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codeName="ThisWorkbook" defaultThemeVersion="124226"/>
  <xr:revisionPtr revIDLastSave="0" documentId="13_ncr:1_{70F5C1EA-1136-43B6-8860-D3FF65D4814D}" xr6:coauthVersionLast="47" xr6:coauthVersionMax="47" xr10:uidLastSave="{00000000-0000-0000-0000-000000000000}"/>
  <bookViews>
    <workbookView xWindow="28680" yWindow="-120" windowWidth="20730" windowHeight="11040" tabRatio="933" xr2:uid="{7DF8CAC7-C097-4108-B1F8-D57E5B472E6F}"/>
  </bookViews>
  <sheets>
    <sheet name="Summary" sheetId="127" r:id="rId1"/>
    <sheet name="A" sheetId="23" r:id="rId2"/>
    <sheet name="A-1" sheetId="77" r:id="rId3"/>
    <sheet name="B" sheetId="60" r:id="rId4"/>
    <sheet name="C" sheetId="9" r:id="rId5"/>
    <sheet name="C-1" sheetId="92" r:id="rId6"/>
    <sheet name="C-1a" sheetId="84" r:id="rId7"/>
    <sheet name="C-1b" sheetId="91" r:id="rId8"/>
    <sheet name="C-1b-2" sheetId="11" r:id="rId9"/>
    <sheet name="C-1b-3" sheetId="37" r:id="rId10"/>
    <sheet name="C-1b-4" sheetId="128" r:id="rId11"/>
    <sheet name="C-2" sheetId="94" r:id="rId12"/>
    <sheet name="C-3" sheetId="160" r:id="rId13"/>
    <sheet name="D" sheetId="53" r:id="rId14"/>
    <sheet name="D-1" sheetId="12" r:id="rId15"/>
    <sheet name="D-2" sheetId="51" r:id="rId16"/>
    <sheet name="D-2a" sheetId="114" r:id="rId17"/>
    <sheet name="D-2b" sheetId="116" r:id="rId18"/>
    <sheet name="D-2c" sheetId="107" r:id="rId19"/>
    <sheet name="D-2d" sheetId="158" r:id="rId20"/>
    <sheet name="D-2e" sheetId="161" r:id="rId21"/>
    <sheet name="E" sheetId="124" r:id="rId22"/>
    <sheet name="F" sheetId="141" r:id="rId23"/>
    <sheet name="G" sheetId="82" r:id="rId24"/>
    <sheet name="H" sheetId="132" r:id="rId25"/>
    <sheet name="H-1" sheetId="133" r:id="rId26"/>
    <sheet name="H-2" sheetId="166" r:id="rId27"/>
    <sheet name="H-3" sheetId="134" r:id="rId28"/>
    <sheet name="I" sheetId="162" r:id="rId29"/>
    <sheet name="J" sheetId="150" r:id="rId30"/>
    <sheet name="K" sheetId="165" r:id="rId31"/>
    <sheet name="L" sheetId="163" r:id="rId32"/>
    <sheet name="M" sheetId="138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\" localSheetId="28" hidden="1">#REF!</definedName>
    <definedName name="\\" hidden="1">#REF!</definedName>
    <definedName name="\\\" localSheetId="28" hidden="1">#REF!</definedName>
    <definedName name="\\\" hidden="1">#REF!</definedName>
    <definedName name="\\\\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9_2000">#REF!</definedName>
    <definedName name="_9_2001">#REF!</definedName>
    <definedName name="_9_99">#REF!</definedName>
    <definedName name="_Fill" hidden="1">#REF!</definedName>
    <definedName name="_Key1" hidden="1">#REF!</definedName>
    <definedName name="_Order1" hidden="1">0</definedName>
    <definedName name="_Order2" hidden="1">0</definedName>
    <definedName name="_Sort" hidden="1">#REF!</definedName>
    <definedName name="ACTUAL">"'Vol_Revs'!R5C3:R5C14"</definedName>
    <definedName name="book" localSheetId="28" hidden="1">{#N/A,#N/A,FALSE,"Summary";#N/A,#N/A,FALSE,"City Gate";#N/A,#N/A,FALSE,"Ind Trans";#N/A,#N/A,FALSE,"Electric Gen"}</definedName>
    <definedName name="book" hidden="1">{#N/A,#N/A,FALSE,"Summary";#N/A,#N/A,FALSE,"City Gate";#N/A,#N/A,FALSE,"Ind Trans";#N/A,#N/A,FALSE,"Electric Gen"}</definedName>
    <definedName name="book1" localSheetId="2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book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bookj" localSheetId="2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bookj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booky" localSheetId="28" hidden="1">{#N/A,#N/A,FALSE,"Summary";#N/A,#N/A,FALSE,"City Gate";#N/A,#N/A,FALSE,"Ind Trans";#N/A,#N/A,FALSE,"Electric Gen"}</definedName>
    <definedName name="booky" hidden="1">{#N/A,#N/A,FALSE,"Summary";#N/A,#N/A,FALSE,"City Gate";#N/A,#N/A,FALSE,"Ind Trans";#N/A,#N/A,FALSE,"Electric Gen"}</definedName>
    <definedName name="BudCol01">#REF!</definedName>
    <definedName name="BudCol02">#REF!</definedName>
    <definedName name="BudCol03">#REF!</definedName>
    <definedName name="BudCol04">#REF!</definedName>
    <definedName name="BudCol05">#REF!</definedName>
    <definedName name="BudCol06">#REF!</definedName>
    <definedName name="BudCol07">#REF!</definedName>
    <definedName name="BudCol08">#REF!</definedName>
    <definedName name="BudCol09">#REF!</definedName>
    <definedName name="BudCol10">#REF!</definedName>
    <definedName name="BudCol11">#REF!</definedName>
    <definedName name="BudCol12">#REF!</definedName>
    <definedName name="BudCol13">#REF!</definedName>
    <definedName name="BudCol14">#REF!</definedName>
    <definedName name="BudCol15">#REF!</definedName>
    <definedName name="BudCol16">#REF!</definedName>
    <definedName name="BudCol17">#REF!</definedName>
    <definedName name="BudCol18">#REF!</definedName>
    <definedName name="BudCol19">#REF!</definedName>
    <definedName name="BudCol20">#REF!</definedName>
    <definedName name="BudCol21">#REF!</definedName>
    <definedName name="BudCol22">#REF!</definedName>
    <definedName name="BudCol23">#REF!</definedName>
    <definedName name="BudCol24">#REF!</definedName>
    <definedName name="BudCol25">#REF!</definedName>
    <definedName name="BudColTmp">#REF!</definedName>
    <definedName name="Choices_Wrapper" localSheetId="28">I!Choices_Wrapper</definedName>
    <definedName name="Choices_Wrapper">I!Choices_Wrapper</definedName>
    <definedName name="Comp" localSheetId="28">I!Comp</definedName>
    <definedName name="Comp">I!Comp</definedName>
    <definedName name="DATA1" localSheetId="28">#REF!</definedName>
    <definedName name="DATA1">#REF!</definedName>
    <definedName name="DATA10" localSheetId="28">#REF!</definedName>
    <definedName name="DATA10">#REF!</definedName>
    <definedName name="DATA11">#REF!</definedName>
    <definedName name="DATA12">#REF!</definedName>
    <definedName name="DATA13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e_BusinessLineView_85800">#REF!</definedName>
    <definedName name="e_RiderGroupRollup_324000">#REF!</definedName>
    <definedName name="e_Segment_3052">#REF!</definedName>
    <definedName name="f" localSheetId="28" hidden="1">{#N/A,#N/A,FALSE,"Summary";#N/A,#N/A,FALSE,"City Gate";#N/A,#N/A,FALSE,"Ind Trans";#N/A,#N/A,FALSE,"Electric Gen"}</definedName>
    <definedName name="f" hidden="1">{#N/A,#N/A,FALSE,"Summary";#N/A,#N/A,FALSE,"City Gate";#N/A,#N/A,FALSE,"Ind Trans";#N/A,#N/A,FALSE,"Electric Gen"}</definedName>
    <definedName name="ff" localSheetId="2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ff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FORECAST">"'IFPSReport'!R5C3:R5C14"</definedName>
    <definedName name="IncomeSt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E_Name_1">#REF!</definedName>
    <definedName name="JE_Name_2">#REF!</definedName>
    <definedName name="KWHCol01">#REF!</definedName>
    <definedName name="KWHCol02">#REF!</definedName>
    <definedName name="KWHCol03">#REF!</definedName>
    <definedName name="KWHCol04">#REF!</definedName>
    <definedName name="KWHCol05">#REF!</definedName>
    <definedName name="KWHCol06">#REF!</definedName>
    <definedName name="KWHCol07">#REF!</definedName>
    <definedName name="KWHCol08">#REF!</definedName>
    <definedName name="KWHCol09">#REF!</definedName>
    <definedName name="KWHCol10">#REF!</definedName>
    <definedName name="KWHCol11">#REF!</definedName>
    <definedName name="KWHCol12">#REF!</definedName>
    <definedName name="KWHCol13">#REF!</definedName>
    <definedName name="KWHCol14">#REF!</definedName>
    <definedName name="KWHCol15">#REF!</definedName>
    <definedName name="KWHCol16">#REF!</definedName>
    <definedName name="KWHCol17">#REF!</definedName>
    <definedName name="KWHCol18">#REF!</definedName>
    <definedName name="KWHCol19">#REF!</definedName>
    <definedName name="KWHCol20">#REF!</definedName>
    <definedName name="KWHCol21">#REF!</definedName>
    <definedName name="KWHCol22">#REF!</definedName>
    <definedName name="KWHCol23">#REF!</definedName>
    <definedName name="KWHCol24">#REF!</definedName>
    <definedName name="KWHCol25">#REF!</definedName>
    <definedName name="KWHColTmp">#REF!</definedName>
    <definedName name="l_BalanceSheet_431">#REF!</definedName>
    <definedName name="l_CorporateTemplateII_21540">#REF!</definedName>
    <definedName name="l_DetailedIncomeStatement_429">#REF!</definedName>
    <definedName name="l_ForecastSummary_59800">#REF!</definedName>
    <definedName name="LFMAR">#REF!</definedName>
    <definedName name="PAGE1">#REF!</definedName>
    <definedName name="PAGE2">#REF!</definedName>
    <definedName name="PAGE3">#REF!</definedName>
    <definedName name="PERIOD">#REF!</definedName>
    <definedName name="_xlnm.Print_Area" localSheetId="1">A!$B$2:$E$13</definedName>
    <definedName name="_xlnm.Print_Area" localSheetId="2">'A-1'!$B$2:$F$263</definedName>
    <definedName name="_xlnm.Print_Area" localSheetId="3">B!$B$2:$G$16</definedName>
    <definedName name="_xlnm.Print_Area" localSheetId="4">'C'!$B$2:$H$12</definedName>
    <definedName name="_xlnm.Print_Area" localSheetId="5">'C-1'!$B$2:$J$23</definedName>
    <definedName name="_xlnm.Print_Area" localSheetId="6">'C-1a'!$B$2:$G$14</definedName>
    <definedName name="_xlnm.Print_Area" localSheetId="7">'C-1b'!$B$2:$G$37</definedName>
    <definedName name="_xlnm.Print_Area" localSheetId="8">'C-1b-2'!$B$2:$F$16</definedName>
    <definedName name="_xlnm.Print_Area" localSheetId="9">'C-1b-3'!$B$2:$F$15</definedName>
    <definedName name="_xlnm.Print_Area" localSheetId="10">'C-1b-4'!$B$2:$F$16</definedName>
    <definedName name="_xlnm.Print_Area" localSheetId="11">'C-2'!$B$2:$J$14</definedName>
    <definedName name="_xlnm.Print_Area" localSheetId="12">'C-3'!$B$2:$F$13</definedName>
    <definedName name="_xlnm.Print_Area" localSheetId="13">D!$B$2:$G$13</definedName>
    <definedName name="_xlnm.Print_Area" localSheetId="14">'D-1'!$B$2:$G$23</definedName>
    <definedName name="_xlnm.Print_Area" localSheetId="15">'D-2'!$B$2:$G$22</definedName>
    <definedName name="_xlnm.Print_Area" localSheetId="16">'D-2a'!$B$2:$I$59</definedName>
    <definedName name="_xlnm.Print_Area" localSheetId="17">'D-2b'!$B$2:$I$59</definedName>
    <definedName name="_xlnm.Print_Area" localSheetId="18">'D-2c'!$B$2:$I$162</definedName>
    <definedName name="_xlnm.Print_Area" localSheetId="19">'D-2d'!$B$2:$I$170</definedName>
    <definedName name="_xlnm.Print_Area" localSheetId="20">'D-2e'!$B$2:$I$160</definedName>
    <definedName name="_xlnm.Print_Area" localSheetId="21">E!$B$2:$I$15</definedName>
    <definedName name="_xlnm.Print_Area" localSheetId="22">F!$B$2:$I$15</definedName>
    <definedName name="_xlnm.Print_Area" localSheetId="23">G!$B$2:$K$258</definedName>
    <definedName name="_xlnm.Print_Area" localSheetId="24">H!$B$2:$G$15</definedName>
    <definedName name="_xlnm.Print_Area" localSheetId="25">'H-1'!$B$2:$G$87</definedName>
    <definedName name="_xlnm.Print_Area" localSheetId="26">'H-2'!$B$2:$J$15</definedName>
    <definedName name="_xlnm.Print_Area" localSheetId="27">'H-3'!$B$2:$J$28</definedName>
    <definedName name="_xlnm.Print_Area" localSheetId="28">I!$B$2:$I$23</definedName>
    <definedName name="_xlnm.Print_Area" localSheetId="29">J!$B$2:$I$23</definedName>
    <definedName name="_xlnm.Print_Area" localSheetId="30">K!$B$2:$I$23</definedName>
    <definedName name="_xlnm.Print_Area" localSheetId="31">L!$B$2:$J$50</definedName>
    <definedName name="_xlnm.Print_Area" localSheetId="32">M!$B$2:$K$44</definedName>
    <definedName name="_xlnm.Print_Area" localSheetId="0">Summary!$B$2:$L$38</definedName>
    <definedName name="Print_Area_MI">#REF!</definedName>
    <definedName name="_xlnm.Print_Titles" localSheetId="1">A!$2:$7</definedName>
    <definedName name="_xlnm.Print_Titles" localSheetId="2">'A-1'!$2:$7</definedName>
    <definedName name="_xlnm.Print_Titles" localSheetId="4">'C'!$2:$7</definedName>
    <definedName name="_xlnm.Print_Titles" localSheetId="6">'C-1a'!$2:$7</definedName>
    <definedName name="_xlnm.Print_Titles" localSheetId="7">'C-1b'!$2:$7</definedName>
    <definedName name="_xlnm.Print_Titles" localSheetId="8">'C-1b-2'!$2:$8</definedName>
    <definedName name="_xlnm.Print_Titles" localSheetId="9">'C-1b-3'!$2:$7</definedName>
    <definedName name="_xlnm.Print_Titles" localSheetId="10">'C-1b-4'!$2:$7</definedName>
    <definedName name="_xlnm.Print_Titles" localSheetId="11">'C-2'!$5:$7</definedName>
    <definedName name="_xlnm.Print_Titles" localSheetId="12">'C-3'!$2:$7</definedName>
    <definedName name="_xlnm.Print_Titles" localSheetId="13">D!$2:$7</definedName>
    <definedName name="_xlnm.Print_Titles" localSheetId="14">'D-1'!$2:$7</definedName>
    <definedName name="_xlnm.Print_Titles" localSheetId="15">'D-2'!$2:$7</definedName>
    <definedName name="_xlnm.Print_Titles" localSheetId="17">'D-2b'!$2:$7</definedName>
    <definedName name="_xlnm.Print_Titles" localSheetId="23">G!$2:$8</definedName>
    <definedName name="_xlnm.Print_Titles" localSheetId="31">L!$1:$8</definedName>
    <definedName name="_xlnm.Print_Titles" localSheetId="0">Summary!$2:$7</definedName>
    <definedName name="RBCDtl_KUE">#REF!</definedName>
    <definedName name="RBCDtl_KUOD">#REF!</definedName>
    <definedName name="RBCDtl_LGEE">#REF!</definedName>
    <definedName name="RBCDtl_LGEG">#REF!</definedName>
    <definedName name="RBCDtl_ODPE">#REF!</definedName>
    <definedName name="Report">#REF!</definedName>
    <definedName name="ROE_avg">#REF!</definedName>
    <definedName name="ROE_yr_end">#REF!</definedName>
    <definedName name="SALES">#REF!</definedName>
    <definedName name="SAPsysID" hidden="1">"708C5W7SBKP804JT78WJ0JNKI"</definedName>
    <definedName name="SAPwbID" hidden="1">"ARS"</definedName>
    <definedName name="SEMIYTM">#REF!</definedName>
    <definedName name="Support">#REF!</definedName>
    <definedName name="TableName">"Dummy"</definedName>
    <definedName name="test" localSheetId="28">I!test</definedName>
    <definedName name="test">I!test</definedName>
    <definedName name="TEST1" localSheetId="28">#REF!</definedName>
    <definedName name="TEST1">#REF!</definedName>
    <definedName name="TEST2" localSheetId="28">#REF!</definedName>
    <definedName name="TEST2">#REF!</definedName>
    <definedName name="TESTHKEY">#REF!</definedName>
    <definedName name="TESTKEYS">#REF!</definedName>
    <definedName name="TESTVKEY">#REF!</definedName>
    <definedName name="uncoll">#REF!</definedName>
    <definedName name="Untitled">#REF!</definedName>
    <definedName name="wrn.Print._.All." localSheetId="28" hidden="1">{#N/A,#N/A,FALSE,"Summary";#N/A,#N/A,FALSE,"City Gate";#N/A,#N/A,FALSE,"Ind Trans";#N/A,#N/A,FALSE,"Electric Gen"}</definedName>
    <definedName name="wrn.Print._.All." hidden="1">{#N/A,#N/A,FALSE,"Summary";#N/A,#N/A,FALSE,"City Gate";#N/A,#N/A,FALSE,"Ind Trans";#N/A,#N/A,FALSE,"Electric Gen"}</definedName>
    <definedName name="wrn.Schedule._.J." localSheetId="2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" localSheetId="28" hidden="1">{#N/A,#N/A,FALSE,"Summary";#N/A,#N/A,FALSE,"City Gate";#N/A,#N/A,FALSE,"Ind Trans";#N/A,#N/A,FALSE,"Electric Gen"}</definedName>
    <definedName name="yikes" hidden="1">{#N/A,#N/A,FALSE,"Summary";#N/A,#N/A,FALSE,"City Gate";#N/A,#N/A,FALSE,"Ind Trans";#N/A,#N/A,FALSE,"Electric Gen"}</definedName>
    <definedName name="yikes1" localSheetId="28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" i="51" l="1"/>
  <c r="D18" i="51"/>
  <c r="D17" i="51"/>
  <c r="F10" i="160" l="1"/>
  <c r="F9" i="160"/>
  <c r="B44" i="138" l="1"/>
  <c r="B42" i="138"/>
  <c r="I41" i="138"/>
  <c r="G41" i="138"/>
  <c r="F41" i="138"/>
  <c r="D41" i="138"/>
  <c r="I40" i="138"/>
  <c r="G40" i="138"/>
  <c r="F40" i="138"/>
  <c r="D40" i="138"/>
  <c r="I39" i="138"/>
  <c r="G39" i="138"/>
  <c r="F39" i="138"/>
  <c r="D39" i="138"/>
  <c r="I38" i="138"/>
  <c r="G38" i="138"/>
  <c r="F38" i="138"/>
  <c r="D38" i="138"/>
  <c r="I37" i="138"/>
  <c r="G37" i="138"/>
  <c r="F37" i="138"/>
  <c r="H37" i="138" s="1"/>
  <c r="D37" i="138"/>
  <c r="I36" i="138"/>
  <c r="G36" i="138"/>
  <c r="F36" i="138"/>
  <c r="D36" i="138"/>
  <c r="I35" i="138"/>
  <c r="G35" i="138"/>
  <c r="F35" i="138"/>
  <c r="D35" i="138"/>
  <c r="I34" i="138"/>
  <c r="G34" i="138"/>
  <c r="F34" i="138"/>
  <c r="D34" i="138"/>
  <c r="I33" i="138"/>
  <c r="G33" i="138"/>
  <c r="F33" i="138"/>
  <c r="D33" i="138"/>
  <c r="I32" i="138"/>
  <c r="G32" i="138"/>
  <c r="F32" i="138"/>
  <c r="D32" i="138"/>
  <c r="I31" i="138"/>
  <c r="G31" i="138"/>
  <c r="F31" i="138"/>
  <c r="H31" i="138" s="1"/>
  <c r="D31" i="138"/>
  <c r="I30" i="138"/>
  <c r="G30" i="138"/>
  <c r="F30" i="138"/>
  <c r="D30" i="138"/>
  <c r="I29" i="138"/>
  <c r="G29" i="138"/>
  <c r="F29" i="138"/>
  <c r="D29" i="138"/>
  <c r="I28" i="138"/>
  <c r="G28" i="138"/>
  <c r="F28" i="138"/>
  <c r="D28" i="138"/>
  <c r="I27" i="138"/>
  <c r="G27" i="138"/>
  <c r="F27" i="138"/>
  <c r="H27" i="138" s="1"/>
  <c r="D27" i="138"/>
  <c r="I26" i="138"/>
  <c r="G26" i="138"/>
  <c r="F26" i="138"/>
  <c r="D26" i="138"/>
  <c r="I25" i="138"/>
  <c r="G25" i="138"/>
  <c r="F25" i="138"/>
  <c r="D25" i="138"/>
  <c r="I24" i="138"/>
  <c r="G24" i="138"/>
  <c r="F24" i="138"/>
  <c r="D24" i="138"/>
  <c r="I23" i="138"/>
  <c r="G23" i="138"/>
  <c r="F23" i="138"/>
  <c r="D23" i="138"/>
  <c r="I22" i="138"/>
  <c r="G22" i="138"/>
  <c r="F22" i="138"/>
  <c r="D22" i="138"/>
  <c r="I21" i="138"/>
  <c r="G21" i="138"/>
  <c r="F21" i="138"/>
  <c r="D21" i="138"/>
  <c r="I20" i="138"/>
  <c r="G20" i="138"/>
  <c r="F20" i="138"/>
  <c r="D20" i="138"/>
  <c r="I19" i="138"/>
  <c r="G19" i="138"/>
  <c r="F19" i="138"/>
  <c r="H19" i="138" s="1"/>
  <c r="D19" i="138"/>
  <c r="I18" i="138"/>
  <c r="G18" i="138"/>
  <c r="F18" i="138"/>
  <c r="D18" i="138"/>
  <c r="I17" i="138"/>
  <c r="G17" i="138"/>
  <c r="F17" i="138"/>
  <c r="D17" i="138"/>
  <c r="I16" i="138"/>
  <c r="G16" i="138"/>
  <c r="F16" i="138"/>
  <c r="D16" i="138"/>
  <c r="I15" i="138"/>
  <c r="G15" i="138"/>
  <c r="F15" i="138"/>
  <c r="D15" i="138"/>
  <c r="I14" i="138"/>
  <c r="G14" i="138"/>
  <c r="F14" i="138"/>
  <c r="D14" i="138"/>
  <c r="I13" i="138"/>
  <c r="G13" i="138"/>
  <c r="F13" i="138"/>
  <c r="D13" i="138"/>
  <c r="I12" i="138"/>
  <c r="G12" i="138"/>
  <c r="F12" i="138"/>
  <c r="D12" i="138"/>
  <c r="I11" i="138"/>
  <c r="G11" i="138"/>
  <c r="F11" i="138"/>
  <c r="H11" i="138" s="1"/>
  <c r="D11" i="138"/>
  <c r="I10" i="138"/>
  <c r="G10" i="138"/>
  <c r="F10" i="138"/>
  <c r="D10" i="138"/>
  <c r="B10" i="138" s="1"/>
  <c r="I9" i="138"/>
  <c r="G9" i="138"/>
  <c r="F9" i="138"/>
  <c r="D9" i="138"/>
  <c r="B3" i="138"/>
  <c r="B2" i="138"/>
  <c r="B59" i="163"/>
  <c r="B58" i="163"/>
  <c r="B57" i="163"/>
  <c r="B56" i="163"/>
  <c r="B55" i="163"/>
  <c r="B54" i="163"/>
  <c r="B53" i="163"/>
  <c r="B48" i="163"/>
  <c r="B46" i="163"/>
  <c r="H45" i="163"/>
  <c r="G45" i="163"/>
  <c r="F45" i="163"/>
  <c r="D45" i="163"/>
  <c r="C45" i="163"/>
  <c r="H44" i="163"/>
  <c r="G44" i="163"/>
  <c r="F44" i="163"/>
  <c r="D44" i="163"/>
  <c r="C44" i="163"/>
  <c r="E44" i="163" s="1"/>
  <c r="H43" i="163"/>
  <c r="G43" i="163"/>
  <c r="F43" i="163"/>
  <c r="D43" i="163"/>
  <c r="C43" i="163"/>
  <c r="H42" i="163"/>
  <c r="G42" i="163"/>
  <c r="F42" i="163"/>
  <c r="D42" i="163"/>
  <c r="C42" i="163"/>
  <c r="H41" i="163"/>
  <c r="G41" i="163"/>
  <c r="F41" i="163"/>
  <c r="D41" i="163"/>
  <c r="C41" i="163"/>
  <c r="H40" i="163"/>
  <c r="G40" i="163"/>
  <c r="F40" i="163"/>
  <c r="D40" i="163"/>
  <c r="C40" i="163"/>
  <c r="H39" i="163"/>
  <c r="G39" i="163"/>
  <c r="F39" i="163"/>
  <c r="D39" i="163"/>
  <c r="C39" i="163"/>
  <c r="H38" i="163"/>
  <c r="G38" i="163"/>
  <c r="F38" i="163"/>
  <c r="D38" i="163"/>
  <c r="C38" i="163"/>
  <c r="H37" i="163"/>
  <c r="G37" i="163"/>
  <c r="F37" i="163"/>
  <c r="D37" i="163"/>
  <c r="C37" i="163"/>
  <c r="B36" i="163"/>
  <c r="B34" i="163"/>
  <c r="B32" i="163"/>
  <c r="H31" i="163"/>
  <c r="G31" i="163"/>
  <c r="F31" i="163"/>
  <c r="D31" i="163"/>
  <c r="C31" i="163"/>
  <c r="H30" i="163"/>
  <c r="G30" i="163"/>
  <c r="F30" i="163"/>
  <c r="D30" i="163"/>
  <c r="C30" i="163"/>
  <c r="H29" i="163"/>
  <c r="G29" i="163"/>
  <c r="F29" i="163"/>
  <c r="D29" i="163"/>
  <c r="C29" i="163"/>
  <c r="E29" i="163" s="1"/>
  <c r="H28" i="163"/>
  <c r="G28" i="163"/>
  <c r="F28" i="163"/>
  <c r="D28" i="163"/>
  <c r="C28" i="163"/>
  <c r="H27" i="163"/>
  <c r="G27" i="163"/>
  <c r="F27" i="163"/>
  <c r="D27" i="163"/>
  <c r="C27" i="163"/>
  <c r="H26" i="163"/>
  <c r="G26" i="163"/>
  <c r="F26" i="163"/>
  <c r="D26" i="163"/>
  <c r="C26" i="163"/>
  <c r="H25" i="163"/>
  <c r="G25" i="163"/>
  <c r="F25" i="163"/>
  <c r="D25" i="163"/>
  <c r="C25" i="163"/>
  <c r="H24" i="163"/>
  <c r="G24" i="163"/>
  <c r="F24" i="163"/>
  <c r="D24" i="163"/>
  <c r="C24" i="163"/>
  <c r="H23" i="163"/>
  <c r="G23" i="163"/>
  <c r="F23" i="163"/>
  <c r="D23" i="163"/>
  <c r="C23" i="163"/>
  <c r="E23" i="163" s="1"/>
  <c r="H22" i="163"/>
  <c r="G22" i="163"/>
  <c r="F22" i="163"/>
  <c r="D22" i="163"/>
  <c r="C22" i="163"/>
  <c r="H21" i="163"/>
  <c r="G21" i="163"/>
  <c r="F21" i="163"/>
  <c r="D21" i="163"/>
  <c r="C21" i="163"/>
  <c r="H20" i="163"/>
  <c r="G20" i="163"/>
  <c r="F20" i="163"/>
  <c r="D20" i="163"/>
  <c r="C20" i="163"/>
  <c r="B19" i="163"/>
  <c r="B17" i="163"/>
  <c r="B15" i="163"/>
  <c r="H14" i="163"/>
  <c r="G14" i="163"/>
  <c r="F14" i="163"/>
  <c r="D14" i="163"/>
  <c r="C14" i="163"/>
  <c r="H13" i="163"/>
  <c r="G13" i="163"/>
  <c r="F13" i="163"/>
  <c r="D13" i="163"/>
  <c r="C13" i="163"/>
  <c r="H12" i="163"/>
  <c r="G12" i="163"/>
  <c r="F12" i="163"/>
  <c r="D12" i="163"/>
  <c r="C12" i="163"/>
  <c r="B12" i="163" s="1"/>
  <c r="H11" i="163"/>
  <c r="G11" i="163"/>
  <c r="F11" i="163"/>
  <c r="D11" i="163"/>
  <c r="E11" i="163" s="1"/>
  <c r="C11" i="163"/>
  <c r="B3" i="163"/>
  <c r="B2" i="163"/>
  <c r="B23" i="165"/>
  <c r="B21" i="165"/>
  <c r="G20" i="165"/>
  <c r="F20" i="165"/>
  <c r="D20" i="165"/>
  <c r="C20" i="165"/>
  <c r="G19" i="165"/>
  <c r="F19" i="165"/>
  <c r="D19" i="165"/>
  <c r="C19" i="165"/>
  <c r="G18" i="165"/>
  <c r="F18" i="165"/>
  <c r="D18" i="165"/>
  <c r="C18" i="165"/>
  <c r="G17" i="165"/>
  <c r="F17" i="165"/>
  <c r="D17" i="165"/>
  <c r="C17" i="165"/>
  <c r="G16" i="165"/>
  <c r="F16" i="165"/>
  <c r="D16" i="165"/>
  <c r="C16" i="165"/>
  <c r="G15" i="165"/>
  <c r="F15" i="165"/>
  <c r="D15" i="165"/>
  <c r="C15" i="165"/>
  <c r="G14" i="165"/>
  <c r="F14" i="165"/>
  <c r="D14" i="165"/>
  <c r="C14" i="165"/>
  <c r="G13" i="165"/>
  <c r="F13" i="165"/>
  <c r="D13" i="165"/>
  <c r="C13" i="165"/>
  <c r="G12" i="165"/>
  <c r="F12" i="165"/>
  <c r="D12" i="165"/>
  <c r="E12" i="165" s="1"/>
  <c r="C12" i="165"/>
  <c r="G11" i="165"/>
  <c r="F11" i="165"/>
  <c r="D11" i="165"/>
  <c r="C11" i="165"/>
  <c r="G10" i="165"/>
  <c r="F10" i="165"/>
  <c r="D10" i="165"/>
  <c r="C10" i="165"/>
  <c r="B10" i="165" s="1"/>
  <c r="G9" i="165"/>
  <c r="F9" i="165"/>
  <c r="D9" i="165"/>
  <c r="C9" i="165"/>
  <c r="B3" i="165"/>
  <c r="B2" i="165"/>
  <c r="B23" i="150"/>
  <c r="B21" i="150"/>
  <c r="G20" i="150"/>
  <c r="F20" i="150"/>
  <c r="D20" i="150"/>
  <c r="C20" i="150"/>
  <c r="G19" i="150"/>
  <c r="F19" i="150"/>
  <c r="D19" i="150"/>
  <c r="C19" i="150"/>
  <c r="G18" i="150"/>
  <c r="F18" i="150"/>
  <c r="D18" i="150"/>
  <c r="C18" i="150"/>
  <c r="G17" i="150"/>
  <c r="F17" i="150"/>
  <c r="D17" i="150"/>
  <c r="C17" i="150"/>
  <c r="G16" i="150"/>
  <c r="F16" i="150"/>
  <c r="D16" i="150"/>
  <c r="C16" i="150"/>
  <c r="G15" i="150"/>
  <c r="F15" i="150"/>
  <c r="D15" i="150"/>
  <c r="C15" i="150"/>
  <c r="G14" i="150"/>
  <c r="F14" i="150"/>
  <c r="D14" i="150"/>
  <c r="C14" i="150"/>
  <c r="G13" i="150"/>
  <c r="F13" i="150"/>
  <c r="D13" i="150"/>
  <c r="C13" i="150"/>
  <c r="G12" i="150"/>
  <c r="F12" i="150"/>
  <c r="D12" i="150"/>
  <c r="C12" i="150"/>
  <c r="G11" i="150"/>
  <c r="F11" i="150"/>
  <c r="D11" i="150"/>
  <c r="C11" i="150"/>
  <c r="G10" i="150"/>
  <c r="F10" i="150"/>
  <c r="D10" i="150"/>
  <c r="C10" i="150"/>
  <c r="B10" i="150" s="1"/>
  <c r="G9" i="150"/>
  <c r="F9" i="150"/>
  <c r="D9" i="150"/>
  <c r="C9" i="150"/>
  <c r="B3" i="150"/>
  <c r="B2" i="150"/>
  <c r="G20" i="162"/>
  <c r="F20" i="162"/>
  <c r="D20" i="162"/>
  <c r="C20" i="162"/>
  <c r="G19" i="162"/>
  <c r="F19" i="162"/>
  <c r="D19" i="162"/>
  <c r="C19" i="162"/>
  <c r="G18" i="162"/>
  <c r="F18" i="162"/>
  <c r="D18" i="162"/>
  <c r="C18" i="162"/>
  <c r="G17" i="162"/>
  <c r="F17" i="162"/>
  <c r="D17" i="162"/>
  <c r="C17" i="162"/>
  <c r="G16" i="162"/>
  <c r="F16" i="162"/>
  <c r="D16" i="162"/>
  <c r="C16" i="162"/>
  <c r="G15" i="162"/>
  <c r="F15" i="162"/>
  <c r="D15" i="162"/>
  <c r="C15" i="162"/>
  <c r="G14" i="162"/>
  <c r="F14" i="162"/>
  <c r="D14" i="162"/>
  <c r="C14" i="162"/>
  <c r="G13" i="162"/>
  <c r="F13" i="162"/>
  <c r="D13" i="162"/>
  <c r="C13" i="162"/>
  <c r="G12" i="162"/>
  <c r="F12" i="162"/>
  <c r="D12" i="162"/>
  <c r="C12" i="162"/>
  <c r="G11" i="162"/>
  <c r="F11" i="162"/>
  <c r="D11" i="162"/>
  <c r="C11" i="162"/>
  <c r="G10" i="162"/>
  <c r="F10" i="162"/>
  <c r="D10" i="162"/>
  <c r="C10" i="162"/>
  <c r="B10" i="162" s="1"/>
  <c r="G9" i="162"/>
  <c r="F9" i="162"/>
  <c r="D9" i="162"/>
  <c r="C9" i="162"/>
  <c r="B3" i="162"/>
  <c r="B2" i="162"/>
  <c r="B28" i="134"/>
  <c r="B26" i="134"/>
  <c r="B24" i="134"/>
  <c r="H23" i="134"/>
  <c r="F23" i="134"/>
  <c r="E23" i="134"/>
  <c r="D23" i="134"/>
  <c r="C23" i="134"/>
  <c r="H22" i="134"/>
  <c r="F22" i="134"/>
  <c r="E22" i="134"/>
  <c r="D22" i="134"/>
  <c r="C22" i="134"/>
  <c r="H21" i="134"/>
  <c r="F21" i="134"/>
  <c r="E21" i="134"/>
  <c r="D21" i="134"/>
  <c r="C21" i="134"/>
  <c r="H20" i="134"/>
  <c r="F20" i="134"/>
  <c r="E20" i="134"/>
  <c r="D20" i="134"/>
  <c r="C20" i="134"/>
  <c r="B19" i="134"/>
  <c r="B17" i="134"/>
  <c r="B15" i="134"/>
  <c r="H14" i="134"/>
  <c r="F14" i="134"/>
  <c r="E14" i="134"/>
  <c r="D14" i="134"/>
  <c r="C14" i="134"/>
  <c r="H13" i="134"/>
  <c r="F13" i="134"/>
  <c r="E13" i="134"/>
  <c r="D13" i="134"/>
  <c r="C13" i="134"/>
  <c r="H12" i="134"/>
  <c r="F12" i="134"/>
  <c r="E12" i="134"/>
  <c r="D12" i="134"/>
  <c r="C12" i="134"/>
  <c r="B12" i="134" s="1"/>
  <c r="H11" i="134"/>
  <c r="F11" i="134"/>
  <c r="E11" i="134"/>
  <c r="D11" i="134"/>
  <c r="C11" i="134"/>
  <c r="B3" i="134"/>
  <c r="B2" i="134"/>
  <c r="B15" i="166"/>
  <c r="B13" i="166"/>
  <c r="H12" i="166"/>
  <c r="F12" i="166"/>
  <c r="E12" i="166"/>
  <c r="D12" i="166"/>
  <c r="C12" i="166"/>
  <c r="H11" i="166"/>
  <c r="F11" i="166"/>
  <c r="E11" i="166"/>
  <c r="D11" i="166"/>
  <c r="C11" i="166"/>
  <c r="H10" i="166"/>
  <c r="F10" i="166"/>
  <c r="E10" i="166"/>
  <c r="D10" i="166"/>
  <c r="C10" i="166"/>
  <c r="B10" i="166" s="1"/>
  <c r="H9" i="166"/>
  <c r="F9" i="166"/>
  <c r="E9" i="166"/>
  <c r="D9" i="166"/>
  <c r="C9" i="166"/>
  <c r="B3" i="166"/>
  <c r="B2" i="166"/>
  <c r="B85" i="133"/>
  <c r="B83" i="133"/>
  <c r="B81" i="133"/>
  <c r="E80" i="133"/>
  <c r="D80" i="133"/>
  <c r="C80" i="133"/>
  <c r="E79" i="133"/>
  <c r="D79" i="133"/>
  <c r="C79" i="133"/>
  <c r="E78" i="133"/>
  <c r="D78" i="133"/>
  <c r="C78" i="133"/>
  <c r="E77" i="133"/>
  <c r="D77" i="133"/>
  <c r="C77" i="133"/>
  <c r="E76" i="133"/>
  <c r="D76" i="133"/>
  <c r="C76" i="133"/>
  <c r="E75" i="133"/>
  <c r="D75" i="133"/>
  <c r="C75" i="133"/>
  <c r="F75" i="133" s="1"/>
  <c r="G75" i="133" s="1"/>
  <c r="E74" i="133"/>
  <c r="D74" i="133"/>
  <c r="C74" i="133"/>
  <c r="E73" i="133"/>
  <c r="D73" i="133"/>
  <c r="C73" i="133"/>
  <c r="E72" i="133"/>
  <c r="D72" i="133"/>
  <c r="C72" i="133"/>
  <c r="E71" i="133"/>
  <c r="D71" i="133"/>
  <c r="C71" i="133"/>
  <c r="E70" i="133"/>
  <c r="D70" i="133"/>
  <c r="C70" i="133"/>
  <c r="E69" i="133"/>
  <c r="D69" i="133"/>
  <c r="C69" i="133"/>
  <c r="E68" i="133"/>
  <c r="D68" i="133"/>
  <c r="C68" i="133"/>
  <c r="E67" i="133"/>
  <c r="D67" i="133"/>
  <c r="C67" i="133"/>
  <c r="E66" i="133"/>
  <c r="D66" i="133"/>
  <c r="C66" i="133"/>
  <c r="E65" i="133"/>
  <c r="D65" i="133"/>
  <c r="C65" i="133"/>
  <c r="E64" i="133"/>
  <c r="D64" i="133"/>
  <c r="C64" i="133"/>
  <c r="E63" i="133"/>
  <c r="D63" i="133"/>
  <c r="C63" i="133"/>
  <c r="E62" i="133"/>
  <c r="D62" i="133"/>
  <c r="C62" i="133"/>
  <c r="E61" i="133"/>
  <c r="D61" i="133"/>
  <c r="C61" i="133"/>
  <c r="E60" i="133"/>
  <c r="D60" i="133"/>
  <c r="C60" i="133"/>
  <c r="E59" i="133"/>
  <c r="D59" i="133"/>
  <c r="C59" i="133"/>
  <c r="E58" i="133"/>
  <c r="D58" i="133"/>
  <c r="C58" i="133"/>
  <c r="E57" i="133"/>
  <c r="D57" i="133"/>
  <c r="C57" i="133"/>
  <c r="E56" i="133"/>
  <c r="D56" i="133"/>
  <c r="C56" i="133"/>
  <c r="E55" i="133"/>
  <c r="D55" i="133"/>
  <c r="C55" i="133"/>
  <c r="E54" i="133"/>
  <c r="D54" i="133"/>
  <c r="C54" i="133"/>
  <c r="E53" i="133"/>
  <c r="D53" i="133"/>
  <c r="C53" i="133"/>
  <c r="B52" i="133"/>
  <c r="B50" i="133"/>
  <c r="B44" i="133"/>
  <c r="E43" i="133"/>
  <c r="D43" i="133"/>
  <c r="C43" i="133"/>
  <c r="F43" i="133" s="1"/>
  <c r="E42" i="133"/>
  <c r="D42" i="133"/>
  <c r="C42" i="133"/>
  <c r="E41" i="133"/>
  <c r="D41" i="133"/>
  <c r="C41" i="133"/>
  <c r="E40" i="133"/>
  <c r="D40" i="133"/>
  <c r="C40" i="133"/>
  <c r="E39" i="133"/>
  <c r="D39" i="133"/>
  <c r="C39" i="133"/>
  <c r="E38" i="133"/>
  <c r="D38" i="133"/>
  <c r="C38" i="133"/>
  <c r="E37" i="133"/>
  <c r="D37" i="133"/>
  <c r="F37" i="133" s="1"/>
  <c r="C37" i="133"/>
  <c r="E36" i="133"/>
  <c r="D36" i="133"/>
  <c r="C36" i="133"/>
  <c r="E35" i="133"/>
  <c r="D35" i="133"/>
  <c r="C35" i="133"/>
  <c r="F35" i="133" s="1"/>
  <c r="G35" i="133" s="1"/>
  <c r="E34" i="133"/>
  <c r="D34" i="133"/>
  <c r="C34" i="133"/>
  <c r="E33" i="133"/>
  <c r="D33" i="133"/>
  <c r="F33" i="133" s="1"/>
  <c r="C33" i="133"/>
  <c r="E32" i="133"/>
  <c r="D32" i="133"/>
  <c r="C32" i="133"/>
  <c r="E31" i="133"/>
  <c r="D31" i="133"/>
  <c r="C31" i="133"/>
  <c r="E30" i="133"/>
  <c r="D30" i="133"/>
  <c r="C30" i="133"/>
  <c r="E29" i="133"/>
  <c r="D29" i="133"/>
  <c r="C29" i="133"/>
  <c r="E28" i="133"/>
  <c r="D28" i="133"/>
  <c r="C28" i="133"/>
  <c r="E27" i="133"/>
  <c r="D27" i="133"/>
  <c r="C27" i="133"/>
  <c r="E26" i="133"/>
  <c r="D26" i="133"/>
  <c r="C26" i="133"/>
  <c r="E25" i="133"/>
  <c r="D25" i="133"/>
  <c r="C25" i="133"/>
  <c r="E24" i="133"/>
  <c r="D24" i="133"/>
  <c r="C24" i="133"/>
  <c r="F24" i="133" s="1"/>
  <c r="G24" i="133" s="1"/>
  <c r="E23" i="133"/>
  <c r="D23" i="133"/>
  <c r="C23" i="133"/>
  <c r="E22" i="133"/>
  <c r="D22" i="133"/>
  <c r="C22" i="133"/>
  <c r="E21" i="133"/>
  <c r="D21" i="133"/>
  <c r="C21" i="133"/>
  <c r="E20" i="133"/>
  <c r="D20" i="133"/>
  <c r="C20" i="133"/>
  <c r="E19" i="133"/>
  <c r="D19" i="133"/>
  <c r="C19" i="133"/>
  <c r="E18" i="133"/>
  <c r="D18" i="133"/>
  <c r="C18" i="133"/>
  <c r="E17" i="133"/>
  <c r="D17" i="133"/>
  <c r="C17" i="133"/>
  <c r="E16" i="133"/>
  <c r="D16" i="133"/>
  <c r="C16" i="133"/>
  <c r="E15" i="133"/>
  <c r="D15" i="133"/>
  <c r="C15" i="133"/>
  <c r="E14" i="133"/>
  <c r="D14" i="133"/>
  <c r="C14" i="133"/>
  <c r="E13" i="133"/>
  <c r="D13" i="133"/>
  <c r="C13" i="133"/>
  <c r="E12" i="133"/>
  <c r="D12" i="133"/>
  <c r="C12" i="133"/>
  <c r="B12" i="133" s="1"/>
  <c r="E11" i="133"/>
  <c r="D11" i="133"/>
  <c r="C11" i="133"/>
  <c r="B3" i="133"/>
  <c r="B2" i="133"/>
  <c r="B20" i="132"/>
  <c r="B19" i="132"/>
  <c r="B18" i="132"/>
  <c r="B17" i="132"/>
  <c r="B16" i="132"/>
  <c r="B15" i="132"/>
  <c r="B14" i="132"/>
  <c r="B13" i="132"/>
  <c r="B12" i="132"/>
  <c r="B11" i="132"/>
  <c r="B10" i="132"/>
  <c r="B3" i="132"/>
  <c r="B2" i="132"/>
  <c r="B258" i="82"/>
  <c r="B256" i="82"/>
  <c r="I255" i="82"/>
  <c r="G255" i="82"/>
  <c r="E255" i="82"/>
  <c r="D255" i="82"/>
  <c r="C255" i="82"/>
  <c r="I254" i="82"/>
  <c r="G254" i="82"/>
  <c r="E254" i="82"/>
  <c r="D254" i="82"/>
  <c r="C254" i="82"/>
  <c r="I253" i="82"/>
  <c r="G253" i="82"/>
  <c r="E253" i="82"/>
  <c r="D253" i="82"/>
  <c r="C253" i="82"/>
  <c r="I252" i="82"/>
  <c r="G252" i="82"/>
  <c r="E252" i="82"/>
  <c r="D252" i="82"/>
  <c r="C252" i="82"/>
  <c r="I251" i="82"/>
  <c r="G251" i="82"/>
  <c r="E251" i="82"/>
  <c r="D251" i="82"/>
  <c r="C251" i="82"/>
  <c r="I250" i="82"/>
  <c r="G250" i="82"/>
  <c r="E250" i="82"/>
  <c r="D250" i="82"/>
  <c r="C250" i="82"/>
  <c r="I249" i="82"/>
  <c r="G249" i="82"/>
  <c r="E249" i="82"/>
  <c r="D249" i="82"/>
  <c r="C249" i="82"/>
  <c r="I248" i="82"/>
  <c r="G248" i="82"/>
  <c r="E248" i="82"/>
  <c r="D248" i="82"/>
  <c r="C248" i="82"/>
  <c r="I247" i="82"/>
  <c r="G247" i="82"/>
  <c r="E247" i="82"/>
  <c r="D247" i="82"/>
  <c r="C247" i="82"/>
  <c r="I246" i="82"/>
  <c r="G246" i="82"/>
  <c r="E246" i="82"/>
  <c r="D246" i="82"/>
  <c r="C246" i="82"/>
  <c r="I245" i="82"/>
  <c r="G245" i="82"/>
  <c r="E245" i="82"/>
  <c r="D245" i="82"/>
  <c r="C245" i="82"/>
  <c r="I244" i="82"/>
  <c r="G244" i="82"/>
  <c r="E244" i="82"/>
  <c r="F244" i="82" s="1"/>
  <c r="D244" i="82"/>
  <c r="C244" i="82"/>
  <c r="I243" i="82"/>
  <c r="G243" i="82"/>
  <c r="E243" i="82"/>
  <c r="D243" i="82"/>
  <c r="C243" i="82"/>
  <c r="I242" i="82"/>
  <c r="G242" i="82"/>
  <c r="E242" i="82"/>
  <c r="D242" i="82"/>
  <c r="C242" i="82"/>
  <c r="I241" i="82"/>
  <c r="G241" i="82"/>
  <c r="E241" i="82"/>
  <c r="D241" i="82"/>
  <c r="C241" i="82"/>
  <c r="I240" i="82"/>
  <c r="G240" i="82"/>
  <c r="E240" i="82"/>
  <c r="D240" i="82"/>
  <c r="C240" i="82"/>
  <c r="I239" i="82"/>
  <c r="G239" i="82"/>
  <c r="E239" i="82"/>
  <c r="D239" i="82"/>
  <c r="C239" i="82"/>
  <c r="I238" i="82"/>
  <c r="G238" i="82"/>
  <c r="E238" i="82"/>
  <c r="D238" i="82"/>
  <c r="C238" i="82"/>
  <c r="I237" i="82"/>
  <c r="G237" i="82"/>
  <c r="E237" i="82"/>
  <c r="D237" i="82"/>
  <c r="C237" i="82"/>
  <c r="I236" i="82"/>
  <c r="G236" i="82"/>
  <c r="E236" i="82"/>
  <c r="D236" i="82"/>
  <c r="C236" i="82"/>
  <c r="I235" i="82"/>
  <c r="G235" i="82"/>
  <c r="E235" i="82"/>
  <c r="D235" i="82"/>
  <c r="C235" i="82"/>
  <c r="I234" i="82"/>
  <c r="G234" i="82"/>
  <c r="E234" i="82"/>
  <c r="D234" i="82"/>
  <c r="C234" i="82"/>
  <c r="I233" i="82"/>
  <c r="G233" i="82"/>
  <c r="E233" i="82"/>
  <c r="D233" i="82"/>
  <c r="C233" i="82"/>
  <c r="I232" i="82"/>
  <c r="G232" i="82"/>
  <c r="E232" i="82"/>
  <c r="D232" i="82"/>
  <c r="C232" i="82"/>
  <c r="I231" i="82"/>
  <c r="G231" i="82"/>
  <c r="E231" i="82"/>
  <c r="D231" i="82"/>
  <c r="C231" i="82"/>
  <c r="I230" i="82"/>
  <c r="G230" i="82"/>
  <c r="E230" i="82"/>
  <c r="D230" i="82"/>
  <c r="C230" i="82"/>
  <c r="I229" i="82"/>
  <c r="G229" i="82"/>
  <c r="E229" i="82"/>
  <c r="D229" i="82"/>
  <c r="C229" i="82"/>
  <c r="I228" i="82"/>
  <c r="G228" i="82"/>
  <c r="E228" i="82"/>
  <c r="D228" i="82"/>
  <c r="C228" i="82"/>
  <c r="I227" i="82"/>
  <c r="G227" i="82"/>
  <c r="E227" i="82"/>
  <c r="D227" i="82"/>
  <c r="C227" i="82"/>
  <c r="I226" i="82"/>
  <c r="G226" i="82"/>
  <c r="E226" i="82"/>
  <c r="D226" i="82"/>
  <c r="C226" i="82"/>
  <c r="I225" i="82"/>
  <c r="G225" i="82"/>
  <c r="E225" i="82"/>
  <c r="D225" i="82"/>
  <c r="C225" i="82"/>
  <c r="I224" i="82"/>
  <c r="G224" i="82"/>
  <c r="E224" i="82"/>
  <c r="D224" i="82"/>
  <c r="C224" i="82"/>
  <c r="I223" i="82"/>
  <c r="G223" i="82"/>
  <c r="E223" i="82"/>
  <c r="D223" i="82"/>
  <c r="C223" i="82"/>
  <c r="I222" i="82"/>
  <c r="G222" i="82"/>
  <c r="E222" i="82"/>
  <c r="D222" i="82"/>
  <c r="C222" i="82"/>
  <c r="I221" i="82"/>
  <c r="G221" i="82"/>
  <c r="E221" i="82"/>
  <c r="D221" i="82"/>
  <c r="C221" i="82"/>
  <c r="I220" i="82"/>
  <c r="G220" i="82"/>
  <c r="E220" i="82"/>
  <c r="D220" i="82"/>
  <c r="C220" i="82"/>
  <c r="I219" i="82"/>
  <c r="G219" i="82"/>
  <c r="E219" i="82"/>
  <c r="D219" i="82"/>
  <c r="C219" i="82"/>
  <c r="I218" i="82"/>
  <c r="G218" i="82"/>
  <c r="E218" i="82"/>
  <c r="D218" i="82"/>
  <c r="C218" i="82"/>
  <c r="I217" i="82"/>
  <c r="G217" i="82"/>
  <c r="E217" i="82"/>
  <c r="D217" i="82"/>
  <c r="F217" i="82" s="1"/>
  <c r="C217" i="82"/>
  <c r="I216" i="82"/>
  <c r="G216" i="82"/>
  <c r="E216" i="82"/>
  <c r="D216" i="82"/>
  <c r="C216" i="82"/>
  <c r="I215" i="82"/>
  <c r="G215" i="82"/>
  <c r="E215" i="82"/>
  <c r="D215" i="82"/>
  <c r="F215" i="82" s="1"/>
  <c r="C215" i="82"/>
  <c r="I214" i="82"/>
  <c r="G214" i="82"/>
  <c r="E214" i="82"/>
  <c r="D214" i="82"/>
  <c r="C214" i="82"/>
  <c r="I213" i="82"/>
  <c r="G213" i="82"/>
  <c r="E213" i="82"/>
  <c r="D213" i="82"/>
  <c r="C213" i="82"/>
  <c r="I212" i="82"/>
  <c r="G212" i="82"/>
  <c r="E212" i="82"/>
  <c r="D212" i="82"/>
  <c r="C212" i="82"/>
  <c r="I211" i="82"/>
  <c r="G211" i="82"/>
  <c r="E211" i="82"/>
  <c r="D211" i="82"/>
  <c r="C211" i="82"/>
  <c r="I210" i="82"/>
  <c r="G210" i="82"/>
  <c r="E210" i="82"/>
  <c r="D210" i="82"/>
  <c r="F210" i="82" s="1"/>
  <c r="C210" i="82"/>
  <c r="I209" i="82"/>
  <c r="G209" i="82"/>
  <c r="E209" i="82"/>
  <c r="D209" i="82"/>
  <c r="C209" i="82"/>
  <c r="I208" i="82"/>
  <c r="G208" i="82"/>
  <c r="E208" i="82"/>
  <c r="D208" i="82"/>
  <c r="C208" i="82"/>
  <c r="I207" i="82"/>
  <c r="G207" i="82"/>
  <c r="E207" i="82"/>
  <c r="D207" i="82"/>
  <c r="C207" i="82"/>
  <c r="I206" i="82"/>
  <c r="G206" i="82"/>
  <c r="E206" i="82"/>
  <c r="D206" i="82"/>
  <c r="C206" i="82"/>
  <c r="I205" i="82"/>
  <c r="G205" i="82"/>
  <c r="E205" i="82"/>
  <c r="D205" i="82"/>
  <c r="C205" i="82"/>
  <c r="I204" i="82"/>
  <c r="G204" i="82"/>
  <c r="E204" i="82"/>
  <c r="D204" i="82"/>
  <c r="C204" i="82"/>
  <c r="I203" i="82"/>
  <c r="G203" i="82"/>
  <c r="E203" i="82"/>
  <c r="D203" i="82"/>
  <c r="C203" i="82"/>
  <c r="I202" i="82"/>
  <c r="G202" i="82"/>
  <c r="E202" i="82"/>
  <c r="D202" i="82"/>
  <c r="C202" i="82"/>
  <c r="I201" i="82"/>
  <c r="G201" i="82"/>
  <c r="E201" i="82"/>
  <c r="D201" i="82"/>
  <c r="F201" i="82" s="1"/>
  <c r="C201" i="82"/>
  <c r="I200" i="82"/>
  <c r="G200" i="82"/>
  <c r="E200" i="82"/>
  <c r="D200" i="82"/>
  <c r="C200" i="82"/>
  <c r="I199" i="82"/>
  <c r="G199" i="82"/>
  <c r="E199" i="82"/>
  <c r="D199" i="82"/>
  <c r="C199" i="82"/>
  <c r="I198" i="82"/>
  <c r="G198" i="82"/>
  <c r="E198" i="82"/>
  <c r="D198" i="82"/>
  <c r="C198" i="82"/>
  <c r="I197" i="82"/>
  <c r="G197" i="82"/>
  <c r="E197" i="82"/>
  <c r="D197" i="82"/>
  <c r="C197" i="82"/>
  <c r="I196" i="82"/>
  <c r="G196" i="82"/>
  <c r="E196" i="82"/>
  <c r="D196" i="82"/>
  <c r="C196" i="82"/>
  <c r="I195" i="82"/>
  <c r="G195" i="82"/>
  <c r="E195" i="82"/>
  <c r="D195" i="82"/>
  <c r="C195" i="82"/>
  <c r="I194" i="82"/>
  <c r="G194" i="82"/>
  <c r="E194" i="82"/>
  <c r="D194" i="82"/>
  <c r="C194" i="82"/>
  <c r="I193" i="82"/>
  <c r="G193" i="82"/>
  <c r="E193" i="82"/>
  <c r="D193" i="82"/>
  <c r="C193" i="82"/>
  <c r="I192" i="82"/>
  <c r="G192" i="82"/>
  <c r="E192" i="82"/>
  <c r="D192" i="82"/>
  <c r="C192" i="82"/>
  <c r="I191" i="82"/>
  <c r="G191" i="82"/>
  <c r="E191" i="82"/>
  <c r="D191" i="82"/>
  <c r="C191" i="82"/>
  <c r="I190" i="82"/>
  <c r="G190" i="82"/>
  <c r="E190" i="82"/>
  <c r="D190" i="82"/>
  <c r="C190" i="82"/>
  <c r="I189" i="82"/>
  <c r="G189" i="82"/>
  <c r="E189" i="82"/>
  <c r="D189" i="82"/>
  <c r="C189" i="82"/>
  <c r="I188" i="82"/>
  <c r="G188" i="82"/>
  <c r="E188" i="82"/>
  <c r="D188" i="82"/>
  <c r="C188" i="82"/>
  <c r="I187" i="82"/>
  <c r="G187" i="82"/>
  <c r="E187" i="82"/>
  <c r="D187" i="82"/>
  <c r="F187" i="82" s="1"/>
  <c r="C187" i="82"/>
  <c r="I186" i="82"/>
  <c r="G186" i="82"/>
  <c r="E186" i="82"/>
  <c r="D186" i="82"/>
  <c r="C186" i="82"/>
  <c r="I185" i="82"/>
  <c r="G185" i="82"/>
  <c r="E185" i="82"/>
  <c r="D185" i="82"/>
  <c r="F185" i="82" s="1"/>
  <c r="C185" i="82"/>
  <c r="I184" i="82"/>
  <c r="G184" i="82"/>
  <c r="E184" i="82"/>
  <c r="D184" i="82"/>
  <c r="C184" i="82"/>
  <c r="I183" i="82"/>
  <c r="G183" i="82"/>
  <c r="E183" i="82"/>
  <c r="D183" i="82"/>
  <c r="C183" i="82"/>
  <c r="I182" i="82"/>
  <c r="G182" i="82"/>
  <c r="E182" i="82"/>
  <c r="D182" i="82"/>
  <c r="C182" i="82"/>
  <c r="I181" i="82"/>
  <c r="G181" i="82"/>
  <c r="E181" i="82"/>
  <c r="D181" i="82"/>
  <c r="C181" i="82"/>
  <c r="I180" i="82"/>
  <c r="G180" i="82"/>
  <c r="E180" i="82"/>
  <c r="D180" i="82"/>
  <c r="C180" i="82"/>
  <c r="I179" i="82"/>
  <c r="G179" i="82"/>
  <c r="E179" i="82"/>
  <c r="D179" i="82"/>
  <c r="C179" i="82"/>
  <c r="I178" i="82"/>
  <c r="G178" i="82"/>
  <c r="E178" i="82"/>
  <c r="D178" i="82"/>
  <c r="C178" i="82"/>
  <c r="I177" i="82"/>
  <c r="G177" i="82"/>
  <c r="E177" i="82"/>
  <c r="D177" i="82"/>
  <c r="C177" i="82"/>
  <c r="I176" i="82"/>
  <c r="G176" i="82"/>
  <c r="E176" i="82"/>
  <c r="D176" i="82"/>
  <c r="C176" i="82"/>
  <c r="I175" i="82"/>
  <c r="G175" i="82"/>
  <c r="E175" i="82"/>
  <c r="D175" i="82"/>
  <c r="C175" i="82"/>
  <c r="I174" i="82"/>
  <c r="G174" i="82"/>
  <c r="E174" i="82"/>
  <c r="D174" i="82"/>
  <c r="C174" i="82"/>
  <c r="I173" i="82"/>
  <c r="G173" i="82"/>
  <c r="E173" i="82"/>
  <c r="D173" i="82"/>
  <c r="C173" i="82"/>
  <c r="I172" i="82"/>
  <c r="G172" i="82"/>
  <c r="E172" i="82"/>
  <c r="D172" i="82"/>
  <c r="C172" i="82"/>
  <c r="I171" i="82"/>
  <c r="G171" i="82"/>
  <c r="E171" i="82"/>
  <c r="D171" i="82"/>
  <c r="C171" i="82"/>
  <c r="I170" i="82"/>
  <c r="G170" i="82"/>
  <c r="E170" i="82"/>
  <c r="D170" i="82"/>
  <c r="C170" i="82"/>
  <c r="I169" i="82"/>
  <c r="G169" i="82"/>
  <c r="E169" i="82"/>
  <c r="D169" i="82"/>
  <c r="C169" i="82"/>
  <c r="I168" i="82"/>
  <c r="G168" i="82"/>
  <c r="E168" i="82"/>
  <c r="D168" i="82"/>
  <c r="C168" i="82"/>
  <c r="I167" i="82"/>
  <c r="G167" i="82"/>
  <c r="E167" i="82"/>
  <c r="D167" i="82"/>
  <c r="C167" i="82"/>
  <c r="I166" i="82"/>
  <c r="G166" i="82"/>
  <c r="E166" i="82"/>
  <c r="D166" i="82"/>
  <c r="C166" i="82"/>
  <c r="I165" i="82"/>
  <c r="G165" i="82"/>
  <c r="E165" i="82"/>
  <c r="D165" i="82"/>
  <c r="C165" i="82"/>
  <c r="I164" i="82"/>
  <c r="G164" i="82"/>
  <c r="E164" i="82"/>
  <c r="D164" i="82"/>
  <c r="C164" i="82"/>
  <c r="I163" i="82"/>
  <c r="G163" i="82"/>
  <c r="E163" i="82"/>
  <c r="D163" i="82"/>
  <c r="C163" i="82"/>
  <c r="I162" i="82"/>
  <c r="G162" i="82"/>
  <c r="E162" i="82"/>
  <c r="D162" i="82"/>
  <c r="C162" i="82"/>
  <c r="I161" i="82"/>
  <c r="G161" i="82"/>
  <c r="E161" i="82"/>
  <c r="D161" i="82"/>
  <c r="C161" i="82"/>
  <c r="I160" i="82"/>
  <c r="G160" i="82"/>
  <c r="E160" i="82"/>
  <c r="D160" i="82"/>
  <c r="C160" i="82"/>
  <c r="I159" i="82"/>
  <c r="G159" i="82"/>
  <c r="E159" i="82"/>
  <c r="D159" i="82"/>
  <c r="C159" i="82"/>
  <c r="I158" i="82"/>
  <c r="G158" i="82"/>
  <c r="E158" i="82"/>
  <c r="D158" i="82"/>
  <c r="C158" i="82"/>
  <c r="I157" i="82"/>
  <c r="G157" i="82"/>
  <c r="E157" i="82"/>
  <c r="D157" i="82"/>
  <c r="C157" i="82"/>
  <c r="I156" i="82"/>
  <c r="G156" i="82"/>
  <c r="E156" i="82"/>
  <c r="D156" i="82"/>
  <c r="C156" i="82"/>
  <c r="I155" i="82"/>
  <c r="G155" i="82"/>
  <c r="E155" i="82"/>
  <c r="D155" i="82"/>
  <c r="C155" i="82"/>
  <c r="I154" i="82"/>
  <c r="G154" i="82"/>
  <c r="E154" i="82"/>
  <c r="D154" i="82"/>
  <c r="C154" i="82"/>
  <c r="I153" i="82"/>
  <c r="G153" i="82"/>
  <c r="E153" i="82"/>
  <c r="D153" i="82"/>
  <c r="C153" i="82"/>
  <c r="I152" i="82"/>
  <c r="G152" i="82"/>
  <c r="E152" i="82"/>
  <c r="D152" i="82"/>
  <c r="C152" i="82"/>
  <c r="I151" i="82"/>
  <c r="G151" i="82"/>
  <c r="E151" i="82"/>
  <c r="D151" i="82"/>
  <c r="C151" i="82"/>
  <c r="I150" i="82"/>
  <c r="G150" i="82"/>
  <c r="E150" i="82"/>
  <c r="D150" i="82"/>
  <c r="F150" i="82" s="1"/>
  <c r="C150" i="82"/>
  <c r="I149" i="82"/>
  <c r="G149" i="82"/>
  <c r="E149" i="82"/>
  <c r="D149" i="82"/>
  <c r="C149" i="82"/>
  <c r="I148" i="82"/>
  <c r="G148" i="82"/>
  <c r="E148" i="82"/>
  <c r="D148" i="82"/>
  <c r="C148" i="82"/>
  <c r="I147" i="82"/>
  <c r="G147" i="82"/>
  <c r="E147" i="82"/>
  <c r="D147" i="82"/>
  <c r="C147" i="82"/>
  <c r="I146" i="82"/>
  <c r="G146" i="82"/>
  <c r="E146" i="82"/>
  <c r="D146" i="82"/>
  <c r="C146" i="82"/>
  <c r="I145" i="82"/>
  <c r="G145" i="82"/>
  <c r="E145" i="82"/>
  <c r="D145" i="82"/>
  <c r="C145" i="82"/>
  <c r="I144" i="82"/>
  <c r="G144" i="82"/>
  <c r="E144" i="82"/>
  <c r="D144" i="82"/>
  <c r="C144" i="82"/>
  <c r="I143" i="82"/>
  <c r="G143" i="82"/>
  <c r="E143" i="82"/>
  <c r="D143" i="82"/>
  <c r="C143" i="82"/>
  <c r="I142" i="82"/>
  <c r="G142" i="82"/>
  <c r="E142" i="82"/>
  <c r="D142" i="82"/>
  <c r="C142" i="82"/>
  <c r="I141" i="82"/>
  <c r="G141" i="82"/>
  <c r="E141" i="82"/>
  <c r="D141" i="82"/>
  <c r="C141" i="82"/>
  <c r="I140" i="82"/>
  <c r="G140" i="82"/>
  <c r="E140" i="82"/>
  <c r="D140" i="82"/>
  <c r="C140" i="82"/>
  <c r="I139" i="82"/>
  <c r="G139" i="82"/>
  <c r="E139" i="82"/>
  <c r="D139" i="82"/>
  <c r="C139" i="82"/>
  <c r="I138" i="82"/>
  <c r="G138" i="82"/>
  <c r="E138" i="82"/>
  <c r="D138" i="82"/>
  <c r="C138" i="82"/>
  <c r="I137" i="82"/>
  <c r="G137" i="82"/>
  <c r="E137" i="82"/>
  <c r="D137" i="82"/>
  <c r="C137" i="82"/>
  <c r="I136" i="82"/>
  <c r="G136" i="82"/>
  <c r="E136" i="82"/>
  <c r="D136" i="82"/>
  <c r="C136" i="82"/>
  <c r="I135" i="82"/>
  <c r="G135" i="82"/>
  <c r="E135" i="82"/>
  <c r="D135" i="82"/>
  <c r="C135" i="82"/>
  <c r="I134" i="82"/>
  <c r="G134" i="82"/>
  <c r="E134" i="82"/>
  <c r="D134" i="82"/>
  <c r="C134" i="82"/>
  <c r="I133" i="82"/>
  <c r="G133" i="82"/>
  <c r="E133" i="82"/>
  <c r="D133" i="82"/>
  <c r="C133" i="82"/>
  <c r="I132" i="82"/>
  <c r="G132" i="82"/>
  <c r="E132" i="82"/>
  <c r="D132" i="82"/>
  <c r="C132" i="82"/>
  <c r="I131" i="82"/>
  <c r="G131" i="82"/>
  <c r="E131" i="82"/>
  <c r="D131" i="82"/>
  <c r="C131" i="82"/>
  <c r="I130" i="82"/>
  <c r="G130" i="82"/>
  <c r="E130" i="82"/>
  <c r="D130" i="82"/>
  <c r="C130" i="82"/>
  <c r="I129" i="82"/>
  <c r="G129" i="82"/>
  <c r="E129" i="82"/>
  <c r="D129" i="82"/>
  <c r="C129" i="82"/>
  <c r="I128" i="82"/>
  <c r="G128" i="82"/>
  <c r="E128" i="82"/>
  <c r="D128" i="82"/>
  <c r="C128" i="82"/>
  <c r="I127" i="82"/>
  <c r="G127" i="82"/>
  <c r="E127" i="82"/>
  <c r="D127" i="82"/>
  <c r="C127" i="82"/>
  <c r="I126" i="82"/>
  <c r="G126" i="82"/>
  <c r="E126" i="82"/>
  <c r="D126" i="82"/>
  <c r="C126" i="82"/>
  <c r="I125" i="82"/>
  <c r="G125" i="82"/>
  <c r="E125" i="82"/>
  <c r="D125" i="82"/>
  <c r="C125" i="82"/>
  <c r="I124" i="82"/>
  <c r="G124" i="82"/>
  <c r="E124" i="82"/>
  <c r="D124" i="82"/>
  <c r="C124" i="82"/>
  <c r="I123" i="82"/>
  <c r="G123" i="82"/>
  <c r="E123" i="82"/>
  <c r="D123" i="82"/>
  <c r="C123" i="82"/>
  <c r="I122" i="82"/>
  <c r="G122" i="82"/>
  <c r="E122" i="82"/>
  <c r="D122" i="82"/>
  <c r="C122" i="82"/>
  <c r="I121" i="82"/>
  <c r="G121" i="82"/>
  <c r="E121" i="82"/>
  <c r="D121" i="82"/>
  <c r="C121" i="82"/>
  <c r="I120" i="82"/>
  <c r="G120" i="82"/>
  <c r="E120" i="82"/>
  <c r="D120" i="82"/>
  <c r="C120" i="82"/>
  <c r="I119" i="82"/>
  <c r="G119" i="82"/>
  <c r="E119" i="82"/>
  <c r="D119" i="82"/>
  <c r="C119" i="82"/>
  <c r="I118" i="82"/>
  <c r="G118" i="82"/>
  <c r="E118" i="82"/>
  <c r="D118" i="82"/>
  <c r="C118" i="82"/>
  <c r="I117" i="82"/>
  <c r="G117" i="82"/>
  <c r="E117" i="82"/>
  <c r="D117" i="82"/>
  <c r="C117" i="82"/>
  <c r="I116" i="82"/>
  <c r="G116" i="82"/>
  <c r="E116" i="82"/>
  <c r="D116" i="82"/>
  <c r="C116" i="82"/>
  <c r="I115" i="82"/>
  <c r="G115" i="82"/>
  <c r="E115" i="82"/>
  <c r="D115" i="82"/>
  <c r="C115" i="82"/>
  <c r="I114" i="82"/>
  <c r="G114" i="82"/>
  <c r="E114" i="82"/>
  <c r="D114" i="82"/>
  <c r="C114" i="82"/>
  <c r="I113" i="82"/>
  <c r="G113" i="82"/>
  <c r="E113" i="82"/>
  <c r="D113" i="82"/>
  <c r="C113" i="82"/>
  <c r="I112" i="82"/>
  <c r="G112" i="82"/>
  <c r="E112" i="82"/>
  <c r="D112" i="82"/>
  <c r="C112" i="82"/>
  <c r="I111" i="82"/>
  <c r="G111" i="82"/>
  <c r="E111" i="82"/>
  <c r="D111" i="82"/>
  <c r="C111" i="82"/>
  <c r="I110" i="82"/>
  <c r="G110" i="82"/>
  <c r="E110" i="82"/>
  <c r="D110" i="82"/>
  <c r="C110" i="82"/>
  <c r="I109" i="82"/>
  <c r="G109" i="82"/>
  <c r="E109" i="82"/>
  <c r="D109" i="82"/>
  <c r="C109" i="82"/>
  <c r="I108" i="82"/>
  <c r="G108" i="82"/>
  <c r="E108" i="82"/>
  <c r="D108" i="82"/>
  <c r="C108" i="82"/>
  <c r="I107" i="82"/>
  <c r="G107" i="82"/>
  <c r="E107" i="82"/>
  <c r="D107" i="82"/>
  <c r="C107" i="82"/>
  <c r="I106" i="82"/>
  <c r="G106" i="82"/>
  <c r="E106" i="82"/>
  <c r="D106" i="82"/>
  <c r="C106" i="82"/>
  <c r="I105" i="82"/>
  <c r="G105" i="82"/>
  <c r="E105" i="82"/>
  <c r="D105" i="82"/>
  <c r="C105" i="82"/>
  <c r="I104" i="82"/>
  <c r="G104" i="82"/>
  <c r="E104" i="82"/>
  <c r="D104" i="82"/>
  <c r="C104" i="82"/>
  <c r="I103" i="82"/>
  <c r="G103" i="82"/>
  <c r="E103" i="82"/>
  <c r="D103" i="82"/>
  <c r="C103" i="82"/>
  <c r="I102" i="82"/>
  <c r="G102" i="82"/>
  <c r="E102" i="82"/>
  <c r="D102" i="82"/>
  <c r="C102" i="82"/>
  <c r="I101" i="82"/>
  <c r="G101" i="82"/>
  <c r="E101" i="82"/>
  <c r="D101" i="82"/>
  <c r="C101" i="82"/>
  <c r="I100" i="82"/>
  <c r="G100" i="82"/>
  <c r="E100" i="82"/>
  <c r="D100" i="82"/>
  <c r="C100" i="82"/>
  <c r="I99" i="82"/>
  <c r="G99" i="82"/>
  <c r="E99" i="82"/>
  <c r="D99" i="82"/>
  <c r="C99" i="82"/>
  <c r="I98" i="82"/>
  <c r="G98" i="82"/>
  <c r="E98" i="82"/>
  <c r="D98" i="82"/>
  <c r="C98" i="82"/>
  <c r="I97" i="82"/>
  <c r="G97" i="82"/>
  <c r="E97" i="82"/>
  <c r="D97" i="82"/>
  <c r="C97" i="82"/>
  <c r="I96" i="82"/>
  <c r="G96" i="82"/>
  <c r="E96" i="82"/>
  <c r="D96" i="82"/>
  <c r="C96" i="82"/>
  <c r="I95" i="82"/>
  <c r="G95" i="82"/>
  <c r="E95" i="82"/>
  <c r="D95" i="82"/>
  <c r="C95" i="82"/>
  <c r="I94" i="82"/>
  <c r="G94" i="82"/>
  <c r="E94" i="82"/>
  <c r="D94" i="82"/>
  <c r="C94" i="82"/>
  <c r="I93" i="82"/>
  <c r="G93" i="82"/>
  <c r="E93" i="82"/>
  <c r="D93" i="82"/>
  <c r="C93" i="82"/>
  <c r="I92" i="82"/>
  <c r="G92" i="82"/>
  <c r="E92" i="82"/>
  <c r="D92" i="82"/>
  <c r="C92" i="82"/>
  <c r="I91" i="82"/>
  <c r="G91" i="82"/>
  <c r="E91" i="82"/>
  <c r="D91" i="82"/>
  <c r="C91" i="82"/>
  <c r="I90" i="82"/>
  <c r="G90" i="82"/>
  <c r="E90" i="82"/>
  <c r="D90" i="82"/>
  <c r="C90" i="82"/>
  <c r="I89" i="82"/>
  <c r="G89" i="82"/>
  <c r="E89" i="82"/>
  <c r="D89" i="82"/>
  <c r="C89" i="82"/>
  <c r="I88" i="82"/>
  <c r="G88" i="82"/>
  <c r="E88" i="82"/>
  <c r="D88" i="82"/>
  <c r="C88" i="82"/>
  <c r="I87" i="82"/>
  <c r="G87" i="82"/>
  <c r="E87" i="82"/>
  <c r="D87" i="82"/>
  <c r="C87" i="82"/>
  <c r="I86" i="82"/>
  <c r="G86" i="82"/>
  <c r="E86" i="82"/>
  <c r="D86" i="82"/>
  <c r="C86" i="82"/>
  <c r="I85" i="82"/>
  <c r="G85" i="82"/>
  <c r="E85" i="82"/>
  <c r="D85" i="82"/>
  <c r="F85" i="82" s="1"/>
  <c r="C85" i="82"/>
  <c r="I84" i="82"/>
  <c r="G84" i="82"/>
  <c r="E84" i="82"/>
  <c r="D84" i="82"/>
  <c r="C84" i="82"/>
  <c r="I83" i="82"/>
  <c r="G83" i="82"/>
  <c r="E83" i="82"/>
  <c r="D83" i="82"/>
  <c r="C83" i="82"/>
  <c r="I82" i="82"/>
  <c r="G82" i="82"/>
  <c r="E82" i="82"/>
  <c r="D82" i="82"/>
  <c r="C82" i="82"/>
  <c r="I81" i="82"/>
  <c r="G81" i="82"/>
  <c r="E81" i="82"/>
  <c r="D81" i="82"/>
  <c r="C81" i="82"/>
  <c r="I80" i="82"/>
  <c r="G80" i="82"/>
  <c r="E80" i="82"/>
  <c r="D80" i="82"/>
  <c r="C80" i="82"/>
  <c r="I79" i="82"/>
  <c r="G79" i="82"/>
  <c r="E79" i="82"/>
  <c r="D79" i="82"/>
  <c r="C79" i="82"/>
  <c r="I78" i="82"/>
  <c r="G78" i="82"/>
  <c r="E78" i="82"/>
  <c r="D78" i="82"/>
  <c r="C78" i="82"/>
  <c r="I77" i="82"/>
  <c r="G77" i="82"/>
  <c r="E77" i="82"/>
  <c r="D77" i="82"/>
  <c r="C77" i="82"/>
  <c r="I76" i="82"/>
  <c r="G76" i="82"/>
  <c r="E76" i="82"/>
  <c r="D76" i="82"/>
  <c r="C76" i="82"/>
  <c r="I75" i="82"/>
  <c r="G75" i="82"/>
  <c r="E75" i="82"/>
  <c r="D75" i="82"/>
  <c r="C75" i="82"/>
  <c r="I74" i="82"/>
  <c r="G74" i="82"/>
  <c r="E74" i="82"/>
  <c r="D74" i="82"/>
  <c r="C74" i="82"/>
  <c r="I73" i="82"/>
  <c r="G73" i="82"/>
  <c r="E73" i="82"/>
  <c r="D73" i="82"/>
  <c r="C73" i="82"/>
  <c r="I72" i="82"/>
  <c r="G72" i="82"/>
  <c r="E72" i="82"/>
  <c r="D72" i="82"/>
  <c r="C72" i="82"/>
  <c r="I71" i="82"/>
  <c r="G71" i="82"/>
  <c r="E71" i="82"/>
  <c r="D71" i="82"/>
  <c r="C71" i="82"/>
  <c r="I70" i="82"/>
  <c r="G70" i="82"/>
  <c r="E70" i="82"/>
  <c r="D70" i="82"/>
  <c r="C70" i="82"/>
  <c r="I69" i="82"/>
  <c r="G69" i="82"/>
  <c r="E69" i="82"/>
  <c r="D69" i="82"/>
  <c r="F69" i="82" s="1"/>
  <c r="C69" i="82"/>
  <c r="I68" i="82"/>
  <c r="G68" i="82"/>
  <c r="E68" i="82"/>
  <c r="D68" i="82"/>
  <c r="C68" i="82"/>
  <c r="I67" i="82"/>
  <c r="G67" i="82"/>
  <c r="E67" i="82"/>
  <c r="D67" i="82"/>
  <c r="C67" i="82"/>
  <c r="I66" i="82"/>
  <c r="G66" i="82"/>
  <c r="E66" i="82"/>
  <c r="D66" i="82"/>
  <c r="C66" i="82"/>
  <c r="I65" i="82"/>
  <c r="G65" i="82"/>
  <c r="E65" i="82"/>
  <c r="D65" i="82"/>
  <c r="C65" i="82"/>
  <c r="I64" i="82"/>
  <c r="G64" i="82"/>
  <c r="E64" i="82"/>
  <c r="D64" i="82"/>
  <c r="C64" i="82"/>
  <c r="I63" i="82"/>
  <c r="G63" i="82"/>
  <c r="E63" i="82"/>
  <c r="D63" i="82"/>
  <c r="C63" i="82"/>
  <c r="I62" i="82"/>
  <c r="G62" i="82"/>
  <c r="E62" i="82"/>
  <c r="D62" i="82"/>
  <c r="C62" i="82"/>
  <c r="I61" i="82"/>
  <c r="G61" i="82"/>
  <c r="E61" i="82"/>
  <c r="D61" i="82"/>
  <c r="C61" i="82"/>
  <c r="I60" i="82"/>
  <c r="G60" i="82"/>
  <c r="E60" i="82"/>
  <c r="D60" i="82"/>
  <c r="C60" i="82"/>
  <c r="I59" i="82"/>
  <c r="G59" i="82"/>
  <c r="E59" i="82"/>
  <c r="D59" i="82"/>
  <c r="C59" i="82"/>
  <c r="I58" i="82"/>
  <c r="G58" i="82"/>
  <c r="E58" i="82"/>
  <c r="D58" i="82"/>
  <c r="C58" i="82"/>
  <c r="I57" i="82"/>
  <c r="G57" i="82"/>
  <c r="E57" i="82"/>
  <c r="D57" i="82"/>
  <c r="C57" i="82"/>
  <c r="I56" i="82"/>
  <c r="G56" i="82"/>
  <c r="E56" i="82"/>
  <c r="D56" i="82"/>
  <c r="C56" i="82"/>
  <c r="I55" i="82"/>
  <c r="G55" i="82"/>
  <c r="E55" i="82"/>
  <c r="D55" i="82"/>
  <c r="C55" i="82"/>
  <c r="I54" i="82"/>
  <c r="G54" i="82"/>
  <c r="E54" i="82"/>
  <c r="D54" i="82"/>
  <c r="C54" i="82"/>
  <c r="I53" i="82"/>
  <c r="G53" i="82"/>
  <c r="E53" i="82"/>
  <c r="D53" i="82"/>
  <c r="C53" i="82"/>
  <c r="I52" i="82"/>
  <c r="G52" i="82"/>
  <c r="E52" i="82"/>
  <c r="D52" i="82"/>
  <c r="C52" i="82"/>
  <c r="I51" i="82"/>
  <c r="G51" i="82"/>
  <c r="E51" i="82"/>
  <c r="D51" i="82"/>
  <c r="C51" i="82"/>
  <c r="I50" i="82"/>
  <c r="G50" i="82"/>
  <c r="E50" i="82"/>
  <c r="D50" i="82"/>
  <c r="C50" i="82"/>
  <c r="I49" i="82"/>
  <c r="G49" i="82"/>
  <c r="E49" i="82"/>
  <c r="D49" i="82"/>
  <c r="C49" i="82"/>
  <c r="I48" i="82"/>
  <c r="G48" i="82"/>
  <c r="E48" i="82"/>
  <c r="D48" i="82"/>
  <c r="C48" i="82"/>
  <c r="I47" i="82"/>
  <c r="G47" i="82"/>
  <c r="E47" i="82"/>
  <c r="D47" i="82"/>
  <c r="C47" i="82"/>
  <c r="I46" i="82"/>
  <c r="G46" i="82"/>
  <c r="E46" i="82"/>
  <c r="D46" i="82"/>
  <c r="C46" i="82"/>
  <c r="I45" i="82"/>
  <c r="G45" i="82"/>
  <c r="E45" i="82"/>
  <c r="D45" i="82"/>
  <c r="C45" i="82"/>
  <c r="I44" i="82"/>
  <c r="G44" i="82"/>
  <c r="E44" i="82"/>
  <c r="D44" i="82"/>
  <c r="C44" i="82"/>
  <c r="I43" i="82"/>
  <c r="G43" i="82"/>
  <c r="E43" i="82"/>
  <c r="D43" i="82"/>
  <c r="C43" i="82"/>
  <c r="I42" i="82"/>
  <c r="G42" i="82"/>
  <c r="E42" i="82"/>
  <c r="D42" i="82"/>
  <c r="C42" i="82"/>
  <c r="I41" i="82"/>
  <c r="G41" i="82"/>
  <c r="E41" i="82"/>
  <c r="D41" i="82"/>
  <c r="C41" i="82"/>
  <c r="I40" i="82"/>
  <c r="G40" i="82"/>
  <c r="E40" i="82"/>
  <c r="D40" i="82"/>
  <c r="C40" i="82"/>
  <c r="I39" i="82"/>
  <c r="G39" i="82"/>
  <c r="E39" i="82"/>
  <c r="D39" i="82"/>
  <c r="C39" i="82"/>
  <c r="I38" i="82"/>
  <c r="G38" i="82"/>
  <c r="E38" i="82"/>
  <c r="F38" i="82" s="1"/>
  <c r="D38" i="82"/>
  <c r="C38" i="82"/>
  <c r="I37" i="82"/>
  <c r="G37" i="82"/>
  <c r="E37" i="82"/>
  <c r="D37" i="82"/>
  <c r="C37" i="82"/>
  <c r="I36" i="82"/>
  <c r="G36" i="82"/>
  <c r="E36" i="82"/>
  <c r="D36" i="82"/>
  <c r="C36" i="82"/>
  <c r="I35" i="82"/>
  <c r="G35" i="82"/>
  <c r="E35" i="82"/>
  <c r="D35" i="82"/>
  <c r="F35" i="82" s="1"/>
  <c r="C35" i="82"/>
  <c r="I34" i="82"/>
  <c r="G34" i="82"/>
  <c r="E34" i="82"/>
  <c r="D34" i="82"/>
  <c r="C34" i="82"/>
  <c r="I33" i="82"/>
  <c r="G33" i="82"/>
  <c r="E33" i="82"/>
  <c r="D33" i="82"/>
  <c r="C33" i="82"/>
  <c r="I32" i="82"/>
  <c r="G32" i="82"/>
  <c r="E32" i="82"/>
  <c r="D32" i="82"/>
  <c r="C32" i="82"/>
  <c r="I31" i="82"/>
  <c r="G31" i="82"/>
  <c r="E31" i="82"/>
  <c r="D31" i="82"/>
  <c r="C31" i="82"/>
  <c r="I30" i="82"/>
  <c r="G30" i="82"/>
  <c r="E30" i="82"/>
  <c r="D30" i="82"/>
  <c r="C30" i="82"/>
  <c r="I29" i="82"/>
  <c r="G29" i="82"/>
  <c r="E29" i="82"/>
  <c r="D29" i="82"/>
  <c r="C29" i="82"/>
  <c r="I28" i="82"/>
  <c r="G28" i="82"/>
  <c r="E28" i="82"/>
  <c r="D28" i="82"/>
  <c r="C28" i="82"/>
  <c r="I27" i="82"/>
  <c r="G27" i="82"/>
  <c r="E27" i="82"/>
  <c r="D27" i="82"/>
  <c r="C27" i="82"/>
  <c r="I26" i="82"/>
  <c r="G26" i="82"/>
  <c r="E26" i="82"/>
  <c r="D26" i="82"/>
  <c r="C26" i="82"/>
  <c r="I25" i="82"/>
  <c r="G25" i="82"/>
  <c r="E25" i="82"/>
  <c r="D25" i="82"/>
  <c r="C25" i="82"/>
  <c r="I24" i="82"/>
  <c r="G24" i="82"/>
  <c r="E24" i="82"/>
  <c r="D24" i="82"/>
  <c r="C24" i="82"/>
  <c r="I23" i="82"/>
  <c r="G23" i="82"/>
  <c r="E23" i="82"/>
  <c r="D23" i="82"/>
  <c r="C23" i="82"/>
  <c r="I22" i="82"/>
  <c r="G22" i="82"/>
  <c r="E22" i="82"/>
  <c r="D22" i="82"/>
  <c r="C22" i="82"/>
  <c r="I21" i="82"/>
  <c r="G21" i="82"/>
  <c r="E21" i="82"/>
  <c r="D21" i="82"/>
  <c r="C21" i="82"/>
  <c r="I20" i="82"/>
  <c r="G20" i="82"/>
  <c r="E20" i="82"/>
  <c r="D20" i="82"/>
  <c r="C20" i="82"/>
  <c r="I19" i="82"/>
  <c r="G19" i="82"/>
  <c r="E19" i="82"/>
  <c r="D19" i="82"/>
  <c r="C19" i="82"/>
  <c r="I18" i="82"/>
  <c r="G18" i="82"/>
  <c r="E18" i="82"/>
  <c r="D18" i="82"/>
  <c r="C18" i="82"/>
  <c r="I17" i="82"/>
  <c r="G17" i="82"/>
  <c r="E17" i="82"/>
  <c r="D17" i="82"/>
  <c r="C17" i="82"/>
  <c r="I16" i="82"/>
  <c r="G16" i="82"/>
  <c r="E16" i="82"/>
  <c r="D16" i="82"/>
  <c r="C16" i="82"/>
  <c r="I15" i="82"/>
  <c r="G15" i="82"/>
  <c r="E15" i="82"/>
  <c r="D15" i="82"/>
  <c r="C15" i="82"/>
  <c r="I14" i="82"/>
  <c r="G14" i="82"/>
  <c r="E14" i="82"/>
  <c r="D14" i="82"/>
  <c r="C14" i="82"/>
  <c r="I13" i="82"/>
  <c r="G13" i="82"/>
  <c r="E13" i="82"/>
  <c r="D13" i="82"/>
  <c r="C13" i="82"/>
  <c r="I12" i="82"/>
  <c r="G12" i="82"/>
  <c r="E12" i="82"/>
  <c r="D12" i="82"/>
  <c r="C12" i="82"/>
  <c r="I11" i="82"/>
  <c r="G11" i="82"/>
  <c r="E11" i="82"/>
  <c r="D11" i="82"/>
  <c r="C11" i="82"/>
  <c r="I10" i="82"/>
  <c r="G10" i="82"/>
  <c r="E10" i="82"/>
  <c r="D10" i="82"/>
  <c r="B10" i="82" s="1"/>
  <c r="C10" i="82"/>
  <c r="I9" i="82"/>
  <c r="G9" i="82"/>
  <c r="E9" i="82"/>
  <c r="D9" i="82"/>
  <c r="C9" i="82"/>
  <c r="B3" i="82"/>
  <c r="B2" i="82"/>
  <c r="I14" i="141"/>
  <c r="B14" i="141"/>
  <c r="B13" i="141"/>
  <c r="I12" i="141"/>
  <c r="G12" i="141"/>
  <c r="E12" i="141"/>
  <c r="D12" i="141"/>
  <c r="B12" i="141"/>
  <c r="I11" i="141"/>
  <c r="G11" i="141"/>
  <c r="E11" i="141"/>
  <c r="D11" i="141"/>
  <c r="B11" i="141"/>
  <c r="I10" i="141"/>
  <c r="G10" i="141"/>
  <c r="E10" i="141"/>
  <c r="D10" i="141"/>
  <c r="B10" i="141"/>
  <c r="I9" i="141"/>
  <c r="G9" i="141"/>
  <c r="E9" i="141"/>
  <c r="D9" i="141"/>
  <c r="B3" i="141"/>
  <c r="B2" i="141"/>
  <c r="I14" i="124"/>
  <c r="B14" i="124"/>
  <c r="B13" i="124"/>
  <c r="I12" i="124"/>
  <c r="G12" i="124"/>
  <c r="E12" i="124"/>
  <c r="D12" i="124"/>
  <c r="B12" i="124"/>
  <c r="I11" i="124"/>
  <c r="G11" i="124"/>
  <c r="E11" i="124"/>
  <c r="D11" i="124"/>
  <c r="B11" i="124"/>
  <c r="I10" i="124"/>
  <c r="G10" i="124"/>
  <c r="E10" i="124"/>
  <c r="D10" i="124"/>
  <c r="B10" i="124"/>
  <c r="I9" i="124"/>
  <c r="G9" i="124"/>
  <c r="E9" i="124"/>
  <c r="D9" i="124"/>
  <c r="B3" i="124"/>
  <c r="B2" i="124"/>
  <c r="B164" i="161"/>
  <c r="B163" i="161"/>
  <c r="B162" i="161"/>
  <c r="B161" i="161"/>
  <c r="B160" i="161"/>
  <c r="B158" i="161"/>
  <c r="H157" i="161"/>
  <c r="H156" i="161"/>
  <c r="B154" i="161"/>
  <c r="G151" i="161"/>
  <c r="F151" i="161"/>
  <c r="D151" i="161"/>
  <c r="C151" i="161"/>
  <c r="G150" i="161"/>
  <c r="F150" i="161"/>
  <c r="D150" i="161"/>
  <c r="C150" i="161"/>
  <c r="G149" i="161"/>
  <c r="F149" i="161"/>
  <c r="D149" i="161"/>
  <c r="C149" i="161"/>
  <c r="G148" i="161"/>
  <c r="F148" i="161"/>
  <c r="D148" i="161"/>
  <c r="C148" i="161"/>
  <c r="G147" i="161"/>
  <c r="F147" i="161"/>
  <c r="D147" i="161"/>
  <c r="C147" i="161"/>
  <c r="G146" i="161"/>
  <c r="F146" i="161"/>
  <c r="D146" i="161"/>
  <c r="C146" i="161"/>
  <c r="G145" i="161"/>
  <c r="F145" i="161"/>
  <c r="D145" i="161"/>
  <c r="C145" i="161"/>
  <c r="G144" i="161"/>
  <c r="F144" i="161"/>
  <c r="D144" i="161"/>
  <c r="C144" i="161"/>
  <c r="G143" i="161"/>
  <c r="F143" i="161"/>
  <c r="D143" i="161"/>
  <c r="C143" i="161"/>
  <c r="G142" i="161"/>
  <c r="F142" i="161"/>
  <c r="D142" i="161"/>
  <c r="C142" i="161"/>
  <c r="G141" i="161"/>
  <c r="F141" i="161"/>
  <c r="D141" i="161"/>
  <c r="C141" i="161"/>
  <c r="G140" i="161"/>
  <c r="F140" i="161"/>
  <c r="D140" i="161"/>
  <c r="C140" i="161"/>
  <c r="G139" i="161"/>
  <c r="F139" i="161"/>
  <c r="D139" i="161"/>
  <c r="C139" i="161"/>
  <c r="G138" i="161"/>
  <c r="F138" i="161"/>
  <c r="D138" i="161"/>
  <c r="C138" i="161"/>
  <c r="G137" i="161"/>
  <c r="F137" i="161"/>
  <c r="D137" i="161"/>
  <c r="C137" i="161"/>
  <c r="G136" i="161"/>
  <c r="F136" i="161"/>
  <c r="D136" i="161"/>
  <c r="C136" i="161"/>
  <c r="G135" i="161"/>
  <c r="F135" i="161"/>
  <c r="D135" i="161"/>
  <c r="C135" i="161"/>
  <c r="G134" i="161"/>
  <c r="F134" i="161"/>
  <c r="D134" i="161"/>
  <c r="C134" i="161"/>
  <c r="G133" i="161"/>
  <c r="F133" i="161"/>
  <c r="D133" i="161"/>
  <c r="C133" i="161"/>
  <c r="G132" i="161"/>
  <c r="F132" i="161"/>
  <c r="D132" i="161"/>
  <c r="C132" i="161"/>
  <c r="G131" i="161"/>
  <c r="F131" i="161"/>
  <c r="D131" i="161"/>
  <c r="C131" i="161"/>
  <c r="G130" i="161"/>
  <c r="F130" i="161"/>
  <c r="D130" i="161"/>
  <c r="C130" i="161"/>
  <c r="G129" i="161"/>
  <c r="F129" i="161"/>
  <c r="D129" i="161"/>
  <c r="C129" i="161"/>
  <c r="G128" i="161"/>
  <c r="F128" i="161"/>
  <c r="D128" i="161"/>
  <c r="C128" i="161"/>
  <c r="G127" i="161"/>
  <c r="F127" i="161"/>
  <c r="D127" i="161"/>
  <c r="C127" i="161"/>
  <c r="G126" i="161"/>
  <c r="F126" i="161"/>
  <c r="D126" i="161"/>
  <c r="C126" i="161"/>
  <c r="G125" i="161"/>
  <c r="F125" i="161"/>
  <c r="D125" i="161"/>
  <c r="C125" i="161"/>
  <c r="G124" i="161"/>
  <c r="F124" i="161"/>
  <c r="D124" i="161"/>
  <c r="C124" i="161"/>
  <c r="G123" i="161"/>
  <c r="F123" i="161"/>
  <c r="D123" i="161"/>
  <c r="C123" i="161"/>
  <c r="G122" i="161"/>
  <c r="F122" i="161"/>
  <c r="D122" i="161"/>
  <c r="C122" i="161"/>
  <c r="G121" i="161"/>
  <c r="F121" i="161"/>
  <c r="D121" i="161"/>
  <c r="C121" i="161"/>
  <c r="G120" i="161"/>
  <c r="F120" i="161"/>
  <c r="D120" i="161"/>
  <c r="C120" i="161"/>
  <c r="G119" i="161"/>
  <c r="F119" i="161"/>
  <c r="D119" i="161"/>
  <c r="C119" i="161"/>
  <c r="G118" i="161"/>
  <c r="F118" i="161"/>
  <c r="D118" i="161"/>
  <c r="C118" i="161"/>
  <c r="G117" i="161"/>
  <c r="F117" i="161"/>
  <c r="D117" i="161"/>
  <c r="C117" i="161"/>
  <c r="G116" i="161"/>
  <c r="F116" i="161"/>
  <c r="D116" i="161"/>
  <c r="C116" i="161"/>
  <c r="G115" i="161"/>
  <c r="F115" i="161"/>
  <c r="D115" i="161"/>
  <c r="C115" i="161"/>
  <c r="G114" i="161"/>
  <c r="F114" i="161"/>
  <c r="D114" i="161"/>
  <c r="C114" i="161"/>
  <c r="G113" i="161"/>
  <c r="F113" i="161"/>
  <c r="D113" i="161"/>
  <c r="C113" i="161"/>
  <c r="G112" i="161"/>
  <c r="F112" i="161"/>
  <c r="D112" i="161"/>
  <c r="C112" i="161"/>
  <c r="G111" i="161"/>
  <c r="F111" i="161"/>
  <c r="D111" i="161"/>
  <c r="C111" i="161"/>
  <c r="G110" i="161"/>
  <c r="F110" i="161"/>
  <c r="D110" i="161"/>
  <c r="C110" i="161"/>
  <c r="G109" i="161"/>
  <c r="F109" i="161"/>
  <c r="D109" i="161"/>
  <c r="C109" i="161"/>
  <c r="G108" i="161"/>
  <c r="F108" i="161"/>
  <c r="D108" i="161"/>
  <c r="C108" i="161"/>
  <c r="G107" i="161"/>
  <c r="F107" i="161"/>
  <c r="D107" i="161"/>
  <c r="C107" i="161"/>
  <c r="G106" i="161"/>
  <c r="F106" i="161"/>
  <c r="D106" i="161"/>
  <c r="C106" i="161"/>
  <c r="G105" i="161"/>
  <c r="F105" i="161"/>
  <c r="D105" i="161"/>
  <c r="C105" i="161"/>
  <c r="G104" i="161"/>
  <c r="F104" i="161"/>
  <c r="D104" i="161"/>
  <c r="C104" i="161"/>
  <c r="G103" i="161"/>
  <c r="F103" i="161"/>
  <c r="D103" i="161"/>
  <c r="C103" i="161"/>
  <c r="G102" i="161"/>
  <c r="F102" i="161"/>
  <c r="D102" i="161"/>
  <c r="C102" i="161"/>
  <c r="G101" i="161"/>
  <c r="F101" i="161"/>
  <c r="D101" i="161"/>
  <c r="C101" i="161"/>
  <c r="G100" i="161"/>
  <c r="F100" i="161"/>
  <c r="D100" i="161"/>
  <c r="C100" i="161"/>
  <c r="G99" i="161"/>
  <c r="F99" i="161"/>
  <c r="D99" i="161"/>
  <c r="C99" i="161"/>
  <c r="G98" i="161"/>
  <c r="F98" i="161"/>
  <c r="D98" i="161"/>
  <c r="C98" i="161"/>
  <c r="G97" i="161"/>
  <c r="F97" i="161"/>
  <c r="D97" i="161"/>
  <c r="C97" i="161"/>
  <c r="G96" i="161"/>
  <c r="F96" i="161"/>
  <c r="D96" i="161"/>
  <c r="C96" i="161"/>
  <c r="G95" i="161"/>
  <c r="F95" i="161"/>
  <c r="D95" i="161"/>
  <c r="C95" i="161"/>
  <c r="G94" i="161"/>
  <c r="F94" i="161"/>
  <c r="D94" i="161"/>
  <c r="C94" i="161"/>
  <c r="G93" i="161"/>
  <c r="F93" i="161"/>
  <c r="D93" i="161"/>
  <c r="C93" i="161"/>
  <c r="G92" i="161"/>
  <c r="F92" i="161"/>
  <c r="D92" i="161"/>
  <c r="C92" i="161"/>
  <c r="G91" i="161"/>
  <c r="F91" i="161"/>
  <c r="D91" i="161"/>
  <c r="C91" i="161"/>
  <c r="G90" i="161"/>
  <c r="F90" i="161"/>
  <c r="D90" i="161"/>
  <c r="C90" i="161"/>
  <c r="G89" i="161"/>
  <c r="F89" i="161"/>
  <c r="D89" i="161"/>
  <c r="C89" i="161"/>
  <c r="G88" i="161"/>
  <c r="F88" i="161"/>
  <c r="D88" i="161"/>
  <c r="C88" i="161"/>
  <c r="G87" i="161"/>
  <c r="F87" i="161"/>
  <c r="D87" i="161"/>
  <c r="C87" i="161"/>
  <c r="G86" i="161"/>
  <c r="F86" i="161"/>
  <c r="D86" i="161"/>
  <c r="C86" i="161"/>
  <c r="G85" i="161"/>
  <c r="F85" i="161"/>
  <c r="D85" i="161"/>
  <c r="C85" i="161"/>
  <c r="G84" i="161"/>
  <c r="F84" i="161"/>
  <c r="D84" i="161"/>
  <c r="C84" i="161"/>
  <c r="G83" i="161"/>
  <c r="F83" i="161"/>
  <c r="D83" i="161"/>
  <c r="C83" i="161"/>
  <c r="G82" i="161"/>
  <c r="F82" i="161"/>
  <c r="D82" i="161"/>
  <c r="C82" i="161"/>
  <c r="G81" i="161"/>
  <c r="F81" i="161"/>
  <c r="D81" i="161"/>
  <c r="C81" i="161"/>
  <c r="G80" i="161"/>
  <c r="F80" i="161"/>
  <c r="D80" i="161"/>
  <c r="C80" i="161"/>
  <c r="G79" i="161"/>
  <c r="F79" i="161"/>
  <c r="D79" i="161"/>
  <c r="C79" i="161"/>
  <c r="G78" i="161"/>
  <c r="F78" i="161"/>
  <c r="D78" i="161"/>
  <c r="C78" i="161"/>
  <c r="G77" i="161"/>
  <c r="F77" i="161"/>
  <c r="D77" i="161"/>
  <c r="C77" i="161"/>
  <c r="G76" i="161"/>
  <c r="F76" i="161"/>
  <c r="D76" i="161"/>
  <c r="C76" i="161"/>
  <c r="G75" i="161"/>
  <c r="F75" i="161"/>
  <c r="D75" i="161"/>
  <c r="C75" i="161"/>
  <c r="E75" i="161" s="1"/>
  <c r="G74" i="161"/>
  <c r="F74" i="161"/>
  <c r="D74" i="161"/>
  <c r="C74" i="161"/>
  <c r="G73" i="161"/>
  <c r="F73" i="161"/>
  <c r="D73" i="161"/>
  <c r="C73" i="161"/>
  <c r="G72" i="161"/>
  <c r="F72" i="161"/>
  <c r="D72" i="161"/>
  <c r="C72" i="161"/>
  <c r="G71" i="161"/>
  <c r="F71" i="161"/>
  <c r="D71" i="161"/>
  <c r="C71" i="161"/>
  <c r="G70" i="161"/>
  <c r="F70" i="161"/>
  <c r="D70" i="161"/>
  <c r="C70" i="161"/>
  <c r="G69" i="161"/>
  <c r="F69" i="161"/>
  <c r="D69" i="161"/>
  <c r="C69" i="161"/>
  <c r="G68" i="161"/>
  <c r="F68" i="161"/>
  <c r="D68" i="161"/>
  <c r="C68" i="161"/>
  <c r="G67" i="161"/>
  <c r="F67" i="161"/>
  <c r="D67" i="161"/>
  <c r="C67" i="161"/>
  <c r="G66" i="161"/>
  <c r="F66" i="161"/>
  <c r="D66" i="161"/>
  <c r="C66" i="161"/>
  <c r="G65" i="161"/>
  <c r="F65" i="161"/>
  <c r="D65" i="161"/>
  <c r="C65" i="161"/>
  <c r="G64" i="161"/>
  <c r="F64" i="161"/>
  <c r="D64" i="161"/>
  <c r="C64" i="161"/>
  <c r="G63" i="161"/>
  <c r="F63" i="161"/>
  <c r="D63" i="161"/>
  <c r="C63" i="161"/>
  <c r="G62" i="161"/>
  <c r="F62" i="161"/>
  <c r="D62" i="161"/>
  <c r="C62" i="161"/>
  <c r="G61" i="161"/>
  <c r="F61" i="161"/>
  <c r="D61" i="161"/>
  <c r="C61" i="161"/>
  <c r="G60" i="161"/>
  <c r="F60" i="161"/>
  <c r="D60" i="161"/>
  <c r="C60" i="161"/>
  <c r="G59" i="161"/>
  <c r="F59" i="161"/>
  <c r="D59" i="161"/>
  <c r="C59" i="161"/>
  <c r="G58" i="161"/>
  <c r="F58" i="161"/>
  <c r="D58" i="161"/>
  <c r="C58" i="161"/>
  <c r="G57" i="161"/>
  <c r="F57" i="161"/>
  <c r="D57" i="161"/>
  <c r="C57" i="161"/>
  <c r="G56" i="161"/>
  <c r="F56" i="161"/>
  <c r="D56" i="161"/>
  <c r="C56" i="161"/>
  <c r="G55" i="161"/>
  <c r="F55" i="161"/>
  <c r="D55" i="161"/>
  <c r="C55" i="161"/>
  <c r="E55" i="161" s="1"/>
  <c r="G54" i="161"/>
  <c r="F54" i="161"/>
  <c r="D54" i="161"/>
  <c r="C54" i="161"/>
  <c r="G53" i="161"/>
  <c r="F53" i="161"/>
  <c r="D53" i="161"/>
  <c r="C53" i="161"/>
  <c r="G52" i="161"/>
  <c r="F52" i="161"/>
  <c r="D52" i="161"/>
  <c r="C52" i="161"/>
  <c r="G51" i="161"/>
  <c r="F51" i="161"/>
  <c r="D51" i="161"/>
  <c r="C51" i="161"/>
  <c r="G50" i="161"/>
  <c r="F50" i="161"/>
  <c r="D50" i="161"/>
  <c r="C50" i="161"/>
  <c r="G49" i="161"/>
  <c r="F49" i="161"/>
  <c r="D49" i="161"/>
  <c r="C49" i="161"/>
  <c r="G48" i="161"/>
  <c r="F48" i="161"/>
  <c r="D48" i="161"/>
  <c r="C48" i="161"/>
  <c r="G47" i="161"/>
  <c r="F47" i="161"/>
  <c r="D47" i="161"/>
  <c r="C47" i="161"/>
  <c r="G46" i="161"/>
  <c r="F46" i="161"/>
  <c r="D46" i="161"/>
  <c r="C46" i="161"/>
  <c r="G45" i="161"/>
  <c r="F45" i="161"/>
  <c r="D45" i="161"/>
  <c r="C45" i="161"/>
  <c r="G44" i="161"/>
  <c r="F44" i="161"/>
  <c r="D44" i="161"/>
  <c r="C44" i="161"/>
  <c r="G43" i="161"/>
  <c r="F43" i="161"/>
  <c r="D43" i="161"/>
  <c r="C43" i="161"/>
  <c r="G42" i="161"/>
  <c r="F42" i="161"/>
  <c r="D42" i="161"/>
  <c r="C42" i="161"/>
  <c r="G41" i="161"/>
  <c r="F41" i="161"/>
  <c r="D41" i="161"/>
  <c r="C41" i="161"/>
  <c r="G40" i="161"/>
  <c r="F40" i="161"/>
  <c r="D40" i="161"/>
  <c r="C40" i="161"/>
  <c r="G39" i="161"/>
  <c r="F39" i="161"/>
  <c r="D39" i="161"/>
  <c r="C39" i="161"/>
  <c r="G38" i="161"/>
  <c r="F38" i="161"/>
  <c r="D38" i="161"/>
  <c r="C38" i="161"/>
  <c r="G37" i="161"/>
  <c r="F37" i="161"/>
  <c r="D37" i="161"/>
  <c r="C37" i="161"/>
  <c r="G36" i="161"/>
  <c r="F36" i="161"/>
  <c r="D36" i="161"/>
  <c r="C36" i="161"/>
  <c r="G35" i="161"/>
  <c r="F35" i="161"/>
  <c r="D35" i="161"/>
  <c r="C35" i="161"/>
  <c r="E35" i="161" s="1"/>
  <c r="G34" i="161"/>
  <c r="F34" i="161"/>
  <c r="D34" i="161"/>
  <c r="C34" i="161"/>
  <c r="G33" i="161"/>
  <c r="F33" i="161"/>
  <c r="D33" i="161"/>
  <c r="C33" i="161"/>
  <c r="G32" i="161"/>
  <c r="F32" i="161"/>
  <c r="D32" i="161"/>
  <c r="C32" i="161"/>
  <c r="G31" i="161"/>
  <c r="F31" i="161"/>
  <c r="D31" i="161"/>
  <c r="C31" i="161"/>
  <c r="G30" i="161"/>
  <c r="F30" i="161"/>
  <c r="D30" i="161"/>
  <c r="C30" i="161"/>
  <c r="G29" i="161"/>
  <c r="F29" i="161"/>
  <c r="D29" i="161"/>
  <c r="C29" i="161"/>
  <c r="G28" i="161"/>
  <c r="F28" i="161"/>
  <c r="D28" i="161"/>
  <c r="C28" i="161"/>
  <c r="G27" i="161"/>
  <c r="F27" i="161"/>
  <c r="D27" i="161"/>
  <c r="C27" i="161"/>
  <c r="G26" i="161"/>
  <c r="F26" i="161"/>
  <c r="D26" i="161"/>
  <c r="C26" i="161"/>
  <c r="G25" i="161"/>
  <c r="F25" i="161"/>
  <c r="D25" i="161"/>
  <c r="C25" i="161"/>
  <c r="G24" i="161"/>
  <c r="F24" i="161"/>
  <c r="D24" i="161"/>
  <c r="C24" i="161"/>
  <c r="G23" i="161"/>
  <c r="F23" i="161"/>
  <c r="D23" i="161"/>
  <c r="C23" i="161"/>
  <c r="G22" i="161"/>
  <c r="F22" i="161"/>
  <c r="D22" i="161"/>
  <c r="C22" i="161"/>
  <c r="G21" i="161"/>
  <c r="F21" i="161"/>
  <c r="D21" i="161"/>
  <c r="C21" i="161"/>
  <c r="G20" i="161"/>
  <c r="F20" i="161"/>
  <c r="D20" i="161"/>
  <c r="C20" i="161"/>
  <c r="G19" i="161"/>
  <c r="F19" i="161"/>
  <c r="D19" i="161"/>
  <c r="C19" i="161"/>
  <c r="G18" i="161"/>
  <c r="F18" i="161"/>
  <c r="D18" i="161"/>
  <c r="C18" i="161"/>
  <c r="G17" i="161"/>
  <c r="F17" i="161"/>
  <c r="D17" i="161"/>
  <c r="C17" i="161"/>
  <c r="G16" i="161"/>
  <c r="F16" i="161"/>
  <c r="D16" i="161"/>
  <c r="C16" i="161"/>
  <c r="G15" i="161"/>
  <c r="F15" i="161"/>
  <c r="D15" i="161"/>
  <c r="C15" i="161"/>
  <c r="G14" i="161"/>
  <c r="F14" i="161"/>
  <c r="D14" i="161"/>
  <c r="C14" i="161"/>
  <c r="G13" i="161"/>
  <c r="F13" i="161"/>
  <c r="D13" i="161"/>
  <c r="C13" i="161"/>
  <c r="G12" i="161"/>
  <c r="F12" i="161"/>
  <c r="D12" i="161"/>
  <c r="C12" i="161"/>
  <c r="G11" i="161"/>
  <c r="F11" i="161"/>
  <c r="D11" i="161"/>
  <c r="C11" i="161"/>
  <c r="G10" i="161"/>
  <c r="F10" i="161"/>
  <c r="D10" i="161"/>
  <c r="C10" i="161"/>
  <c r="G9" i="161"/>
  <c r="F9" i="161"/>
  <c r="D9" i="161"/>
  <c r="C9" i="161"/>
  <c r="B3" i="161"/>
  <c r="B2" i="161"/>
  <c r="B174" i="158"/>
  <c r="B173" i="158"/>
  <c r="B172" i="158"/>
  <c r="B171" i="158"/>
  <c r="B170" i="158"/>
  <c r="B168" i="158"/>
  <c r="H167" i="158"/>
  <c r="H166" i="158"/>
  <c r="B164" i="158"/>
  <c r="B162" i="158"/>
  <c r="G161" i="158"/>
  <c r="F161" i="158"/>
  <c r="D161" i="158"/>
  <c r="C161" i="158"/>
  <c r="G160" i="158"/>
  <c r="F160" i="158"/>
  <c r="D160" i="158"/>
  <c r="C160" i="158"/>
  <c r="G159" i="158"/>
  <c r="F159" i="158"/>
  <c r="D159" i="158"/>
  <c r="C159" i="158"/>
  <c r="G158" i="158"/>
  <c r="F158" i="158"/>
  <c r="D158" i="158"/>
  <c r="C158" i="158"/>
  <c r="G157" i="158"/>
  <c r="F157" i="158"/>
  <c r="D157" i="158"/>
  <c r="C157" i="158"/>
  <c r="G156" i="158"/>
  <c r="F156" i="158"/>
  <c r="D156" i="158"/>
  <c r="C156" i="158"/>
  <c r="G155" i="158"/>
  <c r="F155" i="158"/>
  <c r="D155" i="158"/>
  <c r="C155" i="158"/>
  <c r="G154" i="158"/>
  <c r="F154" i="158"/>
  <c r="D154" i="158"/>
  <c r="C154" i="158"/>
  <c r="G153" i="158"/>
  <c r="F153" i="158"/>
  <c r="D153" i="158"/>
  <c r="C153" i="158"/>
  <c r="G152" i="158"/>
  <c r="F152" i="158"/>
  <c r="D152" i="158"/>
  <c r="C152" i="158"/>
  <c r="G151" i="158"/>
  <c r="F151" i="158"/>
  <c r="D151" i="158"/>
  <c r="C151" i="158"/>
  <c r="G150" i="158"/>
  <c r="F150" i="158"/>
  <c r="D150" i="158"/>
  <c r="C150" i="158"/>
  <c r="G149" i="158"/>
  <c r="F149" i="158"/>
  <c r="D149" i="158"/>
  <c r="C149" i="158"/>
  <c r="G148" i="158"/>
  <c r="F148" i="158"/>
  <c r="D148" i="158"/>
  <c r="C148" i="158"/>
  <c r="G147" i="158"/>
  <c r="F147" i="158"/>
  <c r="D147" i="158"/>
  <c r="C147" i="158"/>
  <c r="G146" i="158"/>
  <c r="F146" i="158"/>
  <c r="D146" i="158"/>
  <c r="C146" i="158"/>
  <c r="G145" i="158"/>
  <c r="F145" i="158"/>
  <c r="D145" i="158"/>
  <c r="C145" i="158"/>
  <c r="G144" i="158"/>
  <c r="F144" i="158"/>
  <c r="D144" i="158"/>
  <c r="C144" i="158"/>
  <c r="G143" i="158"/>
  <c r="F143" i="158"/>
  <c r="D143" i="158"/>
  <c r="C143" i="158"/>
  <c r="G142" i="158"/>
  <c r="F142" i="158"/>
  <c r="D142" i="158"/>
  <c r="C142" i="158"/>
  <c r="G141" i="158"/>
  <c r="F141" i="158"/>
  <c r="D141" i="158"/>
  <c r="C141" i="158"/>
  <c r="G140" i="158"/>
  <c r="F140" i="158"/>
  <c r="D140" i="158"/>
  <c r="C140" i="158"/>
  <c r="G139" i="158"/>
  <c r="F139" i="158"/>
  <c r="D139" i="158"/>
  <c r="C139" i="158"/>
  <c r="G138" i="158"/>
  <c r="F138" i="158"/>
  <c r="D138" i="158"/>
  <c r="C138" i="158"/>
  <c r="G137" i="158"/>
  <c r="F137" i="158"/>
  <c r="D137" i="158"/>
  <c r="C137" i="158"/>
  <c r="G136" i="158"/>
  <c r="F136" i="158"/>
  <c r="D136" i="158"/>
  <c r="C136" i="158"/>
  <c r="G135" i="158"/>
  <c r="F135" i="158"/>
  <c r="D135" i="158"/>
  <c r="C135" i="158"/>
  <c r="G134" i="158"/>
  <c r="F134" i="158"/>
  <c r="D134" i="158"/>
  <c r="C134" i="158"/>
  <c r="G133" i="158"/>
  <c r="F133" i="158"/>
  <c r="D133" i="158"/>
  <c r="C133" i="158"/>
  <c r="G132" i="158"/>
  <c r="F132" i="158"/>
  <c r="D132" i="158"/>
  <c r="C132" i="158"/>
  <c r="G131" i="158"/>
  <c r="F131" i="158"/>
  <c r="D131" i="158"/>
  <c r="C131" i="158"/>
  <c r="G130" i="158"/>
  <c r="F130" i="158"/>
  <c r="D130" i="158"/>
  <c r="C130" i="158"/>
  <c r="G129" i="158"/>
  <c r="F129" i="158"/>
  <c r="D129" i="158"/>
  <c r="C129" i="158"/>
  <c r="G128" i="158"/>
  <c r="F128" i="158"/>
  <c r="D128" i="158"/>
  <c r="C128" i="158"/>
  <c r="G127" i="158"/>
  <c r="F127" i="158"/>
  <c r="D127" i="158"/>
  <c r="C127" i="158"/>
  <c r="G126" i="158"/>
  <c r="F126" i="158"/>
  <c r="D126" i="158"/>
  <c r="C126" i="158"/>
  <c r="G125" i="158"/>
  <c r="F125" i="158"/>
  <c r="D125" i="158"/>
  <c r="C125" i="158"/>
  <c r="G124" i="158"/>
  <c r="F124" i="158"/>
  <c r="D124" i="158"/>
  <c r="C124" i="158"/>
  <c r="G123" i="158"/>
  <c r="F123" i="158"/>
  <c r="D123" i="158"/>
  <c r="C123" i="158"/>
  <c r="G122" i="158"/>
  <c r="F122" i="158"/>
  <c r="D122" i="158"/>
  <c r="C122" i="158"/>
  <c r="G121" i="158"/>
  <c r="F121" i="158"/>
  <c r="D121" i="158"/>
  <c r="C121" i="158"/>
  <c r="G120" i="158"/>
  <c r="F120" i="158"/>
  <c r="D120" i="158"/>
  <c r="C120" i="158"/>
  <c r="G119" i="158"/>
  <c r="F119" i="158"/>
  <c r="D119" i="158"/>
  <c r="C119" i="158"/>
  <c r="G118" i="158"/>
  <c r="F118" i="158"/>
  <c r="D118" i="158"/>
  <c r="C118" i="158"/>
  <c r="G117" i="158"/>
  <c r="F117" i="158"/>
  <c r="D117" i="158"/>
  <c r="C117" i="158"/>
  <c r="G116" i="158"/>
  <c r="F116" i="158"/>
  <c r="D116" i="158"/>
  <c r="C116" i="158"/>
  <c r="G115" i="158"/>
  <c r="F115" i="158"/>
  <c r="D115" i="158"/>
  <c r="C115" i="158"/>
  <c r="G114" i="158"/>
  <c r="F114" i="158"/>
  <c r="D114" i="158"/>
  <c r="C114" i="158"/>
  <c r="G113" i="158"/>
  <c r="F113" i="158"/>
  <c r="D113" i="158"/>
  <c r="C113" i="158"/>
  <c r="G112" i="158"/>
  <c r="F112" i="158"/>
  <c r="D112" i="158"/>
  <c r="C112" i="158"/>
  <c r="G111" i="158"/>
  <c r="F111" i="158"/>
  <c r="D111" i="158"/>
  <c r="C111" i="158"/>
  <c r="G110" i="158"/>
  <c r="F110" i="158"/>
  <c r="D110" i="158"/>
  <c r="C110" i="158"/>
  <c r="G109" i="158"/>
  <c r="F109" i="158"/>
  <c r="D109" i="158"/>
  <c r="C109" i="158"/>
  <c r="G108" i="158"/>
  <c r="F108" i="158"/>
  <c r="D108" i="158"/>
  <c r="C108" i="158"/>
  <c r="G107" i="158"/>
  <c r="F107" i="158"/>
  <c r="D107" i="158"/>
  <c r="C107" i="158"/>
  <c r="G106" i="158"/>
  <c r="F106" i="158"/>
  <c r="D106" i="158"/>
  <c r="C106" i="158"/>
  <c r="G105" i="158"/>
  <c r="F105" i="158"/>
  <c r="D105" i="158"/>
  <c r="C105" i="158"/>
  <c r="G104" i="158"/>
  <c r="F104" i="158"/>
  <c r="D104" i="158"/>
  <c r="C104" i="158"/>
  <c r="G103" i="158"/>
  <c r="F103" i="158"/>
  <c r="D103" i="158"/>
  <c r="C103" i="158"/>
  <c r="G102" i="158"/>
  <c r="F102" i="158"/>
  <c r="D102" i="158"/>
  <c r="C102" i="158"/>
  <c r="G101" i="158"/>
  <c r="F101" i="158"/>
  <c r="D101" i="158"/>
  <c r="C101" i="158"/>
  <c r="G100" i="158"/>
  <c r="F100" i="158"/>
  <c r="D100" i="158"/>
  <c r="C100" i="158"/>
  <c r="G99" i="158"/>
  <c r="F99" i="158"/>
  <c r="D99" i="158"/>
  <c r="C99" i="158"/>
  <c r="G98" i="158"/>
  <c r="F98" i="158"/>
  <c r="D98" i="158"/>
  <c r="C98" i="158"/>
  <c r="G97" i="158"/>
  <c r="F97" i="158"/>
  <c r="D97" i="158"/>
  <c r="C97" i="158"/>
  <c r="G96" i="158"/>
  <c r="F96" i="158"/>
  <c r="D96" i="158"/>
  <c r="C96" i="158"/>
  <c r="G95" i="158"/>
  <c r="F95" i="158"/>
  <c r="D95" i="158"/>
  <c r="C95" i="158"/>
  <c r="G94" i="158"/>
  <c r="F94" i="158"/>
  <c r="D94" i="158"/>
  <c r="C94" i="158"/>
  <c r="G93" i="158"/>
  <c r="F93" i="158"/>
  <c r="D93" i="158"/>
  <c r="C93" i="158"/>
  <c r="G92" i="158"/>
  <c r="F92" i="158"/>
  <c r="D92" i="158"/>
  <c r="C92" i="158"/>
  <c r="G91" i="158"/>
  <c r="F91" i="158"/>
  <c r="D91" i="158"/>
  <c r="C91" i="158"/>
  <c r="G90" i="158"/>
  <c r="F90" i="158"/>
  <c r="D90" i="158"/>
  <c r="C90" i="158"/>
  <c r="G89" i="158"/>
  <c r="F89" i="158"/>
  <c r="D89" i="158"/>
  <c r="C89" i="158"/>
  <c r="G88" i="158"/>
  <c r="F88" i="158"/>
  <c r="D88" i="158"/>
  <c r="C88" i="158"/>
  <c r="G87" i="158"/>
  <c r="F87" i="158"/>
  <c r="D87" i="158"/>
  <c r="C87" i="158"/>
  <c r="G86" i="158"/>
  <c r="F86" i="158"/>
  <c r="D86" i="158"/>
  <c r="C86" i="158"/>
  <c r="G85" i="158"/>
  <c r="F85" i="158"/>
  <c r="D85" i="158"/>
  <c r="C85" i="158"/>
  <c r="G84" i="158"/>
  <c r="F84" i="158"/>
  <c r="D84" i="158"/>
  <c r="C84" i="158"/>
  <c r="G83" i="158"/>
  <c r="F83" i="158"/>
  <c r="D83" i="158"/>
  <c r="C83" i="158"/>
  <c r="G82" i="158"/>
  <c r="F82" i="158"/>
  <c r="D82" i="158"/>
  <c r="C82" i="158"/>
  <c r="G81" i="158"/>
  <c r="F81" i="158"/>
  <c r="D81" i="158"/>
  <c r="C81" i="158"/>
  <c r="G80" i="158"/>
  <c r="F80" i="158"/>
  <c r="D80" i="158"/>
  <c r="C80" i="158"/>
  <c r="G79" i="158"/>
  <c r="F79" i="158"/>
  <c r="D79" i="158"/>
  <c r="C79" i="158"/>
  <c r="G78" i="158"/>
  <c r="F78" i="158"/>
  <c r="D78" i="158"/>
  <c r="C78" i="158"/>
  <c r="G77" i="158"/>
  <c r="F77" i="158"/>
  <c r="D77" i="158"/>
  <c r="C77" i="158"/>
  <c r="G76" i="158"/>
  <c r="F76" i="158"/>
  <c r="D76" i="158"/>
  <c r="C76" i="158"/>
  <c r="G75" i="158"/>
  <c r="F75" i="158"/>
  <c r="D75" i="158"/>
  <c r="C75" i="158"/>
  <c r="G74" i="158"/>
  <c r="F74" i="158"/>
  <c r="D74" i="158"/>
  <c r="C74" i="158"/>
  <c r="G73" i="158"/>
  <c r="F73" i="158"/>
  <c r="D73" i="158"/>
  <c r="C73" i="158"/>
  <c r="G72" i="158"/>
  <c r="F72" i="158"/>
  <c r="D72" i="158"/>
  <c r="C72" i="158"/>
  <c r="G71" i="158"/>
  <c r="F71" i="158"/>
  <c r="D71" i="158"/>
  <c r="C71" i="158"/>
  <c r="G70" i="158"/>
  <c r="F70" i="158"/>
  <c r="D70" i="158"/>
  <c r="C70" i="158"/>
  <c r="G69" i="158"/>
  <c r="F69" i="158"/>
  <c r="D69" i="158"/>
  <c r="C69" i="158"/>
  <c r="G68" i="158"/>
  <c r="F68" i="158"/>
  <c r="D68" i="158"/>
  <c r="C68" i="158"/>
  <c r="G67" i="158"/>
  <c r="F67" i="158"/>
  <c r="D67" i="158"/>
  <c r="C67" i="158"/>
  <c r="G66" i="158"/>
  <c r="F66" i="158"/>
  <c r="D66" i="158"/>
  <c r="C66" i="158"/>
  <c r="G65" i="158"/>
  <c r="F65" i="158"/>
  <c r="D65" i="158"/>
  <c r="C65" i="158"/>
  <c r="G64" i="158"/>
  <c r="F64" i="158"/>
  <c r="D64" i="158"/>
  <c r="C64" i="158"/>
  <c r="G63" i="158"/>
  <c r="F63" i="158"/>
  <c r="D63" i="158"/>
  <c r="C63" i="158"/>
  <c r="G62" i="158"/>
  <c r="F62" i="158"/>
  <c r="D62" i="158"/>
  <c r="C62" i="158"/>
  <c r="G61" i="158"/>
  <c r="F61" i="158"/>
  <c r="D61" i="158"/>
  <c r="C61" i="158"/>
  <c r="G60" i="158"/>
  <c r="F60" i="158"/>
  <c r="D60" i="158"/>
  <c r="C60" i="158"/>
  <c r="G59" i="158"/>
  <c r="F59" i="158"/>
  <c r="D59" i="158"/>
  <c r="C59" i="158"/>
  <c r="G58" i="158"/>
  <c r="F58" i="158"/>
  <c r="D58" i="158"/>
  <c r="C58" i="158"/>
  <c r="G57" i="158"/>
  <c r="F57" i="158"/>
  <c r="D57" i="158"/>
  <c r="C57" i="158"/>
  <c r="G56" i="158"/>
  <c r="F56" i="158"/>
  <c r="D56" i="158"/>
  <c r="C56" i="158"/>
  <c r="G55" i="158"/>
  <c r="F55" i="158"/>
  <c r="D55" i="158"/>
  <c r="C55" i="158"/>
  <c r="G54" i="158"/>
  <c r="F54" i="158"/>
  <c r="D54" i="158"/>
  <c r="C54" i="158"/>
  <c r="G53" i="158"/>
  <c r="F53" i="158"/>
  <c r="D53" i="158"/>
  <c r="C53" i="158"/>
  <c r="G52" i="158"/>
  <c r="F52" i="158"/>
  <c r="D52" i="158"/>
  <c r="C52" i="158"/>
  <c r="G51" i="158"/>
  <c r="F51" i="158"/>
  <c r="D51" i="158"/>
  <c r="C51" i="158"/>
  <c r="G50" i="158"/>
  <c r="F50" i="158"/>
  <c r="D50" i="158"/>
  <c r="C50" i="158"/>
  <c r="G49" i="158"/>
  <c r="F49" i="158"/>
  <c r="D49" i="158"/>
  <c r="C49" i="158"/>
  <c r="G48" i="158"/>
  <c r="F48" i="158"/>
  <c r="D48" i="158"/>
  <c r="C48" i="158"/>
  <c r="G47" i="158"/>
  <c r="F47" i="158"/>
  <c r="D47" i="158"/>
  <c r="C47" i="158"/>
  <c r="G46" i="158"/>
  <c r="F46" i="158"/>
  <c r="D46" i="158"/>
  <c r="C46" i="158"/>
  <c r="G45" i="158"/>
  <c r="F45" i="158"/>
  <c r="D45" i="158"/>
  <c r="C45" i="158"/>
  <c r="G44" i="158"/>
  <c r="F44" i="158"/>
  <c r="D44" i="158"/>
  <c r="C44" i="158"/>
  <c r="G43" i="158"/>
  <c r="F43" i="158"/>
  <c r="D43" i="158"/>
  <c r="C43" i="158"/>
  <c r="G42" i="158"/>
  <c r="F42" i="158"/>
  <c r="D42" i="158"/>
  <c r="C42" i="158"/>
  <c r="G41" i="158"/>
  <c r="F41" i="158"/>
  <c r="D41" i="158"/>
  <c r="C41" i="158"/>
  <c r="G40" i="158"/>
  <c r="F40" i="158"/>
  <c r="D40" i="158"/>
  <c r="C40" i="158"/>
  <c r="G39" i="158"/>
  <c r="F39" i="158"/>
  <c r="D39" i="158"/>
  <c r="C39" i="158"/>
  <c r="G38" i="158"/>
  <c r="F38" i="158"/>
  <c r="D38" i="158"/>
  <c r="C38" i="158"/>
  <c r="G37" i="158"/>
  <c r="F37" i="158"/>
  <c r="D37" i="158"/>
  <c r="C37" i="158"/>
  <c r="G36" i="158"/>
  <c r="F36" i="158"/>
  <c r="D36" i="158"/>
  <c r="C36" i="158"/>
  <c r="G35" i="158"/>
  <c r="F35" i="158"/>
  <c r="D35" i="158"/>
  <c r="C35" i="158"/>
  <c r="G34" i="158"/>
  <c r="F34" i="158"/>
  <c r="D34" i="158"/>
  <c r="C34" i="158"/>
  <c r="G33" i="158"/>
  <c r="F33" i="158"/>
  <c r="D33" i="158"/>
  <c r="C33" i="158"/>
  <c r="G32" i="158"/>
  <c r="F32" i="158"/>
  <c r="D32" i="158"/>
  <c r="C32" i="158"/>
  <c r="G31" i="158"/>
  <c r="F31" i="158"/>
  <c r="D31" i="158"/>
  <c r="C31" i="158"/>
  <c r="G30" i="158"/>
  <c r="F30" i="158"/>
  <c r="D30" i="158"/>
  <c r="C30" i="158"/>
  <c r="G29" i="158"/>
  <c r="F29" i="158"/>
  <c r="D29" i="158"/>
  <c r="C29" i="158"/>
  <c r="G28" i="158"/>
  <c r="F28" i="158"/>
  <c r="D28" i="158"/>
  <c r="C28" i="158"/>
  <c r="G27" i="158"/>
  <c r="F27" i="158"/>
  <c r="D27" i="158"/>
  <c r="C27" i="158"/>
  <c r="G26" i="158"/>
  <c r="F26" i="158"/>
  <c r="D26" i="158"/>
  <c r="C26" i="158"/>
  <c r="G25" i="158"/>
  <c r="F25" i="158"/>
  <c r="D25" i="158"/>
  <c r="C25" i="158"/>
  <c r="G24" i="158"/>
  <c r="F24" i="158"/>
  <c r="D24" i="158"/>
  <c r="C24" i="158"/>
  <c r="G23" i="158"/>
  <c r="F23" i="158"/>
  <c r="D23" i="158"/>
  <c r="C23" i="158"/>
  <c r="G22" i="158"/>
  <c r="F22" i="158"/>
  <c r="D22" i="158"/>
  <c r="C22" i="158"/>
  <c r="G21" i="158"/>
  <c r="F21" i="158"/>
  <c r="D21" i="158"/>
  <c r="C21" i="158"/>
  <c r="G20" i="158"/>
  <c r="F20" i="158"/>
  <c r="D20" i="158"/>
  <c r="C20" i="158"/>
  <c r="G19" i="158"/>
  <c r="F19" i="158"/>
  <c r="D19" i="158"/>
  <c r="C19" i="158"/>
  <c r="G18" i="158"/>
  <c r="F18" i="158"/>
  <c r="D18" i="158"/>
  <c r="C18" i="158"/>
  <c r="G17" i="158"/>
  <c r="F17" i="158"/>
  <c r="D17" i="158"/>
  <c r="C17" i="158"/>
  <c r="G16" i="158"/>
  <c r="F16" i="158"/>
  <c r="D16" i="158"/>
  <c r="C16" i="158"/>
  <c r="G15" i="158"/>
  <c r="F15" i="158"/>
  <c r="D15" i="158"/>
  <c r="C15" i="158"/>
  <c r="G14" i="158"/>
  <c r="F14" i="158"/>
  <c r="D14" i="158"/>
  <c r="C14" i="158"/>
  <c r="G13" i="158"/>
  <c r="F13" i="158"/>
  <c r="D13" i="158"/>
  <c r="C13" i="158"/>
  <c r="G12" i="158"/>
  <c r="F12" i="158"/>
  <c r="D12" i="158"/>
  <c r="C12" i="158"/>
  <c r="G11" i="158"/>
  <c r="F11" i="158"/>
  <c r="D11" i="158"/>
  <c r="C11" i="158"/>
  <c r="G10" i="158"/>
  <c r="F10" i="158"/>
  <c r="B10" i="158" s="1"/>
  <c r="D10" i="158"/>
  <c r="C10" i="158"/>
  <c r="G9" i="158"/>
  <c r="F9" i="158"/>
  <c r="D9" i="158"/>
  <c r="C9" i="158"/>
  <c r="B3" i="158"/>
  <c r="B2" i="158"/>
  <c r="B166" i="107"/>
  <c r="B165" i="107"/>
  <c r="B164" i="107"/>
  <c r="B163" i="107"/>
  <c r="B162" i="107"/>
  <c r="B160" i="107"/>
  <c r="H159" i="107"/>
  <c r="H158" i="107"/>
  <c r="B156" i="107"/>
  <c r="B154" i="107"/>
  <c r="G153" i="107"/>
  <c r="F153" i="107"/>
  <c r="D153" i="107"/>
  <c r="C153" i="107"/>
  <c r="G152" i="107"/>
  <c r="F152" i="107"/>
  <c r="D152" i="107"/>
  <c r="C152" i="107"/>
  <c r="G151" i="107"/>
  <c r="F151" i="107"/>
  <c r="D151" i="107"/>
  <c r="C151" i="107"/>
  <c r="G150" i="107"/>
  <c r="F150" i="107"/>
  <c r="D150" i="107"/>
  <c r="C150" i="107"/>
  <c r="G149" i="107"/>
  <c r="F149" i="107"/>
  <c r="D149" i="107"/>
  <c r="C149" i="107"/>
  <c r="G148" i="107"/>
  <c r="F148" i="107"/>
  <c r="D148" i="107"/>
  <c r="C148" i="107"/>
  <c r="G147" i="107"/>
  <c r="F147" i="107"/>
  <c r="D147" i="107"/>
  <c r="C147" i="107"/>
  <c r="G146" i="107"/>
  <c r="F146" i="107"/>
  <c r="D146" i="107"/>
  <c r="C146" i="107"/>
  <c r="G145" i="107"/>
  <c r="F145" i="107"/>
  <c r="D145" i="107"/>
  <c r="C145" i="107"/>
  <c r="G144" i="107"/>
  <c r="F144" i="107"/>
  <c r="D144" i="107"/>
  <c r="C144" i="107"/>
  <c r="G143" i="107"/>
  <c r="F143" i="107"/>
  <c r="D143" i="107"/>
  <c r="C143" i="107"/>
  <c r="G142" i="107"/>
  <c r="F142" i="107"/>
  <c r="D142" i="107"/>
  <c r="C142" i="107"/>
  <c r="G141" i="107"/>
  <c r="F141" i="107"/>
  <c r="D141" i="107"/>
  <c r="C141" i="107"/>
  <c r="G140" i="107"/>
  <c r="F140" i="107"/>
  <c r="D140" i="107"/>
  <c r="C140" i="107"/>
  <c r="G139" i="107"/>
  <c r="F139" i="107"/>
  <c r="D139" i="107"/>
  <c r="C139" i="107"/>
  <c r="G138" i="107"/>
  <c r="F138" i="107"/>
  <c r="D138" i="107"/>
  <c r="C138" i="107"/>
  <c r="G137" i="107"/>
  <c r="F137" i="107"/>
  <c r="D137" i="107"/>
  <c r="C137" i="107"/>
  <c r="G136" i="107"/>
  <c r="F136" i="107"/>
  <c r="D136" i="107"/>
  <c r="C136" i="107"/>
  <c r="G135" i="107"/>
  <c r="F135" i="107"/>
  <c r="D135" i="107"/>
  <c r="C135" i="107"/>
  <c r="G134" i="107"/>
  <c r="F134" i="107"/>
  <c r="D134" i="107"/>
  <c r="C134" i="107"/>
  <c r="G133" i="107"/>
  <c r="F133" i="107"/>
  <c r="D133" i="107"/>
  <c r="C133" i="107"/>
  <c r="G132" i="107"/>
  <c r="F132" i="107"/>
  <c r="D132" i="107"/>
  <c r="C132" i="107"/>
  <c r="G131" i="107"/>
  <c r="F131" i="107"/>
  <c r="D131" i="107"/>
  <c r="C131" i="107"/>
  <c r="G130" i="107"/>
  <c r="F130" i="107"/>
  <c r="D130" i="107"/>
  <c r="C130" i="107"/>
  <c r="G129" i="107"/>
  <c r="F129" i="107"/>
  <c r="D129" i="107"/>
  <c r="C129" i="107"/>
  <c r="G128" i="107"/>
  <c r="F128" i="107"/>
  <c r="D128" i="107"/>
  <c r="C128" i="107"/>
  <c r="G127" i="107"/>
  <c r="F127" i="107"/>
  <c r="D127" i="107"/>
  <c r="C127" i="107"/>
  <c r="G126" i="107"/>
  <c r="F126" i="107"/>
  <c r="D126" i="107"/>
  <c r="C126" i="107"/>
  <c r="G125" i="107"/>
  <c r="F125" i="107"/>
  <c r="D125" i="107"/>
  <c r="C125" i="107"/>
  <c r="G124" i="107"/>
  <c r="F124" i="107"/>
  <c r="D124" i="107"/>
  <c r="C124" i="107"/>
  <c r="G123" i="107"/>
  <c r="F123" i="107"/>
  <c r="D123" i="107"/>
  <c r="C123" i="107"/>
  <c r="G122" i="107"/>
  <c r="F122" i="107"/>
  <c r="D122" i="107"/>
  <c r="C122" i="107"/>
  <c r="G121" i="107"/>
  <c r="F121" i="107"/>
  <c r="D121" i="107"/>
  <c r="C121" i="107"/>
  <c r="G120" i="107"/>
  <c r="F120" i="107"/>
  <c r="D120" i="107"/>
  <c r="C120" i="107"/>
  <c r="G119" i="107"/>
  <c r="F119" i="107"/>
  <c r="D119" i="107"/>
  <c r="C119" i="107"/>
  <c r="G118" i="107"/>
  <c r="F118" i="107"/>
  <c r="D118" i="107"/>
  <c r="C118" i="107"/>
  <c r="G117" i="107"/>
  <c r="F117" i="107"/>
  <c r="D117" i="107"/>
  <c r="C117" i="107"/>
  <c r="G116" i="107"/>
  <c r="F116" i="107"/>
  <c r="D116" i="107"/>
  <c r="C116" i="107"/>
  <c r="G115" i="107"/>
  <c r="F115" i="107"/>
  <c r="D115" i="107"/>
  <c r="C115" i="107"/>
  <c r="G114" i="107"/>
  <c r="F114" i="107"/>
  <c r="D114" i="107"/>
  <c r="C114" i="107"/>
  <c r="G113" i="107"/>
  <c r="F113" i="107"/>
  <c r="D113" i="107"/>
  <c r="C113" i="107"/>
  <c r="G112" i="107"/>
  <c r="F112" i="107"/>
  <c r="D112" i="107"/>
  <c r="C112" i="107"/>
  <c r="G111" i="107"/>
  <c r="F111" i="107"/>
  <c r="D111" i="107"/>
  <c r="C111" i="107"/>
  <c r="G110" i="107"/>
  <c r="F110" i="107"/>
  <c r="D110" i="107"/>
  <c r="C110" i="107"/>
  <c r="G109" i="107"/>
  <c r="F109" i="107"/>
  <c r="D109" i="107"/>
  <c r="C109" i="107"/>
  <c r="G108" i="107"/>
  <c r="F108" i="107"/>
  <c r="D108" i="107"/>
  <c r="C108" i="107"/>
  <c r="G107" i="107"/>
  <c r="F107" i="107"/>
  <c r="D107" i="107"/>
  <c r="C107" i="107"/>
  <c r="G106" i="107"/>
  <c r="F106" i="107"/>
  <c r="D106" i="107"/>
  <c r="C106" i="107"/>
  <c r="G105" i="107"/>
  <c r="F105" i="107"/>
  <c r="D105" i="107"/>
  <c r="C105" i="107"/>
  <c r="G104" i="107"/>
  <c r="F104" i="107"/>
  <c r="D104" i="107"/>
  <c r="C104" i="107"/>
  <c r="G103" i="107"/>
  <c r="F103" i="107"/>
  <c r="D103" i="107"/>
  <c r="C103" i="107"/>
  <c r="G102" i="107"/>
  <c r="F102" i="107"/>
  <c r="D102" i="107"/>
  <c r="C102" i="107"/>
  <c r="G101" i="107"/>
  <c r="F101" i="107"/>
  <c r="D101" i="107"/>
  <c r="C101" i="107"/>
  <c r="G100" i="107"/>
  <c r="F100" i="107"/>
  <c r="D100" i="107"/>
  <c r="C100" i="107"/>
  <c r="G99" i="107"/>
  <c r="F99" i="107"/>
  <c r="D99" i="107"/>
  <c r="C99" i="107"/>
  <c r="G98" i="107"/>
  <c r="F98" i="107"/>
  <c r="D98" i="107"/>
  <c r="C98" i="107"/>
  <c r="G97" i="107"/>
  <c r="F97" i="107"/>
  <c r="D97" i="107"/>
  <c r="C97" i="107"/>
  <c r="G96" i="107"/>
  <c r="F96" i="107"/>
  <c r="D96" i="107"/>
  <c r="C96" i="107"/>
  <c r="G95" i="107"/>
  <c r="F95" i="107"/>
  <c r="D95" i="107"/>
  <c r="C95" i="107"/>
  <c r="G94" i="107"/>
  <c r="F94" i="107"/>
  <c r="D94" i="107"/>
  <c r="C94" i="107"/>
  <c r="G93" i="107"/>
  <c r="F93" i="107"/>
  <c r="D93" i="107"/>
  <c r="C93" i="107"/>
  <c r="G92" i="107"/>
  <c r="F92" i="107"/>
  <c r="D92" i="107"/>
  <c r="C92" i="107"/>
  <c r="G91" i="107"/>
  <c r="F91" i="107"/>
  <c r="D91" i="107"/>
  <c r="C91" i="107"/>
  <c r="G90" i="107"/>
  <c r="F90" i="107"/>
  <c r="D90" i="107"/>
  <c r="C90" i="107"/>
  <c r="G89" i="107"/>
  <c r="F89" i="107"/>
  <c r="D89" i="107"/>
  <c r="C89" i="107"/>
  <c r="G88" i="107"/>
  <c r="F88" i="107"/>
  <c r="D88" i="107"/>
  <c r="C88" i="107"/>
  <c r="G87" i="107"/>
  <c r="F87" i="107"/>
  <c r="D87" i="107"/>
  <c r="C87" i="107"/>
  <c r="G86" i="107"/>
  <c r="F86" i="107"/>
  <c r="D86" i="107"/>
  <c r="C86" i="107"/>
  <c r="G85" i="107"/>
  <c r="F85" i="107"/>
  <c r="D85" i="107"/>
  <c r="C85" i="107"/>
  <c r="G84" i="107"/>
  <c r="F84" i="107"/>
  <c r="D84" i="107"/>
  <c r="C84" i="107"/>
  <c r="G83" i="107"/>
  <c r="F83" i="107"/>
  <c r="D83" i="107"/>
  <c r="C83" i="107"/>
  <c r="G82" i="107"/>
  <c r="F82" i="107"/>
  <c r="D82" i="107"/>
  <c r="C82" i="107"/>
  <c r="G81" i="107"/>
  <c r="F81" i="107"/>
  <c r="D81" i="107"/>
  <c r="C81" i="107"/>
  <c r="G80" i="107"/>
  <c r="F80" i="107"/>
  <c r="D80" i="107"/>
  <c r="C80" i="107"/>
  <c r="G79" i="107"/>
  <c r="F79" i="107"/>
  <c r="D79" i="107"/>
  <c r="C79" i="107"/>
  <c r="G78" i="107"/>
  <c r="F78" i="107"/>
  <c r="D78" i="107"/>
  <c r="C78" i="107"/>
  <c r="G77" i="107"/>
  <c r="F77" i="107"/>
  <c r="D77" i="107"/>
  <c r="C77" i="107"/>
  <c r="G76" i="107"/>
  <c r="F76" i="107"/>
  <c r="D76" i="107"/>
  <c r="C76" i="107"/>
  <c r="G75" i="107"/>
  <c r="F75" i="107"/>
  <c r="D75" i="107"/>
  <c r="C75" i="107"/>
  <c r="G74" i="107"/>
  <c r="F74" i="107"/>
  <c r="D74" i="107"/>
  <c r="C74" i="107"/>
  <c r="G73" i="107"/>
  <c r="F73" i="107"/>
  <c r="D73" i="107"/>
  <c r="C73" i="107"/>
  <c r="G72" i="107"/>
  <c r="F72" i="107"/>
  <c r="D72" i="107"/>
  <c r="C72" i="107"/>
  <c r="G71" i="107"/>
  <c r="F71" i="107"/>
  <c r="D71" i="107"/>
  <c r="C71" i="107"/>
  <c r="G70" i="107"/>
  <c r="F70" i="107"/>
  <c r="D70" i="107"/>
  <c r="C70" i="107"/>
  <c r="G69" i="107"/>
  <c r="F69" i="107"/>
  <c r="D69" i="107"/>
  <c r="C69" i="107"/>
  <c r="G68" i="107"/>
  <c r="F68" i="107"/>
  <c r="D68" i="107"/>
  <c r="C68" i="107"/>
  <c r="G67" i="107"/>
  <c r="F67" i="107"/>
  <c r="D67" i="107"/>
  <c r="C67" i="107"/>
  <c r="G66" i="107"/>
  <c r="F66" i="107"/>
  <c r="D66" i="107"/>
  <c r="C66" i="107"/>
  <c r="G65" i="107"/>
  <c r="F65" i="107"/>
  <c r="D65" i="107"/>
  <c r="C65" i="107"/>
  <c r="G64" i="107"/>
  <c r="F64" i="107"/>
  <c r="D64" i="107"/>
  <c r="C64" i="107"/>
  <c r="G63" i="107"/>
  <c r="F63" i="107"/>
  <c r="D63" i="107"/>
  <c r="C63" i="107"/>
  <c r="G62" i="107"/>
  <c r="F62" i="107"/>
  <c r="D62" i="107"/>
  <c r="C62" i="107"/>
  <c r="G61" i="107"/>
  <c r="F61" i="107"/>
  <c r="D61" i="107"/>
  <c r="C61" i="107"/>
  <c r="G60" i="107"/>
  <c r="F60" i="107"/>
  <c r="D60" i="107"/>
  <c r="C60" i="107"/>
  <c r="G59" i="107"/>
  <c r="F59" i="107"/>
  <c r="D59" i="107"/>
  <c r="C59" i="107"/>
  <c r="G58" i="107"/>
  <c r="F58" i="107"/>
  <c r="D58" i="107"/>
  <c r="C58" i="107"/>
  <c r="G57" i="107"/>
  <c r="F57" i="107"/>
  <c r="D57" i="107"/>
  <c r="C57" i="107"/>
  <c r="G56" i="107"/>
  <c r="F56" i="107"/>
  <c r="D56" i="107"/>
  <c r="C56" i="107"/>
  <c r="G55" i="107"/>
  <c r="F55" i="107"/>
  <c r="D55" i="107"/>
  <c r="C55" i="107"/>
  <c r="G54" i="107"/>
  <c r="F54" i="107"/>
  <c r="D54" i="107"/>
  <c r="C54" i="107"/>
  <c r="G53" i="107"/>
  <c r="F53" i="107"/>
  <c r="D53" i="107"/>
  <c r="C53" i="107"/>
  <c r="G52" i="107"/>
  <c r="F52" i="107"/>
  <c r="D52" i="107"/>
  <c r="C52" i="107"/>
  <c r="G51" i="107"/>
  <c r="F51" i="107"/>
  <c r="D51" i="107"/>
  <c r="C51" i="107"/>
  <c r="G50" i="107"/>
  <c r="F50" i="107"/>
  <c r="D50" i="107"/>
  <c r="C50" i="107"/>
  <c r="G49" i="107"/>
  <c r="F49" i="107"/>
  <c r="D49" i="107"/>
  <c r="C49" i="107"/>
  <c r="G48" i="107"/>
  <c r="F48" i="107"/>
  <c r="D48" i="107"/>
  <c r="C48" i="107"/>
  <c r="G47" i="107"/>
  <c r="F47" i="107"/>
  <c r="D47" i="107"/>
  <c r="C47" i="107"/>
  <c r="G46" i="107"/>
  <c r="F46" i="107"/>
  <c r="D46" i="107"/>
  <c r="C46" i="107"/>
  <c r="G45" i="107"/>
  <c r="F45" i="107"/>
  <c r="D45" i="107"/>
  <c r="C45" i="107"/>
  <c r="G44" i="107"/>
  <c r="F44" i="107"/>
  <c r="D44" i="107"/>
  <c r="C44" i="107"/>
  <c r="G43" i="107"/>
  <c r="F43" i="107"/>
  <c r="D43" i="107"/>
  <c r="C43" i="107"/>
  <c r="G42" i="107"/>
  <c r="F42" i="107"/>
  <c r="D42" i="107"/>
  <c r="C42" i="107"/>
  <c r="G41" i="107"/>
  <c r="F41" i="107"/>
  <c r="D41" i="107"/>
  <c r="C41" i="107"/>
  <c r="G40" i="107"/>
  <c r="F40" i="107"/>
  <c r="D40" i="107"/>
  <c r="C40" i="107"/>
  <c r="G39" i="107"/>
  <c r="F39" i="107"/>
  <c r="D39" i="107"/>
  <c r="C39" i="107"/>
  <c r="G38" i="107"/>
  <c r="F38" i="107"/>
  <c r="D38" i="107"/>
  <c r="C38" i="107"/>
  <c r="G37" i="107"/>
  <c r="F37" i="107"/>
  <c r="D37" i="107"/>
  <c r="C37" i="107"/>
  <c r="G36" i="107"/>
  <c r="F36" i="107"/>
  <c r="D36" i="107"/>
  <c r="C36" i="107"/>
  <c r="G35" i="107"/>
  <c r="F35" i="107"/>
  <c r="D35" i="107"/>
  <c r="C35" i="107"/>
  <c r="G34" i="107"/>
  <c r="F34" i="107"/>
  <c r="D34" i="107"/>
  <c r="C34" i="107"/>
  <c r="G33" i="107"/>
  <c r="F33" i="107"/>
  <c r="D33" i="107"/>
  <c r="C33" i="107"/>
  <c r="G32" i="107"/>
  <c r="F32" i="107"/>
  <c r="D32" i="107"/>
  <c r="C32" i="107"/>
  <c r="G31" i="107"/>
  <c r="F31" i="107"/>
  <c r="D31" i="107"/>
  <c r="C31" i="107"/>
  <c r="G30" i="107"/>
  <c r="F30" i="107"/>
  <c r="D30" i="107"/>
  <c r="C30" i="107"/>
  <c r="G29" i="107"/>
  <c r="F29" i="107"/>
  <c r="D29" i="107"/>
  <c r="C29" i="107"/>
  <c r="G28" i="107"/>
  <c r="F28" i="107"/>
  <c r="D28" i="107"/>
  <c r="C28" i="107"/>
  <c r="G27" i="107"/>
  <c r="F27" i="107"/>
  <c r="D27" i="107"/>
  <c r="C27" i="107"/>
  <c r="G26" i="107"/>
  <c r="F26" i="107"/>
  <c r="D26" i="107"/>
  <c r="C26" i="107"/>
  <c r="G25" i="107"/>
  <c r="F25" i="107"/>
  <c r="D25" i="107"/>
  <c r="C25" i="107"/>
  <c r="G24" i="107"/>
  <c r="F24" i="107"/>
  <c r="D24" i="107"/>
  <c r="C24" i="107"/>
  <c r="G23" i="107"/>
  <c r="F23" i="107"/>
  <c r="D23" i="107"/>
  <c r="C23" i="107"/>
  <c r="G22" i="107"/>
  <c r="F22" i="107"/>
  <c r="D22" i="107"/>
  <c r="C22" i="107"/>
  <c r="G21" i="107"/>
  <c r="F21" i="107"/>
  <c r="D21" i="107"/>
  <c r="C21" i="107"/>
  <c r="G20" i="107"/>
  <c r="F20" i="107"/>
  <c r="D20" i="107"/>
  <c r="C20" i="107"/>
  <c r="G19" i="107"/>
  <c r="F19" i="107"/>
  <c r="D19" i="107"/>
  <c r="C19" i="107"/>
  <c r="G18" i="107"/>
  <c r="F18" i="107"/>
  <c r="D18" i="107"/>
  <c r="C18" i="107"/>
  <c r="G17" i="107"/>
  <c r="F17" i="107"/>
  <c r="D17" i="107"/>
  <c r="C17" i="107"/>
  <c r="G16" i="107"/>
  <c r="F16" i="107"/>
  <c r="D16" i="107"/>
  <c r="C16" i="107"/>
  <c r="G15" i="107"/>
  <c r="F15" i="107"/>
  <c r="D15" i="107"/>
  <c r="C15" i="107"/>
  <c r="G14" i="107"/>
  <c r="F14" i="107"/>
  <c r="D14" i="107"/>
  <c r="C14" i="107"/>
  <c r="G13" i="107"/>
  <c r="F13" i="107"/>
  <c r="D13" i="107"/>
  <c r="C13" i="107"/>
  <c r="G12" i="107"/>
  <c r="F12" i="107"/>
  <c r="D12" i="107"/>
  <c r="C12" i="107"/>
  <c r="G11" i="107"/>
  <c r="F11" i="107"/>
  <c r="D11" i="107"/>
  <c r="C11" i="107"/>
  <c r="G10" i="107"/>
  <c r="F10" i="107"/>
  <c r="B10" i="107" s="1"/>
  <c r="D10" i="107"/>
  <c r="C10" i="107"/>
  <c r="G9" i="107"/>
  <c r="F9" i="107"/>
  <c r="D9" i="107"/>
  <c r="C9" i="107"/>
  <c r="B3" i="107"/>
  <c r="B2" i="107"/>
  <c r="B58" i="116"/>
  <c r="B57" i="116"/>
  <c r="G56" i="116"/>
  <c r="F56" i="116"/>
  <c r="H56" i="116" s="1"/>
  <c r="E56" i="116"/>
  <c r="D56" i="116"/>
  <c r="C56" i="116"/>
  <c r="B56" i="116"/>
  <c r="G55" i="116"/>
  <c r="F55" i="116"/>
  <c r="H55" i="116" s="1"/>
  <c r="E55" i="116"/>
  <c r="D55" i="116"/>
  <c r="C55" i="116"/>
  <c r="B55" i="116"/>
  <c r="G54" i="116"/>
  <c r="F54" i="116"/>
  <c r="H54" i="116" s="1"/>
  <c r="E54" i="116"/>
  <c r="D54" i="116"/>
  <c r="C54" i="116"/>
  <c r="B54" i="116"/>
  <c r="G53" i="116"/>
  <c r="F53" i="116"/>
  <c r="H53" i="116" s="1"/>
  <c r="E53" i="116"/>
  <c r="D53" i="116"/>
  <c r="C53" i="116"/>
  <c r="B53" i="116"/>
  <c r="G52" i="116"/>
  <c r="F52" i="116"/>
  <c r="H52" i="116" s="1"/>
  <c r="E52" i="116"/>
  <c r="D52" i="116"/>
  <c r="C52" i="116"/>
  <c r="B52" i="116"/>
  <c r="G51" i="116"/>
  <c r="F51" i="116"/>
  <c r="H51" i="116" s="1"/>
  <c r="E51" i="116"/>
  <c r="D51" i="116"/>
  <c r="C51" i="116"/>
  <c r="B51" i="116"/>
  <c r="G50" i="116"/>
  <c r="F50" i="116"/>
  <c r="H50" i="116" s="1"/>
  <c r="E50" i="116"/>
  <c r="D50" i="116"/>
  <c r="C50" i="116"/>
  <c r="B50" i="116"/>
  <c r="G49" i="116"/>
  <c r="F49" i="116"/>
  <c r="H49" i="116" s="1"/>
  <c r="E49" i="116"/>
  <c r="D49" i="116"/>
  <c r="C49" i="116"/>
  <c r="B49" i="116"/>
  <c r="G48" i="116"/>
  <c r="F48" i="116"/>
  <c r="H48" i="116" s="1"/>
  <c r="E48" i="116"/>
  <c r="D48" i="116"/>
  <c r="C48" i="116"/>
  <c r="B48" i="116"/>
  <c r="G47" i="116"/>
  <c r="F47" i="116"/>
  <c r="H47" i="116" s="1"/>
  <c r="E47" i="116"/>
  <c r="D47" i="116"/>
  <c r="C47" i="116"/>
  <c r="B47" i="116"/>
  <c r="G46" i="116"/>
  <c r="F46" i="116"/>
  <c r="H46" i="116" s="1"/>
  <c r="E46" i="116"/>
  <c r="D46" i="116"/>
  <c r="C46" i="116"/>
  <c r="B46" i="116"/>
  <c r="G45" i="116"/>
  <c r="F45" i="116"/>
  <c r="H45" i="116" s="1"/>
  <c r="E45" i="116"/>
  <c r="D45" i="116"/>
  <c r="B45" i="116"/>
  <c r="B41" i="116"/>
  <c r="B40" i="116"/>
  <c r="G39" i="116"/>
  <c r="F39" i="116"/>
  <c r="H39" i="116" s="1"/>
  <c r="E39" i="116"/>
  <c r="D39" i="116"/>
  <c r="C39" i="116"/>
  <c r="B39" i="116"/>
  <c r="G38" i="116"/>
  <c r="F38" i="116"/>
  <c r="H38" i="116" s="1"/>
  <c r="E38" i="116"/>
  <c r="D38" i="116"/>
  <c r="C38" i="116"/>
  <c r="B38" i="116"/>
  <c r="G37" i="116"/>
  <c r="F37" i="116"/>
  <c r="H37" i="116" s="1"/>
  <c r="E37" i="116"/>
  <c r="D37" i="116"/>
  <c r="C37" i="116"/>
  <c r="B37" i="116"/>
  <c r="G36" i="116"/>
  <c r="F36" i="116"/>
  <c r="H36" i="116" s="1"/>
  <c r="E36" i="116"/>
  <c r="D36" i="116"/>
  <c r="C36" i="116"/>
  <c r="B36" i="116"/>
  <c r="G35" i="116"/>
  <c r="F35" i="116"/>
  <c r="H35" i="116" s="1"/>
  <c r="E35" i="116"/>
  <c r="D35" i="116"/>
  <c r="C35" i="116"/>
  <c r="B35" i="116"/>
  <c r="G34" i="116"/>
  <c r="F34" i="116"/>
  <c r="H34" i="116" s="1"/>
  <c r="E34" i="116"/>
  <c r="D34" i="116"/>
  <c r="C34" i="116"/>
  <c r="B34" i="116"/>
  <c r="G33" i="116"/>
  <c r="F33" i="116"/>
  <c r="H33" i="116" s="1"/>
  <c r="E33" i="116"/>
  <c r="D33" i="116"/>
  <c r="C33" i="116"/>
  <c r="B33" i="116"/>
  <c r="G32" i="116"/>
  <c r="F32" i="116"/>
  <c r="H32" i="116" s="1"/>
  <c r="E32" i="116"/>
  <c r="D32" i="116"/>
  <c r="C32" i="116"/>
  <c r="B32" i="116"/>
  <c r="G31" i="116"/>
  <c r="F31" i="116"/>
  <c r="H31" i="116" s="1"/>
  <c r="E31" i="116"/>
  <c r="D31" i="116"/>
  <c r="C31" i="116"/>
  <c r="B31" i="116"/>
  <c r="G30" i="116"/>
  <c r="F30" i="116"/>
  <c r="H30" i="116" s="1"/>
  <c r="E30" i="116"/>
  <c r="D30" i="116"/>
  <c r="C30" i="116"/>
  <c r="B30" i="116"/>
  <c r="G29" i="116"/>
  <c r="F29" i="116"/>
  <c r="H29" i="116" s="1"/>
  <c r="E29" i="116"/>
  <c r="D29" i="116"/>
  <c r="C29" i="116"/>
  <c r="B29" i="116"/>
  <c r="G28" i="116"/>
  <c r="F28" i="116"/>
  <c r="H28" i="116" s="1"/>
  <c r="E28" i="116"/>
  <c r="D28" i="116"/>
  <c r="B28" i="116"/>
  <c r="B24" i="116"/>
  <c r="B23" i="116"/>
  <c r="G22" i="116"/>
  <c r="F22" i="116"/>
  <c r="H22" i="116" s="1"/>
  <c r="E22" i="116"/>
  <c r="D22" i="116"/>
  <c r="C22" i="116"/>
  <c r="B22" i="116"/>
  <c r="G21" i="116"/>
  <c r="F21" i="116"/>
  <c r="H21" i="116" s="1"/>
  <c r="E21" i="116"/>
  <c r="D21" i="116"/>
  <c r="C21" i="116"/>
  <c r="B21" i="116"/>
  <c r="G20" i="116"/>
  <c r="F20" i="116"/>
  <c r="H20" i="116" s="1"/>
  <c r="E20" i="116"/>
  <c r="D20" i="116"/>
  <c r="C20" i="116"/>
  <c r="B20" i="116"/>
  <c r="G19" i="116"/>
  <c r="F19" i="116"/>
  <c r="H19" i="116" s="1"/>
  <c r="E19" i="116"/>
  <c r="D19" i="116"/>
  <c r="C19" i="116"/>
  <c r="B19" i="116"/>
  <c r="G18" i="116"/>
  <c r="F18" i="116"/>
  <c r="H18" i="116" s="1"/>
  <c r="E18" i="116"/>
  <c r="D18" i="116"/>
  <c r="C18" i="116"/>
  <c r="B18" i="116"/>
  <c r="G17" i="116"/>
  <c r="F17" i="116"/>
  <c r="H17" i="116" s="1"/>
  <c r="E17" i="116"/>
  <c r="D17" i="116"/>
  <c r="C17" i="116"/>
  <c r="B17" i="116"/>
  <c r="G16" i="116"/>
  <c r="F16" i="116"/>
  <c r="H16" i="116" s="1"/>
  <c r="E16" i="116"/>
  <c r="D16" i="116"/>
  <c r="C16" i="116"/>
  <c r="B16" i="116"/>
  <c r="G15" i="116"/>
  <c r="F15" i="116"/>
  <c r="H15" i="116" s="1"/>
  <c r="E15" i="116"/>
  <c r="D15" i="116"/>
  <c r="C15" i="116"/>
  <c r="B15" i="116"/>
  <c r="G14" i="116"/>
  <c r="F14" i="116"/>
  <c r="H14" i="116" s="1"/>
  <c r="E14" i="116"/>
  <c r="D14" i="116"/>
  <c r="C14" i="116"/>
  <c r="B14" i="116"/>
  <c r="G13" i="116"/>
  <c r="F13" i="116"/>
  <c r="H13" i="116" s="1"/>
  <c r="E13" i="116"/>
  <c r="D13" i="116"/>
  <c r="C13" i="116"/>
  <c r="B13" i="116"/>
  <c r="G12" i="116"/>
  <c r="F12" i="116"/>
  <c r="H12" i="116" s="1"/>
  <c r="E12" i="116"/>
  <c r="D12" i="116"/>
  <c r="C12" i="116"/>
  <c r="B12" i="116"/>
  <c r="G11" i="116"/>
  <c r="F11" i="116"/>
  <c r="H11" i="116" s="1"/>
  <c r="E11" i="116"/>
  <c r="D11" i="116"/>
  <c r="B3" i="116"/>
  <c r="B2" i="116"/>
  <c r="B57" i="114"/>
  <c r="G56" i="114"/>
  <c r="F56" i="114"/>
  <c r="H56" i="114" s="1"/>
  <c r="E56" i="114"/>
  <c r="D56" i="114"/>
  <c r="C56" i="114"/>
  <c r="G55" i="114"/>
  <c r="F55" i="114"/>
  <c r="H55" i="114" s="1"/>
  <c r="E55" i="114"/>
  <c r="D55" i="114"/>
  <c r="C55" i="114"/>
  <c r="G54" i="114"/>
  <c r="F54" i="114"/>
  <c r="H54" i="114" s="1"/>
  <c r="E54" i="114"/>
  <c r="D54" i="114"/>
  <c r="C54" i="114"/>
  <c r="G53" i="114"/>
  <c r="F53" i="114"/>
  <c r="H53" i="114" s="1"/>
  <c r="E53" i="114"/>
  <c r="D53" i="114"/>
  <c r="C53" i="114"/>
  <c r="G52" i="114"/>
  <c r="F52" i="114"/>
  <c r="H52" i="114" s="1"/>
  <c r="E52" i="114"/>
  <c r="D52" i="114"/>
  <c r="C52" i="114"/>
  <c r="G51" i="114"/>
  <c r="F51" i="114"/>
  <c r="H51" i="114" s="1"/>
  <c r="E51" i="114"/>
  <c r="D51" i="114"/>
  <c r="C51" i="114"/>
  <c r="H50" i="114"/>
  <c r="G50" i="114"/>
  <c r="F50" i="114"/>
  <c r="E50" i="114"/>
  <c r="D50" i="114"/>
  <c r="C50" i="114"/>
  <c r="G49" i="114"/>
  <c r="F49" i="114"/>
  <c r="H49" i="114" s="1"/>
  <c r="E49" i="114"/>
  <c r="D49" i="114"/>
  <c r="C49" i="114"/>
  <c r="G48" i="114"/>
  <c r="F48" i="114"/>
  <c r="H48" i="114" s="1"/>
  <c r="E48" i="114"/>
  <c r="D48" i="114"/>
  <c r="C48" i="114"/>
  <c r="G47" i="114"/>
  <c r="F47" i="114"/>
  <c r="H47" i="114" s="1"/>
  <c r="E47" i="114"/>
  <c r="D47" i="114"/>
  <c r="C47" i="114"/>
  <c r="G46" i="114"/>
  <c r="F46" i="114"/>
  <c r="H46" i="114" s="1"/>
  <c r="E46" i="114"/>
  <c r="D46" i="114"/>
  <c r="C46" i="114"/>
  <c r="G45" i="114"/>
  <c r="F45" i="114"/>
  <c r="H45" i="114" s="1"/>
  <c r="E45" i="114"/>
  <c r="D45" i="114"/>
  <c r="B40" i="114"/>
  <c r="G39" i="114"/>
  <c r="F39" i="114"/>
  <c r="H39" i="114" s="1"/>
  <c r="E39" i="114"/>
  <c r="D39" i="114"/>
  <c r="C39" i="114"/>
  <c r="G38" i="114"/>
  <c r="F38" i="114"/>
  <c r="H38" i="114" s="1"/>
  <c r="E38" i="114"/>
  <c r="D38" i="114"/>
  <c r="C38" i="114"/>
  <c r="G37" i="114"/>
  <c r="F37" i="114"/>
  <c r="H37" i="114" s="1"/>
  <c r="E37" i="114"/>
  <c r="D37" i="114"/>
  <c r="C37" i="114"/>
  <c r="G36" i="114"/>
  <c r="F36" i="114"/>
  <c r="H36" i="114" s="1"/>
  <c r="E36" i="114"/>
  <c r="D36" i="114"/>
  <c r="C36" i="114"/>
  <c r="G35" i="114"/>
  <c r="F35" i="114"/>
  <c r="H35" i="114" s="1"/>
  <c r="E35" i="114"/>
  <c r="D35" i="114"/>
  <c r="C35" i="114"/>
  <c r="G34" i="114"/>
  <c r="F34" i="114"/>
  <c r="H34" i="114" s="1"/>
  <c r="E34" i="114"/>
  <c r="D34" i="114"/>
  <c r="C34" i="114"/>
  <c r="G33" i="114"/>
  <c r="F33" i="114"/>
  <c r="H33" i="114" s="1"/>
  <c r="E33" i="114"/>
  <c r="D33" i="114"/>
  <c r="C33" i="114"/>
  <c r="G32" i="114"/>
  <c r="F32" i="114"/>
  <c r="H32" i="114" s="1"/>
  <c r="E32" i="114"/>
  <c r="D32" i="114"/>
  <c r="C32" i="114"/>
  <c r="G31" i="114"/>
  <c r="F31" i="114"/>
  <c r="H31" i="114" s="1"/>
  <c r="E31" i="114"/>
  <c r="D31" i="114"/>
  <c r="C31" i="114"/>
  <c r="G30" i="114"/>
  <c r="F30" i="114"/>
  <c r="H30" i="114" s="1"/>
  <c r="E30" i="114"/>
  <c r="D30" i="114"/>
  <c r="C30" i="114"/>
  <c r="G29" i="114"/>
  <c r="F29" i="114"/>
  <c r="H29" i="114" s="1"/>
  <c r="E29" i="114"/>
  <c r="D29" i="114"/>
  <c r="C29" i="114"/>
  <c r="G28" i="114"/>
  <c r="F28" i="114"/>
  <c r="H28" i="114" s="1"/>
  <c r="E28" i="114"/>
  <c r="D28" i="114"/>
  <c r="B23" i="114"/>
  <c r="G22" i="114"/>
  <c r="F22" i="114"/>
  <c r="H22" i="114" s="1"/>
  <c r="E22" i="114"/>
  <c r="D22" i="114"/>
  <c r="C22" i="114"/>
  <c r="G21" i="114"/>
  <c r="F21" i="114"/>
  <c r="H21" i="114" s="1"/>
  <c r="E21" i="114"/>
  <c r="D21" i="114"/>
  <c r="C21" i="114"/>
  <c r="G20" i="114"/>
  <c r="F20" i="114"/>
  <c r="H20" i="114" s="1"/>
  <c r="E20" i="114"/>
  <c r="D20" i="114"/>
  <c r="C20" i="114"/>
  <c r="G19" i="114"/>
  <c r="F19" i="114"/>
  <c r="H19" i="114" s="1"/>
  <c r="E19" i="114"/>
  <c r="D19" i="114"/>
  <c r="C19" i="114"/>
  <c r="G18" i="114"/>
  <c r="F18" i="114"/>
  <c r="H18" i="114" s="1"/>
  <c r="E18" i="114"/>
  <c r="D18" i="114"/>
  <c r="C18" i="114"/>
  <c r="G17" i="114"/>
  <c r="F17" i="114"/>
  <c r="H17" i="114" s="1"/>
  <c r="E17" i="114"/>
  <c r="D17" i="114"/>
  <c r="C17" i="114"/>
  <c r="G16" i="114"/>
  <c r="F16" i="114"/>
  <c r="H16" i="114" s="1"/>
  <c r="E16" i="114"/>
  <c r="D16" i="114"/>
  <c r="C16" i="114"/>
  <c r="G15" i="114"/>
  <c r="F15" i="114"/>
  <c r="H15" i="114" s="1"/>
  <c r="E15" i="114"/>
  <c r="D15" i="114"/>
  <c r="C15" i="114"/>
  <c r="B15" i="114"/>
  <c r="G14" i="114"/>
  <c r="F14" i="114"/>
  <c r="H14" i="114" s="1"/>
  <c r="E14" i="114"/>
  <c r="D14" i="114"/>
  <c r="C14" i="114"/>
  <c r="B14" i="114"/>
  <c r="G13" i="114"/>
  <c r="F13" i="114"/>
  <c r="H13" i="114" s="1"/>
  <c r="E13" i="114"/>
  <c r="D13" i="114"/>
  <c r="C13" i="114"/>
  <c r="B13" i="114"/>
  <c r="G12" i="114"/>
  <c r="F12" i="114"/>
  <c r="H12" i="114" s="1"/>
  <c r="E12" i="114"/>
  <c r="D12" i="114"/>
  <c r="C12" i="114"/>
  <c r="B12" i="114"/>
  <c r="G11" i="114"/>
  <c r="F11" i="114"/>
  <c r="H11" i="114" s="1"/>
  <c r="E11" i="114"/>
  <c r="D11" i="114"/>
  <c r="B3" i="114"/>
  <c r="B2" i="114"/>
  <c r="B21" i="51"/>
  <c r="B20" i="51"/>
  <c r="B19" i="51"/>
  <c r="B18" i="51"/>
  <c r="B17" i="51"/>
  <c r="B16" i="51"/>
  <c r="B15" i="51"/>
  <c r="B14" i="51"/>
  <c r="B13" i="51"/>
  <c r="B12" i="51"/>
  <c r="B11" i="51"/>
  <c r="B10" i="51"/>
  <c r="B3" i="51"/>
  <c r="B2" i="51"/>
  <c r="B23" i="12"/>
  <c r="B22" i="12"/>
  <c r="B21" i="12"/>
  <c r="F20" i="12"/>
  <c r="E20" i="12"/>
  <c r="D20" i="12"/>
  <c r="C20" i="12"/>
  <c r="B20" i="12"/>
  <c r="F19" i="12"/>
  <c r="E19" i="12"/>
  <c r="D19" i="12"/>
  <c r="C19" i="12"/>
  <c r="B19" i="12"/>
  <c r="F18" i="12"/>
  <c r="E18" i="12"/>
  <c r="D18" i="12"/>
  <c r="C18" i="12"/>
  <c r="B18" i="12"/>
  <c r="F17" i="12"/>
  <c r="E17" i="12"/>
  <c r="D17" i="12"/>
  <c r="C17" i="12"/>
  <c r="B17" i="12"/>
  <c r="F16" i="12"/>
  <c r="E16" i="12"/>
  <c r="D16" i="12"/>
  <c r="C16" i="12"/>
  <c r="B16" i="12"/>
  <c r="F15" i="12"/>
  <c r="E15" i="12"/>
  <c r="D15" i="12"/>
  <c r="C15" i="12"/>
  <c r="B15" i="12"/>
  <c r="F14" i="12"/>
  <c r="E14" i="12"/>
  <c r="D14" i="12"/>
  <c r="C14" i="12"/>
  <c r="B14" i="12"/>
  <c r="F13" i="12"/>
  <c r="E13" i="12"/>
  <c r="D13" i="12"/>
  <c r="C13" i="12"/>
  <c r="B13" i="12"/>
  <c r="F12" i="12"/>
  <c r="E12" i="12"/>
  <c r="D12" i="12"/>
  <c r="C12" i="12"/>
  <c r="B12" i="12"/>
  <c r="F11" i="12"/>
  <c r="E11" i="12"/>
  <c r="D11" i="12"/>
  <c r="C11" i="12"/>
  <c r="B11" i="12"/>
  <c r="F10" i="12"/>
  <c r="E10" i="12"/>
  <c r="D10" i="12"/>
  <c r="C10" i="12"/>
  <c r="B10" i="12"/>
  <c r="F9" i="12"/>
  <c r="E9" i="12"/>
  <c r="D9" i="12"/>
  <c r="B3" i="12"/>
  <c r="B2" i="12"/>
  <c r="B12" i="53"/>
  <c r="B11" i="53"/>
  <c r="B10" i="53"/>
  <c r="B3" i="53"/>
  <c r="B2" i="53"/>
  <c r="B16" i="160"/>
  <c r="B15" i="160"/>
  <c r="B14" i="160"/>
  <c r="B13" i="160"/>
  <c r="B12" i="160"/>
  <c r="B11" i="160"/>
  <c r="D10" i="160"/>
  <c r="E10" i="160" s="1"/>
  <c r="B10" i="160"/>
  <c r="D9" i="160"/>
  <c r="F12" i="160" s="1"/>
  <c r="B3" i="160"/>
  <c r="B2" i="160"/>
  <c r="B14" i="94"/>
  <c r="B13" i="94"/>
  <c r="B12" i="94"/>
  <c r="H11" i="94"/>
  <c r="F11" i="94"/>
  <c r="E11" i="94"/>
  <c r="D11" i="94"/>
  <c r="B11" i="94"/>
  <c r="H10" i="94"/>
  <c r="F10" i="94"/>
  <c r="E10" i="94"/>
  <c r="D10" i="94"/>
  <c r="B10" i="94"/>
  <c r="H9" i="94"/>
  <c r="F9" i="94"/>
  <c r="E9" i="94"/>
  <c r="D9" i="94"/>
  <c r="B3" i="94"/>
  <c r="B2" i="94"/>
  <c r="B15" i="128"/>
  <c r="B14" i="128"/>
  <c r="B13" i="128"/>
  <c r="B12" i="128"/>
  <c r="F11" i="128"/>
  <c r="B11" i="128"/>
  <c r="F10" i="128"/>
  <c r="B10" i="128"/>
  <c r="F9" i="128"/>
  <c r="B3" i="128"/>
  <c r="B2" i="128"/>
  <c r="B15" i="37"/>
  <c r="B13" i="37"/>
  <c r="E12" i="37"/>
  <c r="D12" i="37"/>
  <c r="C12" i="37"/>
  <c r="E11" i="37"/>
  <c r="D11" i="37"/>
  <c r="C11" i="37"/>
  <c r="E10" i="37"/>
  <c r="D10" i="37"/>
  <c r="C10" i="37"/>
  <c r="B10" i="37" s="1"/>
  <c r="E9" i="37"/>
  <c r="D9" i="37"/>
  <c r="C9" i="37"/>
  <c r="B3" i="37"/>
  <c r="B2" i="37"/>
  <c r="B16" i="11"/>
  <c r="B15" i="11"/>
  <c r="B14" i="11"/>
  <c r="F13" i="11"/>
  <c r="D13" i="11"/>
  <c r="B13" i="11"/>
  <c r="F12" i="11"/>
  <c r="D12" i="11"/>
  <c r="B12" i="11"/>
  <c r="F11" i="11"/>
  <c r="D11" i="11"/>
  <c r="B3" i="11"/>
  <c r="B2" i="11"/>
  <c r="B37" i="91"/>
  <c r="F34" i="91"/>
  <c r="D34" i="91"/>
  <c r="C34" i="91"/>
  <c r="E34" i="91" s="1"/>
  <c r="B34" i="91"/>
  <c r="F33" i="91"/>
  <c r="D33" i="91"/>
  <c r="C33" i="91"/>
  <c r="B33" i="91"/>
  <c r="F32" i="91"/>
  <c r="D32" i="91"/>
  <c r="C32" i="91"/>
  <c r="B32" i="91"/>
  <c r="F31" i="91"/>
  <c r="D31" i="91"/>
  <c r="C31" i="91"/>
  <c r="B31" i="91"/>
  <c r="F30" i="91"/>
  <c r="D30" i="91"/>
  <c r="C30" i="91"/>
  <c r="B30" i="91"/>
  <c r="F29" i="91"/>
  <c r="D29" i="91"/>
  <c r="C29" i="91"/>
  <c r="B29" i="91"/>
  <c r="F28" i="91"/>
  <c r="D28" i="91"/>
  <c r="C28" i="91"/>
  <c r="B28" i="91"/>
  <c r="F27" i="91"/>
  <c r="D27" i="91"/>
  <c r="C27" i="91"/>
  <c r="B27" i="91"/>
  <c r="F26" i="91"/>
  <c r="D26" i="91"/>
  <c r="C26" i="91"/>
  <c r="B26" i="91"/>
  <c r="F25" i="91"/>
  <c r="D25" i="91"/>
  <c r="C25" i="91"/>
  <c r="B25" i="91"/>
  <c r="F24" i="91"/>
  <c r="D24" i="91"/>
  <c r="C24" i="91"/>
  <c r="B24" i="91"/>
  <c r="F23" i="91"/>
  <c r="D23" i="91"/>
  <c r="C23" i="91"/>
  <c r="B23" i="91"/>
  <c r="F22" i="91"/>
  <c r="D22" i="91"/>
  <c r="C22" i="91"/>
  <c r="B22" i="91"/>
  <c r="F21" i="91"/>
  <c r="D21" i="91"/>
  <c r="C21" i="91"/>
  <c r="B21" i="91"/>
  <c r="F20" i="91"/>
  <c r="D20" i="91"/>
  <c r="C20" i="91"/>
  <c r="B20" i="91"/>
  <c r="F19" i="91"/>
  <c r="D19" i="91"/>
  <c r="C19" i="91"/>
  <c r="B19" i="91"/>
  <c r="F18" i="91"/>
  <c r="D18" i="91"/>
  <c r="C18" i="91"/>
  <c r="B18" i="91"/>
  <c r="F17" i="91"/>
  <c r="D17" i="91"/>
  <c r="C17" i="91"/>
  <c r="B17" i="91"/>
  <c r="F16" i="91"/>
  <c r="D16" i="91"/>
  <c r="C16" i="91"/>
  <c r="B16" i="91"/>
  <c r="F15" i="91"/>
  <c r="D15" i="91"/>
  <c r="C15" i="91"/>
  <c r="B15" i="91"/>
  <c r="F14" i="91"/>
  <c r="D14" i="91"/>
  <c r="C14" i="91"/>
  <c r="B14" i="91"/>
  <c r="F13" i="91"/>
  <c r="D13" i="91"/>
  <c r="C13" i="91"/>
  <c r="B13" i="91"/>
  <c r="F12" i="91"/>
  <c r="D12" i="91"/>
  <c r="C12" i="91"/>
  <c r="B12" i="91"/>
  <c r="F11" i="91"/>
  <c r="D11" i="91"/>
  <c r="C11" i="91"/>
  <c r="B11" i="91"/>
  <c r="F10" i="91"/>
  <c r="D10" i="91"/>
  <c r="C10" i="91"/>
  <c r="B10" i="91"/>
  <c r="F9" i="91"/>
  <c r="D9" i="91"/>
  <c r="C9" i="91"/>
  <c r="B3" i="91"/>
  <c r="B2" i="91"/>
  <c r="B14" i="84"/>
  <c r="B13" i="84"/>
  <c r="B12" i="84"/>
  <c r="F11" i="84"/>
  <c r="E11" i="84"/>
  <c r="D11" i="84"/>
  <c r="B11" i="84"/>
  <c r="F10" i="84"/>
  <c r="E10" i="84"/>
  <c r="D10" i="84"/>
  <c r="B10" i="84"/>
  <c r="F9" i="84"/>
  <c r="E9" i="84"/>
  <c r="D9" i="84"/>
  <c r="B3" i="84"/>
  <c r="B2" i="84"/>
  <c r="B32" i="92"/>
  <c r="B31" i="92"/>
  <c r="B30" i="92"/>
  <c r="B29" i="92"/>
  <c r="B28" i="92"/>
  <c r="B27" i="92"/>
  <c r="B26" i="92"/>
  <c r="B25" i="92"/>
  <c r="B24" i="92"/>
  <c r="B23" i="92"/>
  <c r="B21" i="92"/>
  <c r="B20" i="92"/>
  <c r="B19" i="92"/>
  <c r="B18" i="92"/>
  <c r="B17" i="92"/>
  <c r="B16" i="92"/>
  <c r="B15" i="92"/>
  <c r="B14" i="92"/>
  <c r="B13" i="92"/>
  <c r="B11" i="92"/>
  <c r="B10" i="92"/>
  <c r="B3" i="92"/>
  <c r="B2" i="92"/>
  <c r="B14" i="9"/>
  <c r="B13" i="9"/>
  <c r="B12" i="9"/>
  <c r="B10" i="9"/>
  <c r="B11" i="9" s="1"/>
  <c r="B3" i="9"/>
  <c r="B2" i="9"/>
  <c r="B17" i="60"/>
  <c r="B16" i="60"/>
  <c r="B15" i="60"/>
  <c r="B14" i="60"/>
  <c r="F13" i="60"/>
  <c r="D13" i="60"/>
  <c r="B13" i="60"/>
  <c r="B12" i="60"/>
  <c r="B11" i="60"/>
  <c r="F10" i="60"/>
  <c r="D10" i="60"/>
  <c r="B10" i="60"/>
  <c r="F9" i="60"/>
  <c r="D9" i="60"/>
  <c r="B3" i="60"/>
  <c r="B2" i="60"/>
  <c r="E260" i="77"/>
  <c r="D260" i="77"/>
  <c r="C260" i="77"/>
  <c r="E259" i="77"/>
  <c r="D259" i="77"/>
  <c r="C259" i="77"/>
  <c r="E258" i="77"/>
  <c r="D258" i="77"/>
  <c r="C258" i="77"/>
  <c r="E257" i="77"/>
  <c r="D257" i="77"/>
  <c r="C257" i="77"/>
  <c r="E256" i="77"/>
  <c r="D256" i="77"/>
  <c r="C256" i="77"/>
  <c r="E255" i="77"/>
  <c r="D255" i="77"/>
  <c r="C255" i="77"/>
  <c r="E254" i="77"/>
  <c r="D254" i="77"/>
  <c r="C254" i="77"/>
  <c r="E253" i="77"/>
  <c r="D253" i="77"/>
  <c r="F253" i="77" s="1"/>
  <c r="C253" i="77"/>
  <c r="E252" i="77"/>
  <c r="D252" i="77"/>
  <c r="C252" i="77"/>
  <c r="E251" i="77"/>
  <c r="D251" i="77"/>
  <c r="C251" i="77"/>
  <c r="E250" i="77"/>
  <c r="D250" i="77"/>
  <c r="C250" i="77"/>
  <c r="E249" i="77"/>
  <c r="D249" i="77"/>
  <c r="C249" i="77"/>
  <c r="E248" i="77"/>
  <c r="D248" i="77"/>
  <c r="C248" i="77"/>
  <c r="E247" i="77"/>
  <c r="D247" i="77"/>
  <c r="C247" i="77"/>
  <c r="E246" i="77"/>
  <c r="D246" i="77"/>
  <c r="C246" i="77"/>
  <c r="E245" i="77"/>
  <c r="D245" i="77"/>
  <c r="C245" i="77"/>
  <c r="E244" i="77"/>
  <c r="D244" i="77"/>
  <c r="C244" i="77"/>
  <c r="E243" i="77"/>
  <c r="D243" i="77"/>
  <c r="C243" i="77"/>
  <c r="E242" i="77"/>
  <c r="D242" i="77"/>
  <c r="C242" i="77"/>
  <c r="F241" i="77"/>
  <c r="E241" i="77"/>
  <c r="D241" i="77"/>
  <c r="C241" i="77"/>
  <c r="E240" i="77"/>
  <c r="D240" i="77"/>
  <c r="C240" i="77"/>
  <c r="E239" i="77"/>
  <c r="D239" i="77"/>
  <c r="C239" i="77"/>
  <c r="E238" i="77"/>
  <c r="D238" i="77"/>
  <c r="C238" i="77"/>
  <c r="E237" i="77"/>
  <c r="D237" i="77"/>
  <c r="C237" i="77"/>
  <c r="E236" i="77"/>
  <c r="D236" i="77"/>
  <c r="C236" i="77"/>
  <c r="E235" i="77"/>
  <c r="D235" i="77"/>
  <c r="C235" i="77"/>
  <c r="E234" i="77"/>
  <c r="D234" i="77"/>
  <c r="C234" i="77"/>
  <c r="E233" i="77"/>
  <c r="D233" i="77"/>
  <c r="C233" i="77"/>
  <c r="E232" i="77"/>
  <c r="D232" i="77"/>
  <c r="C232" i="77"/>
  <c r="E231" i="77"/>
  <c r="D231" i="77"/>
  <c r="C231" i="77"/>
  <c r="E230" i="77"/>
  <c r="D230" i="77"/>
  <c r="C230" i="77"/>
  <c r="E229" i="77"/>
  <c r="D229" i="77"/>
  <c r="C229" i="77"/>
  <c r="E228" i="77"/>
  <c r="D228" i="77"/>
  <c r="C228" i="77"/>
  <c r="E227" i="77"/>
  <c r="D227" i="77"/>
  <c r="C227" i="77"/>
  <c r="E226" i="77"/>
  <c r="D226" i="77"/>
  <c r="C226" i="77"/>
  <c r="E225" i="77"/>
  <c r="D225" i="77"/>
  <c r="C225" i="77"/>
  <c r="E224" i="77"/>
  <c r="D224" i="77"/>
  <c r="C224" i="77"/>
  <c r="E223" i="77"/>
  <c r="D223" i="77"/>
  <c r="C223" i="77"/>
  <c r="E222" i="77"/>
  <c r="D222" i="77"/>
  <c r="C222" i="77"/>
  <c r="E221" i="77"/>
  <c r="D221" i="77"/>
  <c r="C221" i="77"/>
  <c r="E220" i="77"/>
  <c r="F220" i="77" s="1"/>
  <c r="D220" i="77"/>
  <c r="C220" i="77"/>
  <c r="E219" i="77"/>
  <c r="D219" i="77"/>
  <c r="C219" i="77"/>
  <c r="E218" i="77"/>
  <c r="D218" i="77"/>
  <c r="C218" i="77"/>
  <c r="E217" i="77"/>
  <c r="D217" i="77"/>
  <c r="C217" i="77"/>
  <c r="E216" i="77"/>
  <c r="D216" i="77"/>
  <c r="C216" i="77"/>
  <c r="E215" i="77"/>
  <c r="D215" i="77"/>
  <c r="C215" i="77"/>
  <c r="E214" i="77"/>
  <c r="D214" i="77"/>
  <c r="C214" i="77"/>
  <c r="E213" i="77"/>
  <c r="D213" i="77"/>
  <c r="C213" i="77"/>
  <c r="E212" i="77"/>
  <c r="D212" i="77"/>
  <c r="C212" i="77"/>
  <c r="E211" i="77"/>
  <c r="D211" i="77"/>
  <c r="C211" i="77"/>
  <c r="E210" i="77"/>
  <c r="D210" i="77"/>
  <c r="C210" i="77"/>
  <c r="E209" i="77"/>
  <c r="D209" i="77"/>
  <c r="C209" i="77"/>
  <c r="E208" i="77"/>
  <c r="D208" i="77"/>
  <c r="C208" i="77"/>
  <c r="E207" i="77"/>
  <c r="D207" i="77"/>
  <c r="C207" i="77"/>
  <c r="E206" i="77"/>
  <c r="D206" i="77"/>
  <c r="C206" i="77"/>
  <c r="E205" i="77"/>
  <c r="D205" i="77"/>
  <c r="C205" i="77"/>
  <c r="E204" i="77"/>
  <c r="D204" i="77"/>
  <c r="C204" i="77"/>
  <c r="E203" i="77"/>
  <c r="D203" i="77"/>
  <c r="C203" i="77"/>
  <c r="E202" i="77"/>
  <c r="D202" i="77"/>
  <c r="C202" i="77"/>
  <c r="E201" i="77"/>
  <c r="D201" i="77"/>
  <c r="C201" i="77"/>
  <c r="E200" i="77"/>
  <c r="D200" i="77"/>
  <c r="C200" i="77"/>
  <c r="E199" i="77"/>
  <c r="D199" i="77"/>
  <c r="C199" i="77"/>
  <c r="E198" i="77"/>
  <c r="D198" i="77"/>
  <c r="C198" i="77"/>
  <c r="E197" i="77"/>
  <c r="D197" i="77"/>
  <c r="C197" i="77"/>
  <c r="E196" i="77"/>
  <c r="D196" i="77"/>
  <c r="C196" i="77"/>
  <c r="E195" i="77"/>
  <c r="D195" i="77"/>
  <c r="C195" i="77"/>
  <c r="E194" i="77"/>
  <c r="D194" i="77"/>
  <c r="C194" i="77"/>
  <c r="E193" i="77"/>
  <c r="D193" i="77"/>
  <c r="C193" i="77"/>
  <c r="E192" i="77"/>
  <c r="D192" i="77"/>
  <c r="C192" i="77"/>
  <c r="E191" i="77"/>
  <c r="D191" i="77"/>
  <c r="C191" i="77"/>
  <c r="E190" i="77"/>
  <c r="D190" i="77"/>
  <c r="C190" i="77"/>
  <c r="E189" i="77"/>
  <c r="D189" i="77"/>
  <c r="C189" i="77"/>
  <c r="E188" i="77"/>
  <c r="F188" i="77" s="1"/>
  <c r="D188" i="77"/>
  <c r="C188" i="77"/>
  <c r="E187" i="77"/>
  <c r="D187" i="77"/>
  <c r="C187" i="77"/>
  <c r="E186" i="77"/>
  <c r="D186" i="77"/>
  <c r="C186" i="77"/>
  <c r="E185" i="77"/>
  <c r="D185" i="77"/>
  <c r="C185" i="77"/>
  <c r="E184" i="77"/>
  <c r="D184" i="77"/>
  <c r="F184" i="77" s="1"/>
  <c r="C184" i="77"/>
  <c r="E183" i="77"/>
  <c r="D183" i="77"/>
  <c r="C183" i="77"/>
  <c r="E182" i="77"/>
  <c r="D182" i="77"/>
  <c r="C182" i="77"/>
  <c r="E181" i="77"/>
  <c r="D181" i="77"/>
  <c r="C181" i="77"/>
  <c r="E180" i="77"/>
  <c r="D180" i="77"/>
  <c r="C180" i="77"/>
  <c r="E179" i="77"/>
  <c r="D179" i="77"/>
  <c r="C179" i="77"/>
  <c r="E178" i="77"/>
  <c r="D178" i="77"/>
  <c r="C178" i="77"/>
  <c r="E177" i="77"/>
  <c r="D177" i="77"/>
  <c r="C177" i="77"/>
  <c r="E176" i="77"/>
  <c r="D176" i="77"/>
  <c r="C176" i="77"/>
  <c r="E175" i="77"/>
  <c r="D175" i="77"/>
  <c r="C175" i="77"/>
  <c r="E174" i="77"/>
  <c r="D174" i="77"/>
  <c r="C174" i="77"/>
  <c r="E173" i="77"/>
  <c r="D173" i="77"/>
  <c r="C173" i="77"/>
  <c r="E172" i="77"/>
  <c r="D172" i="77"/>
  <c r="C172" i="77"/>
  <c r="E171" i="77"/>
  <c r="D171" i="77"/>
  <c r="C171" i="77"/>
  <c r="E170" i="77"/>
  <c r="D170" i="77"/>
  <c r="C170" i="77"/>
  <c r="E169" i="77"/>
  <c r="D169" i="77"/>
  <c r="C169" i="77"/>
  <c r="E168" i="77"/>
  <c r="D168" i="77"/>
  <c r="C168" i="77"/>
  <c r="E167" i="77"/>
  <c r="D167" i="77"/>
  <c r="C167" i="77"/>
  <c r="E166" i="77"/>
  <c r="D166" i="77"/>
  <c r="C166" i="77"/>
  <c r="E165" i="77"/>
  <c r="D165" i="77"/>
  <c r="C165" i="77"/>
  <c r="E164" i="77"/>
  <c r="D164" i="77"/>
  <c r="C164" i="77"/>
  <c r="E163" i="77"/>
  <c r="D163" i="77"/>
  <c r="C163" i="77"/>
  <c r="E162" i="77"/>
  <c r="D162" i="77"/>
  <c r="C162" i="77"/>
  <c r="E161" i="77"/>
  <c r="D161" i="77"/>
  <c r="C161" i="77"/>
  <c r="E160" i="77"/>
  <c r="D160" i="77"/>
  <c r="C160" i="77"/>
  <c r="E159" i="77"/>
  <c r="D159" i="77"/>
  <c r="C159" i="77"/>
  <c r="E158" i="77"/>
  <c r="D158" i="77"/>
  <c r="C158" i="77"/>
  <c r="E157" i="77"/>
  <c r="D157" i="77"/>
  <c r="C157" i="77"/>
  <c r="E156" i="77"/>
  <c r="D156" i="77"/>
  <c r="C156" i="77"/>
  <c r="E155" i="77"/>
  <c r="D155" i="77"/>
  <c r="C155" i="77"/>
  <c r="E154" i="77"/>
  <c r="D154" i="77"/>
  <c r="C154" i="77"/>
  <c r="E153" i="77"/>
  <c r="D153" i="77"/>
  <c r="C153" i="77"/>
  <c r="E152" i="77"/>
  <c r="D152" i="77"/>
  <c r="C152" i="77"/>
  <c r="E151" i="77"/>
  <c r="D151" i="77"/>
  <c r="C151" i="77"/>
  <c r="E150" i="77"/>
  <c r="D150" i="77"/>
  <c r="C150" i="77"/>
  <c r="E149" i="77"/>
  <c r="D149" i="77"/>
  <c r="F149" i="77" s="1"/>
  <c r="C149" i="77"/>
  <c r="E148" i="77"/>
  <c r="D148" i="77"/>
  <c r="C148" i="77"/>
  <c r="E147" i="77"/>
  <c r="D147" i="77"/>
  <c r="C147" i="77"/>
  <c r="E146" i="77"/>
  <c r="D146" i="77"/>
  <c r="C146" i="77"/>
  <c r="E145" i="77"/>
  <c r="D145" i="77"/>
  <c r="C145" i="77"/>
  <c r="E144" i="77"/>
  <c r="D144" i="77"/>
  <c r="C144" i="77"/>
  <c r="E143" i="77"/>
  <c r="F143" i="77" s="1"/>
  <c r="D143" i="77"/>
  <c r="C143" i="77"/>
  <c r="E142" i="77"/>
  <c r="F142" i="77" s="1"/>
  <c r="D142" i="77"/>
  <c r="C142" i="77"/>
  <c r="E141" i="77"/>
  <c r="D141" i="77"/>
  <c r="C141" i="77"/>
  <c r="E140" i="77"/>
  <c r="D140" i="77"/>
  <c r="C140" i="77"/>
  <c r="E139" i="77"/>
  <c r="D139" i="77"/>
  <c r="C139" i="77"/>
  <c r="E138" i="77"/>
  <c r="D138" i="77"/>
  <c r="C138" i="77"/>
  <c r="E137" i="77"/>
  <c r="D137" i="77"/>
  <c r="C137" i="77"/>
  <c r="E136" i="77"/>
  <c r="D136" i="77"/>
  <c r="C136" i="77"/>
  <c r="E135" i="77"/>
  <c r="D135" i="77"/>
  <c r="C135" i="77"/>
  <c r="E134" i="77"/>
  <c r="D134" i="77"/>
  <c r="C134" i="77"/>
  <c r="E133" i="77"/>
  <c r="D133" i="77"/>
  <c r="C133" i="77"/>
  <c r="E132" i="77"/>
  <c r="D132" i="77"/>
  <c r="C132" i="77"/>
  <c r="E131" i="77"/>
  <c r="D131" i="77"/>
  <c r="C131" i="77"/>
  <c r="E130" i="77"/>
  <c r="D130" i="77"/>
  <c r="C130" i="77"/>
  <c r="E129" i="77"/>
  <c r="D129" i="77"/>
  <c r="C129" i="77"/>
  <c r="E128" i="77"/>
  <c r="D128" i="77"/>
  <c r="C128" i="77"/>
  <c r="E127" i="77"/>
  <c r="D127" i="77"/>
  <c r="C127" i="77"/>
  <c r="E126" i="77"/>
  <c r="D126" i="77"/>
  <c r="C126" i="77"/>
  <c r="E125" i="77"/>
  <c r="D125" i="77"/>
  <c r="C125" i="77"/>
  <c r="E124" i="77"/>
  <c r="D124" i="77"/>
  <c r="C124" i="77"/>
  <c r="E123" i="77"/>
  <c r="D123" i="77"/>
  <c r="C123" i="77"/>
  <c r="E122" i="77"/>
  <c r="D122" i="77"/>
  <c r="C122" i="77"/>
  <c r="E121" i="77"/>
  <c r="D121" i="77"/>
  <c r="C121" i="77"/>
  <c r="E120" i="77"/>
  <c r="D120" i="77"/>
  <c r="C120" i="77"/>
  <c r="E119" i="77"/>
  <c r="D119" i="77"/>
  <c r="C119" i="77"/>
  <c r="E118" i="77"/>
  <c r="D118" i="77"/>
  <c r="C118" i="77"/>
  <c r="E117" i="77"/>
  <c r="D117" i="77"/>
  <c r="C117" i="77"/>
  <c r="E116" i="77"/>
  <c r="D116" i="77"/>
  <c r="C116" i="77"/>
  <c r="E115" i="77"/>
  <c r="D115" i="77"/>
  <c r="C115" i="77"/>
  <c r="E114" i="77"/>
  <c r="D114" i="77"/>
  <c r="C114" i="77"/>
  <c r="E113" i="77"/>
  <c r="D113" i="77"/>
  <c r="C113" i="77"/>
  <c r="E112" i="77"/>
  <c r="D112" i="77"/>
  <c r="C112" i="77"/>
  <c r="E111" i="77"/>
  <c r="D111" i="77"/>
  <c r="C111" i="77"/>
  <c r="E110" i="77"/>
  <c r="D110" i="77"/>
  <c r="C110" i="77"/>
  <c r="E109" i="77"/>
  <c r="F109" i="77" s="1"/>
  <c r="D109" i="77"/>
  <c r="C109" i="77"/>
  <c r="E108" i="77"/>
  <c r="D108" i="77"/>
  <c r="C108" i="77"/>
  <c r="E107" i="77"/>
  <c r="D107" i="77"/>
  <c r="C107" i="77"/>
  <c r="E106" i="77"/>
  <c r="D106" i="77"/>
  <c r="C106" i="77"/>
  <c r="E105" i="77"/>
  <c r="D105" i="77"/>
  <c r="C105" i="77"/>
  <c r="E104" i="77"/>
  <c r="D104" i="77"/>
  <c r="C104" i="77"/>
  <c r="E103" i="77"/>
  <c r="D103" i="77"/>
  <c r="C103" i="77"/>
  <c r="E102" i="77"/>
  <c r="D102" i="77"/>
  <c r="C102" i="77"/>
  <c r="E101" i="77"/>
  <c r="D101" i="77"/>
  <c r="C101" i="77"/>
  <c r="E100" i="77"/>
  <c r="D100" i="77"/>
  <c r="C100" i="77"/>
  <c r="E99" i="77"/>
  <c r="D99" i="77"/>
  <c r="C99" i="77"/>
  <c r="E98" i="77"/>
  <c r="D98" i="77"/>
  <c r="C98" i="77"/>
  <c r="E97" i="77"/>
  <c r="D97" i="77"/>
  <c r="C97" i="77"/>
  <c r="E96" i="77"/>
  <c r="D96" i="77"/>
  <c r="C96" i="77"/>
  <c r="E95" i="77"/>
  <c r="D95" i="77"/>
  <c r="C95" i="77"/>
  <c r="E94" i="77"/>
  <c r="D94" i="77"/>
  <c r="C94" i="77"/>
  <c r="E93" i="77"/>
  <c r="D93" i="77"/>
  <c r="C93" i="77"/>
  <c r="E92" i="77"/>
  <c r="D92" i="77"/>
  <c r="C92" i="77"/>
  <c r="E91" i="77"/>
  <c r="D91" i="77"/>
  <c r="C91" i="77"/>
  <c r="E90" i="77"/>
  <c r="D90" i="77"/>
  <c r="C90" i="77"/>
  <c r="E89" i="77"/>
  <c r="D89" i="77"/>
  <c r="C89" i="77"/>
  <c r="E88" i="77"/>
  <c r="D88" i="77"/>
  <c r="C88" i="77"/>
  <c r="E87" i="77"/>
  <c r="D87" i="77"/>
  <c r="C87" i="77"/>
  <c r="E86" i="77"/>
  <c r="D86" i="77"/>
  <c r="C86" i="77"/>
  <c r="E85" i="77"/>
  <c r="D85" i="77"/>
  <c r="C85" i="77"/>
  <c r="E84" i="77"/>
  <c r="D84" i="77"/>
  <c r="C84" i="77"/>
  <c r="E83" i="77"/>
  <c r="D83" i="77"/>
  <c r="C83" i="77"/>
  <c r="E82" i="77"/>
  <c r="D82" i="77"/>
  <c r="C82" i="77"/>
  <c r="E81" i="77"/>
  <c r="D81" i="77"/>
  <c r="C81" i="77"/>
  <c r="E80" i="77"/>
  <c r="D80" i="77"/>
  <c r="C80" i="77"/>
  <c r="E79" i="77"/>
  <c r="D79" i="77"/>
  <c r="C79" i="77"/>
  <c r="E78" i="77"/>
  <c r="D78" i="77"/>
  <c r="C78" i="77"/>
  <c r="E77" i="77"/>
  <c r="F77" i="77" s="1"/>
  <c r="D77" i="77"/>
  <c r="C77" i="77"/>
  <c r="E76" i="77"/>
  <c r="D76" i="77"/>
  <c r="C76" i="77"/>
  <c r="E75" i="77"/>
  <c r="D75" i="77"/>
  <c r="C75" i="77"/>
  <c r="E74" i="77"/>
  <c r="D74" i="77"/>
  <c r="C74" i="77"/>
  <c r="E73" i="77"/>
  <c r="D73" i="77"/>
  <c r="C73" i="77"/>
  <c r="E72" i="77"/>
  <c r="D72" i="77"/>
  <c r="F72" i="77" s="1"/>
  <c r="C72" i="77"/>
  <c r="E71" i="77"/>
  <c r="D71" i="77"/>
  <c r="C71" i="77"/>
  <c r="E70" i="77"/>
  <c r="D70" i="77"/>
  <c r="C70" i="77"/>
  <c r="E69" i="77"/>
  <c r="D69" i="77"/>
  <c r="C69" i="77"/>
  <c r="E68" i="77"/>
  <c r="D68" i="77"/>
  <c r="C68" i="77"/>
  <c r="E67" i="77"/>
  <c r="D67" i="77"/>
  <c r="C67" i="77"/>
  <c r="E66" i="77"/>
  <c r="D66" i="77"/>
  <c r="C66" i="77"/>
  <c r="E65" i="77"/>
  <c r="D65" i="77"/>
  <c r="C65" i="77"/>
  <c r="E64" i="77"/>
  <c r="D64" i="77"/>
  <c r="C64" i="77"/>
  <c r="E63" i="77"/>
  <c r="D63" i="77"/>
  <c r="C63" i="77"/>
  <c r="E62" i="77"/>
  <c r="D62" i="77"/>
  <c r="C62" i="77"/>
  <c r="E61" i="77"/>
  <c r="F61" i="77" s="1"/>
  <c r="D61" i="77"/>
  <c r="C61" i="77"/>
  <c r="E60" i="77"/>
  <c r="D60" i="77"/>
  <c r="C60" i="77"/>
  <c r="E59" i="77"/>
  <c r="D59" i="77"/>
  <c r="F59" i="77" s="1"/>
  <c r="C59" i="77"/>
  <c r="E58" i="77"/>
  <c r="D58" i="77"/>
  <c r="C58" i="77"/>
  <c r="E57" i="77"/>
  <c r="D57" i="77"/>
  <c r="C57" i="77"/>
  <c r="E56" i="77"/>
  <c r="D56" i="77"/>
  <c r="C56" i="77"/>
  <c r="E55" i="77"/>
  <c r="D55" i="77"/>
  <c r="C55" i="77"/>
  <c r="E54" i="77"/>
  <c r="D54" i="77"/>
  <c r="C54" i="77"/>
  <c r="E53" i="77"/>
  <c r="D53" i="77"/>
  <c r="C53" i="77"/>
  <c r="E52" i="77"/>
  <c r="D52" i="77"/>
  <c r="C52" i="77"/>
  <c r="E51" i="77"/>
  <c r="D51" i="77"/>
  <c r="C51" i="77"/>
  <c r="E50" i="77"/>
  <c r="D50" i="77"/>
  <c r="C50" i="77"/>
  <c r="E49" i="77"/>
  <c r="D49" i="77"/>
  <c r="C49" i="77"/>
  <c r="E48" i="77"/>
  <c r="D48" i="77"/>
  <c r="C48" i="77"/>
  <c r="E47" i="77"/>
  <c r="D47" i="77"/>
  <c r="C47" i="77"/>
  <c r="E46" i="77"/>
  <c r="D46" i="77"/>
  <c r="C46" i="77"/>
  <c r="E45" i="77"/>
  <c r="F45" i="77" s="1"/>
  <c r="D45" i="77"/>
  <c r="C45" i="77"/>
  <c r="E44" i="77"/>
  <c r="D44" i="77"/>
  <c r="C44" i="77"/>
  <c r="E43" i="77"/>
  <c r="D43" i="77"/>
  <c r="C43" i="77"/>
  <c r="E42" i="77"/>
  <c r="D42" i="77"/>
  <c r="C42" i="77"/>
  <c r="E41" i="77"/>
  <c r="D41" i="77"/>
  <c r="C41" i="77"/>
  <c r="E40" i="77"/>
  <c r="D40" i="77"/>
  <c r="C40" i="77"/>
  <c r="E39" i="77"/>
  <c r="D39" i="77"/>
  <c r="C39" i="77"/>
  <c r="E38" i="77"/>
  <c r="D38" i="77"/>
  <c r="C38" i="77"/>
  <c r="E37" i="77"/>
  <c r="D37" i="77"/>
  <c r="C37" i="77"/>
  <c r="E36" i="77"/>
  <c r="D36" i="77"/>
  <c r="C36" i="77"/>
  <c r="E35" i="77"/>
  <c r="D35" i="77"/>
  <c r="C35" i="77"/>
  <c r="E34" i="77"/>
  <c r="D34" i="77"/>
  <c r="C34" i="77"/>
  <c r="E33" i="77"/>
  <c r="D33" i="77"/>
  <c r="C33" i="77"/>
  <c r="E32" i="77"/>
  <c r="D32" i="77"/>
  <c r="C32" i="77"/>
  <c r="E31" i="77"/>
  <c r="D31" i="77"/>
  <c r="C31" i="77"/>
  <c r="E30" i="77"/>
  <c r="D30" i="77"/>
  <c r="C30" i="77"/>
  <c r="E29" i="77"/>
  <c r="D29" i="77"/>
  <c r="C29" i="77"/>
  <c r="E28" i="77"/>
  <c r="D28" i="77"/>
  <c r="C28" i="77"/>
  <c r="E27" i="77"/>
  <c r="D27" i="77"/>
  <c r="F27" i="77" s="1"/>
  <c r="C27" i="77"/>
  <c r="E26" i="77"/>
  <c r="D26" i="77"/>
  <c r="C26" i="77"/>
  <c r="E25" i="77"/>
  <c r="D25" i="77"/>
  <c r="C25" i="77"/>
  <c r="E24" i="77"/>
  <c r="D24" i="77"/>
  <c r="C24" i="77"/>
  <c r="E23" i="77"/>
  <c r="D23" i="77"/>
  <c r="C23" i="77"/>
  <c r="E22" i="77"/>
  <c r="D22" i="77"/>
  <c r="C22" i="77"/>
  <c r="E21" i="77"/>
  <c r="D21" i="77"/>
  <c r="C21" i="77"/>
  <c r="E20" i="77"/>
  <c r="D20" i="77"/>
  <c r="C20" i="77"/>
  <c r="E19" i="77"/>
  <c r="D19" i="77"/>
  <c r="C19" i="77"/>
  <c r="E18" i="77"/>
  <c r="D18" i="77"/>
  <c r="C18" i="77"/>
  <c r="E17" i="77"/>
  <c r="D17" i="77"/>
  <c r="C17" i="77"/>
  <c r="E16" i="77"/>
  <c r="D16" i="77"/>
  <c r="C16" i="77"/>
  <c r="E15" i="77"/>
  <c r="D15" i="77"/>
  <c r="C15" i="77"/>
  <c r="E14" i="77"/>
  <c r="D14" i="77"/>
  <c r="C14" i="77"/>
  <c r="E13" i="77"/>
  <c r="D13" i="77"/>
  <c r="C13" i="77"/>
  <c r="E12" i="77"/>
  <c r="F12" i="77" s="1"/>
  <c r="D12" i="77"/>
  <c r="C12" i="77"/>
  <c r="E11" i="77"/>
  <c r="D11" i="77"/>
  <c r="C11" i="77"/>
  <c r="E10" i="77"/>
  <c r="D10" i="77"/>
  <c r="B10" i="77" s="1"/>
  <c r="C10" i="77"/>
  <c r="E9" i="77"/>
  <c r="D9" i="77"/>
  <c r="C9" i="77"/>
  <c r="B3" i="77"/>
  <c r="B2" i="77"/>
  <c r="B13" i="23"/>
  <c r="B12" i="23"/>
  <c r="B11" i="23"/>
  <c r="B10" i="23"/>
  <c r="B3" i="23"/>
  <c r="B2" i="23"/>
  <c r="B38" i="127"/>
  <c r="E37" i="127"/>
  <c r="B36" i="127"/>
  <c r="F35" i="127"/>
  <c r="B34" i="127"/>
  <c r="F33" i="127"/>
  <c r="F32" i="127"/>
  <c r="F31" i="127"/>
  <c r="F30" i="127"/>
  <c r="F29" i="127"/>
  <c r="F28" i="127"/>
  <c r="F27" i="127"/>
  <c r="F26" i="127"/>
  <c r="F25" i="127"/>
  <c r="F24" i="127"/>
  <c r="F23" i="127"/>
  <c r="F22" i="127"/>
  <c r="B21" i="127"/>
  <c r="I20" i="127"/>
  <c r="F20" i="127"/>
  <c r="I19" i="127"/>
  <c r="F19" i="127"/>
  <c r="B18" i="127"/>
  <c r="F17" i="127"/>
  <c r="F16" i="127"/>
  <c r="F15" i="127"/>
  <c r="F14" i="127"/>
  <c r="F13" i="127"/>
  <c r="F12" i="127"/>
  <c r="F11" i="127"/>
  <c r="F37" i="127" s="1"/>
  <c r="B10" i="127"/>
  <c r="G9" i="166" l="1"/>
  <c r="I9" i="166" s="1"/>
  <c r="G11" i="134"/>
  <c r="I11" i="134" s="1"/>
  <c r="J11" i="134" s="1"/>
  <c r="E19" i="150"/>
  <c r="F110" i="82"/>
  <c r="F117" i="82"/>
  <c r="F20" i="133"/>
  <c r="E137" i="158"/>
  <c r="F23" i="77"/>
  <c r="G11" i="94"/>
  <c r="F207" i="77"/>
  <c r="F112" i="77"/>
  <c r="F144" i="77"/>
  <c r="F160" i="77"/>
  <c r="F192" i="77"/>
  <c r="F155" i="77"/>
  <c r="B11" i="127"/>
  <c r="F68" i="77"/>
  <c r="F84" i="77"/>
  <c r="F89" i="77"/>
  <c r="F116" i="77"/>
  <c r="F174" i="77"/>
  <c r="I39" i="114"/>
  <c r="F11" i="82"/>
  <c r="F59" i="82"/>
  <c r="F53" i="133"/>
  <c r="F69" i="133"/>
  <c r="G69" i="133" s="1"/>
  <c r="E40" i="163"/>
  <c r="F228" i="77"/>
  <c r="F90" i="77"/>
  <c r="F260" i="77"/>
  <c r="F82" i="82"/>
  <c r="H82" i="82" s="1"/>
  <c r="J82" i="82" s="1"/>
  <c r="F98" i="82"/>
  <c r="H98" i="82" s="1"/>
  <c r="J98" i="82" s="1"/>
  <c r="F114" i="82"/>
  <c r="F181" i="82"/>
  <c r="H181" i="82" s="1"/>
  <c r="J181" i="82" s="1"/>
  <c r="F197" i="82"/>
  <c r="F213" i="82"/>
  <c r="F14" i="133"/>
  <c r="G14" i="133" s="1"/>
  <c r="E13" i="150"/>
  <c r="F76" i="133"/>
  <c r="G10" i="84"/>
  <c r="D10" i="128" s="1"/>
  <c r="I34" i="114"/>
  <c r="F60" i="77"/>
  <c r="F92" i="77"/>
  <c r="F193" i="77"/>
  <c r="H150" i="82"/>
  <c r="J150" i="82" s="1"/>
  <c r="F214" i="82"/>
  <c r="F230" i="82"/>
  <c r="H230" i="82" s="1"/>
  <c r="J230" i="82" s="1"/>
  <c r="F195" i="82"/>
  <c r="H195" i="82" s="1"/>
  <c r="J195" i="82" s="1"/>
  <c r="F211" i="82"/>
  <c r="F56" i="133"/>
  <c r="G56" i="133" s="1"/>
  <c r="E31" i="163"/>
  <c r="I38" i="114"/>
  <c r="E28" i="158"/>
  <c r="H28" i="158" s="1"/>
  <c r="I28" i="158" s="1"/>
  <c r="F74" i="82"/>
  <c r="F90" i="82"/>
  <c r="F106" i="82"/>
  <c r="F157" i="82"/>
  <c r="F237" i="82"/>
  <c r="F22" i="133"/>
  <c r="F62" i="133"/>
  <c r="G62" i="133" s="1"/>
  <c r="E25" i="163"/>
  <c r="F247" i="77"/>
  <c r="F87" i="82"/>
  <c r="H87" i="82" s="1"/>
  <c r="J87" i="82" s="1"/>
  <c r="E25" i="161"/>
  <c r="E45" i="161"/>
  <c r="E125" i="161"/>
  <c r="H125" i="161" s="1"/>
  <c r="I125" i="161" s="1"/>
  <c r="F58" i="133"/>
  <c r="G58" i="133" s="1"/>
  <c r="F59" i="133"/>
  <c r="G59" i="133" s="1"/>
  <c r="F70" i="133"/>
  <c r="G70" i="133" s="1"/>
  <c r="F31" i="133"/>
  <c r="F11" i="133"/>
  <c r="F79" i="133"/>
  <c r="G79" i="133" s="1"/>
  <c r="G21" i="134"/>
  <c r="I21" i="134" s="1"/>
  <c r="J21" i="134" s="1"/>
  <c r="G11" i="166"/>
  <c r="I11" i="166" s="1"/>
  <c r="G23" i="134"/>
  <c r="I23" i="134" s="1"/>
  <c r="I34" i="116"/>
  <c r="I49" i="116"/>
  <c r="E27" i="163"/>
  <c r="I27" i="163" s="1"/>
  <c r="J27" i="163" s="1"/>
  <c r="F203" i="82"/>
  <c r="H203" i="82" s="1"/>
  <c r="J203" i="82" s="1"/>
  <c r="F70" i="82"/>
  <c r="H70" i="82" s="1"/>
  <c r="J70" i="82" s="1"/>
  <c r="F86" i="82"/>
  <c r="H86" i="82" s="1"/>
  <c r="J86" i="82" s="1"/>
  <c r="F102" i="82"/>
  <c r="F153" i="82"/>
  <c r="F233" i="82"/>
  <c r="F166" i="82"/>
  <c r="H166" i="82" s="1"/>
  <c r="J166" i="82" s="1"/>
  <c r="F198" i="82"/>
  <c r="F246" i="82"/>
  <c r="F23" i="82"/>
  <c r="F202" i="82"/>
  <c r="F62" i="82"/>
  <c r="H62" i="82" s="1"/>
  <c r="J62" i="82" s="1"/>
  <c r="F206" i="82"/>
  <c r="H17" i="138"/>
  <c r="H29" i="138"/>
  <c r="H33" i="138"/>
  <c r="F107" i="77"/>
  <c r="F165" i="77"/>
  <c r="F33" i="77"/>
  <c r="F71" i="77"/>
  <c r="F161" i="77"/>
  <c r="F93" i="77"/>
  <c r="F130" i="77"/>
  <c r="F141" i="77"/>
  <c r="F24" i="77"/>
  <c r="F239" i="77"/>
  <c r="F10" i="77"/>
  <c r="F101" i="77"/>
  <c r="G9" i="84"/>
  <c r="D9" i="128" s="1"/>
  <c r="G19" i="12"/>
  <c r="F164" i="77"/>
  <c r="F215" i="77"/>
  <c r="G12" i="12"/>
  <c r="G20" i="12"/>
  <c r="D11" i="60"/>
  <c r="G43" i="133"/>
  <c r="F50" i="77"/>
  <c r="F123" i="77"/>
  <c r="F169" i="77"/>
  <c r="F176" i="77"/>
  <c r="F242" i="77"/>
  <c r="E128" i="158"/>
  <c r="E133" i="158"/>
  <c r="F160" i="82"/>
  <c r="F164" i="82"/>
  <c r="H164" i="82" s="1"/>
  <c r="J164" i="82" s="1"/>
  <c r="F224" i="82"/>
  <c r="H224" i="82" s="1"/>
  <c r="J224" i="82" s="1"/>
  <c r="F236" i="82"/>
  <c r="H236" i="82" s="1"/>
  <c r="J236" i="82" s="1"/>
  <c r="G10" i="166"/>
  <c r="I10" i="166" s="1"/>
  <c r="E15" i="150"/>
  <c r="H15" i="150" s="1"/>
  <c r="I15" i="150" s="1"/>
  <c r="H28" i="138"/>
  <c r="F12" i="133"/>
  <c r="F73" i="133"/>
  <c r="G20" i="134"/>
  <c r="F197" i="77"/>
  <c r="F237" i="77"/>
  <c r="E124" i="158"/>
  <c r="E129" i="158"/>
  <c r="F121" i="82"/>
  <c r="F125" i="82"/>
  <c r="F129" i="82"/>
  <c r="H129" i="82" s="1"/>
  <c r="J129" i="82" s="1"/>
  <c r="F133" i="82"/>
  <c r="H133" i="82" s="1"/>
  <c r="J133" i="82" s="1"/>
  <c r="F137" i="82"/>
  <c r="H137" i="82" s="1"/>
  <c r="J137" i="82" s="1"/>
  <c r="F141" i="82"/>
  <c r="H141" i="82" s="1"/>
  <c r="J141" i="82" s="1"/>
  <c r="F149" i="82"/>
  <c r="F13" i="133"/>
  <c r="G13" i="133" s="1"/>
  <c r="F39" i="133"/>
  <c r="G39" i="133" s="1"/>
  <c r="F80" i="133"/>
  <c r="G80" i="133" s="1"/>
  <c r="G12" i="134"/>
  <c r="I12" i="134" s="1"/>
  <c r="E11" i="150"/>
  <c r="H11" i="150" s="1"/>
  <c r="I11" i="150" s="1"/>
  <c r="H201" i="82"/>
  <c r="J201" i="82" s="1"/>
  <c r="G20" i="133"/>
  <c r="G9" i="94"/>
  <c r="F169" i="82"/>
  <c r="F27" i="133"/>
  <c r="G27" i="133" s="1"/>
  <c r="E17" i="150"/>
  <c r="H17" i="150" s="1"/>
  <c r="I17" i="150" s="1"/>
  <c r="H15" i="138"/>
  <c r="H25" i="138"/>
  <c r="F217" i="77"/>
  <c r="F78" i="77"/>
  <c r="F125" i="77"/>
  <c r="F238" i="77"/>
  <c r="E79" i="161"/>
  <c r="H79" i="161" s="1"/>
  <c r="I79" i="161" s="1"/>
  <c r="E119" i="161"/>
  <c r="F118" i="82"/>
  <c r="F138" i="82"/>
  <c r="G13" i="134"/>
  <c r="I13" i="134" s="1"/>
  <c r="F12" i="37"/>
  <c r="G12" i="166"/>
  <c r="I12" i="166" s="1"/>
  <c r="F119" i="77"/>
  <c r="F139" i="77"/>
  <c r="F185" i="77"/>
  <c r="F225" i="77"/>
  <c r="F251" i="77"/>
  <c r="F47" i="77"/>
  <c r="F153" i="77"/>
  <c r="F226" i="77"/>
  <c r="H35" i="82"/>
  <c r="J35" i="82" s="1"/>
  <c r="G76" i="133"/>
  <c r="F86" i="77"/>
  <c r="F41" i="77"/>
  <c r="F127" i="77"/>
  <c r="I29" i="114"/>
  <c r="E99" i="107"/>
  <c r="E109" i="107"/>
  <c r="H109" i="107" s="1"/>
  <c r="I109" i="107" s="1"/>
  <c r="E114" i="107"/>
  <c r="E129" i="107"/>
  <c r="E144" i="107"/>
  <c r="H144" i="107" s="1"/>
  <c r="I144" i="107" s="1"/>
  <c r="E31" i="158"/>
  <c r="E46" i="158"/>
  <c r="E66" i="158"/>
  <c r="E81" i="158"/>
  <c r="H81" i="158" s="1"/>
  <c r="I81" i="158" s="1"/>
  <c r="E86" i="158"/>
  <c r="F71" i="82"/>
  <c r="F75" i="82"/>
  <c r="F83" i="82"/>
  <c r="H83" i="82" s="1"/>
  <c r="J83" i="82" s="1"/>
  <c r="F29" i="133"/>
  <c r="G29" i="133" s="1"/>
  <c r="F42" i="133"/>
  <c r="G42" i="133" s="1"/>
  <c r="G22" i="134"/>
  <c r="I22" i="134" s="1"/>
  <c r="H16" i="138"/>
  <c r="G10" i="12"/>
  <c r="F20" i="77"/>
  <c r="F40" i="77"/>
  <c r="F53" i="77"/>
  <c r="E12" i="11"/>
  <c r="F58" i="77"/>
  <c r="F257" i="77"/>
  <c r="F28" i="77"/>
  <c r="F75" i="77"/>
  <c r="I46" i="114"/>
  <c r="F77" i="133"/>
  <c r="G77" i="133" s="1"/>
  <c r="J9" i="166"/>
  <c r="G14" i="134"/>
  <c r="I14" i="134" s="1"/>
  <c r="E22" i="163"/>
  <c r="I22" i="163" s="1"/>
  <c r="J22" i="163" s="1"/>
  <c r="F21" i="77"/>
  <c r="F29" i="77"/>
  <c r="F62" i="77"/>
  <c r="F95" i="77"/>
  <c r="F181" i="77"/>
  <c r="F221" i="77"/>
  <c r="E23" i="91"/>
  <c r="G23" i="91" s="1"/>
  <c r="E28" i="91"/>
  <c r="G28" i="91" s="1"/>
  <c r="E15" i="107"/>
  <c r="H15" i="107" s="1"/>
  <c r="I15" i="107" s="1"/>
  <c r="E20" i="107"/>
  <c r="E25" i="107"/>
  <c r="H25" i="107" s="1"/>
  <c r="I25" i="107" s="1"/>
  <c r="E30" i="107"/>
  <c r="E35" i="107"/>
  <c r="H35" i="107" s="1"/>
  <c r="I35" i="107" s="1"/>
  <c r="E40" i="107"/>
  <c r="E45" i="107"/>
  <c r="H45" i="107" s="1"/>
  <c r="I45" i="107" s="1"/>
  <c r="E50" i="107"/>
  <c r="E55" i="107"/>
  <c r="H55" i="107" s="1"/>
  <c r="I55" i="107" s="1"/>
  <c r="E60" i="107"/>
  <c r="E65" i="107"/>
  <c r="E27" i="158"/>
  <c r="E37" i="158"/>
  <c r="E42" i="158"/>
  <c r="E107" i="158"/>
  <c r="F247" i="82"/>
  <c r="H247" i="82" s="1"/>
  <c r="J247" i="82" s="1"/>
  <c r="F251" i="82"/>
  <c r="F64" i="133"/>
  <c r="G64" i="133" s="1"/>
  <c r="F71" i="133"/>
  <c r="G71" i="133" s="1"/>
  <c r="E39" i="163"/>
  <c r="H12" i="138"/>
  <c r="F136" i="77"/>
  <c r="F208" i="77"/>
  <c r="I20" i="114"/>
  <c r="E68" i="107"/>
  <c r="E73" i="107"/>
  <c r="E98" i="107"/>
  <c r="E138" i="107"/>
  <c r="E143" i="107"/>
  <c r="F188" i="82"/>
  <c r="F192" i="82"/>
  <c r="F196" i="82"/>
  <c r="H196" i="82" s="1"/>
  <c r="J196" i="82" s="1"/>
  <c r="F28" i="133"/>
  <c r="G28" i="133" s="1"/>
  <c r="F61" i="133"/>
  <c r="G61" i="133" s="1"/>
  <c r="H23" i="138"/>
  <c r="F111" i="77"/>
  <c r="F117" i="77"/>
  <c r="F124" i="77"/>
  <c r="F162" i="77"/>
  <c r="F235" i="77"/>
  <c r="F254" i="77"/>
  <c r="G22" i="133"/>
  <c r="E24" i="163"/>
  <c r="I24" i="163" s="1"/>
  <c r="J24" i="163" s="1"/>
  <c r="E28" i="163"/>
  <c r="F65" i="77"/>
  <c r="F156" i="77"/>
  <c r="F189" i="77"/>
  <c r="F209" i="77"/>
  <c r="F229" i="77"/>
  <c r="I37" i="114"/>
  <c r="I32" i="116"/>
  <c r="F204" i="82"/>
  <c r="F212" i="82"/>
  <c r="H212" i="82" s="1"/>
  <c r="J212" i="82" s="1"/>
  <c r="F55" i="133"/>
  <c r="G55" i="133" s="1"/>
  <c r="H9" i="138"/>
  <c r="H38" i="138"/>
  <c r="F52" i="77"/>
  <c r="F85" i="77"/>
  <c r="E14" i="91"/>
  <c r="G14" i="91" s="1"/>
  <c r="E19" i="91"/>
  <c r="G19" i="91" s="1"/>
  <c r="E69" i="107"/>
  <c r="H69" i="107" s="1"/>
  <c r="I69" i="107" s="1"/>
  <c r="E79" i="107"/>
  <c r="E37" i="163"/>
  <c r="I37" i="163" s="1"/>
  <c r="J37" i="163" s="1"/>
  <c r="H24" i="138"/>
  <c r="F163" i="77"/>
  <c r="F26" i="77"/>
  <c r="F228" i="82"/>
  <c r="H228" i="82" s="1"/>
  <c r="J228" i="82" s="1"/>
  <c r="F17" i="133"/>
  <c r="G17" i="133" s="1"/>
  <c r="F23" i="133"/>
  <c r="G23" i="133" s="1"/>
  <c r="F36" i="133"/>
  <c r="G36" i="133" s="1"/>
  <c r="F13" i="77"/>
  <c r="F66" i="77"/>
  <c r="F138" i="77"/>
  <c r="F157" i="77"/>
  <c r="F177" i="77"/>
  <c r="F126" i="82"/>
  <c r="H126" i="82" s="1"/>
  <c r="J126" i="82" s="1"/>
  <c r="F134" i="82"/>
  <c r="H134" i="82" s="1"/>
  <c r="J134" i="82" s="1"/>
  <c r="F154" i="82"/>
  <c r="F158" i="82"/>
  <c r="H185" i="82"/>
  <c r="J185" i="82" s="1"/>
  <c r="F252" i="82"/>
  <c r="F30" i="133"/>
  <c r="G30" i="133" s="1"/>
  <c r="F63" i="133"/>
  <c r="G63" i="133" s="1"/>
  <c r="I29" i="163"/>
  <c r="J29" i="163" s="1"/>
  <c r="H39" i="138"/>
  <c r="F80" i="77"/>
  <c r="F100" i="77"/>
  <c r="F113" i="77"/>
  <c r="F132" i="77"/>
  <c r="F204" i="77"/>
  <c r="F231" i="77"/>
  <c r="F10" i="37"/>
  <c r="G13" i="12"/>
  <c r="G17" i="12"/>
  <c r="E85" i="107"/>
  <c r="H85" i="107" s="1"/>
  <c r="I85" i="107" s="1"/>
  <c r="E95" i="107"/>
  <c r="H95" i="107" s="1"/>
  <c r="I95" i="107" s="1"/>
  <c r="F12" i="82"/>
  <c r="F32" i="82"/>
  <c r="F44" i="82"/>
  <c r="F60" i="82"/>
  <c r="H60" i="82" s="1"/>
  <c r="J60" i="82" s="1"/>
  <c r="F115" i="82"/>
  <c r="H115" i="82" s="1"/>
  <c r="J115" i="82" s="1"/>
  <c r="F170" i="82"/>
  <c r="H170" i="82" s="1"/>
  <c r="J170" i="82" s="1"/>
  <c r="F174" i="82"/>
  <c r="F182" i="82"/>
  <c r="H182" i="82" s="1"/>
  <c r="J182" i="82" s="1"/>
  <c r="H244" i="82"/>
  <c r="J244" i="82" s="1"/>
  <c r="F18" i="133"/>
  <c r="F57" i="133"/>
  <c r="G57" i="133" s="1"/>
  <c r="E18" i="150"/>
  <c r="H18" i="150" s="1"/>
  <c r="I18" i="150" s="1"/>
  <c r="B13" i="163"/>
  <c r="B14" i="163" s="1"/>
  <c r="F87" i="77"/>
  <c r="I47" i="114"/>
  <c r="E21" i="161"/>
  <c r="H21" i="161" s="1"/>
  <c r="I21" i="161" s="1"/>
  <c r="E31" i="161"/>
  <c r="E51" i="161"/>
  <c r="F64" i="82"/>
  <c r="H64" i="82" s="1"/>
  <c r="J64" i="82" s="1"/>
  <c r="F68" i="82"/>
  <c r="H68" i="82" s="1"/>
  <c r="J68" i="82" s="1"/>
  <c r="F186" i="82"/>
  <c r="F190" i="82"/>
  <c r="H190" i="82" s="1"/>
  <c r="J190" i="82" s="1"/>
  <c r="F194" i="82"/>
  <c r="H35" i="138"/>
  <c r="F205" i="77"/>
  <c r="E96" i="107"/>
  <c r="E111" i="107"/>
  <c r="E116" i="107"/>
  <c r="E78" i="158"/>
  <c r="H78" i="158" s="1"/>
  <c r="I78" i="158" s="1"/>
  <c r="E83" i="158"/>
  <c r="H83" i="158" s="1"/>
  <c r="F151" i="82"/>
  <c r="H151" i="82" s="1"/>
  <c r="J151" i="82" s="1"/>
  <c r="F163" i="82"/>
  <c r="H163" i="82" s="1"/>
  <c r="J163" i="82" s="1"/>
  <c r="B13" i="133"/>
  <c r="F19" i="133"/>
  <c r="G19" i="133" s="1"/>
  <c r="G37" i="133"/>
  <c r="E9" i="150"/>
  <c r="H9" i="150" s="1"/>
  <c r="I9" i="150" s="1"/>
  <c r="E30" i="163"/>
  <c r="I30" i="163" s="1"/>
  <c r="J30" i="163" s="1"/>
  <c r="H21" i="138"/>
  <c r="H40" i="138"/>
  <c r="H133" i="158"/>
  <c r="F35" i="77"/>
  <c r="F140" i="77"/>
  <c r="F159" i="77"/>
  <c r="F212" i="77"/>
  <c r="F245" i="77"/>
  <c r="F42" i="77"/>
  <c r="F88" i="77"/>
  <c r="F179" i="77"/>
  <c r="F252" i="77"/>
  <c r="F258" i="77"/>
  <c r="E31" i="91"/>
  <c r="G31" i="91" s="1"/>
  <c r="E153" i="158"/>
  <c r="H153" i="158" s="1"/>
  <c r="E77" i="161"/>
  <c r="H77" i="161" s="1"/>
  <c r="I77" i="161" s="1"/>
  <c r="F13" i="82"/>
  <c r="H13" i="82" s="1"/>
  <c r="J13" i="82" s="1"/>
  <c r="F21" i="82"/>
  <c r="H21" i="82" s="1"/>
  <c r="J21" i="82" s="1"/>
  <c r="F29" i="82"/>
  <c r="H29" i="82" s="1"/>
  <c r="J29" i="82" s="1"/>
  <c r="F37" i="82"/>
  <c r="F41" i="82"/>
  <c r="F45" i="82"/>
  <c r="H45" i="82" s="1"/>
  <c r="J45" i="82" s="1"/>
  <c r="F53" i="82"/>
  <c r="H53" i="82" s="1"/>
  <c r="J53" i="82" s="1"/>
  <c r="F183" i="82"/>
  <c r="H183" i="82" s="1"/>
  <c r="J183" i="82" s="1"/>
  <c r="F78" i="133"/>
  <c r="G78" i="133" s="1"/>
  <c r="E14" i="163"/>
  <c r="I14" i="163" s="1"/>
  <c r="J14" i="163" s="1"/>
  <c r="H41" i="138"/>
  <c r="F36" i="77"/>
  <c r="F43" i="77"/>
  <c r="F49" i="77"/>
  <c r="F56" i="77"/>
  <c r="F76" i="77"/>
  <c r="F82" i="77"/>
  <c r="F102" i="77"/>
  <c r="F147" i="77"/>
  <c r="F173" i="77"/>
  <c r="F180" i="77"/>
  <c r="F200" i="77"/>
  <c r="F213" i="77"/>
  <c r="E12" i="91"/>
  <c r="G12" i="91" s="1"/>
  <c r="D12" i="160"/>
  <c r="E11" i="9" s="1"/>
  <c r="G41" i="114"/>
  <c r="D10" i="51" s="1"/>
  <c r="I48" i="114"/>
  <c r="E67" i="107"/>
  <c r="E87" i="107"/>
  <c r="E92" i="107"/>
  <c r="E9" i="158"/>
  <c r="E14" i="158"/>
  <c r="E24" i="158"/>
  <c r="H24" i="158" s="1"/>
  <c r="I24" i="158" s="1"/>
  <c r="E39" i="158"/>
  <c r="H39" i="158" s="1"/>
  <c r="I39" i="158" s="1"/>
  <c r="E44" i="158"/>
  <c r="E59" i="158"/>
  <c r="E64" i="158"/>
  <c r="F124" i="82"/>
  <c r="H124" i="82" s="1"/>
  <c r="J124" i="82" s="1"/>
  <c r="F128" i="82"/>
  <c r="F132" i="82"/>
  <c r="H132" i="82" s="1"/>
  <c r="J132" i="82" s="1"/>
  <c r="F140" i="82"/>
  <c r="H140" i="82" s="1"/>
  <c r="J140" i="82" s="1"/>
  <c r="F144" i="82"/>
  <c r="F148" i="82"/>
  <c r="F234" i="82"/>
  <c r="H234" i="82" s="1"/>
  <c r="J234" i="82" s="1"/>
  <c r="F238" i="82"/>
  <c r="F242" i="82"/>
  <c r="F66" i="133"/>
  <c r="G66" i="133" s="1"/>
  <c r="H19" i="150"/>
  <c r="I19" i="150" s="1"/>
  <c r="F103" i="77"/>
  <c r="F148" i="77"/>
  <c r="I36" i="114"/>
  <c r="E144" i="158"/>
  <c r="H215" i="82"/>
  <c r="J215" i="82" s="1"/>
  <c r="E13" i="162"/>
  <c r="H13" i="162" s="1"/>
  <c r="I13" i="162" s="1"/>
  <c r="E20" i="150"/>
  <c r="H20" i="150" s="1"/>
  <c r="I20" i="150" s="1"/>
  <c r="F11" i="77"/>
  <c r="F44" i="77"/>
  <c r="I52" i="114"/>
  <c r="F18" i="82"/>
  <c r="F22" i="82"/>
  <c r="H22" i="82" s="1"/>
  <c r="J22" i="82" s="1"/>
  <c r="F34" i="82"/>
  <c r="F42" i="82"/>
  <c r="F46" i="82"/>
  <c r="H46" i="82" s="1"/>
  <c r="J46" i="82" s="1"/>
  <c r="F50" i="82"/>
  <c r="F54" i="82"/>
  <c r="H54" i="82" s="1"/>
  <c r="J54" i="82" s="1"/>
  <c r="H85" i="82"/>
  <c r="J85" i="82" s="1"/>
  <c r="F93" i="82"/>
  <c r="H93" i="82" s="1"/>
  <c r="J93" i="82" s="1"/>
  <c r="F101" i="82"/>
  <c r="H101" i="82" s="1"/>
  <c r="J101" i="82" s="1"/>
  <c r="F105" i="82"/>
  <c r="H105" i="82" s="1"/>
  <c r="J105" i="82" s="1"/>
  <c r="F109" i="82"/>
  <c r="H109" i="82" s="1"/>
  <c r="J109" i="82" s="1"/>
  <c r="F219" i="82"/>
  <c r="H219" i="82" s="1"/>
  <c r="J219" i="82" s="1"/>
  <c r="F21" i="133"/>
  <c r="G21" i="133" s="1"/>
  <c r="F34" i="133"/>
  <c r="G34" i="133" s="1"/>
  <c r="F40" i="133"/>
  <c r="G40" i="133" s="1"/>
  <c r="F54" i="133"/>
  <c r="G54" i="133" s="1"/>
  <c r="F67" i="133"/>
  <c r="G67" i="133" s="1"/>
  <c r="H13" i="138"/>
  <c r="H14" i="166"/>
  <c r="D10" i="132" s="1"/>
  <c r="B16" i="114"/>
  <c r="B17" i="114" s="1"/>
  <c r="E51" i="158"/>
  <c r="H51" i="158" s="1"/>
  <c r="I51" i="158" s="1"/>
  <c r="E111" i="158"/>
  <c r="H111" i="158" s="1"/>
  <c r="E121" i="158"/>
  <c r="H121" i="158" s="1"/>
  <c r="E136" i="158"/>
  <c r="H136" i="158" s="1"/>
  <c r="I136" i="158" s="1"/>
  <c r="H119" i="161"/>
  <c r="E100" i="107"/>
  <c r="H100" i="107" s="1"/>
  <c r="I100" i="107" s="1"/>
  <c r="E105" i="107"/>
  <c r="E125" i="107"/>
  <c r="H125" i="107" s="1"/>
  <c r="I125" i="107" s="1"/>
  <c r="E130" i="107"/>
  <c r="E135" i="107"/>
  <c r="H135" i="107" s="1"/>
  <c r="I135" i="107" s="1"/>
  <c r="E140" i="107"/>
  <c r="H140" i="107" s="1"/>
  <c r="I140" i="107" s="1"/>
  <c r="E145" i="107"/>
  <c r="E161" i="158"/>
  <c r="H55" i="161"/>
  <c r="I55" i="161" s="1"/>
  <c r="E67" i="158"/>
  <c r="E77" i="158"/>
  <c r="E87" i="158"/>
  <c r="H87" i="158" s="1"/>
  <c r="E97" i="158"/>
  <c r="H97" i="158" s="1"/>
  <c r="E102" i="158"/>
  <c r="H102" i="158" s="1"/>
  <c r="I102" i="158" s="1"/>
  <c r="E121" i="107"/>
  <c r="E131" i="107"/>
  <c r="E146" i="107"/>
  <c r="H107" i="158"/>
  <c r="E61" i="161"/>
  <c r="H61" i="161" s="1"/>
  <c r="I61" i="161" s="1"/>
  <c r="E23" i="158"/>
  <c r="E53" i="158"/>
  <c r="E58" i="158"/>
  <c r="H58" i="158" s="1"/>
  <c r="I58" i="158" s="1"/>
  <c r="E63" i="158"/>
  <c r="H63" i="158" s="1"/>
  <c r="I63" i="158" s="1"/>
  <c r="E71" i="161"/>
  <c r="H71" i="161" s="1"/>
  <c r="I71" i="161" s="1"/>
  <c r="E113" i="158"/>
  <c r="H113" i="158" s="1"/>
  <c r="E123" i="158"/>
  <c r="H123" i="158" s="1"/>
  <c r="E27" i="161"/>
  <c r="E37" i="161"/>
  <c r="E57" i="161"/>
  <c r="H57" i="161" s="1"/>
  <c r="I57" i="161" s="1"/>
  <c r="E67" i="161"/>
  <c r="H67" i="161" s="1"/>
  <c r="I67" i="161" s="1"/>
  <c r="E147" i="107"/>
  <c r="E84" i="158"/>
  <c r="E89" i="158"/>
  <c r="H89" i="158" s="1"/>
  <c r="I89" i="158" s="1"/>
  <c r="E99" i="158"/>
  <c r="H99" i="158" s="1"/>
  <c r="E104" i="158"/>
  <c r="H104" i="158" s="1"/>
  <c r="I104" i="158" s="1"/>
  <c r="E13" i="161"/>
  <c r="H13" i="161" s="1"/>
  <c r="I13" i="161" s="1"/>
  <c r="E43" i="161"/>
  <c r="H43" i="161" s="1"/>
  <c r="I43" i="161" s="1"/>
  <c r="E53" i="161"/>
  <c r="H53" i="161" s="1"/>
  <c r="I53" i="161" s="1"/>
  <c r="E30" i="158"/>
  <c r="H30" i="158" s="1"/>
  <c r="I30" i="158" s="1"/>
  <c r="E35" i="158"/>
  <c r="H35" i="158" s="1"/>
  <c r="I35" i="158" s="1"/>
  <c r="E40" i="158"/>
  <c r="H40" i="158" s="1"/>
  <c r="I40" i="158" s="1"/>
  <c r="E50" i="158"/>
  <c r="E65" i="158"/>
  <c r="E93" i="161"/>
  <c r="H93" i="161" s="1"/>
  <c r="I93" i="161" s="1"/>
  <c r="E9" i="107"/>
  <c r="H9" i="107" s="1"/>
  <c r="E14" i="107"/>
  <c r="H14" i="107" s="1"/>
  <c r="I14" i="107" s="1"/>
  <c r="E19" i="107"/>
  <c r="H19" i="107" s="1"/>
  <c r="I19" i="107" s="1"/>
  <c r="E24" i="107"/>
  <c r="H24" i="107" s="1"/>
  <c r="I24" i="107" s="1"/>
  <c r="E29" i="107"/>
  <c r="H29" i="107" s="1"/>
  <c r="I29" i="107" s="1"/>
  <c r="E34" i="107"/>
  <c r="H34" i="107" s="1"/>
  <c r="I34" i="107" s="1"/>
  <c r="E39" i="107"/>
  <c r="H39" i="107" s="1"/>
  <c r="I39" i="107" s="1"/>
  <c r="E44" i="107"/>
  <c r="E49" i="107"/>
  <c r="H49" i="107" s="1"/>
  <c r="I49" i="107" s="1"/>
  <c r="E54" i="107"/>
  <c r="H54" i="107" s="1"/>
  <c r="I54" i="107" s="1"/>
  <c r="E59" i="107"/>
  <c r="H59" i="107" s="1"/>
  <c r="I59" i="107" s="1"/>
  <c r="E64" i="107"/>
  <c r="H64" i="107" s="1"/>
  <c r="I64" i="107" s="1"/>
  <c r="E85" i="158"/>
  <c r="H85" i="158" s="1"/>
  <c r="E90" i="158"/>
  <c r="E130" i="158"/>
  <c r="E11" i="158"/>
  <c r="H11" i="158" s="1"/>
  <c r="I11" i="158" s="1"/>
  <c r="E84" i="107"/>
  <c r="E89" i="107"/>
  <c r="E20" i="158"/>
  <c r="E74" i="158"/>
  <c r="E108" i="158"/>
  <c r="H108" i="158" s="1"/>
  <c r="I108" i="158" s="1"/>
  <c r="E118" i="158"/>
  <c r="E142" i="158"/>
  <c r="H142" i="158" s="1"/>
  <c r="I142" i="158" s="1"/>
  <c r="E94" i="158"/>
  <c r="H31" i="161"/>
  <c r="I31" i="161" s="1"/>
  <c r="E81" i="161"/>
  <c r="H81" i="161" s="1"/>
  <c r="I81" i="161" s="1"/>
  <c r="B11" i="107"/>
  <c r="E80" i="107"/>
  <c r="E70" i="158"/>
  <c r="E109" i="158"/>
  <c r="H109" i="158" s="1"/>
  <c r="I109" i="158" s="1"/>
  <c r="E138" i="158"/>
  <c r="H138" i="158" s="1"/>
  <c r="I138" i="158" s="1"/>
  <c r="E143" i="158"/>
  <c r="H143" i="158" s="1"/>
  <c r="I143" i="158" s="1"/>
  <c r="E91" i="161"/>
  <c r="H91" i="161" s="1"/>
  <c r="I91" i="161" s="1"/>
  <c r="E115" i="107"/>
  <c r="E71" i="107"/>
  <c r="E76" i="107"/>
  <c r="E12" i="158"/>
  <c r="H12" i="158" s="1"/>
  <c r="I12" i="158" s="1"/>
  <c r="E61" i="158"/>
  <c r="H61" i="158" s="1"/>
  <c r="I61" i="158" s="1"/>
  <c r="E105" i="158"/>
  <c r="H105" i="158" s="1"/>
  <c r="I105" i="158" s="1"/>
  <c r="E81" i="107"/>
  <c r="H81" i="107" s="1"/>
  <c r="I81" i="107" s="1"/>
  <c r="E86" i="107"/>
  <c r="H86" i="107" s="1"/>
  <c r="I86" i="107" s="1"/>
  <c r="E91" i="107"/>
  <c r="E17" i="158"/>
  <c r="E71" i="158"/>
  <c r="H71" i="158" s="1"/>
  <c r="E115" i="158"/>
  <c r="H115" i="158" s="1"/>
  <c r="I115" i="158" s="1"/>
  <c r="E120" i="158"/>
  <c r="E139" i="158"/>
  <c r="E87" i="161"/>
  <c r="H87" i="161" s="1"/>
  <c r="I87" i="161" s="1"/>
  <c r="E131" i="161"/>
  <c r="H131" i="161" s="1"/>
  <c r="I131" i="161" s="1"/>
  <c r="E141" i="161"/>
  <c r="H141" i="161" s="1"/>
  <c r="I141" i="161" s="1"/>
  <c r="E151" i="161"/>
  <c r="H151" i="161" s="1"/>
  <c r="I151" i="161" s="1"/>
  <c r="E12" i="107"/>
  <c r="H12" i="107" s="1"/>
  <c r="I12" i="107" s="1"/>
  <c r="E17" i="107"/>
  <c r="E22" i="107"/>
  <c r="H22" i="107" s="1"/>
  <c r="I22" i="107" s="1"/>
  <c r="E27" i="107"/>
  <c r="H27" i="107" s="1"/>
  <c r="I27" i="107" s="1"/>
  <c r="E32" i="107"/>
  <c r="H32" i="107" s="1"/>
  <c r="I32" i="107" s="1"/>
  <c r="E37" i="107"/>
  <c r="H37" i="107" s="1"/>
  <c r="I37" i="107" s="1"/>
  <c r="E42" i="107"/>
  <c r="H42" i="107" s="1"/>
  <c r="I42" i="107" s="1"/>
  <c r="E47" i="107"/>
  <c r="E52" i="107"/>
  <c r="H52" i="107" s="1"/>
  <c r="I52" i="107" s="1"/>
  <c r="E57" i="107"/>
  <c r="H57" i="107" s="1"/>
  <c r="I57" i="107" s="1"/>
  <c r="E62" i="107"/>
  <c r="E101" i="107"/>
  <c r="H101" i="107" s="1"/>
  <c r="I101" i="107" s="1"/>
  <c r="E91" i="158"/>
  <c r="H91" i="158" s="1"/>
  <c r="E101" i="158"/>
  <c r="H101" i="158" s="1"/>
  <c r="I101" i="158" s="1"/>
  <c r="E73" i="161"/>
  <c r="H73" i="161" s="1"/>
  <c r="I73" i="161" s="1"/>
  <c r="E107" i="161"/>
  <c r="H107" i="161" s="1"/>
  <c r="I107" i="161" s="1"/>
  <c r="E62" i="158"/>
  <c r="E106" i="158"/>
  <c r="H106" i="158" s="1"/>
  <c r="I106" i="158" s="1"/>
  <c r="E83" i="161"/>
  <c r="H83" i="161" s="1"/>
  <c r="I83" i="161" s="1"/>
  <c r="E127" i="161"/>
  <c r="H127" i="161" s="1"/>
  <c r="I127" i="161" s="1"/>
  <c r="E97" i="107"/>
  <c r="H97" i="107" s="1"/>
  <c r="I97" i="107" s="1"/>
  <c r="E122" i="107"/>
  <c r="H122" i="107" s="1"/>
  <c r="I122" i="107" s="1"/>
  <c r="E142" i="107"/>
  <c r="H142" i="107" s="1"/>
  <c r="I142" i="107" s="1"/>
  <c r="E152" i="107"/>
  <c r="E33" i="158"/>
  <c r="H33" i="158" s="1"/>
  <c r="I33" i="158" s="1"/>
  <c r="E38" i="158"/>
  <c r="E43" i="158"/>
  <c r="H43" i="158" s="1"/>
  <c r="I43" i="158" s="1"/>
  <c r="E48" i="158"/>
  <c r="H48" i="158" s="1"/>
  <c r="I48" i="158" s="1"/>
  <c r="E82" i="158"/>
  <c r="H82" i="158" s="1"/>
  <c r="I82" i="158" s="1"/>
  <c r="E116" i="158"/>
  <c r="E126" i="158"/>
  <c r="E131" i="158"/>
  <c r="H131" i="158" s="1"/>
  <c r="I131" i="158" s="1"/>
  <c r="E145" i="158"/>
  <c r="H145" i="158" s="1"/>
  <c r="I145" i="158" s="1"/>
  <c r="E150" i="158"/>
  <c r="E19" i="161"/>
  <c r="H19" i="161" s="1"/>
  <c r="I19" i="161" s="1"/>
  <c r="E29" i="161"/>
  <c r="H29" i="161" s="1"/>
  <c r="I29" i="161" s="1"/>
  <c r="E39" i="161"/>
  <c r="H39" i="161" s="1"/>
  <c r="I39" i="161" s="1"/>
  <c r="E49" i="161"/>
  <c r="H49" i="161" s="1"/>
  <c r="I49" i="161" s="1"/>
  <c r="E59" i="161"/>
  <c r="E83" i="107"/>
  <c r="E93" i="107"/>
  <c r="H93" i="107" s="1"/>
  <c r="I93" i="107" s="1"/>
  <c r="E19" i="158"/>
  <c r="E68" i="158"/>
  <c r="H68" i="158" s="1"/>
  <c r="I68" i="158" s="1"/>
  <c r="E73" i="158"/>
  <c r="E112" i="158"/>
  <c r="E117" i="158"/>
  <c r="H117" i="158" s="1"/>
  <c r="I117" i="158" s="1"/>
  <c r="E65" i="161"/>
  <c r="H65" i="161" s="1"/>
  <c r="I65" i="161" s="1"/>
  <c r="E99" i="161"/>
  <c r="H99" i="161" s="1"/>
  <c r="I99" i="161" s="1"/>
  <c r="E34" i="158"/>
  <c r="H34" i="158" s="1"/>
  <c r="I34" i="158" s="1"/>
  <c r="E54" i="158"/>
  <c r="H54" i="158" s="1"/>
  <c r="I54" i="158" s="1"/>
  <c r="E88" i="158"/>
  <c r="H88" i="158" s="1"/>
  <c r="I88" i="158" s="1"/>
  <c r="H35" i="161"/>
  <c r="I35" i="161" s="1"/>
  <c r="E85" i="161"/>
  <c r="H85" i="161" s="1"/>
  <c r="I85" i="161" s="1"/>
  <c r="G18" i="12"/>
  <c r="G11" i="12"/>
  <c r="F9" i="37"/>
  <c r="F13" i="84"/>
  <c r="D11" i="92" s="1"/>
  <c r="D15" i="11"/>
  <c r="E26" i="91"/>
  <c r="G26" i="91" s="1"/>
  <c r="E22" i="91"/>
  <c r="G22" i="91" s="1"/>
  <c r="E27" i="91"/>
  <c r="G27" i="91" s="1"/>
  <c r="E13" i="11"/>
  <c r="F129" i="77"/>
  <c r="E10" i="91"/>
  <c r="G10" i="91" s="1"/>
  <c r="F105" i="77"/>
  <c r="E20" i="91"/>
  <c r="G20" i="91" s="1"/>
  <c r="E13" i="60"/>
  <c r="I12" i="127" s="1"/>
  <c r="E127" i="107"/>
  <c r="H127" i="107" s="1"/>
  <c r="I127" i="107" s="1"/>
  <c r="F165" i="82"/>
  <c r="H165" i="82" s="1"/>
  <c r="J165" i="82" s="1"/>
  <c r="G16" i="12"/>
  <c r="I51" i="114"/>
  <c r="F120" i="77"/>
  <c r="F108" i="77"/>
  <c r="F196" i="77"/>
  <c r="F248" i="77"/>
  <c r="G14" i="12"/>
  <c r="I12" i="114"/>
  <c r="I18" i="114"/>
  <c r="E60" i="158"/>
  <c r="H60" i="158" s="1"/>
  <c r="I60" i="158" s="1"/>
  <c r="H25" i="161"/>
  <c r="I25" i="161" s="1"/>
  <c r="F9" i="82"/>
  <c r="H9" i="82" s="1"/>
  <c r="J9" i="82" s="1"/>
  <c r="E110" i="158"/>
  <c r="H110" i="158" s="1"/>
  <c r="I110" i="158" s="1"/>
  <c r="B11" i="165"/>
  <c r="B12" i="165" s="1"/>
  <c r="F126" i="77"/>
  <c r="F236" i="77"/>
  <c r="H111" i="107"/>
  <c r="E82" i="133"/>
  <c r="E86" i="133" s="1"/>
  <c r="D9" i="132" s="1"/>
  <c r="F233" i="77"/>
  <c r="E30" i="91"/>
  <c r="G30" i="91" s="1"/>
  <c r="F114" i="77"/>
  <c r="I22" i="116"/>
  <c r="G58" i="116"/>
  <c r="D15" i="51" s="1"/>
  <c r="F249" i="82"/>
  <c r="H249" i="82" s="1"/>
  <c r="J249" i="82" s="1"/>
  <c r="I9" i="94"/>
  <c r="J9" i="94" s="1"/>
  <c r="I54" i="114"/>
  <c r="F99" i="77"/>
  <c r="F81" i="77"/>
  <c r="I28" i="114"/>
  <c r="F17" i="77"/>
  <c r="F202" i="77"/>
  <c r="E77" i="107"/>
  <c r="H77" i="107" s="1"/>
  <c r="I77" i="107" s="1"/>
  <c r="F172" i="77"/>
  <c r="G41" i="116"/>
  <c r="D14" i="51" s="1"/>
  <c r="F14" i="77"/>
  <c r="I16" i="114"/>
  <c r="I19" i="114"/>
  <c r="E13" i="107"/>
  <c r="H13" i="107" s="1"/>
  <c r="I13" i="107" s="1"/>
  <c r="E18" i="107"/>
  <c r="H18" i="107" s="1"/>
  <c r="I18" i="107" s="1"/>
  <c r="E23" i="107"/>
  <c r="H23" i="107" s="1"/>
  <c r="I23" i="107" s="1"/>
  <c r="E28" i="107"/>
  <c r="H28" i="107" s="1"/>
  <c r="I28" i="107" s="1"/>
  <c r="E33" i="107"/>
  <c r="H33" i="107" s="1"/>
  <c r="I33" i="107" s="1"/>
  <c r="E38" i="107"/>
  <c r="H38" i="107" s="1"/>
  <c r="I38" i="107" s="1"/>
  <c r="E43" i="107"/>
  <c r="H43" i="107" s="1"/>
  <c r="I43" i="107" s="1"/>
  <c r="E48" i="107"/>
  <c r="H48" i="107" s="1"/>
  <c r="I48" i="107" s="1"/>
  <c r="E53" i="107"/>
  <c r="H53" i="107" s="1"/>
  <c r="I53" i="107" s="1"/>
  <c r="E58" i="107"/>
  <c r="H58" i="107" s="1"/>
  <c r="I58" i="107" s="1"/>
  <c r="E63" i="107"/>
  <c r="H63" i="107" s="1"/>
  <c r="I63" i="107" s="1"/>
  <c r="B13" i="134"/>
  <c r="B14" i="134" s="1"/>
  <c r="B16" i="134" s="1"/>
  <c r="E19" i="162"/>
  <c r="F19" i="77"/>
  <c r="F25" i="77"/>
  <c r="F31" i="77"/>
  <c r="F37" i="77"/>
  <c r="F122" i="77"/>
  <c r="F128" i="77"/>
  <c r="F146" i="77"/>
  <c r="F152" i="77"/>
  <c r="F158" i="77"/>
  <c r="F219" i="77"/>
  <c r="F244" i="77"/>
  <c r="F250" i="77"/>
  <c r="F256" i="77"/>
  <c r="E10" i="60"/>
  <c r="I17" i="114"/>
  <c r="I28" i="116"/>
  <c r="I38" i="116"/>
  <c r="E72" i="107"/>
  <c r="E134" i="107"/>
  <c r="H134" i="107" s="1"/>
  <c r="I134" i="107" s="1"/>
  <c r="E139" i="107"/>
  <c r="H139" i="107" s="1"/>
  <c r="I139" i="107" s="1"/>
  <c r="E148" i="107"/>
  <c r="H148" i="107" s="1"/>
  <c r="I148" i="107" s="1"/>
  <c r="E153" i="107"/>
  <c r="H153" i="107" s="1"/>
  <c r="I153" i="107" s="1"/>
  <c r="E32" i="158"/>
  <c r="H32" i="158" s="1"/>
  <c r="I32" i="158" s="1"/>
  <c r="E41" i="158"/>
  <c r="E96" i="158"/>
  <c r="E114" i="158"/>
  <c r="H114" i="158" s="1"/>
  <c r="I114" i="158" s="1"/>
  <c r="E115" i="161"/>
  <c r="H115" i="161" s="1"/>
  <c r="I115" i="161" s="1"/>
  <c r="H37" i="82"/>
  <c r="J37" i="82" s="1"/>
  <c r="H71" i="82"/>
  <c r="J71" i="82" s="1"/>
  <c r="H102" i="82"/>
  <c r="J102" i="82" s="1"/>
  <c r="F218" i="82"/>
  <c r="H218" i="82" s="1"/>
  <c r="J218" i="82" s="1"/>
  <c r="F222" i="82"/>
  <c r="F65" i="133"/>
  <c r="G65" i="133" s="1"/>
  <c r="E111" i="161"/>
  <c r="H111" i="161" s="1"/>
  <c r="I111" i="161" s="1"/>
  <c r="E137" i="161"/>
  <c r="H137" i="161" s="1"/>
  <c r="F26" i="82"/>
  <c r="H26" i="82" s="1"/>
  <c r="J26" i="82" s="1"/>
  <c r="F91" i="82"/>
  <c r="H91" i="82" s="1"/>
  <c r="J91" i="82" s="1"/>
  <c r="F99" i="82"/>
  <c r="H99" i="82" s="1"/>
  <c r="J99" i="82" s="1"/>
  <c r="F122" i="82"/>
  <c r="H122" i="82" s="1"/>
  <c r="J122" i="82" s="1"/>
  <c r="F172" i="82"/>
  <c r="F180" i="82"/>
  <c r="H180" i="82" s="1"/>
  <c r="J180" i="82" s="1"/>
  <c r="F199" i="82"/>
  <c r="H199" i="82" s="1"/>
  <c r="J199" i="82" s="1"/>
  <c r="H214" i="82"/>
  <c r="J214" i="82" s="1"/>
  <c r="H233" i="82"/>
  <c r="J233" i="82" s="1"/>
  <c r="F60" i="133"/>
  <c r="G60" i="133" s="1"/>
  <c r="E16" i="150"/>
  <c r="H16" i="150" s="1"/>
  <c r="I16" i="150" s="1"/>
  <c r="E43" i="163"/>
  <c r="I43" i="163" s="1"/>
  <c r="J43" i="163" s="1"/>
  <c r="F32" i="77"/>
  <c r="F74" i="77"/>
  <c r="F98" i="77"/>
  <c r="F104" i="77"/>
  <c r="F110" i="77"/>
  <c r="F135" i="77"/>
  <c r="F171" i="77"/>
  <c r="F183" i="77"/>
  <c r="F195" i="77"/>
  <c r="F201" i="77"/>
  <c r="F232" i="77"/>
  <c r="E13" i="84"/>
  <c r="D10" i="92" s="1"/>
  <c r="I31" i="114"/>
  <c r="G58" i="114"/>
  <c r="D11" i="51" s="1"/>
  <c r="E82" i="107"/>
  <c r="H82" i="107" s="1"/>
  <c r="I82" i="107" s="1"/>
  <c r="E106" i="107"/>
  <c r="E10" i="158"/>
  <c r="E55" i="158"/>
  <c r="H55" i="158" s="1"/>
  <c r="I55" i="158" s="1"/>
  <c r="E69" i="158"/>
  <c r="H69" i="158" s="1"/>
  <c r="I69" i="158" s="1"/>
  <c r="E92" i="158"/>
  <c r="H92" i="158" s="1"/>
  <c r="I92" i="158" s="1"/>
  <c r="E119" i="158"/>
  <c r="H119" i="158" s="1"/>
  <c r="I119" i="158" s="1"/>
  <c r="E147" i="158"/>
  <c r="H147" i="158" s="1"/>
  <c r="I147" i="158" s="1"/>
  <c r="E15" i="161"/>
  <c r="H15" i="161" s="1"/>
  <c r="I15" i="161" s="1"/>
  <c r="E63" i="161"/>
  <c r="H63" i="161" s="1"/>
  <c r="I63" i="161" s="1"/>
  <c r="E89" i="161"/>
  <c r="H89" i="161" s="1"/>
  <c r="I89" i="161" s="1"/>
  <c r="I119" i="161"/>
  <c r="H149" i="82"/>
  <c r="J149" i="82" s="1"/>
  <c r="H211" i="82"/>
  <c r="J211" i="82" s="1"/>
  <c r="G18" i="133"/>
  <c r="I31" i="163"/>
  <c r="J31" i="163" s="1"/>
  <c r="H34" i="138"/>
  <c r="E129" i="161"/>
  <c r="H129" i="161" s="1"/>
  <c r="I129" i="161" s="1"/>
  <c r="E133" i="161"/>
  <c r="H133" i="161" s="1"/>
  <c r="I133" i="161" s="1"/>
  <c r="F19" i="82"/>
  <c r="H19" i="82" s="1"/>
  <c r="J19" i="82" s="1"/>
  <c r="F49" i="82"/>
  <c r="H49" i="82" s="1"/>
  <c r="J49" i="82" s="1"/>
  <c r="F61" i="82"/>
  <c r="H61" i="82" s="1"/>
  <c r="J61" i="82" s="1"/>
  <c r="F76" i="82"/>
  <c r="H76" i="82" s="1"/>
  <c r="J76" i="82" s="1"/>
  <c r="F84" i="82"/>
  <c r="H84" i="82" s="1"/>
  <c r="J84" i="82" s="1"/>
  <c r="F103" i="82"/>
  <c r="H103" i="82" s="1"/>
  <c r="J103" i="82" s="1"/>
  <c r="F107" i="82"/>
  <c r="H107" i="82" s="1"/>
  <c r="J107" i="82" s="1"/>
  <c r="H118" i="82"/>
  <c r="J118" i="82" s="1"/>
  <c r="F130" i="82"/>
  <c r="H130" i="82" s="1"/>
  <c r="J130" i="82" s="1"/>
  <c r="F245" i="82"/>
  <c r="H245" i="82" s="1"/>
  <c r="J245" i="82" s="1"/>
  <c r="G12" i="133"/>
  <c r="F41" i="133"/>
  <c r="G41" i="133" s="1"/>
  <c r="E15" i="162"/>
  <c r="H15" i="162" s="1"/>
  <c r="I15" i="162" s="1"/>
  <c r="E12" i="150"/>
  <c r="H12" i="150" s="1"/>
  <c r="I12" i="150" s="1"/>
  <c r="I39" i="163"/>
  <c r="J39" i="163" s="1"/>
  <c r="I11" i="163"/>
  <c r="J11" i="163" s="1"/>
  <c r="H30" i="138"/>
  <c r="H129" i="158"/>
  <c r="I129" i="158" s="1"/>
  <c r="H59" i="161"/>
  <c r="I59" i="161" s="1"/>
  <c r="H138" i="82"/>
  <c r="J138" i="82" s="1"/>
  <c r="H192" i="82"/>
  <c r="J192" i="82" s="1"/>
  <c r="H238" i="82"/>
  <c r="J238" i="82" s="1"/>
  <c r="F253" i="82"/>
  <c r="H253" i="82" s="1"/>
  <c r="J253" i="82" s="1"/>
  <c r="G22" i="162"/>
  <c r="H73" i="107"/>
  <c r="I73" i="107" s="1"/>
  <c r="E149" i="107"/>
  <c r="H149" i="107" s="1"/>
  <c r="I149" i="107" s="1"/>
  <c r="F39" i="77"/>
  <c r="F51" i="77"/>
  <c r="F57" i="77"/>
  <c r="F63" i="77"/>
  <c r="F69" i="77"/>
  <c r="F154" i="77"/>
  <c r="F178" i="77"/>
  <c r="F190" i="77"/>
  <c r="F227" i="77"/>
  <c r="F240" i="77"/>
  <c r="E15" i="91"/>
  <c r="G15" i="91" s="1"/>
  <c r="I15" i="114"/>
  <c r="I14" i="116"/>
  <c r="E102" i="107"/>
  <c r="H102" i="107" s="1"/>
  <c r="I102" i="107" s="1"/>
  <c r="E107" i="107"/>
  <c r="H107" i="107" s="1"/>
  <c r="I107" i="107" s="1"/>
  <c r="E47" i="158"/>
  <c r="H47" i="158" s="1"/>
  <c r="I47" i="158" s="1"/>
  <c r="E56" i="158"/>
  <c r="H56" i="158" s="1"/>
  <c r="I56" i="158" s="1"/>
  <c r="E79" i="158"/>
  <c r="H79" i="158" s="1"/>
  <c r="E93" i="158"/>
  <c r="H93" i="158" s="1"/>
  <c r="I93" i="158" s="1"/>
  <c r="E134" i="158"/>
  <c r="E148" i="158"/>
  <c r="H148" i="158" s="1"/>
  <c r="I148" i="158" s="1"/>
  <c r="E11" i="161"/>
  <c r="H11" i="161" s="1"/>
  <c r="I11" i="161" s="1"/>
  <c r="E103" i="161"/>
  <c r="H103" i="161" s="1"/>
  <c r="I103" i="161" s="1"/>
  <c r="E147" i="161"/>
  <c r="H147" i="161" s="1"/>
  <c r="I147" i="161" s="1"/>
  <c r="F27" i="82"/>
  <c r="H27" i="82" s="1"/>
  <c r="J27" i="82" s="1"/>
  <c r="H38" i="82"/>
  <c r="J38" i="82" s="1"/>
  <c r="F92" i="82"/>
  <c r="H92" i="82" s="1"/>
  <c r="J92" i="82" s="1"/>
  <c r="F100" i="82"/>
  <c r="H100" i="82" s="1"/>
  <c r="J100" i="82" s="1"/>
  <c r="F119" i="82"/>
  <c r="H119" i="82" s="1"/>
  <c r="J119" i="82" s="1"/>
  <c r="F123" i="82"/>
  <c r="H123" i="82" s="1"/>
  <c r="J123" i="82" s="1"/>
  <c r="F173" i="82"/>
  <c r="H173" i="82" s="1"/>
  <c r="J173" i="82" s="1"/>
  <c r="F227" i="82"/>
  <c r="H227" i="82" s="1"/>
  <c r="J227" i="82" s="1"/>
  <c r="F72" i="133"/>
  <c r="G72" i="133" s="1"/>
  <c r="B11" i="162"/>
  <c r="B12" i="162" s="1"/>
  <c r="B13" i="162" s="1"/>
  <c r="B14" i="162" s="1"/>
  <c r="E18" i="165"/>
  <c r="H18" i="165" s="1"/>
  <c r="I18" i="165" s="1"/>
  <c r="E20" i="163"/>
  <c r="I20" i="163" s="1"/>
  <c r="J20" i="163" s="1"/>
  <c r="I44" i="163"/>
  <c r="J44" i="163" s="1"/>
  <c r="H26" i="138"/>
  <c r="F9" i="77"/>
  <c r="F15" i="77"/>
  <c r="F64" i="77"/>
  <c r="F106" i="77"/>
  <c r="F118" i="77"/>
  <c r="F191" i="77"/>
  <c r="F203" i="77"/>
  <c r="F234" i="77"/>
  <c r="E11" i="91"/>
  <c r="G11" i="91" s="1"/>
  <c r="G34" i="91"/>
  <c r="D14" i="37"/>
  <c r="F13" i="128"/>
  <c r="G15" i="12"/>
  <c r="I21" i="114"/>
  <c r="I35" i="114"/>
  <c r="I36" i="116"/>
  <c r="E74" i="107"/>
  <c r="H74" i="107" s="1"/>
  <c r="I74" i="107" s="1"/>
  <c r="E112" i="107"/>
  <c r="H112" i="107" s="1"/>
  <c r="I112" i="107" s="1"/>
  <c r="E136" i="107"/>
  <c r="H136" i="107" s="1"/>
  <c r="I136" i="107" s="1"/>
  <c r="H145" i="107"/>
  <c r="I145" i="107" s="1"/>
  <c r="E150" i="107"/>
  <c r="H150" i="107" s="1"/>
  <c r="I150" i="107" s="1"/>
  <c r="E16" i="158"/>
  <c r="H16" i="158" s="1"/>
  <c r="I16" i="158" s="1"/>
  <c r="E52" i="158"/>
  <c r="H52" i="158" s="1"/>
  <c r="I52" i="158" s="1"/>
  <c r="E75" i="158"/>
  <c r="H75" i="158" s="1"/>
  <c r="I75" i="158" s="1"/>
  <c r="E98" i="158"/>
  <c r="H98" i="158" s="1"/>
  <c r="I98" i="158" s="1"/>
  <c r="E125" i="158"/>
  <c r="H125" i="158" s="1"/>
  <c r="E95" i="161"/>
  <c r="H95" i="161" s="1"/>
  <c r="I95" i="161" s="1"/>
  <c r="E121" i="161"/>
  <c r="H121" i="161" s="1"/>
  <c r="I121" i="161" s="1"/>
  <c r="E143" i="161"/>
  <c r="H143" i="161" s="1"/>
  <c r="I143" i="161" s="1"/>
  <c r="F16" i="82"/>
  <c r="H16" i="82" s="1"/>
  <c r="J16" i="82" s="1"/>
  <c r="F20" i="82"/>
  <c r="H20" i="82" s="1"/>
  <c r="J20" i="82" s="1"/>
  <c r="F58" i="82"/>
  <c r="H58" i="82" s="1"/>
  <c r="J58" i="82" s="1"/>
  <c r="H69" i="82"/>
  <c r="J69" i="82" s="1"/>
  <c r="F73" i="82"/>
  <c r="H73" i="82" s="1"/>
  <c r="J73" i="82" s="1"/>
  <c r="F77" i="82"/>
  <c r="H77" i="82" s="1"/>
  <c r="J77" i="82" s="1"/>
  <c r="F108" i="82"/>
  <c r="F131" i="82"/>
  <c r="H131" i="82" s="1"/>
  <c r="J131" i="82" s="1"/>
  <c r="H158" i="82"/>
  <c r="J158" i="82" s="1"/>
  <c r="H169" i="82"/>
  <c r="J169" i="82" s="1"/>
  <c r="F231" i="82"/>
  <c r="H231" i="82" s="1"/>
  <c r="J231" i="82" s="1"/>
  <c r="F25" i="133"/>
  <c r="G25" i="133" s="1"/>
  <c r="E12" i="163"/>
  <c r="I12" i="163" s="1"/>
  <c r="J12" i="163" s="1"/>
  <c r="I28" i="163"/>
  <c r="J28" i="163" s="1"/>
  <c r="H22" i="138"/>
  <c r="H45" i="161"/>
  <c r="I45" i="161" s="1"/>
  <c r="E69" i="161"/>
  <c r="H69" i="161" s="1"/>
  <c r="I69" i="161" s="1"/>
  <c r="E139" i="161"/>
  <c r="H139" i="161" s="1"/>
  <c r="I139" i="161" s="1"/>
  <c r="F43" i="82"/>
  <c r="F112" i="82"/>
  <c r="H112" i="82" s="1"/>
  <c r="J112" i="82" s="1"/>
  <c r="F116" i="82"/>
  <c r="H116" i="82" s="1"/>
  <c r="J116" i="82" s="1"/>
  <c r="F139" i="82"/>
  <c r="H139" i="82" s="1"/>
  <c r="J139" i="82" s="1"/>
  <c r="F147" i="82"/>
  <c r="H147" i="82" s="1"/>
  <c r="J147" i="82" s="1"/>
  <c r="F189" i="82"/>
  <c r="F235" i="82"/>
  <c r="H235" i="82" s="1"/>
  <c r="J235" i="82" s="1"/>
  <c r="F243" i="82"/>
  <c r="H243" i="82" s="1"/>
  <c r="J243" i="82" s="1"/>
  <c r="F250" i="82"/>
  <c r="H250" i="82" s="1"/>
  <c r="J250" i="82" s="1"/>
  <c r="F254" i="82"/>
  <c r="H254" i="82" s="1"/>
  <c r="J254" i="82" s="1"/>
  <c r="G73" i="133"/>
  <c r="B11" i="158"/>
  <c r="B12" i="158" s="1"/>
  <c r="F16" i="77"/>
  <c r="F34" i="77"/>
  <c r="F46" i="77"/>
  <c r="F94" i="77"/>
  <c r="F131" i="77"/>
  <c r="F137" i="77"/>
  <c r="F167" i="77"/>
  <c r="F216" i="77"/>
  <c r="F222" i="77"/>
  <c r="F259" i="77"/>
  <c r="G11" i="84"/>
  <c r="D11" i="128" s="1"/>
  <c r="I32" i="114"/>
  <c r="I49" i="114"/>
  <c r="E10" i="107"/>
  <c r="H10" i="107" s="1"/>
  <c r="I10" i="107" s="1"/>
  <c r="H79" i="107"/>
  <c r="I79" i="107" s="1"/>
  <c r="E103" i="107"/>
  <c r="H103" i="107" s="1"/>
  <c r="I103" i="107" s="1"/>
  <c r="E108" i="107"/>
  <c r="H108" i="107" s="1"/>
  <c r="I108" i="107" s="1"/>
  <c r="E117" i="107"/>
  <c r="H117" i="107" s="1"/>
  <c r="I117" i="107" s="1"/>
  <c r="E141" i="107"/>
  <c r="H141" i="107" s="1"/>
  <c r="I141" i="107" s="1"/>
  <c r="E57" i="158"/>
  <c r="H57" i="158" s="1"/>
  <c r="I57" i="158" s="1"/>
  <c r="E80" i="158"/>
  <c r="H80" i="158" s="1"/>
  <c r="I80" i="158" s="1"/>
  <c r="E135" i="158"/>
  <c r="H135" i="158" s="1"/>
  <c r="I135" i="158" s="1"/>
  <c r="E17" i="161"/>
  <c r="H17" i="161" s="1"/>
  <c r="I17" i="161" s="1"/>
  <c r="E41" i="161"/>
  <c r="H41" i="161" s="1"/>
  <c r="I41" i="161" s="1"/>
  <c r="E113" i="161"/>
  <c r="H113" i="161" s="1"/>
  <c r="I113" i="161" s="1"/>
  <c r="E117" i="161"/>
  <c r="H117" i="161" s="1"/>
  <c r="I117" i="161" s="1"/>
  <c r="H12" i="82"/>
  <c r="J12" i="82" s="1"/>
  <c r="F66" i="82"/>
  <c r="H66" i="82" s="1"/>
  <c r="J66" i="82" s="1"/>
  <c r="H197" i="82"/>
  <c r="J197" i="82" s="1"/>
  <c r="F220" i="82"/>
  <c r="H220" i="82" s="1"/>
  <c r="J220" i="82" s="1"/>
  <c r="H246" i="82"/>
  <c r="J246" i="82" s="1"/>
  <c r="F26" i="133"/>
  <c r="G26" i="133" s="1"/>
  <c r="G31" i="133"/>
  <c r="F68" i="133"/>
  <c r="G68" i="133" s="1"/>
  <c r="H13" i="150"/>
  <c r="I13" i="150" s="1"/>
  <c r="E14" i="165"/>
  <c r="H14" i="165" s="1"/>
  <c r="I14" i="165" s="1"/>
  <c r="H18" i="138"/>
  <c r="F74" i="133"/>
  <c r="G74" i="133" s="1"/>
  <c r="E17" i="162"/>
  <c r="H17" i="162" s="1"/>
  <c r="I17" i="162" s="1"/>
  <c r="E21" i="163"/>
  <c r="E45" i="163"/>
  <c r="H36" i="138"/>
  <c r="F83" i="77"/>
  <c r="F168" i="77"/>
  <c r="F186" i="77"/>
  <c r="F210" i="77"/>
  <c r="F223" i="77"/>
  <c r="I11" i="94"/>
  <c r="J11" i="94" s="1"/>
  <c r="I13" i="114"/>
  <c r="I55" i="114"/>
  <c r="I30" i="116"/>
  <c r="H20" i="107"/>
  <c r="I20" i="107" s="1"/>
  <c r="H30" i="107"/>
  <c r="I30" i="107" s="1"/>
  <c r="H50" i="107"/>
  <c r="I50" i="107" s="1"/>
  <c r="H65" i="107"/>
  <c r="I65" i="107" s="1"/>
  <c r="E70" i="107"/>
  <c r="H70" i="107" s="1"/>
  <c r="I70" i="107" s="1"/>
  <c r="E75" i="107"/>
  <c r="H75" i="107" s="1"/>
  <c r="I75" i="107" s="1"/>
  <c r="E113" i="107"/>
  <c r="H113" i="107" s="1"/>
  <c r="I113" i="107" s="1"/>
  <c r="E132" i="107"/>
  <c r="H132" i="107" s="1"/>
  <c r="I132" i="107" s="1"/>
  <c r="E137" i="107"/>
  <c r="H137" i="107" s="1"/>
  <c r="I137" i="107" s="1"/>
  <c r="E151" i="107"/>
  <c r="H151" i="107" s="1"/>
  <c r="I151" i="107" s="1"/>
  <c r="E76" i="158"/>
  <c r="H76" i="158" s="1"/>
  <c r="I76" i="158" s="1"/>
  <c r="E103" i="158"/>
  <c r="H103" i="158" s="1"/>
  <c r="I103" i="158" s="1"/>
  <c r="E109" i="161"/>
  <c r="H109" i="161" s="1"/>
  <c r="I109" i="161" s="1"/>
  <c r="E135" i="161"/>
  <c r="H135" i="161" s="1"/>
  <c r="I135" i="161" s="1"/>
  <c r="F28" i="82"/>
  <c r="H28" i="82" s="1"/>
  <c r="J28" i="82" s="1"/>
  <c r="H32" i="82"/>
  <c r="J32" i="82" s="1"/>
  <c r="F36" i="82"/>
  <c r="H36" i="82" s="1"/>
  <c r="J36" i="82" s="1"/>
  <c r="F51" i="82"/>
  <c r="H51" i="82" s="1"/>
  <c r="J51" i="82" s="1"/>
  <c r="H128" i="82"/>
  <c r="J128" i="82" s="1"/>
  <c r="F155" i="82"/>
  <c r="H155" i="82" s="1"/>
  <c r="J155" i="82" s="1"/>
  <c r="H174" i="82"/>
  <c r="J174" i="82" s="1"/>
  <c r="F205" i="82"/>
  <c r="H205" i="82" s="1"/>
  <c r="J205" i="82" s="1"/>
  <c r="F32" i="133"/>
  <c r="G32" i="133" s="1"/>
  <c r="G22" i="150"/>
  <c r="E14" i="150"/>
  <c r="H14" i="150" s="1"/>
  <c r="I14" i="150" s="1"/>
  <c r="I45" i="163"/>
  <c r="J45" i="163" s="1"/>
  <c r="H14" i="138"/>
  <c r="E118" i="107"/>
  <c r="H118" i="107" s="1"/>
  <c r="I118" i="107" s="1"/>
  <c r="E123" i="107"/>
  <c r="H123" i="107" s="1"/>
  <c r="I123" i="107" s="1"/>
  <c r="H126" i="158"/>
  <c r="I126" i="158" s="1"/>
  <c r="H51" i="161"/>
  <c r="I51" i="161" s="1"/>
  <c r="H213" i="82"/>
  <c r="J213" i="82" s="1"/>
  <c r="E10" i="165"/>
  <c r="H10" i="165" s="1"/>
  <c r="I10" i="165" s="1"/>
  <c r="G47" i="163"/>
  <c r="H32" i="138"/>
  <c r="H67" i="158"/>
  <c r="I67" i="158" s="1"/>
  <c r="I121" i="158"/>
  <c r="I257" i="82"/>
  <c r="H59" i="82"/>
  <c r="J59" i="82" s="1"/>
  <c r="H74" i="82"/>
  <c r="J74" i="82" s="1"/>
  <c r="F78" i="82"/>
  <c r="H78" i="82" s="1"/>
  <c r="J78" i="82" s="1"/>
  <c r="H148" i="82"/>
  <c r="J148" i="82" s="1"/>
  <c r="F15" i="133"/>
  <c r="G15" i="133" s="1"/>
  <c r="F38" i="133"/>
  <c r="G38" i="133" s="1"/>
  <c r="E10" i="150"/>
  <c r="H10" i="150" s="1"/>
  <c r="I10" i="150" s="1"/>
  <c r="E20" i="165"/>
  <c r="H10" i="138"/>
  <c r="F48" i="77"/>
  <c r="F96" i="77"/>
  <c r="F175" i="77"/>
  <c r="F187" i="77"/>
  <c r="F199" i="77"/>
  <c r="F211" i="77"/>
  <c r="F224" i="77"/>
  <c r="E11" i="11"/>
  <c r="I22" i="114"/>
  <c r="I33" i="114"/>
  <c r="E11" i="107"/>
  <c r="H11" i="107" s="1"/>
  <c r="I11" i="107" s="1"/>
  <c r="E16" i="107"/>
  <c r="H16" i="107" s="1"/>
  <c r="I16" i="107" s="1"/>
  <c r="E21" i="107"/>
  <c r="H21" i="107" s="1"/>
  <c r="I21" i="107" s="1"/>
  <c r="E26" i="107"/>
  <c r="E31" i="107"/>
  <c r="H31" i="107" s="1"/>
  <c r="I31" i="107" s="1"/>
  <c r="E36" i="107"/>
  <c r="H36" i="107" s="1"/>
  <c r="I36" i="107" s="1"/>
  <c r="E41" i="107"/>
  <c r="H41" i="107" s="1"/>
  <c r="I41" i="107" s="1"/>
  <c r="E46" i="107"/>
  <c r="H46" i="107" s="1"/>
  <c r="I46" i="107" s="1"/>
  <c r="E51" i="107"/>
  <c r="H51" i="107" s="1"/>
  <c r="I51" i="107" s="1"/>
  <c r="E56" i="107"/>
  <c r="H56" i="107" s="1"/>
  <c r="I56" i="107" s="1"/>
  <c r="E61" i="107"/>
  <c r="H61" i="107" s="1"/>
  <c r="I61" i="107" s="1"/>
  <c r="E66" i="107"/>
  <c r="H66" i="107" s="1"/>
  <c r="I66" i="107" s="1"/>
  <c r="E90" i="107"/>
  <c r="H90" i="107" s="1"/>
  <c r="I90" i="107" s="1"/>
  <c r="E128" i="107"/>
  <c r="H128" i="107" s="1"/>
  <c r="I128" i="107" s="1"/>
  <c r="E22" i="158"/>
  <c r="H22" i="158" s="1"/>
  <c r="I22" i="158" s="1"/>
  <c r="E49" i="158"/>
  <c r="H49" i="158" s="1"/>
  <c r="I49" i="158" s="1"/>
  <c r="E72" i="158"/>
  <c r="H72" i="158" s="1"/>
  <c r="I72" i="158" s="1"/>
  <c r="E95" i="158"/>
  <c r="H95" i="158" s="1"/>
  <c r="I95" i="158" s="1"/>
  <c r="E122" i="158"/>
  <c r="H122" i="158" s="1"/>
  <c r="I122" i="158" s="1"/>
  <c r="E23" i="161"/>
  <c r="H23" i="161" s="1"/>
  <c r="I23" i="161" s="1"/>
  <c r="H27" i="161"/>
  <c r="I27" i="161" s="1"/>
  <c r="H37" i="161"/>
  <c r="I37" i="161" s="1"/>
  <c r="E47" i="161"/>
  <c r="H47" i="161" s="1"/>
  <c r="I47" i="161" s="1"/>
  <c r="E105" i="161"/>
  <c r="H105" i="161" s="1"/>
  <c r="I105" i="161" s="1"/>
  <c r="E149" i="161"/>
  <c r="H149" i="161" s="1"/>
  <c r="I149" i="161" s="1"/>
  <c r="F67" i="82"/>
  <c r="H67" i="82" s="1"/>
  <c r="J67" i="82" s="1"/>
  <c r="F167" i="82"/>
  <c r="H167" i="82" s="1"/>
  <c r="J167" i="82" s="1"/>
  <c r="F221" i="82"/>
  <c r="H221" i="82" s="1"/>
  <c r="J221" i="82" s="1"/>
  <c r="G22" i="165"/>
  <c r="E38" i="163"/>
  <c r="I38" i="163" s="1"/>
  <c r="J38" i="163" s="1"/>
  <c r="E22" i="12"/>
  <c r="D9" i="53" s="1"/>
  <c r="H26" i="107"/>
  <c r="I26" i="107" s="1"/>
  <c r="H31" i="158"/>
  <c r="I31" i="158" s="1"/>
  <c r="H75" i="161"/>
  <c r="I75" i="161" s="1"/>
  <c r="F171" i="82"/>
  <c r="H171" i="82" s="1"/>
  <c r="J171" i="82" s="1"/>
  <c r="F179" i="82"/>
  <c r="H179" i="82" s="1"/>
  <c r="J179" i="82" s="1"/>
  <c r="H217" i="82"/>
  <c r="J217" i="82" s="1"/>
  <c r="F16" i="133"/>
  <c r="G16" i="133" s="1"/>
  <c r="G33" i="133"/>
  <c r="H25" i="134"/>
  <c r="D12" i="132" s="1"/>
  <c r="E42" i="163"/>
  <c r="I42" i="163" s="1"/>
  <c r="J42" i="163" s="1"/>
  <c r="D15" i="60"/>
  <c r="F18" i="77"/>
  <c r="F30" i="77"/>
  <c r="F115" i="77"/>
  <c r="F121" i="77"/>
  <c r="F133" i="77"/>
  <c r="F145" i="77"/>
  <c r="F151" i="77"/>
  <c r="F218" i="77"/>
  <c r="F243" i="77"/>
  <c r="F249" i="77"/>
  <c r="F255" i="77"/>
  <c r="E9" i="60"/>
  <c r="F11" i="37"/>
  <c r="D13" i="94"/>
  <c r="E10" i="9" s="1"/>
  <c r="I30" i="114"/>
  <c r="I50" i="114"/>
  <c r="H71" i="107"/>
  <c r="I71" i="107" s="1"/>
  <c r="E119" i="107"/>
  <c r="H119" i="107" s="1"/>
  <c r="I119" i="107" s="1"/>
  <c r="E124" i="107"/>
  <c r="H124" i="107" s="1"/>
  <c r="I124" i="107" s="1"/>
  <c r="E133" i="107"/>
  <c r="H133" i="107" s="1"/>
  <c r="I133" i="107" s="1"/>
  <c r="E18" i="158"/>
  <c r="H18" i="158" s="1"/>
  <c r="I18" i="158" s="1"/>
  <c r="E36" i="158"/>
  <c r="H36" i="158" s="1"/>
  <c r="I36" i="158" s="1"/>
  <c r="E45" i="158"/>
  <c r="H45" i="158" s="1"/>
  <c r="I45" i="158" s="1"/>
  <c r="E100" i="158"/>
  <c r="H100" i="158" s="1"/>
  <c r="I100" i="158" s="1"/>
  <c r="E127" i="158"/>
  <c r="H127" i="158" s="1"/>
  <c r="I127" i="158" s="1"/>
  <c r="E132" i="158"/>
  <c r="H132" i="158" s="1"/>
  <c r="I132" i="158" s="1"/>
  <c r="E141" i="158"/>
  <c r="H141" i="158" s="1"/>
  <c r="I141" i="158" s="1"/>
  <c r="E9" i="161"/>
  <c r="H9" i="161" s="1"/>
  <c r="I9" i="161" s="1"/>
  <c r="E33" i="161"/>
  <c r="H33" i="161" s="1"/>
  <c r="I33" i="161" s="1"/>
  <c r="E97" i="161"/>
  <c r="H97" i="161" s="1"/>
  <c r="I97" i="161" s="1"/>
  <c r="E101" i="161"/>
  <c r="H101" i="161" s="1"/>
  <c r="I101" i="161" s="1"/>
  <c r="E123" i="161"/>
  <c r="H123" i="161" s="1"/>
  <c r="I123" i="161" s="1"/>
  <c r="E145" i="161"/>
  <c r="H145" i="161" s="1"/>
  <c r="I145" i="161" s="1"/>
  <c r="F10" i="82"/>
  <c r="H10" i="82" s="1"/>
  <c r="J10" i="82" s="1"/>
  <c r="F25" i="82"/>
  <c r="H25" i="82" s="1"/>
  <c r="J25" i="82" s="1"/>
  <c r="F48" i="82"/>
  <c r="H48" i="82" s="1"/>
  <c r="J48" i="82" s="1"/>
  <c r="F52" i="82"/>
  <c r="H52" i="82" s="1"/>
  <c r="J52" i="82" s="1"/>
  <c r="H90" i="82"/>
  <c r="J90" i="82" s="1"/>
  <c r="F94" i="82"/>
  <c r="H117" i="82"/>
  <c r="J117" i="82" s="1"/>
  <c r="H121" i="82"/>
  <c r="J121" i="82" s="1"/>
  <c r="F156" i="82"/>
  <c r="H156" i="82" s="1"/>
  <c r="J156" i="82" s="1"/>
  <c r="E45" i="133"/>
  <c r="E49" i="133" s="1"/>
  <c r="H198" i="82"/>
  <c r="J198" i="82" s="1"/>
  <c r="H202" i="82"/>
  <c r="J202" i="82" s="1"/>
  <c r="H210" i="82"/>
  <c r="J210" i="82" s="1"/>
  <c r="F229" i="82"/>
  <c r="H229" i="82" s="1"/>
  <c r="J229" i="82" s="1"/>
  <c r="G11" i="133"/>
  <c r="G53" i="133"/>
  <c r="E16" i="165"/>
  <c r="H16" i="165" s="1"/>
  <c r="I16" i="165" s="1"/>
  <c r="I11" i="114"/>
  <c r="I53" i="114"/>
  <c r="F55" i="77"/>
  <c r="F67" i="77"/>
  <c r="F73" i="77"/>
  <c r="F79" i="77"/>
  <c r="F91" i="77"/>
  <c r="F97" i="77"/>
  <c r="F170" i="77"/>
  <c r="F194" i="77"/>
  <c r="F206" i="77"/>
  <c r="E18" i="91"/>
  <c r="G18" i="91" s="1"/>
  <c r="I14" i="114"/>
  <c r="I56" i="114"/>
  <c r="H17" i="107"/>
  <c r="I17" i="107" s="1"/>
  <c r="H47" i="107"/>
  <c r="I47" i="107" s="1"/>
  <c r="H143" i="107"/>
  <c r="I143" i="107" s="1"/>
  <c r="H59" i="158"/>
  <c r="I59" i="158" s="1"/>
  <c r="E151" i="158"/>
  <c r="H151" i="158" s="1"/>
  <c r="I151" i="158" s="1"/>
  <c r="H18" i="82"/>
  <c r="J18" i="82" s="1"/>
  <c r="H110" i="82"/>
  <c r="J110" i="82" s="1"/>
  <c r="H20" i="138"/>
  <c r="E9" i="160"/>
  <c r="G10" i="94"/>
  <c r="I10" i="94" s="1"/>
  <c r="J10" i="94" s="1"/>
  <c r="I25" i="163"/>
  <c r="J25" i="163" s="1"/>
  <c r="I23" i="163"/>
  <c r="J23" i="163" s="1"/>
  <c r="I40" i="163"/>
  <c r="J40" i="163" s="1"/>
  <c r="I21" i="163"/>
  <c r="J21" i="163" s="1"/>
  <c r="E26" i="163"/>
  <c r="I26" i="163" s="1"/>
  <c r="J26" i="163" s="1"/>
  <c r="E13" i="163"/>
  <c r="I13" i="163" s="1"/>
  <c r="J13" i="163" s="1"/>
  <c r="E41" i="163"/>
  <c r="I41" i="163" s="1"/>
  <c r="J41" i="163" s="1"/>
  <c r="G16" i="163"/>
  <c r="G33" i="163"/>
  <c r="F22" i="77"/>
  <c r="F38" i="77"/>
  <c r="F54" i="77"/>
  <c r="F70" i="77"/>
  <c r="F134" i="77"/>
  <c r="F150" i="77"/>
  <c r="F166" i="77"/>
  <c r="F182" i="77"/>
  <c r="F198" i="77"/>
  <c r="F214" i="77"/>
  <c r="F230" i="77"/>
  <c r="F246" i="77"/>
  <c r="B11" i="77"/>
  <c r="B11" i="37"/>
  <c r="D13" i="84"/>
  <c r="D9" i="92" s="1"/>
  <c r="E13" i="91"/>
  <c r="G13" i="91" s="1"/>
  <c r="E21" i="91"/>
  <c r="G21" i="91" s="1"/>
  <c r="E29" i="91"/>
  <c r="G29" i="91" s="1"/>
  <c r="E16" i="91"/>
  <c r="G16" i="91" s="1"/>
  <c r="E24" i="91"/>
  <c r="G24" i="91" s="1"/>
  <c r="E32" i="91"/>
  <c r="G32" i="91" s="1"/>
  <c r="F15" i="11"/>
  <c r="E9" i="91"/>
  <c r="G9" i="91" s="1"/>
  <c r="E17" i="91"/>
  <c r="G17" i="91" s="1"/>
  <c r="E25" i="91"/>
  <c r="G25" i="91" s="1"/>
  <c r="E33" i="91"/>
  <c r="G33" i="91" s="1"/>
  <c r="I18" i="116"/>
  <c r="I31" i="116"/>
  <c r="I39" i="116"/>
  <c r="I13" i="116"/>
  <c r="I21" i="116"/>
  <c r="I52" i="116"/>
  <c r="I16" i="116"/>
  <c r="I47" i="116"/>
  <c r="I55" i="116"/>
  <c r="I29" i="116"/>
  <c r="I37" i="116"/>
  <c r="I11" i="116"/>
  <c r="I19" i="116"/>
  <c r="I50" i="116"/>
  <c r="I53" i="116"/>
  <c r="I35" i="116"/>
  <c r="I17" i="116"/>
  <c r="I48" i="116"/>
  <c r="I56" i="116"/>
  <c r="I12" i="116"/>
  <c r="I20" i="116"/>
  <c r="I51" i="116"/>
  <c r="I33" i="116"/>
  <c r="I15" i="116"/>
  <c r="I46" i="116"/>
  <c r="I54" i="116"/>
  <c r="I45" i="116"/>
  <c r="I45" i="114"/>
  <c r="G24" i="116"/>
  <c r="D13" i="51" s="1"/>
  <c r="G24" i="114"/>
  <c r="D9" i="51" s="1"/>
  <c r="H19" i="162"/>
  <c r="I19" i="162" s="1"/>
  <c r="H12" i="165"/>
  <c r="I12" i="165" s="1"/>
  <c r="H20" i="165"/>
  <c r="I20" i="165" s="1"/>
  <c r="E10" i="162"/>
  <c r="H10" i="162" s="1"/>
  <c r="I10" i="162" s="1"/>
  <c r="E12" i="162"/>
  <c r="H12" i="162" s="1"/>
  <c r="I12" i="162" s="1"/>
  <c r="E14" i="162"/>
  <c r="H14" i="162" s="1"/>
  <c r="I14" i="162" s="1"/>
  <c r="E16" i="162"/>
  <c r="H16" i="162" s="1"/>
  <c r="I16" i="162" s="1"/>
  <c r="E18" i="162"/>
  <c r="H18" i="162" s="1"/>
  <c r="I18" i="162" s="1"/>
  <c r="E20" i="162"/>
  <c r="H20" i="162" s="1"/>
  <c r="I20" i="162" s="1"/>
  <c r="E9" i="165"/>
  <c r="H9" i="165" s="1"/>
  <c r="I9" i="165" s="1"/>
  <c r="E11" i="165"/>
  <c r="H11" i="165" s="1"/>
  <c r="I11" i="165" s="1"/>
  <c r="E13" i="165"/>
  <c r="H13" i="165" s="1"/>
  <c r="I13" i="165" s="1"/>
  <c r="E15" i="165"/>
  <c r="H15" i="165" s="1"/>
  <c r="I15" i="165" s="1"/>
  <c r="E17" i="165"/>
  <c r="H17" i="165" s="1"/>
  <c r="I17" i="165" s="1"/>
  <c r="E19" i="165"/>
  <c r="H19" i="165" s="1"/>
  <c r="I19" i="165" s="1"/>
  <c r="E9" i="162"/>
  <c r="H9" i="162" s="1"/>
  <c r="I9" i="162" s="1"/>
  <c r="E11" i="162"/>
  <c r="H11" i="162" s="1"/>
  <c r="I11" i="162" s="1"/>
  <c r="B11" i="150"/>
  <c r="B12" i="150" s="1"/>
  <c r="B13" i="150" s="1"/>
  <c r="F11" i="60"/>
  <c r="H42" i="82"/>
  <c r="J42" i="82" s="1"/>
  <c r="H125" i="82"/>
  <c r="J125" i="82" s="1"/>
  <c r="H242" i="82"/>
  <c r="J242" i="82" s="1"/>
  <c r="H94" i="82"/>
  <c r="J94" i="82" s="1"/>
  <c r="H144" i="82"/>
  <c r="J144" i="82" s="1"/>
  <c r="H251" i="82"/>
  <c r="J251" i="82" s="1"/>
  <c r="H153" i="82"/>
  <c r="J153" i="82" s="1"/>
  <c r="H187" i="82"/>
  <c r="J187" i="82" s="1"/>
  <c r="H43" i="82"/>
  <c r="J43" i="82" s="1"/>
  <c r="H172" i="82"/>
  <c r="J172" i="82" s="1"/>
  <c r="H206" i="82"/>
  <c r="J206" i="82" s="1"/>
  <c r="H34" i="82"/>
  <c r="J34" i="82" s="1"/>
  <c r="H160" i="82"/>
  <c r="J160" i="82" s="1"/>
  <c r="H194" i="82"/>
  <c r="J194" i="82" s="1"/>
  <c r="H114" i="82"/>
  <c r="J114" i="82" s="1"/>
  <c r="H154" i="82"/>
  <c r="J154" i="82" s="1"/>
  <c r="H157" i="82"/>
  <c r="J157" i="82" s="1"/>
  <c r="H252" i="82"/>
  <c r="J252" i="82" s="1"/>
  <c r="H188" i="82"/>
  <c r="J188" i="82" s="1"/>
  <c r="H222" i="82"/>
  <c r="J222" i="82" s="1"/>
  <c r="H237" i="82"/>
  <c r="J237" i="82" s="1"/>
  <c r="H108" i="82"/>
  <c r="J108" i="82" s="1"/>
  <c r="H41" i="82"/>
  <c r="J41" i="82" s="1"/>
  <c r="H44" i="82"/>
  <c r="J44" i="82" s="1"/>
  <c r="H50" i="82"/>
  <c r="J50" i="82" s="1"/>
  <c r="H204" i="82"/>
  <c r="J204" i="82" s="1"/>
  <c r="H11" i="82"/>
  <c r="J11" i="82" s="1"/>
  <c r="H23" i="82"/>
  <c r="J23" i="82" s="1"/>
  <c r="H75" i="82"/>
  <c r="J75" i="82" s="1"/>
  <c r="H106" i="82"/>
  <c r="J106" i="82" s="1"/>
  <c r="H186" i="82"/>
  <c r="J186" i="82" s="1"/>
  <c r="H189" i="82"/>
  <c r="J189" i="82" s="1"/>
  <c r="F15" i="82"/>
  <c r="H15" i="82" s="1"/>
  <c r="J15" i="82" s="1"/>
  <c r="F31" i="82"/>
  <c r="H31" i="82" s="1"/>
  <c r="J31" i="82" s="1"/>
  <c r="F47" i="82"/>
  <c r="H47" i="82" s="1"/>
  <c r="J47" i="82" s="1"/>
  <c r="F63" i="82"/>
  <c r="H63" i="82" s="1"/>
  <c r="J63" i="82" s="1"/>
  <c r="F79" i="82"/>
  <c r="H79" i="82" s="1"/>
  <c r="J79" i="82" s="1"/>
  <c r="F95" i="82"/>
  <c r="H95" i="82" s="1"/>
  <c r="J95" i="82" s="1"/>
  <c r="F111" i="82"/>
  <c r="H111" i="82" s="1"/>
  <c r="J111" i="82" s="1"/>
  <c r="F127" i="82"/>
  <c r="H127" i="82" s="1"/>
  <c r="J127" i="82" s="1"/>
  <c r="F143" i="82"/>
  <c r="H143" i="82" s="1"/>
  <c r="J143" i="82" s="1"/>
  <c r="F159" i="82"/>
  <c r="H159" i="82" s="1"/>
  <c r="J159" i="82" s="1"/>
  <c r="F175" i="82"/>
  <c r="H175" i="82" s="1"/>
  <c r="J175" i="82" s="1"/>
  <c r="F191" i="82"/>
  <c r="H191" i="82" s="1"/>
  <c r="J191" i="82" s="1"/>
  <c r="F207" i="82"/>
  <c r="H207" i="82" s="1"/>
  <c r="J207" i="82" s="1"/>
  <c r="F223" i="82"/>
  <c r="H223" i="82" s="1"/>
  <c r="J223" i="82" s="1"/>
  <c r="F239" i="82"/>
  <c r="H239" i="82" s="1"/>
  <c r="J239" i="82" s="1"/>
  <c r="F255" i="82"/>
  <c r="H255" i="82" s="1"/>
  <c r="J255" i="82" s="1"/>
  <c r="F24" i="82"/>
  <c r="H24" i="82" s="1"/>
  <c r="J24" i="82" s="1"/>
  <c r="F40" i="82"/>
  <c r="H40" i="82" s="1"/>
  <c r="J40" i="82" s="1"/>
  <c r="F56" i="82"/>
  <c r="H56" i="82" s="1"/>
  <c r="J56" i="82" s="1"/>
  <c r="F72" i="82"/>
  <c r="H72" i="82" s="1"/>
  <c r="J72" i="82" s="1"/>
  <c r="F88" i="82"/>
  <c r="H88" i="82" s="1"/>
  <c r="J88" i="82" s="1"/>
  <c r="F104" i="82"/>
  <c r="H104" i="82" s="1"/>
  <c r="J104" i="82" s="1"/>
  <c r="F120" i="82"/>
  <c r="H120" i="82" s="1"/>
  <c r="J120" i="82" s="1"/>
  <c r="F136" i="82"/>
  <c r="H136" i="82" s="1"/>
  <c r="J136" i="82" s="1"/>
  <c r="F152" i="82"/>
  <c r="H152" i="82" s="1"/>
  <c r="J152" i="82" s="1"/>
  <c r="F168" i="82"/>
  <c r="H168" i="82" s="1"/>
  <c r="J168" i="82" s="1"/>
  <c r="F184" i="82"/>
  <c r="H184" i="82" s="1"/>
  <c r="J184" i="82" s="1"/>
  <c r="F200" i="82"/>
  <c r="H200" i="82" s="1"/>
  <c r="J200" i="82" s="1"/>
  <c r="F216" i="82"/>
  <c r="H216" i="82" s="1"/>
  <c r="J216" i="82" s="1"/>
  <c r="F232" i="82"/>
  <c r="H232" i="82" s="1"/>
  <c r="J232" i="82" s="1"/>
  <c r="F248" i="82"/>
  <c r="H248" i="82" s="1"/>
  <c r="J248" i="82" s="1"/>
  <c r="F17" i="82"/>
  <c r="H17" i="82" s="1"/>
  <c r="J17" i="82" s="1"/>
  <c r="F33" i="82"/>
  <c r="H33" i="82" s="1"/>
  <c r="J33" i="82" s="1"/>
  <c r="F65" i="82"/>
  <c r="H65" i="82" s="1"/>
  <c r="J65" i="82" s="1"/>
  <c r="F81" i="82"/>
  <c r="H81" i="82" s="1"/>
  <c r="J81" i="82" s="1"/>
  <c r="F97" i="82"/>
  <c r="H97" i="82" s="1"/>
  <c r="J97" i="82" s="1"/>
  <c r="F113" i="82"/>
  <c r="H113" i="82" s="1"/>
  <c r="J113" i="82" s="1"/>
  <c r="F145" i="82"/>
  <c r="H145" i="82" s="1"/>
  <c r="J145" i="82" s="1"/>
  <c r="F161" i="82"/>
  <c r="H161" i="82" s="1"/>
  <c r="J161" i="82" s="1"/>
  <c r="F177" i="82"/>
  <c r="H177" i="82" s="1"/>
  <c r="J177" i="82" s="1"/>
  <c r="F193" i="82"/>
  <c r="H193" i="82" s="1"/>
  <c r="J193" i="82" s="1"/>
  <c r="F209" i="82"/>
  <c r="H209" i="82" s="1"/>
  <c r="J209" i="82" s="1"/>
  <c r="F225" i="82"/>
  <c r="H225" i="82" s="1"/>
  <c r="J225" i="82" s="1"/>
  <c r="F241" i="82"/>
  <c r="H241" i="82" s="1"/>
  <c r="J241" i="82" s="1"/>
  <c r="F14" i="82"/>
  <c r="H14" i="82" s="1"/>
  <c r="J14" i="82" s="1"/>
  <c r="F30" i="82"/>
  <c r="H30" i="82" s="1"/>
  <c r="J30" i="82" s="1"/>
  <c r="F142" i="82"/>
  <c r="H142" i="82" s="1"/>
  <c r="J142" i="82" s="1"/>
  <c r="B11" i="82"/>
  <c r="F39" i="82"/>
  <c r="H39" i="82" s="1"/>
  <c r="J39" i="82" s="1"/>
  <c r="F55" i="82"/>
  <c r="H55" i="82" s="1"/>
  <c r="J55" i="82" s="1"/>
  <c r="F135" i="82"/>
  <c r="H135" i="82" s="1"/>
  <c r="J135" i="82" s="1"/>
  <c r="F80" i="82"/>
  <c r="H80" i="82" s="1"/>
  <c r="J80" i="82" s="1"/>
  <c r="F96" i="82"/>
  <c r="H96" i="82" s="1"/>
  <c r="J96" i="82" s="1"/>
  <c r="F176" i="82"/>
  <c r="H176" i="82" s="1"/>
  <c r="J176" i="82" s="1"/>
  <c r="F208" i="82"/>
  <c r="H208" i="82" s="1"/>
  <c r="J208" i="82" s="1"/>
  <c r="F240" i="82"/>
  <c r="H240" i="82" s="1"/>
  <c r="J240" i="82" s="1"/>
  <c r="F57" i="82"/>
  <c r="H57" i="82" s="1"/>
  <c r="J57" i="82" s="1"/>
  <c r="F89" i="82"/>
  <c r="H89" i="82" s="1"/>
  <c r="J89" i="82" s="1"/>
  <c r="F146" i="82"/>
  <c r="H146" i="82" s="1"/>
  <c r="J146" i="82" s="1"/>
  <c r="F162" i="82"/>
  <c r="H162" i="82" s="1"/>
  <c r="J162" i="82" s="1"/>
  <c r="F178" i="82"/>
  <c r="H178" i="82" s="1"/>
  <c r="J178" i="82" s="1"/>
  <c r="F226" i="82"/>
  <c r="H226" i="82" s="1"/>
  <c r="J226" i="82" s="1"/>
  <c r="G9" i="12"/>
  <c r="H121" i="107"/>
  <c r="I121" i="107" s="1"/>
  <c r="H105" i="107"/>
  <c r="I105" i="107" s="1"/>
  <c r="H40" i="107"/>
  <c r="I40" i="107" s="1"/>
  <c r="H44" i="107"/>
  <c r="I44" i="107" s="1"/>
  <c r="H60" i="107"/>
  <c r="I60" i="107" s="1"/>
  <c r="H87" i="107"/>
  <c r="I87" i="107" s="1"/>
  <c r="H91" i="107"/>
  <c r="I91" i="107" s="1"/>
  <c r="H129" i="107"/>
  <c r="I129" i="107" s="1"/>
  <c r="I111" i="107"/>
  <c r="H62" i="107"/>
  <c r="I62" i="107" s="1"/>
  <c r="H89" i="107"/>
  <c r="I89" i="107" s="1"/>
  <c r="H106" i="107"/>
  <c r="I106" i="107" s="1"/>
  <c r="E88" i="107"/>
  <c r="H88" i="107" s="1"/>
  <c r="I88" i="107" s="1"/>
  <c r="E104" i="107"/>
  <c r="H104" i="107" s="1"/>
  <c r="I104" i="107" s="1"/>
  <c r="E120" i="107"/>
  <c r="H120" i="107" s="1"/>
  <c r="I120" i="107" s="1"/>
  <c r="G163" i="158"/>
  <c r="E15" i="158"/>
  <c r="H15" i="158" s="1"/>
  <c r="I15" i="158" s="1"/>
  <c r="H53" i="158"/>
  <c r="I53" i="158" s="1"/>
  <c r="H138" i="107"/>
  <c r="I138" i="107" s="1"/>
  <c r="H67" i="107"/>
  <c r="I67" i="107" s="1"/>
  <c r="H72" i="107"/>
  <c r="I72" i="107" s="1"/>
  <c r="H83" i="107"/>
  <c r="I83" i="107" s="1"/>
  <c r="H99" i="107"/>
  <c r="I99" i="107" s="1"/>
  <c r="H115" i="107"/>
  <c r="I115" i="107" s="1"/>
  <c r="H131" i="107"/>
  <c r="I131" i="107" s="1"/>
  <c r="H147" i="107"/>
  <c r="I147" i="107" s="1"/>
  <c r="H152" i="107"/>
  <c r="I152" i="107" s="1"/>
  <c r="E21" i="158"/>
  <c r="H21" i="158" s="1"/>
  <c r="I21" i="158" s="1"/>
  <c r="H27" i="158"/>
  <c r="I27" i="158" s="1"/>
  <c r="I71" i="158"/>
  <c r="H161" i="158"/>
  <c r="I161" i="158" s="1"/>
  <c r="G155" i="107"/>
  <c r="I9" i="107"/>
  <c r="H68" i="107"/>
  <c r="I68" i="107" s="1"/>
  <c r="H84" i="107"/>
  <c r="I84" i="107" s="1"/>
  <c r="H116" i="107"/>
  <c r="I116" i="107" s="1"/>
  <c r="E13" i="158"/>
  <c r="H13" i="158" s="1"/>
  <c r="I13" i="158" s="1"/>
  <c r="H19" i="158"/>
  <c r="I19" i="158" s="1"/>
  <c r="H37" i="158"/>
  <c r="I37" i="158" s="1"/>
  <c r="I79" i="158"/>
  <c r="H98" i="107"/>
  <c r="I98" i="107" s="1"/>
  <c r="H114" i="107"/>
  <c r="I114" i="107" s="1"/>
  <c r="H130" i="107"/>
  <c r="I130" i="107" s="1"/>
  <c r="H146" i="107"/>
  <c r="I146" i="107" s="1"/>
  <c r="E25" i="158"/>
  <c r="H25" i="158" s="1"/>
  <c r="I25" i="158" s="1"/>
  <c r="I83" i="158"/>
  <c r="H80" i="107"/>
  <c r="I80" i="107" s="1"/>
  <c r="H96" i="107"/>
  <c r="I96" i="107" s="1"/>
  <c r="I133" i="158"/>
  <c r="E78" i="107"/>
  <c r="H78" i="107" s="1"/>
  <c r="I78" i="107" s="1"/>
  <c r="E94" i="107"/>
  <c r="H94" i="107" s="1"/>
  <c r="I94" i="107" s="1"/>
  <c r="E110" i="107"/>
  <c r="H110" i="107" s="1"/>
  <c r="I110" i="107" s="1"/>
  <c r="E126" i="107"/>
  <c r="H126" i="107" s="1"/>
  <c r="I126" i="107" s="1"/>
  <c r="H14" i="158"/>
  <c r="I14" i="158" s="1"/>
  <c r="H17" i="158"/>
  <c r="I17" i="158" s="1"/>
  <c r="I87" i="158"/>
  <c r="H116" i="158"/>
  <c r="I116" i="158" s="1"/>
  <c r="H10" i="158"/>
  <c r="I10" i="158" s="1"/>
  <c r="H20" i="158"/>
  <c r="I20" i="158" s="1"/>
  <c r="H23" i="158"/>
  <c r="I23" i="158" s="1"/>
  <c r="B12" i="107"/>
  <c r="I91" i="158"/>
  <c r="H76" i="107"/>
  <c r="I76" i="107" s="1"/>
  <c r="H92" i="107"/>
  <c r="I92" i="107" s="1"/>
  <c r="H9" i="158"/>
  <c r="I9" i="158" s="1"/>
  <c r="E26" i="158"/>
  <c r="H26" i="158" s="1"/>
  <c r="I26" i="158" s="1"/>
  <c r="E29" i="158"/>
  <c r="H29" i="158" s="1"/>
  <c r="I29" i="158" s="1"/>
  <c r="H64" i="158"/>
  <c r="I64" i="158" s="1"/>
  <c r="H96" i="158"/>
  <c r="I96" i="158" s="1"/>
  <c r="I107" i="158"/>
  <c r="H128" i="158"/>
  <c r="I128" i="158" s="1"/>
  <c r="H137" i="158"/>
  <c r="I137" i="158" s="1"/>
  <c r="E140" i="158"/>
  <c r="H140" i="158" s="1"/>
  <c r="I140" i="158" s="1"/>
  <c r="I85" i="158"/>
  <c r="I113" i="158"/>
  <c r="H77" i="158"/>
  <c r="I77" i="158" s="1"/>
  <c r="G153" i="161"/>
  <c r="I125" i="158"/>
  <c r="H38" i="158"/>
  <c r="I38" i="158" s="1"/>
  <c r="H46" i="158"/>
  <c r="I46" i="158" s="1"/>
  <c r="H62" i="158"/>
  <c r="I62" i="158" s="1"/>
  <c r="H70" i="158"/>
  <c r="I70" i="158" s="1"/>
  <c r="H86" i="158"/>
  <c r="I86" i="158" s="1"/>
  <c r="H94" i="158"/>
  <c r="I94" i="158" s="1"/>
  <c r="I99" i="158"/>
  <c r="H120" i="158"/>
  <c r="I120" i="158" s="1"/>
  <c r="E155" i="158"/>
  <c r="H155" i="158" s="1"/>
  <c r="I155" i="158" s="1"/>
  <c r="I111" i="158"/>
  <c r="E159" i="158"/>
  <c r="H159" i="158" s="1"/>
  <c r="I159" i="158" s="1"/>
  <c r="I137" i="161"/>
  <c r="H44" i="158"/>
  <c r="I44" i="158" s="1"/>
  <c r="H84" i="158"/>
  <c r="I84" i="158" s="1"/>
  <c r="H112" i="158"/>
  <c r="I112" i="158" s="1"/>
  <c r="I123" i="158"/>
  <c r="I97" i="158"/>
  <c r="H118" i="158"/>
  <c r="I118" i="158" s="1"/>
  <c r="E149" i="158"/>
  <c r="H149" i="158" s="1"/>
  <c r="I149" i="158" s="1"/>
  <c r="H41" i="158"/>
  <c r="I41" i="158" s="1"/>
  <c r="H65" i="158"/>
  <c r="I65" i="158" s="1"/>
  <c r="H73" i="158"/>
  <c r="I73" i="158" s="1"/>
  <c r="H124" i="158"/>
  <c r="I124" i="158" s="1"/>
  <c r="H130" i="158"/>
  <c r="I130" i="158" s="1"/>
  <c r="H42" i="158"/>
  <c r="I42" i="158" s="1"/>
  <c r="H50" i="158"/>
  <c r="I50" i="158" s="1"/>
  <c r="H66" i="158"/>
  <c r="I66" i="158" s="1"/>
  <c r="H74" i="158"/>
  <c r="I74" i="158" s="1"/>
  <c r="H90" i="158"/>
  <c r="I90" i="158" s="1"/>
  <c r="E156" i="158"/>
  <c r="H156" i="158" s="1"/>
  <c r="I156" i="158" s="1"/>
  <c r="E22" i="161"/>
  <c r="H22" i="161" s="1"/>
  <c r="I22" i="161" s="1"/>
  <c r="E38" i="161"/>
  <c r="H38" i="161" s="1"/>
  <c r="I38" i="161" s="1"/>
  <c r="E54" i="161"/>
  <c r="H54" i="161" s="1"/>
  <c r="I54" i="161" s="1"/>
  <c r="E70" i="161"/>
  <c r="H70" i="161" s="1"/>
  <c r="I70" i="161" s="1"/>
  <c r="E86" i="161"/>
  <c r="H86" i="161" s="1"/>
  <c r="I86" i="161" s="1"/>
  <c r="E102" i="161"/>
  <c r="H102" i="161" s="1"/>
  <c r="I102" i="161" s="1"/>
  <c r="E118" i="161"/>
  <c r="H118" i="161" s="1"/>
  <c r="I118" i="161" s="1"/>
  <c r="E134" i="161"/>
  <c r="H134" i="161" s="1"/>
  <c r="I134" i="161" s="1"/>
  <c r="E150" i="161"/>
  <c r="H150" i="161" s="1"/>
  <c r="I150" i="161" s="1"/>
  <c r="E16" i="161"/>
  <c r="H16" i="161" s="1"/>
  <c r="I16" i="161" s="1"/>
  <c r="E32" i="161"/>
  <c r="H32" i="161" s="1"/>
  <c r="I32" i="161" s="1"/>
  <c r="E48" i="161"/>
  <c r="H48" i="161" s="1"/>
  <c r="I48" i="161" s="1"/>
  <c r="E64" i="161"/>
  <c r="H64" i="161" s="1"/>
  <c r="I64" i="161" s="1"/>
  <c r="E80" i="161"/>
  <c r="H80" i="161" s="1"/>
  <c r="I80" i="161" s="1"/>
  <c r="E96" i="161"/>
  <c r="H96" i="161" s="1"/>
  <c r="I96" i="161" s="1"/>
  <c r="E112" i="161"/>
  <c r="H112" i="161" s="1"/>
  <c r="I112" i="161" s="1"/>
  <c r="E128" i="161"/>
  <c r="H128" i="161" s="1"/>
  <c r="I128" i="161" s="1"/>
  <c r="E144" i="161"/>
  <c r="H144" i="161" s="1"/>
  <c r="I144" i="161" s="1"/>
  <c r="H150" i="158"/>
  <c r="I150" i="158" s="1"/>
  <c r="H144" i="158"/>
  <c r="I144" i="158" s="1"/>
  <c r="I153" i="158"/>
  <c r="E160" i="158"/>
  <c r="H160" i="158" s="1"/>
  <c r="I160" i="158" s="1"/>
  <c r="E10" i="161"/>
  <c r="H10" i="161" s="1"/>
  <c r="I10" i="161" s="1"/>
  <c r="B10" i="161"/>
  <c r="B11" i="161" s="1"/>
  <c r="E26" i="161"/>
  <c r="H26" i="161" s="1"/>
  <c r="I26" i="161" s="1"/>
  <c r="E42" i="161"/>
  <c r="H42" i="161" s="1"/>
  <c r="I42" i="161" s="1"/>
  <c r="E58" i="161"/>
  <c r="H58" i="161" s="1"/>
  <c r="I58" i="161" s="1"/>
  <c r="E74" i="161"/>
  <c r="H74" i="161" s="1"/>
  <c r="I74" i="161" s="1"/>
  <c r="E90" i="161"/>
  <c r="H90" i="161" s="1"/>
  <c r="I90" i="161" s="1"/>
  <c r="E106" i="161"/>
  <c r="H106" i="161" s="1"/>
  <c r="I106" i="161" s="1"/>
  <c r="E122" i="161"/>
  <c r="H122" i="161" s="1"/>
  <c r="I122" i="161" s="1"/>
  <c r="E138" i="161"/>
  <c r="H138" i="161" s="1"/>
  <c r="I138" i="161" s="1"/>
  <c r="H134" i="158"/>
  <c r="I134" i="158" s="1"/>
  <c r="E154" i="158"/>
  <c r="H154" i="158" s="1"/>
  <c r="I154" i="158" s="1"/>
  <c r="E157" i="158"/>
  <c r="H157" i="158" s="1"/>
  <c r="I157" i="158" s="1"/>
  <c r="E20" i="161"/>
  <c r="H20" i="161" s="1"/>
  <c r="I20" i="161" s="1"/>
  <c r="E36" i="161"/>
  <c r="H36" i="161" s="1"/>
  <c r="I36" i="161" s="1"/>
  <c r="E52" i="161"/>
  <c r="H52" i="161" s="1"/>
  <c r="I52" i="161" s="1"/>
  <c r="E68" i="161"/>
  <c r="H68" i="161" s="1"/>
  <c r="I68" i="161" s="1"/>
  <c r="E84" i="161"/>
  <c r="H84" i="161" s="1"/>
  <c r="I84" i="161" s="1"/>
  <c r="E100" i="161"/>
  <c r="H100" i="161" s="1"/>
  <c r="I100" i="161" s="1"/>
  <c r="E116" i="161"/>
  <c r="H116" i="161" s="1"/>
  <c r="I116" i="161" s="1"/>
  <c r="E132" i="161"/>
  <c r="H132" i="161" s="1"/>
  <c r="I132" i="161" s="1"/>
  <c r="E148" i="161"/>
  <c r="H148" i="161" s="1"/>
  <c r="I148" i="161" s="1"/>
  <c r="E14" i="161"/>
  <c r="H14" i="161" s="1"/>
  <c r="I14" i="161" s="1"/>
  <c r="E30" i="161"/>
  <c r="H30" i="161" s="1"/>
  <c r="I30" i="161" s="1"/>
  <c r="E46" i="161"/>
  <c r="H46" i="161" s="1"/>
  <c r="I46" i="161" s="1"/>
  <c r="E62" i="161"/>
  <c r="H62" i="161" s="1"/>
  <c r="I62" i="161" s="1"/>
  <c r="E78" i="161"/>
  <c r="H78" i="161" s="1"/>
  <c r="I78" i="161" s="1"/>
  <c r="E94" i="161"/>
  <c r="H94" i="161" s="1"/>
  <c r="I94" i="161" s="1"/>
  <c r="E110" i="161"/>
  <c r="H110" i="161" s="1"/>
  <c r="I110" i="161" s="1"/>
  <c r="E126" i="161"/>
  <c r="H126" i="161" s="1"/>
  <c r="I126" i="161" s="1"/>
  <c r="E142" i="161"/>
  <c r="H142" i="161" s="1"/>
  <c r="I142" i="161" s="1"/>
  <c r="H139" i="158"/>
  <c r="I139" i="158" s="1"/>
  <c r="E158" i="158"/>
  <c r="H158" i="158" s="1"/>
  <c r="I158" i="158" s="1"/>
  <c r="E24" i="161"/>
  <c r="H24" i="161" s="1"/>
  <c r="I24" i="161" s="1"/>
  <c r="E40" i="161"/>
  <c r="H40" i="161" s="1"/>
  <c r="I40" i="161" s="1"/>
  <c r="E56" i="161"/>
  <c r="H56" i="161" s="1"/>
  <c r="I56" i="161" s="1"/>
  <c r="E72" i="161"/>
  <c r="H72" i="161" s="1"/>
  <c r="I72" i="161" s="1"/>
  <c r="E88" i="161"/>
  <c r="H88" i="161" s="1"/>
  <c r="I88" i="161" s="1"/>
  <c r="E104" i="161"/>
  <c r="H104" i="161" s="1"/>
  <c r="I104" i="161" s="1"/>
  <c r="E120" i="161"/>
  <c r="H120" i="161" s="1"/>
  <c r="I120" i="161" s="1"/>
  <c r="E136" i="161"/>
  <c r="H136" i="161" s="1"/>
  <c r="I136" i="161" s="1"/>
  <c r="E152" i="158"/>
  <c r="H152" i="158" s="1"/>
  <c r="I152" i="158" s="1"/>
  <c r="E18" i="161"/>
  <c r="H18" i="161" s="1"/>
  <c r="I18" i="161" s="1"/>
  <c r="E34" i="161"/>
  <c r="H34" i="161" s="1"/>
  <c r="I34" i="161" s="1"/>
  <c r="E50" i="161"/>
  <c r="H50" i="161" s="1"/>
  <c r="I50" i="161" s="1"/>
  <c r="E66" i="161"/>
  <c r="H66" i="161" s="1"/>
  <c r="I66" i="161" s="1"/>
  <c r="E82" i="161"/>
  <c r="H82" i="161" s="1"/>
  <c r="I82" i="161" s="1"/>
  <c r="E98" i="161"/>
  <c r="H98" i="161" s="1"/>
  <c r="I98" i="161" s="1"/>
  <c r="E114" i="161"/>
  <c r="H114" i="161" s="1"/>
  <c r="I114" i="161" s="1"/>
  <c r="E130" i="161"/>
  <c r="H130" i="161" s="1"/>
  <c r="I130" i="161" s="1"/>
  <c r="E146" i="161"/>
  <c r="H146" i="161" s="1"/>
  <c r="I146" i="161" s="1"/>
  <c r="E146" i="158"/>
  <c r="H146" i="158" s="1"/>
  <c r="I146" i="158" s="1"/>
  <c r="E12" i="161"/>
  <c r="H12" i="161" s="1"/>
  <c r="I12" i="161" s="1"/>
  <c r="E28" i="161"/>
  <c r="H28" i="161" s="1"/>
  <c r="I28" i="161" s="1"/>
  <c r="E44" i="161"/>
  <c r="H44" i="161" s="1"/>
  <c r="I44" i="161" s="1"/>
  <c r="E60" i="161"/>
  <c r="H60" i="161" s="1"/>
  <c r="I60" i="161" s="1"/>
  <c r="E76" i="161"/>
  <c r="H76" i="161" s="1"/>
  <c r="I76" i="161" s="1"/>
  <c r="E92" i="161"/>
  <c r="H92" i="161" s="1"/>
  <c r="I92" i="161" s="1"/>
  <c r="E108" i="161"/>
  <c r="H108" i="161" s="1"/>
  <c r="I108" i="161" s="1"/>
  <c r="E124" i="161"/>
  <c r="H124" i="161" s="1"/>
  <c r="I124" i="161" s="1"/>
  <c r="E140" i="161"/>
  <c r="H140" i="161" s="1"/>
  <c r="I140" i="161" s="1"/>
  <c r="H16" i="134"/>
  <c r="B11" i="166"/>
  <c r="B12" i="166" s="1"/>
  <c r="B11" i="138"/>
  <c r="I43" i="138"/>
  <c r="J32" i="138" s="1"/>
  <c r="B14" i="133"/>
  <c r="G11" i="9"/>
  <c r="I20" i="134" l="1"/>
  <c r="J20" i="134" s="1"/>
  <c r="J23" i="134"/>
  <c r="J11" i="166"/>
  <c r="F14" i="37"/>
  <c r="J13" i="94"/>
  <c r="B12" i="127"/>
  <c r="J14" i="134"/>
  <c r="E15" i="11"/>
  <c r="F11" i="92" s="1"/>
  <c r="H11" i="92" s="1"/>
  <c r="J11" i="92" s="1"/>
  <c r="J10" i="166"/>
  <c r="E12" i="160"/>
  <c r="G45" i="133"/>
  <c r="F45" i="133" s="1"/>
  <c r="J22" i="134"/>
  <c r="J12" i="134"/>
  <c r="J13" i="134"/>
  <c r="J12" i="166"/>
  <c r="J14" i="138"/>
  <c r="K14" i="138" s="1"/>
  <c r="G49" i="163"/>
  <c r="E14" i="37"/>
  <c r="G10" i="92" s="1"/>
  <c r="I41" i="114"/>
  <c r="F10" i="51" s="1"/>
  <c r="E10" i="51" s="1"/>
  <c r="G82" i="133"/>
  <c r="F82" i="133" s="1"/>
  <c r="K32" i="138"/>
  <c r="I24" i="114"/>
  <c r="F9" i="51" s="1"/>
  <c r="E9" i="51" s="1"/>
  <c r="B18" i="114"/>
  <c r="B19" i="114"/>
  <c r="B12" i="161"/>
  <c r="B13" i="161" s="1"/>
  <c r="B14" i="161" s="1"/>
  <c r="D13" i="128"/>
  <c r="F15" i="128" s="1"/>
  <c r="E18" i="92" s="1"/>
  <c r="J34" i="138"/>
  <c r="K34" i="138" s="1"/>
  <c r="J22" i="138"/>
  <c r="K22" i="138" s="1"/>
  <c r="I41" i="116"/>
  <c r="H41" i="116" s="1"/>
  <c r="E14" i="51" s="1"/>
  <c r="J10" i="138"/>
  <c r="K10" i="138" s="1"/>
  <c r="J29" i="138"/>
  <c r="K29" i="138" s="1"/>
  <c r="J9" i="138"/>
  <c r="K9" i="138" s="1"/>
  <c r="I58" i="114"/>
  <c r="H58" i="114" s="1"/>
  <c r="D13" i="92"/>
  <c r="D20" i="92" s="1"/>
  <c r="E9" i="9" s="1"/>
  <c r="J24" i="138"/>
  <c r="K24" i="138" s="1"/>
  <c r="J36" i="138"/>
  <c r="K36" i="138" s="1"/>
  <c r="B14" i="166"/>
  <c r="J11" i="138"/>
  <c r="K11" i="138" s="1"/>
  <c r="J25" i="138"/>
  <c r="K25" i="138" s="1"/>
  <c r="J13" i="138"/>
  <c r="K13" i="138" s="1"/>
  <c r="F262" i="77"/>
  <c r="D10" i="23" s="1"/>
  <c r="D12" i="23" s="1"/>
  <c r="G11" i="127" s="1"/>
  <c r="G26" i="127" s="1"/>
  <c r="J38" i="138"/>
  <c r="K38" i="138" s="1"/>
  <c r="G13" i="84"/>
  <c r="J18" i="138"/>
  <c r="K18" i="138" s="1"/>
  <c r="J21" i="138"/>
  <c r="K21" i="138" s="1"/>
  <c r="J31" i="138"/>
  <c r="K31" i="138" s="1"/>
  <c r="J19" i="138"/>
  <c r="K19" i="138" s="1"/>
  <c r="J12" i="138"/>
  <c r="K12" i="138" s="1"/>
  <c r="G22" i="12"/>
  <c r="F9" i="53" s="1"/>
  <c r="E9" i="53" s="1"/>
  <c r="J27" i="138"/>
  <c r="K27" i="138" s="1"/>
  <c r="J17" i="138"/>
  <c r="K17" i="138" s="1"/>
  <c r="J40" i="138"/>
  <c r="K40" i="138" s="1"/>
  <c r="J15" i="138"/>
  <c r="K15" i="138" s="1"/>
  <c r="J41" i="138"/>
  <c r="K41" i="138" s="1"/>
  <c r="F11" i="9"/>
  <c r="I16" i="127" s="1"/>
  <c r="G10" i="9"/>
  <c r="I13" i="94"/>
  <c r="J47" i="163"/>
  <c r="I47" i="163" s="1"/>
  <c r="I33" i="127" s="1"/>
  <c r="J33" i="163"/>
  <c r="I33" i="163" s="1"/>
  <c r="I32" i="127" s="1"/>
  <c r="B16" i="163"/>
  <c r="J16" i="163"/>
  <c r="B12" i="77"/>
  <c r="G36" i="91"/>
  <c r="F9" i="92" s="1"/>
  <c r="B12" i="37"/>
  <c r="B14" i="37" s="1"/>
  <c r="I58" i="116"/>
  <c r="I24" i="116"/>
  <c r="I22" i="165"/>
  <c r="H22" i="165" s="1"/>
  <c r="I30" i="127" s="1"/>
  <c r="I22" i="162"/>
  <c r="H22" i="162" s="1"/>
  <c r="I28" i="127" s="1"/>
  <c r="B14" i="150"/>
  <c r="B13" i="165"/>
  <c r="I22" i="150"/>
  <c r="H22" i="150" s="1"/>
  <c r="I29" i="127" s="1"/>
  <c r="B15" i="162"/>
  <c r="B16" i="162" s="1"/>
  <c r="B17" i="162" s="1"/>
  <c r="F15" i="60"/>
  <c r="E15" i="60" s="1"/>
  <c r="E11" i="60"/>
  <c r="I11" i="127" s="1"/>
  <c r="J257" i="82"/>
  <c r="K257" i="82" s="1"/>
  <c r="I23" i="127" s="1"/>
  <c r="B12" i="82"/>
  <c r="I163" i="158"/>
  <c r="H163" i="158" s="1"/>
  <c r="H165" i="158" s="1"/>
  <c r="H169" i="158" s="1"/>
  <c r="E18" i="51" s="1"/>
  <c r="D21" i="51"/>
  <c r="D10" i="53" s="1"/>
  <c r="D12" i="53" s="1"/>
  <c r="B13" i="158"/>
  <c r="I155" i="107"/>
  <c r="H155" i="107" s="1"/>
  <c r="H157" i="107" s="1"/>
  <c r="H161" i="107" s="1"/>
  <c r="E17" i="51" s="1"/>
  <c r="I153" i="161"/>
  <c r="H153" i="161" s="1"/>
  <c r="H155" i="161" s="1"/>
  <c r="H159" i="161" s="1"/>
  <c r="E19" i="51" s="1"/>
  <c r="B13" i="107"/>
  <c r="B20" i="134"/>
  <c r="B21" i="134" s="1"/>
  <c r="D11" i="132"/>
  <c r="D14" i="132" s="1"/>
  <c r="H27" i="134"/>
  <c r="J23" i="138"/>
  <c r="K23" i="138" s="1"/>
  <c r="J35" i="138"/>
  <c r="K35" i="138" s="1"/>
  <c r="J16" i="138"/>
  <c r="K16" i="138" s="1"/>
  <c r="B12" i="138"/>
  <c r="J33" i="138"/>
  <c r="K33" i="138" s="1"/>
  <c r="J20" i="138"/>
  <c r="K20" i="138" s="1"/>
  <c r="J37" i="138"/>
  <c r="K37" i="138" s="1"/>
  <c r="J26" i="138"/>
  <c r="K26" i="138" s="1"/>
  <c r="J39" i="138"/>
  <c r="K39" i="138" s="1"/>
  <c r="J28" i="138"/>
  <c r="K28" i="138" s="1"/>
  <c r="J30" i="138"/>
  <c r="K30" i="138" s="1"/>
  <c r="B15" i="133"/>
  <c r="B16" i="133" s="1"/>
  <c r="J25" i="134" l="1"/>
  <c r="F12" i="132" s="1"/>
  <c r="J14" i="166"/>
  <c r="F10" i="132" s="1"/>
  <c r="J16" i="134"/>
  <c r="F11" i="132" s="1"/>
  <c r="E11" i="132" s="1"/>
  <c r="B13" i="127"/>
  <c r="D18" i="92"/>
  <c r="F14" i="51"/>
  <c r="E17" i="92"/>
  <c r="E20" i="92" s="1"/>
  <c r="H24" i="114"/>
  <c r="H41" i="114"/>
  <c r="I14" i="166"/>
  <c r="I25" i="134"/>
  <c r="J27" i="134"/>
  <c r="I27" i="134" s="1"/>
  <c r="B20" i="114"/>
  <c r="F22" i="12"/>
  <c r="E12" i="132"/>
  <c r="K11" i="127"/>
  <c r="L11" i="127" s="1"/>
  <c r="G16" i="127"/>
  <c r="K16" i="127" s="1"/>
  <c r="L16" i="127" s="1"/>
  <c r="G28" i="127"/>
  <c r="K28" i="127" s="1"/>
  <c r="L28" i="127" s="1"/>
  <c r="G27" i="127"/>
  <c r="B22" i="134"/>
  <c r="B23" i="134" s="1"/>
  <c r="B25" i="134" s="1"/>
  <c r="B27" i="134" s="1"/>
  <c r="G32" i="127"/>
  <c r="K32" i="127" s="1"/>
  <c r="L32" i="127" s="1"/>
  <c r="G24" i="127"/>
  <c r="G23" i="127"/>
  <c r="K23" i="127" s="1"/>
  <c r="L23" i="127" s="1"/>
  <c r="K43" i="138"/>
  <c r="I35" i="127" s="1"/>
  <c r="G30" i="127"/>
  <c r="K30" i="127" s="1"/>
  <c r="L30" i="127" s="1"/>
  <c r="G17" i="127"/>
  <c r="G13" i="127"/>
  <c r="G19" i="127"/>
  <c r="K19" i="127" s="1"/>
  <c r="L19" i="127" s="1"/>
  <c r="I13" i="127"/>
  <c r="K13" i="127" s="1"/>
  <c r="L13" i="127" s="1"/>
  <c r="G15" i="127"/>
  <c r="G35" i="127"/>
  <c r="G12" i="127"/>
  <c r="K12" i="127" s="1"/>
  <c r="L12" i="127" s="1"/>
  <c r="G29" i="127"/>
  <c r="K29" i="127" s="1"/>
  <c r="L29" i="127" s="1"/>
  <c r="G14" i="127"/>
  <c r="G33" i="127"/>
  <c r="K33" i="127" s="1"/>
  <c r="L33" i="127" s="1"/>
  <c r="F11" i="51"/>
  <c r="E11" i="51" s="1"/>
  <c r="G25" i="127"/>
  <c r="E10" i="132"/>
  <c r="G20" i="127"/>
  <c r="K20" i="127" s="1"/>
  <c r="L20" i="127" s="1"/>
  <c r="G31" i="127"/>
  <c r="F10" i="9"/>
  <c r="I15" i="127" s="1"/>
  <c r="J49" i="163"/>
  <c r="I49" i="163" s="1"/>
  <c r="I16" i="163"/>
  <c r="I31" i="127" s="1"/>
  <c r="B20" i="163"/>
  <c r="B13" i="77"/>
  <c r="F10" i="92"/>
  <c r="H10" i="92" s="1"/>
  <c r="J10" i="92" s="1"/>
  <c r="H9" i="92"/>
  <c r="J9" i="92" s="1"/>
  <c r="F13" i="51"/>
  <c r="H24" i="116"/>
  <c r="E13" i="51" s="1"/>
  <c r="F15" i="51"/>
  <c r="H58" i="116"/>
  <c r="E15" i="51" s="1"/>
  <c r="B15" i="150"/>
  <c r="B16" i="150" s="1"/>
  <c r="B18" i="162"/>
  <c r="B19" i="162" s="1"/>
  <c r="B20" i="162" s="1"/>
  <c r="B14" i="165"/>
  <c r="B15" i="165" s="1"/>
  <c r="B16" i="165" s="1"/>
  <c r="B13" i="82"/>
  <c r="B14" i="107"/>
  <c r="B15" i="107" s="1"/>
  <c r="B15" i="161"/>
  <c r="B14" i="158"/>
  <c r="B13" i="138"/>
  <c r="B17" i="133"/>
  <c r="B18" i="133" s="1"/>
  <c r="I16" i="134" l="1"/>
  <c r="B14" i="127"/>
  <c r="I27" i="127"/>
  <c r="K27" i="127" s="1"/>
  <c r="L27" i="127" s="1"/>
  <c r="I26" i="127"/>
  <c r="K26" i="127" s="1"/>
  <c r="I25" i="127"/>
  <c r="K25" i="127" s="1"/>
  <c r="L25" i="127" s="1"/>
  <c r="K31" i="127"/>
  <c r="L31" i="127" s="1"/>
  <c r="D17" i="92"/>
  <c r="B21" i="114"/>
  <c r="B22" i="114"/>
  <c r="B24" i="114" s="1"/>
  <c r="B14" i="82"/>
  <c r="B15" i="82" s="1"/>
  <c r="K35" i="127"/>
  <c r="L35" i="127" s="1"/>
  <c r="K15" i="127"/>
  <c r="L15" i="127" s="1"/>
  <c r="B21" i="163"/>
  <c r="B22" i="163" s="1"/>
  <c r="B14" i="77"/>
  <c r="B15" i="77" s="1"/>
  <c r="J13" i="92"/>
  <c r="H13" i="92" s="1"/>
  <c r="F17" i="92" s="1"/>
  <c r="B22" i="162"/>
  <c r="B17" i="150"/>
  <c r="B17" i="165"/>
  <c r="B16" i="161"/>
  <c r="B16" i="107"/>
  <c r="B17" i="107" s="1"/>
  <c r="B15" i="158"/>
  <c r="B14" i="138"/>
  <c r="B15" i="138" s="1"/>
  <c r="B19" i="133"/>
  <c r="B20" i="133"/>
  <c r="B15" i="127" l="1"/>
  <c r="B28" i="114"/>
  <c r="B29" i="114" s="1"/>
  <c r="B16" i="82"/>
  <c r="B17" i="82" s="1"/>
  <c r="B23" i="163"/>
  <c r="B16" i="77"/>
  <c r="F18" i="92"/>
  <c r="H18" i="92" s="1"/>
  <c r="J18" i="92" s="1"/>
  <c r="H17" i="92"/>
  <c r="J17" i="92" s="1"/>
  <c r="B18" i="165"/>
  <c r="B19" i="165"/>
  <c r="B20" i="165" s="1"/>
  <c r="B22" i="165" s="1"/>
  <c r="B18" i="150"/>
  <c r="B19" i="150" s="1"/>
  <c r="B20" i="150" s="1"/>
  <c r="B22" i="150" s="1"/>
  <c r="B17" i="161"/>
  <c r="B16" i="158"/>
  <c r="B18" i="107"/>
  <c r="B19" i="107" s="1"/>
  <c r="B16" i="138"/>
  <c r="B17" i="138" s="1"/>
  <c r="B21" i="133"/>
  <c r="B16" i="127" l="1"/>
  <c r="B30" i="114"/>
  <c r="B24" i="163"/>
  <c r="B25" i="163" s="1"/>
  <c r="B26" i="163" s="1"/>
  <c r="B27" i="163" s="1"/>
  <c r="B28" i="163" s="1"/>
  <c r="B17" i="77"/>
  <c r="J20" i="92"/>
  <c r="B18" i="82"/>
  <c r="B17" i="158"/>
  <c r="B18" i="161"/>
  <c r="B20" i="107"/>
  <c r="B18" i="138"/>
  <c r="B19" i="138" s="1"/>
  <c r="B20" i="138" s="1"/>
  <c r="B21" i="138" s="1"/>
  <c r="B22" i="133"/>
  <c r="B17" i="127" l="1"/>
  <c r="B22" i="138"/>
  <c r="B23" i="138" s="1"/>
  <c r="B24" i="138" s="1"/>
  <c r="B25" i="138" s="1"/>
  <c r="B26" i="138" s="1"/>
  <c r="B27" i="138" s="1"/>
  <c r="B28" i="138" s="1"/>
  <c r="B29" i="138" s="1"/>
  <c r="B30" i="138" s="1"/>
  <c r="B31" i="138" s="1"/>
  <c r="B32" i="138" s="1"/>
  <c r="B33" i="138" s="1"/>
  <c r="B34" i="138" s="1"/>
  <c r="B35" i="138" s="1"/>
  <c r="B36" i="138" s="1"/>
  <c r="B37" i="138" s="1"/>
  <c r="B38" i="138" s="1"/>
  <c r="B39" i="138" s="1"/>
  <c r="B40" i="138" s="1"/>
  <c r="B41" i="138" s="1"/>
  <c r="B43" i="138" s="1"/>
  <c r="B31" i="114"/>
  <c r="B32" i="114" s="1"/>
  <c r="B33" i="114" s="1"/>
  <c r="B34" i="114" s="1"/>
  <c r="B35" i="114" s="1"/>
  <c r="B36" i="114" s="1"/>
  <c r="B37" i="114" s="1"/>
  <c r="B38" i="114" s="1"/>
  <c r="B39" i="114" s="1"/>
  <c r="B41" i="114" s="1"/>
  <c r="B45" i="114" s="1"/>
  <c r="B46" i="114" s="1"/>
  <c r="B47" i="114" s="1"/>
  <c r="B48" i="114" s="1"/>
  <c r="B49" i="114" s="1"/>
  <c r="B50" i="114" s="1"/>
  <c r="B51" i="114" s="1"/>
  <c r="B52" i="114" s="1"/>
  <c r="B53" i="114" s="1"/>
  <c r="B54" i="114" s="1"/>
  <c r="B55" i="114" s="1"/>
  <c r="B56" i="114" s="1"/>
  <c r="B58" i="114" s="1"/>
  <c r="B29" i="163"/>
  <c r="B30" i="163" s="1"/>
  <c r="B31" i="163" s="1"/>
  <c r="B33" i="163" s="1"/>
  <c r="B37" i="163" s="1"/>
  <c r="B38" i="163" s="1"/>
  <c r="B39" i="163" s="1"/>
  <c r="B40" i="163" s="1"/>
  <c r="B41" i="163" s="1"/>
  <c r="B42" i="163" s="1"/>
  <c r="B43" i="163" s="1"/>
  <c r="B44" i="163" s="1"/>
  <c r="B45" i="163" s="1"/>
  <c r="B47" i="163" s="1"/>
  <c r="B49" i="163" s="1"/>
  <c r="B18" i="77"/>
  <c r="B19" i="77" s="1"/>
  <c r="B20" i="77" s="1"/>
  <c r="G9" i="9"/>
  <c r="F9" i="9" s="1"/>
  <c r="I14" i="127" s="1"/>
  <c r="H22" i="92"/>
  <c r="B19" i="82"/>
  <c r="B18" i="158"/>
  <c r="B21" i="107"/>
  <c r="B19" i="161"/>
  <c r="B23" i="133"/>
  <c r="B19" i="127" l="1"/>
  <c r="B20" i="127"/>
  <c r="B22" i="127" s="1"/>
  <c r="B23" i="127" s="1"/>
  <c r="B24" i="127" s="1"/>
  <c r="B25" i="127" s="1"/>
  <c r="B26" i="127" s="1"/>
  <c r="B27" i="127" s="1"/>
  <c r="B28" i="127" s="1"/>
  <c r="B29" i="127" s="1"/>
  <c r="B30" i="127" s="1"/>
  <c r="B31" i="127" s="1"/>
  <c r="B32" i="127" s="1"/>
  <c r="B21" i="77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4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B103" i="77" s="1"/>
  <c r="B104" i="77" s="1"/>
  <c r="B105" i="77" s="1"/>
  <c r="B106" i="77" s="1"/>
  <c r="B107" i="77" s="1"/>
  <c r="B108" i="77" s="1"/>
  <c r="B109" i="77" s="1"/>
  <c r="B110" i="77" s="1"/>
  <c r="B111" i="77" s="1"/>
  <c r="B112" i="77" s="1"/>
  <c r="B113" i="77" s="1"/>
  <c r="B114" i="77" s="1"/>
  <c r="B115" i="77" s="1"/>
  <c r="B116" i="77" s="1"/>
  <c r="B117" i="77" s="1"/>
  <c r="B118" i="77" s="1"/>
  <c r="B119" i="77" s="1"/>
  <c r="B120" i="77" s="1"/>
  <c r="B121" i="77" s="1"/>
  <c r="B122" i="77" s="1"/>
  <c r="B123" i="77" s="1"/>
  <c r="B124" i="77" s="1"/>
  <c r="B125" i="77" s="1"/>
  <c r="B126" i="77" s="1"/>
  <c r="B127" i="77" s="1"/>
  <c r="B128" i="77" s="1"/>
  <c r="B129" i="77" s="1"/>
  <c r="B130" i="77" s="1"/>
  <c r="B131" i="77" s="1"/>
  <c r="B132" i="77" s="1"/>
  <c r="B133" i="77" s="1"/>
  <c r="B134" i="77" s="1"/>
  <c r="B135" i="77" s="1"/>
  <c r="B136" i="77" s="1"/>
  <c r="B137" i="77" s="1"/>
  <c r="B138" i="77" s="1"/>
  <c r="B139" i="77" s="1"/>
  <c r="B140" i="77" s="1"/>
  <c r="B141" i="77" s="1"/>
  <c r="B142" i="77" s="1"/>
  <c r="B143" i="77" s="1"/>
  <c r="B144" i="77" s="1"/>
  <c r="B145" i="77" s="1"/>
  <c r="B146" i="77" s="1"/>
  <c r="B147" i="77" s="1"/>
  <c r="B148" i="77" s="1"/>
  <c r="B149" i="77" s="1"/>
  <c r="B150" i="77" s="1"/>
  <c r="B151" i="77" s="1"/>
  <c r="B152" i="77" s="1"/>
  <c r="B153" i="77" s="1"/>
  <c r="B154" i="77" s="1"/>
  <c r="B155" i="77" s="1"/>
  <c r="B156" i="77" s="1"/>
  <c r="B157" i="77" s="1"/>
  <c r="B158" i="77" s="1"/>
  <c r="B159" i="77" s="1"/>
  <c r="B160" i="77" s="1"/>
  <c r="B161" i="77" s="1"/>
  <c r="B162" i="77" s="1"/>
  <c r="B163" i="77" s="1"/>
  <c r="B164" i="77" s="1"/>
  <c r="B165" i="77" s="1"/>
  <c r="B166" i="77" s="1"/>
  <c r="B167" i="77" s="1"/>
  <c r="B168" i="77" s="1"/>
  <c r="B169" i="77" s="1"/>
  <c r="B170" i="77" s="1"/>
  <c r="B171" i="77" s="1"/>
  <c r="B172" i="77" s="1"/>
  <c r="B173" i="77" s="1"/>
  <c r="B174" i="77" s="1"/>
  <c r="B175" i="77" s="1"/>
  <c r="B176" i="77" s="1"/>
  <c r="B177" i="77" s="1"/>
  <c r="B178" i="77" s="1"/>
  <c r="B179" i="77" s="1"/>
  <c r="B180" i="77" s="1"/>
  <c r="B181" i="77" s="1"/>
  <c r="B182" i="77" s="1"/>
  <c r="B183" i="77" s="1"/>
  <c r="B184" i="77" s="1"/>
  <c r="B185" i="77" s="1"/>
  <c r="B186" i="77" s="1"/>
  <c r="B187" i="77" s="1"/>
  <c r="B188" i="77" s="1"/>
  <c r="B189" i="77" s="1"/>
  <c r="B190" i="77" s="1"/>
  <c r="B191" i="77" s="1"/>
  <c r="B192" i="77" s="1"/>
  <c r="B193" i="77" s="1"/>
  <c r="B194" i="77" s="1"/>
  <c r="B195" i="77" s="1"/>
  <c r="B196" i="77" s="1"/>
  <c r="B197" i="77" s="1"/>
  <c r="B198" i="77" s="1"/>
  <c r="B199" i="77" s="1"/>
  <c r="B200" i="77" s="1"/>
  <c r="B201" i="77" s="1"/>
  <c r="B202" i="77" s="1"/>
  <c r="B203" i="77" s="1"/>
  <c r="B204" i="77" s="1"/>
  <c r="B205" i="77" s="1"/>
  <c r="B206" i="77" s="1"/>
  <c r="B207" i="77" s="1"/>
  <c r="B208" i="77" s="1"/>
  <c r="B209" i="77" s="1"/>
  <c r="B210" i="77" s="1"/>
  <c r="B211" i="77" s="1"/>
  <c r="B212" i="77" s="1"/>
  <c r="B213" i="77" s="1"/>
  <c r="B214" i="77" s="1"/>
  <c r="B215" i="77" s="1"/>
  <c r="B216" i="77" s="1"/>
  <c r="B217" i="77" s="1"/>
  <c r="B218" i="77" s="1"/>
  <c r="B219" i="77" s="1"/>
  <c r="B220" i="77" s="1"/>
  <c r="B221" i="77" s="1"/>
  <c r="B222" i="77" s="1"/>
  <c r="B223" i="77" s="1"/>
  <c r="B224" i="77" s="1"/>
  <c r="B225" i="77" s="1"/>
  <c r="B226" i="77" s="1"/>
  <c r="B227" i="77" s="1"/>
  <c r="B228" i="77" s="1"/>
  <c r="B229" i="77" s="1"/>
  <c r="B230" i="77" s="1"/>
  <c r="B231" i="77" s="1"/>
  <c r="B232" i="77" s="1"/>
  <c r="B233" i="77" s="1"/>
  <c r="B234" i="77" s="1"/>
  <c r="B235" i="77" s="1"/>
  <c r="B236" i="77" s="1"/>
  <c r="B237" i="77" s="1"/>
  <c r="B238" i="77" s="1"/>
  <c r="B239" i="77" s="1"/>
  <c r="B240" i="77" s="1"/>
  <c r="B241" i="77" s="1"/>
  <c r="B242" i="77" s="1"/>
  <c r="B243" i="77" s="1"/>
  <c r="B244" i="77" s="1"/>
  <c r="B245" i="77" s="1"/>
  <c r="B246" i="77" s="1"/>
  <c r="B247" i="77" s="1"/>
  <c r="B248" i="77" s="1"/>
  <c r="B249" i="77" s="1"/>
  <c r="B250" i="77" s="1"/>
  <c r="B251" i="77" s="1"/>
  <c r="B252" i="77" s="1"/>
  <c r="B253" i="77" s="1"/>
  <c r="B254" i="77" s="1"/>
  <c r="B255" i="77" s="1"/>
  <c r="B256" i="77" s="1"/>
  <c r="B257" i="77" s="1"/>
  <c r="B258" i="77" s="1"/>
  <c r="B259" i="77" s="1"/>
  <c r="B260" i="77" s="1"/>
  <c r="B262" i="77" s="1"/>
  <c r="F84" i="133"/>
  <c r="F86" i="133" s="1"/>
  <c r="G86" i="133" s="1"/>
  <c r="F9" i="132" s="1"/>
  <c r="E9" i="132" s="1"/>
  <c r="I24" i="127" s="1"/>
  <c r="F47" i="133"/>
  <c r="F49" i="133" s="1"/>
  <c r="G49" i="133" s="1"/>
  <c r="K14" i="127"/>
  <c r="L14" i="127" s="1"/>
  <c r="B20" i="82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4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B103" i="82" s="1"/>
  <c r="B104" i="82" s="1"/>
  <c r="B105" i="82" s="1"/>
  <c r="B106" i="82" s="1"/>
  <c r="B107" i="82" s="1"/>
  <c r="B108" i="82" s="1"/>
  <c r="B109" i="82" s="1"/>
  <c r="B110" i="82" s="1"/>
  <c r="B111" i="82" s="1"/>
  <c r="B112" i="82" s="1"/>
  <c r="B113" i="82" s="1"/>
  <c r="B114" i="82" s="1"/>
  <c r="B115" i="82" s="1"/>
  <c r="B116" i="82" s="1"/>
  <c r="B117" i="82" s="1"/>
  <c r="B118" i="82" s="1"/>
  <c r="B119" i="82" s="1"/>
  <c r="B120" i="82" s="1"/>
  <c r="B121" i="82" s="1"/>
  <c r="B122" i="82" s="1"/>
  <c r="B123" i="82" s="1"/>
  <c r="B124" i="82" s="1"/>
  <c r="B125" i="82" s="1"/>
  <c r="B126" i="82" s="1"/>
  <c r="B127" i="82" s="1"/>
  <c r="B128" i="82" s="1"/>
  <c r="B129" i="82" s="1"/>
  <c r="B130" i="82" s="1"/>
  <c r="B131" i="82" s="1"/>
  <c r="B132" i="82" s="1"/>
  <c r="B133" i="82" s="1"/>
  <c r="B134" i="82" s="1"/>
  <c r="B135" i="82" s="1"/>
  <c r="B136" i="82" s="1"/>
  <c r="B137" i="82" s="1"/>
  <c r="B138" i="82" s="1"/>
  <c r="B139" i="82" s="1"/>
  <c r="B140" i="82" s="1"/>
  <c r="B141" i="82" s="1"/>
  <c r="B142" i="82" s="1"/>
  <c r="B143" i="82" s="1"/>
  <c r="B144" i="82" s="1"/>
  <c r="B145" i="82" s="1"/>
  <c r="B146" i="82" s="1"/>
  <c r="B147" i="82" s="1"/>
  <c r="B148" i="82" s="1"/>
  <c r="B149" i="82" s="1"/>
  <c r="B150" i="82" s="1"/>
  <c r="B151" i="82" s="1"/>
  <c r="B152" i="82" s="1"/>
  <c r="B153" i="82" s="1"/>
  <c r="B154" i="82" s="1"/>
  <c r="B155" i="82" s="1"/>
  <c r="B156" i="82" s="1"/>
  <c r="B157" i="82" s="1"/>
  <c r="B158" i="82" s="1"/>
  <c r="B159" i="82" s="1"/>
  <c r="B160" i="82" s="1"/>
  <c r="B161" i="82" s="1"/>
  <c r="B162" i="82" s="1"/>
  <c r="B163" i="82" s="1"/>
  <c r="B164" i="82" s="1"/>
  <c r="B165" i="82" s="1"/>
  <c r="B166" i="82" s="1"/>
  <c r="B167" i="82" s="1"/>
  <c r="B168" i="82" s="1"/>
  <c r="B169" i="82" s="1"/>
  <c r="B170" i="82" s="1"/>
  <c r="B171" i="82" s="1"/>
  <c r="B172" i="82" s="1"/>
  <c r="B173" i="82" s="1"/>
  <c r="B174" i="82" s="1"/>
  <c r="B175" i="82" s="1"/>
  <c r="B176" i="82" s="1"/>
  <c r="B177" i="82" s="1"/>
  <c r="B178" i="82" s="1"/>
  <c r="B179" i="82" s="1"/>
  <c r="B180" i="82" s="1"/>
  <c r="B181" i="82" s="1"/>
  <c r="B182" i="82" s="1"/>
  <c r="B183" i="82" s="1"/>
  <c r="B184" i="82" s="1"/>
  <c r="B185" i="82" s="1"/>
  <c r="B186" i="82" s="1"/>
  <c r="B187" i="82" s="1"/>
  <c r="B188" i="82" s="1"/>
  <c r="B189" i="82" s="1"/>
  <c r="B190" i="82" s="1"/>
  <c r="B191" i="82" s="1"/>
  <c r="B192" i="82" s="1"/>
  <c r="B193" i="82" s="1"/>
  <c r="B194" i="82" s="1"/>
  <c r="B195" i="82" s="1"/>
  <c r="B196" i="82" s="1"/>
  <c r="B197" i="82" s="1"/>
  <c r="B198" i="82" s="1"/>
  <c r="B199" i="82" s="1"/>
  <c r="B200" i="82" s="1"/>
  <c r="B201" i="82" s="1"/>
  <c r="B202" i="82" s="1"/>
  <c r="B203" i="82" s="1"/>
  <c r="B204" i="82" s="1"/>
  <c r="B205" i="82" s="1"/>
  <c r="B206" i="82" s="1"/>
  <c r="B207" i="82" s="1"/>
  <c r="B208" i="82" s="1"/>
  <c r="B209" i="82" s="1"/>
  <c r="B210" i="82" s="1"/>
  <c r="B211" i="82" s="1"/>
  <c r="B212" i="82" s="1"/>
  <c r="B213" i="82" s="1"/>
  <c r="B214" i="82" s="1"/>
  <c r="B215" i="82" s="1"/>
  <c r="B216" i="82" s="1"/>
  <c r="B217" i="82" s="1"/>
  <c r="B218" i="82" s="1"/>
  <c r="B219" i="82" s="1"/>
  <c r="B220" i="82" s="1"/>
  <c r="B221" i="82" s="1"/>
  <c r="B222" i="82" s="1"/>
  <c r="B223" i="82" s="1"/>
  <c r="B224" i="82" s="1"/>
  <c r="B225" i="82" s="1"/>
  <c r="B226" i="82" s="1"/>
  <c r="B227" i="82" s="1"/>
  <c r="B228" i="82" s="1"/>
  <c r="B229" i="82" s="1"/>
  <c r="B230" i="82" s="1"/>
  <c r="B231" i="82" s="1"/>
  <c r="B232" i="82" s="1"/>
  <c r="B233" i="82" s="1"/>
  <c r="B234" i="82" s="1"/>
  <c r="B235" i="82" s="1"/>
  <c r="B236" i="82" s="1"/>
  <c r="B237" i="82" s="1"/>
  <c r="B238" i="82" s="1"/>
  <c r="B239" i="82" s="1"/>
  <c r="B240" i="82" s="1"/>
  <c r="B241" i="82" s="1"/>
  <c r="B242" i="82" s="1"/>
  <c r="B243" i="82" s="1"/>
  <c r="B244" i="82" s="1"/>
  <c r="B245" i="82" s="1"/>
  <c r="B246" i="82" s="1"/>
  <c r="B247" i="82" s="1"/>
  <c r="B248" i="82" s="1"/>
  <c r="B249" i="82" s="1"/>
  <c r="B250" i="82" s="1"/>
  <c r="B251" i="82" s="1"/>
  <c r="B252" i="82" s="1"/>
  <c r="B253" i="82" s="1"/>
  <c r="B254" i="82" s="1"/>
  <c r="B255" i="82" s="1"/>
  <c r="B257" i="82" s="1"/>
  <c r="B22" i="107"/>
  <c r="B23" i="107" s="1"/>
  <c r="B24" i="107" s="1"/>
  <c r="B25" i="107" s="1"/>
  <c r="B26" i="107" s="1"/>
  <c r="B27" i="107" s="1"/>
  <c r="B28" i="107" s="1"/>
  <c r="B29" i="107" s="1"/>
  <c r="B30" i="107" s="1"/>
  <c r="B31" i="107" s="1"/>
  <c r="B32" i="107" s="1"/>
  <c r="B33" i="107" s="1"/>
  <c r="B34" i="107" s="1"/>
  <c r="B35" i="107" s="1"/>
  <c r="B36" i="107" s="1"/>
  <c r="B37" i="107" s="1"/>
  <c r="B38" i="107" s="1"/>
  <c r="B39" i="107" s="1"/>
  <c r="B40" i="107" s="1"/>
  <c r="B41" i="107" s="1"/>
  <c r="B42" i="107" s="1"/>
  <c r="B43" i="107" s="1"/>
  <c r="B44" i="107" s="1"/>
  <c r="B45" i="107" s="1"/>
  <c r="B46" i="107" s="1"/>
  <c r="B47" i="107" s="1"/>
  <c r="B48" i="107" s="1"/>
  <c r="B49" i="107" s="1"/>
  <c r="B50" i="107" s="1"/>
  <c r="B51" i="107" s="1"/>
  <c r="B52" i="107" s="1"/>
  <c r="B53" i="107" s="1"/>
  <c r="B54" i="107" s="1"/>
  <c r="B55" i="107" s="1"/>
  <c r="B56" i="107" s="1"/>
  <c r="B57" i="107" s="1"/>
  <c r="B58" i="107" s="1"/>
  <c r="B59" i="107" s="1"/>
  <c r="B60" i="107" s="1"/>
  <c r="B61" i="107" s="1"/>
  <c r="B62" i="107" s="1"/>
  <c r="B63" i="107" s="1"/>
  <c r="B64" i="107" s="1"/>
  <c r="B65" i="107" s="1"/>
  <c r="B66" i="107" s="1"/>
  <c r="B67" i="107" s="1"/>
  <c r="B68" i="107" s="1"/>
  <c r="B69" i="107" s="1"/>
  <c r="B70" i="107" s="1"/>
  <c r="B71" i="107" s="1"/>
  <c r="B72" i="107" s="1"/>
  <c r="B73" i="107" s="1"/>
  <c r="B74" i="107" s="1"/>
  <c r="B75" i="107" s="1"/>
  <c r="B76" i="107" s="1"/>
  <c r="B77" i="107" s="1"/>
  <c r="B78" i="107" s="1"/>
  <c r="B79" i="107" s="1"/>
  <c r="B80" i="107" s="1"/>
  <c r="B81" i="107" s="1"/>
  <c r="B82" i="107" s="1"/>
  <c r="B83" i="107" s="1"/>
  <c r="B84" i="107" s="1"/>
  <c r="B85" i="107" s="1"/>
  <c r="B86" i="107" s="1"/>
  <c r="B87" i="107" s="1"/>
  <c r="B88" i="107" s="1"/>
  <c r="B89" i="107" s="1"/>
  <c r="B90" i="107" s="1"/>
  <c r="B91" i="107" s="1"/>
  <c r="B92" i="107" s="1"/>
  <c r="B93" i="107" s="1"/>
  <c r="B94" i="107" s="1"/>
  <c r="B95" i="107" s="1"/>
  <c r="B96" i="107" s="1"/>
  <c r="B97" i="107" s="1"/>
  <c r="B98" i="107" s="1"/>
  <c r="B99" i="107" s="1"/>
  <c r="B100" i="107" s="1"/>
  <c r="B101" i="107" s="1"/>
  <c r="B102" i="107" s="1"/>
  <c r="B103" i="107" s="1"/>
  <c r="B104" i="107" s="1"/>
  <c r="B105" i="107" s="1"/>
  <c r="B106" i="107" s="1"/>
  <c r="B107" i="107" s="1"/>
  <c r="B108" i="107" s="1"/>
  <c r="B109" i="107" s="1"/>
  <c r="B110" i="107" s="1"/>
  <c r="B111" i="107" s="1"/>
  <c r="B112" i="107" s="1"/>
  <c r="B113" i="107" s="1"/>
  <c r="B114" i="107" s="1"/>
  <c r="B115" i="107" s="1"/>
  <c r="B116" i="107" s="1"/>
  <c r="B117" i="107" s="1"/>
  <c r="B118" i="107" s="1"/>
  <c r="B119" i="107" s="1"/>
  <c r="B120" i="107" s="1"/>
  <c r="B121" i="107" s="1"/>
  <c r="B122" i="107" s="1"/>
  <c r="B123" i="107" s="1"/>
  <c r="B124" i="107" s="1"/>
  <c r="B125" i="107" s="1"/>
  <c r="B126" i="107" s="1"/>
  <c r="B127" i="107" s="1"/>
  <c r="B128" i="107" s="1"/>
  <c r="B129" i="107" s="1"/>
  <c r="B130" i="107" s="1"/>
  <c r="B131" i="107" s="1"/>
  <c r="B132" i="107" s="1"/>
  <c r="B133" i="107" s="1"/>
  <c r="B134" i="107" s="1"/>
  <c r="B135" i="107" s="1"/>
  <c r="B136" i="107" s="1"/>
  <c r="B137" i="107" s="1"/>
  <c r="B138" i="107" s="1"/>
  <c r="B139" i="107" s="1"/>
  <c r="B140" i="107" s="1"/>
  <c r="B141" i="107" s="1"/>
  <c r="B142" i="107" s="1"/>
  <c r="B143" i="107" s="1"/>
  <c r="B144" i="107" s="1"/>
  <c r="B145" i="107" s="1"/>
  <c r="B146" i="107" s="1"/>
  <c r="B147" i="107" s="1"/>
  <c r="B148" i="107" s="1"/>
  <c r="B149" i="107" s="1"/>
  <c r="B150" i="107" s="1"/>
  <c r="B151" i="107" s="1"/>
  <c r="B152" i="107" s="1"/>
  <c r="B153" i="107" s="1"/>
  <c r="B155" i="107" s="1"/>
  <c r="B157" i="107" s="1"/>
  <c r="B158" i="107" s="1"/>
  <c r="B159" i="107" s="1"/>
  <c r="B161" i="107" s="1"/>
  <c r="B20" i="161"/>
  <c r="B19" i="158"/>
  <c r="B24" i="133"/>
  <c r="B33" i="127" l="1"/>
  <c r="B35" i="127" s="1"/>
  <c r="B37" i="127" s="1"/>
  <c r="K24" i="127"/>
  <c r="L24" i="127" s="1"/>
  <c r="F14" i="132"/>
  <c r="E14" i="132" s="1"/>
  <c r="B20" i="158"/>
  <c r="B21" i="158" s="1"/>
  <c r="B22" i="158" s="1"/>
  <c r="B23" i="158" s="1"/>
  <c r="B24" i="158" s="1"/>
  <c r="B25" i="158" s="1"/>
  <c r="B26" i="158" s="1"/>
  <c r="B27" i="158" s="1"/>
  <c r="B28" i="158" s="1"/>
  <c r="B29" i="158" s="1"/>
  <c r="B30" i="158" s="1"/>
  <c r="B31" i="158" s="1"/>
  <c r="B32" i="158" s="1"/>
  <c r="B33" i="158" s="1"/>
  <c r="B34" i="158" s="1"/>
  <c r="B35" i="158" s="1"/>
  <c r="B36" i="158" s="1"/>
  <c r="B37" i="158" s="1"/>
  <c r="B38" i="158" s="1"/>
  <c r="B39" i="158" s="1"/>
  <c r="B40" i="158" s="1"/>
  <c r="B41" i="158" s="1"/>
  <c r="B42" i="158" s="1"/>
  <c r="B43" i="158" s="1"/>
  <c r="B44" i="158" s="1"/>
  <c r="B45" i="158" s="1"/>
  <c r="B46" i="158" s="1"/>
  <c r="B47" i="158" s="1"/>
  <c r="B48" i="158" s="1"/>
  <c r="B49" i="158" s="1"/>
  <c r="B50" i="158" s="1"/>
  <c r="B51" i="158" s="1"/>
  <c r="B52" i="158" s="1"/>
  <c r="B53" i="158" s="1"/>
  <c r="B54" i="158" s="1"/>
  <c r="B55" i="158" s="1"/>
  <c r="B56" i="158" s="1"/>
  <c r="B57" i="158" s="1"/>
  <c r="B58" i="158" s="1"/>
  <c r="B59" i="158" s="1"/>
  <c r="B60" i="158" s="1"/>
  <c r="B61" i="158" s="1"/>
  <c r="B62" i="158" s="1"/>
  <c r="B63" i="158" s="1"/>
  <c r="B64" i="158" s="1"/>
  <c r="B65" i="158" s="1"/>
  <c r="B66" i="158" s="1"/>
  <c r="B67" i="158" s="1"/>
  <c r="B68" i="158" s="1"/>
  <c r="B69" i="158" s="1"/>
  <c r="B70" i="158" s="1"/>
  <c r="B71" i="158" s="1"/>
  <c r="B72" i="158" s="1"/>
  <c r="B73" i="158" s="1"/>
  <c r="B74" i="158" s="1"/>
  <c r="B75" i="158" s="1"/>
  <c r="B76" i="158" s="1"/>
  <c r="B77" i="158" s="1"/>
  <c r="B78" i="158" s="1"/>
  <c r="B79" i="158" s="1"/>
  <c r="B80" i="158" s="1"/>
  <c r="B81" i="158" s="1"/>
  <c r="B82" i="158" s="1"/>
  <c r="B83" i="158" s="1"/>
  <c r="B84" i="158" s="1"/>
  <c r="B85" i="158" s="1"/>
  <c r="B86" i="158" s="1"/>
  <c r="B87" i="158" s="1"/>
  <c r="B88" i="158" s="1"/>
  <c r="B89" i="158" s="1"/>
  <c r="B90" i="158" s="1"/>
  <c r="B91" i="158" s="1"/>
  <c r="B92" i="158" s="1"/>
  <c r="B93" i="158" s="1"/>
  <c r="B94" i="158" s="1"/>
  <c r="B95" i="158" s="1"/>
  <c r="B96" i="158" s="1"/>
  <c r="B97" i="158" s="1"/>
  <c r="B98" i="158" s="1"/>
  <c r="B99" i="158" s="1"/>
  <c r="B100" i="158" s="1"/>
  <c r="B101" i="158" s="1"/>
  <c r="B102" i="158" s="1"/>
  <c r="B103" i="158" s="1"/>
  <c r="B104" i="158" s="1"/>
  <c r="B105" i="158" s="1"/>
  <c r="B106" i="158" s="1"/>
  <c r="B107" i="158" s="1"/>
  <c r="B108" i="158" s="1"/>
  <c r="B109" i="158" s="1"/>
  <c r="B110" i="158" s="1"/>
  <c r="B111" i="158" s="1"/>
  <c r="B112" i="158" s="1"/>
  <c r="B113" i="158" s="1"/>
  <c r="B114" i="158" s="1"/>
  <c r="B115" i="158" s="1"/>
  <c r="B116" i="158" s="1"/>
  <c r="B117" i="158" s="1"/>
  <c r="B118" i="158" s="1"/>
  <c r="B119" i="158" s="1"/>
  <c r="B120" i="158" s="1"/>
  <c r="B121" i="158" s="1"/>
  <c r="B122" i="158" s="1"/>
  <c r="B123" i="158" s="1"/>
  <c r="B124" i="158" s="1"/>
  <c r="B125" i="158" s="1"/>
  <c r="B126" i="158" s="1"/>
  <c r="B127" i="158" s="1"/>
  <c r="B128" i="158" s="1"/>
  <c r="B129" i="158" s="1"/>
  <c r="B130" i="158" s="1"/>
  <c r="B131" i="158" s="1"/>
  <c r="B132" i="158" s="1"/>
  <c r="B133" i="158" s="1"/>
  <c r="B134" i="158" s="1"/>
  <c r="B135" i="158" s="1"/>
  <c r="B136" i="158" s="1"/>
  <c r="B137" i="158" s="1"/>
  <c r="B138" i="158" s="1"/>
  <c r="B139" i="158" s="1"/>
  <c r="B140" i="158" s="1"/>
  <c r="B141" i="158" s="1"/>
  <c r="B142" i="158" s="1"/>
  <c r="B143" i="158" s="1"/>
  <c r="B144" i="158" s="1"/>
  <c r="B145" i="158" s="1"/>
  <c r="B146" i="158" s="1"/>
  <c r="B147" i="158" s="1"/>
  <c r="B148" i="158" s="1"/>
  <c r="B149" i="158" s="1"/>
  <c r="B150" i="158" s="1"/>
  <c r="B151" i="158" s="1"/>
  <c r="B152" i="158" s="1"/>
  <c r="B153" i="158" s="1"/>
  <c r="B154" i="158" s="1"/>
  <c r="B155" i="158" s="1"/>
  <c r="B156" i="158" s="1"/>
  <c r="B157" i="158" s="1"/>
  <c r="B158" i="158" s="1"/>
  <c r="B159" i="158" s="1"/>
  <c r="B160" i="158" s="1"/>
  <c r="B161" i="158" s="1"/>
  <c r="B163" i="158" s="1"/>
  <c r="B165" i="158" s="1"/>
  <c r="B166" i="158" s="1"/>
  <c r="B167" i="158" s="1"/>
  <c r="B169" i="158" s="1"/>
  <c r="B21" i="161"/>
  <c r="B22" i="161" s="1"/>
  <c r="B23" i="161" s="1"/>
  <c r="B24" i="161" s="1"/>
  <c r="B25" i="161" s="1"/>
  <c r="B26" i="161" s="1"/>
  <c r="B27" i="161" s="1"/>
  <c r="B28" i="161" s="1"/>
  <c r="B29" i="161" s="1"/>
  <c r="B30" i="161" s="1"/>
  <c r="B31" i="161" s="1"/>
  <c r="B32" i="161" s="1"/>
  <c r="B33" i="161" s="1"/>
  <c r="B34" i="161" s="1"/>
  <c r="B35" i="161" s="1"/>
  <c r="B36" i="161" s="1"/>
  <c r="B37" i="161" s="1"/>
  <c r="B38" i="161" s="1"/>
  <c r="B39" i="161" s="1"/>
  <c r="B40" i="161" s="1"/>
  <c r="B41" i="161" s="1"/>
  <c r="B42" i="161" s="1"/>
  <c r="B43" i="161" s="1"/>
  <c r="B44" i="161" s="1"/>
  <c r="B45" i="161" s="1"/>
  <c r="B46" i="161" s="1"/>
  <c r="B47" i="161" s="1"/>
  <c r="B48" i="161" s="1"/>
  <c r="B49" i="161" s="1"/>
  <c r="B50" i="161" s="1"/>
  <c r="B51" i="161" s="1"/>
  <c r="B52" i="161" s="1"/>
  <c r="B53" i="161" s="1"/>
  <c r="B54" i="161" s="1"/>
  <c r="B55" i="161" s="1"/>
  <c r="B56" i="161" s="1"/>
  <c r="B57" i="161" s="1"/>
  <c r="B58" i="161" s="1"/>
  <c r="B59" i="161" s="1"/>
  <c r="B60" i="161" s="1"/>
  <c r="B61" i="161" s="1"/>
  <c r="B62" i="161" s="1"/>
  <c r="B63" i="161" s="1"/>
  <c r="B64" i="161" s="1"/>
  <c r="B65" i="161" s="1"/>
  <c r="B66" i="161" s="1"/>
  <c r="B67" i="161" s="1"/>
  <c r="B68" i="161" s="1"/>
  <c r="B69" i="161" s="1"/>
  <c r="B70" i="161" s="1"/>
  <c r="B71" i="161" s="1"/>
  <c r="B72" i="161" s="1"/>
  <c r="B73" i="161" s="1"/>
  <c r="B74" i="161" s="1"/>
  <c r="B75" i="161" s="1"/>
  <c r="B76" i="161" s="1"/>
  <c r="B77" i="161" s="1"/>
  <c r="B78" i="161" s="1"/>
  <c r="B79" i="161" s="1"/>
  <c r="B80" i="161" s="1"/>
  <c r="B81" i="161" s="1"/>
  <c r="B82" i="161" s="1"/>
  <c r="B83" i="161" s="1"/>
  <c r="B84" i="161" s="1"/>
  <c r="B85" i="161" s="1"/>
  <c r="B86" i="161" s="1"/>
  <c r="B87" i="161" s="1"/>
  <c r="B88" i="161" s="1"/>
  <c r="B89" i="161" s="1"/>
  <c r="B90" i="161" s="1"/>
  <c r="B91" i="161" s="1"/>
  <c r="B92" i="161" s="1"/>
  <c r="B93" i="161" s="1"/>
  <c r="B94" i="161" s="1"/>
  <c r="B95" i="161" s="1"/>
  <c r="B96" i="161" s="1"/>
  <c r="B97" i="161" s="1"/>
  <c r="B98" i="161" s="1"/>
  <c r="B99" i="161" s="1"/>
  <c r="B100" i="161" s="1"/>
  <c r="B101" i="161" s="1"/>
  <c r="B102" i="161" s="1"/>
  <c r="B103" i="161" s="1"/>
  <c r="B104" i="161" s="1"/>
  <c r="B105" i="161" s="1"/>
  <c r="B106" i="161" s="1"/>
  <c r="B107" i="161" s="1"/>
  <c r="B108" i="161" s="1"/>
  <c r="B109" i="161" s="1"/>
  <c r="B110" i="161" s="1"/>
  <c r="B111" i="161" s="1"/>
  <c r="B112" i="161" s="1"/>
  <c r="B113" i="161" s="1"/>
  <c r="B114" i="161" s="1"/>
  <c r="B115" i="161" s="1"/>
  <c r="B116" i="161" s="1"/>
  <c r="B117" i="161" s="1"/>
  <c r="B118" i="161" s="1"/>
  <c r="B119" i="161" s="1"/>
  <c r="B120" i="161" s="1"/>
  <c r="B121" i="161" s="1"/>
  <c r="B122" i="161" s="1"/>
  <c r="B123" i="161" s="1"/>
  <c r="B124" i="161" s="1"/>
  <c r="B125" i="161" s="1"/>
  <c r="B126" i="161" s="1"/>
  <c r="B127" i="161" s="1"/>
  <c r="B128" i="161" s="1"/>
  <c r="B129" i="161" s="1"/>
  <c r="B130" i="161" s="1"/>
  <c r="B131" i="161" s="1"/>
  <c r="B132" i="161" s="1"/>
  <c r="B133" i="161" s="1"/>
  <c r="B134" i="161" s="1"/>
  <c r="B135" i="161" s="1"/>
  <c r="B136" i="161" s="1"/>
  <c r="B137" i="161" s="1"/>
  <c r="B138" i="161" s="1"/>
  <c r="B139" i="161" s="1"/>
  <c r="B140" i="161" s="1"/>
  <c r="B141" i="161" s="1"/>
  <c r="B142" i="161" s="1"/>
  <c r="B143" i="161" s="1"/>
  <c r="B144" i="161" s="1"/>
  <c r="B145" i="161" s="1"/>
  <c r="B146" i="161" s="1"/>
  <c r="B147" i="161" s="1"/>
  <c r="B148" i="161" s="1"/>
  <c r="B149" i="161" s="1"/>
  <c r="B150" i="161" s="1"/>
  <c r="B151" i="161" s="1"/>
  <c r="B153" i="161" s="1"/>
  <c r="B155" i="161" s="1"/>
  <c r="B156" i="161" s="1"/>
  <c r="B157" i="161" s="1"/>
  <c r="B159" i="161" s="1"/>
  <c r="B25" i="133"/>
  <c r="B26" i="133" s="1"/>
  <c r="B27" i="133" s="1"/>
  <c r="B28" i="133" s="1"/>
  <c r="B29" i="133" s="1"/>
  <c r="B30" i="133" s="1"/>
  <c r="B31" i="133" s="1"/>
  <c r="B32" i="133" s="1"/>
  <c r="B33" i="133" s="1"/>
  <c r="F17" i="51"/>
  <c r="F18" i="51"/>
  <c r="F19" i="51"/>
  <c r="B34" i="133" l="1"/>
  <c r="B35" i="133" s="1"/>
  <c r="B36" i="133" s="1"/>
  <c r="B37" i="133" s="1"/>
  <c r="B38" i="133" s="1"/>
  <c r="B39" i="133" s="1"/>
  <c r="B40" i="133" s="1"/>
  <c r="B41" i="133" s="1"/>
  <c r="B42" i="133" s="1"/>
  <c r="B43" i="133" s="1"/>
  <c r="B45" i="133" s="1"/>
  <c r="B47" i="133" s="1"/>
  <c r="B49" i="133" s="1"/>
  <c r="B53" i="133" s="1"/>
  <c r="B54" i="133" s="1"/>
  <c r="B55" i="133" s="1"/>
  <c r="B56" i="133" s="1"/>
  <c r="B57" i="133" s="1"/>
  <c r="B58" i="133" s="1"/>
  <c r="B59" i="133" s="1"/>
  <c r="B60" i="133" s="1"/>
  <c r="B61" i="133" s="1"/>
  <c r="B62" i="133" s="1"/>
  <c r="B63" i="133" s="1"/>
  <c r="B64" i="133" s="1"/>
  <c r="B65" i="133" s="1"/>
  <c r="B66" i="133" s="1"/>
  <c r="B67" i="133" s="1"/>
  <c r="B68" i="133" s="1"/>
  <c r="B69" i="133" s="1"/>
  <c r="B70" i="133" s="1"/>
  <c r="B71" i="133" s="1"/>
  <c r="B72" i="133" s="1"/>
  <c r="B73" i="133" s="1"/>
  <c r="B74" i="133" s="1"/>
  <c r="B75" i="133" s="1"/>
  <c r="B76" i="133" s="1"/>
  <c r="B77" i="133" s="1"/>
  <c r="B78" i="133" s="1"/>
  <c r="B79" i="133" s="1"/>
  <c r="B80" i="133" s="1"/>
  <c r="B82" i="133" s="1"/>
  <c r="B84" i="133" s="1"/>
  <c r="B86" i="133" s="1"/>
  <c r="F21" i="51"/>
  <c r="F10" i="53" s="1"/>
  <c r="E10" i="53" s="1"/>
  <c r="F12" i="53" l="1"/>
  <c r="E12" i="53" s="1"/>
  <c r="E21" i="51"/>
  <c r="I17" i="127" s="1"/>
  <c r="K17" i="127" s="1"/>
  <c r="L17" i="127" s="1"/>
  <c r="L37" i="127" s="1"/>
</calcChain>
</file>

<file path=xl/sharedStrings.xml><?xml version="1.0" encoding="utf-8"?>
<sst xmlns="http://schemas.openxmlformats.org/spreadsheetml/2006/main" count="494" uniqueCount="222">
  <si>
    <t>Working Capital Requirement</t>
  </si>
  <si>
    <t>Summary</t>
  </si>
  <si>
    <t>Line</t>
  </si>
  <si>
    <t>Description</t>
  </si>
  <si>
    <t>Revenue Lag</t>
  </si>
  <si>
    <t>Ref.</t>
  </si>
  <si>
    <t>Expense Lead</t>
  </si>
  <si>
    <t>Operations and Maintenance Expenses</t>
  </si>
  <si>
    <t>A</t>
  </si>
  <si>
    <t>Taxes Other Than Income Taxes</t>
  </si>
  <si>
    <t>F</t>
  </si>
  <si>
    <t>(Lead)/Lag Days</t>
  </si>
  <si>
    <t>Reference</t>
  </si>
  <si>
    <t>Dollar Days</t>
  </si>
  <si>
    <t>Service Period Lag</t>
  </si>
  <si>
    <t>Billing Lag</t>
  </si>
  <si>
    <t>Composite Revenue Lag</t>
  </si>
  <si>
    <t>Average</t>
  </si>
  <si>
    <t>Amount</t>
  </si>
  <si>
    <t xml:space="preserve">Line </t>
  </si>
  <si>
    <t xml:space="preserve">Payments </t>
  </si>
  <si>
    <t>Total</t>
  </si>
  <si>
    <t>Expense</t>
  </si>
  <si>
    <t>Percent</t>
  </si>
  <si>
    <t>Pay Period - Start</t>
  </si>
  <si>
    <t>Pay Period - End</t>
  </si>
  <si>
    <t>Pay Period - Midpoint</t>
  </si>
  <si>
    <t>Pay Date</t>
  </si>
  <si>
    <t>Payment Date</t>
  </si>
  <si>
    <t>Service Period Start</t>
  </si>
  <si>
    <t>Service Period End</t>
  </si>
  <si>
    <t>Midpoint of Service</t>
  </si>
  <si>
    <t>Invoice Date</t>
  </si>
  <si>
    <t>Federal Income Tax</t>
  </si>
  <si>
    <t>Midpoint of Service Period</t>
  </si>
  <si>
    <t>State Income Tax</t>
  </si>
  <si>
    <t>Composite (Lead)/Lag Days</t>
  </si>
  <si>
    <t>Service Period Mid-Point</t>
  </si>
  <si>
    <t>Date Paid</t>
  </si>
  <si>
    <t>Weighted Days</t>
  </si>
  <si>
    <t>Weighted Dollar-Days</t>
  </si>
  <si>
    <t>Payroll</t>
  </si>
  <si>
    <t>Total Payroll</t>
  </si>
  <si>
    <t>Average Daily Expenses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</si>
  <si>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</si>
  <si>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</si>
  <si>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</si>
  <si>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</si>
  <si>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</si>
  <si>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</si>
  <si>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</si>
  <si>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</si>
  <si>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</si>
  <si>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B</t>
  </si>
  <si>
    <t>Interest on Long-Term Debt</t>
  </si>
  <si>
    <t>Cash Working Capital Requirement</t>
  </si>
  <si>
    <t>(Lead)/ Lag Days</t>
  </si>
  <si>
    <t>Fuel</t>
  </si>
  <si>
    <t>Coal and Oil</t>
  </si>
  <si>
    <t>Gas</t>
  </si>
  <si>
    <t>Fuel Type</t>
  </si>
  <si>
    <t>Coal</t>
  </si>
  <si>
    <t>Oil</t>
  </si>
  <si>
    <t>WP (B) - Fuel</t>
  </si>
  <si>
    <t>Weighted Dollar Days</t>
  </si>
  <si>
    <t>Calculation of Payroll Lead Days</t>
  </si>
  <si>
    <t>Direct Deposit</t>
  </si>
  <si>
    <t>Check Payments</t>
  </si>
  <si>
    <t>Payroll Tax Deductions</t>
  </si>
  <si>
    <t>Check Float</t>
  </si>
  <si>
    <t>Total (Lead)/Lag</t>
  </si>
  <si>
    <t>Adjustment for Vacation Pay:</t>
  </si>
  <si>
    <t>Regular</t>
  </si>
  <si>
    <t>Total (Lead)/Lag Adjusted for Vacation Days</t>
  </si>
  <si>
    <t>Payroll Lead Direct Deposit Calculation</t>
  </si>
  <si>
    <t>Manual Checks</t>
  </si>
  <si>
    <t>Total Payments</t>
  </si>
  <si>
    <t>Payroll Deduction Lead Calculation</t>
  </si>
  <si>
    <t>Payroll Check Float</t>
  </si>
  <si>
    <t>Float Days</t>
  </si>
  <si>
    <t>Vacation Pay Percentage Calculation</t>
  </si>
  <si>
    <t>Vacation Pay</t>
  </si>
  <si>
    <t>Percent Vacation Pay</t>
  </si>
  <si>
    <t>C-1a</t>
  </si>
  <si>
    <t>Total (Lead)/Lag Days</t>
  </si>
  <si>
    <t>Incentive Award (CIP) Float</t>
  </si>
  <si>
    <t>A-1</t>
  </si>
  <si>
    <t>Transaction Amount</t>
  </si>
  <si>
    <t>Midpoint</t>
  </si>
  <si>
    <t>Purchased Power</t>
  </si>
  <si>
    <t>D-1</t>
  </si>
  <si>
    <t>D-2</t>
  </si>
  <si>
    <t>Purchased Power Expense</t>
  </si>
  <si>
    <t>Other O&amp;M</t>
  </si>
  <si>
    <t>Business Unit</t>
  </si>
  <si>
    <t>Total Other O&amp;M Lead Days</t>
  </si>
  <si>
    <t>Days Lead</t>
  </si>
  <si>
    <t>Weighted Lead</t>
  </si>
  <si>
    <t>Amount Paid</t>
  </si>
  <si>
    <t>Expense Lead from Service Period to Invoice Date</t>
  </si>
  <si>
    <t>Expense Lead from Invoice Date to Payment Date</t>
  </si>
  <si>
    <t>Expense Lead from Payment Date to Check Clear</t>
  </si>
  <si>
    <t>(Lead)/Lag</t>
  </si>
  <si>
    <t>Percent of Total Taxes for Year</t>
  </si>
  <si>
    <t>Check Reconcile Date</t>
  </si>
  <si>
    <t>Payment (Lead)/Lag Days</t>
  </si>
  <si>
    <t>Tax Amount</t>
  </si>
  <si>
    <t>Property Tax</t>
  </si>
  <si>
    <t>Payroll Taxes</t>
  </si>
  <si>
    <t>(Lead) Lag Days</t>
  </si>
  <si>
    <t>Payroll Taxes - FICA</t>
  </si>
  <si>
    <t>Payroll Taxes - FUTA</t>
  </si>
  <si>
    <t>Payroll Taxes - SUTA</t>
  </si>
  <si>
    <t>Long-Term Debt</t>
  </si>
  <si>
    <t>Interest</t>
  </si>
  <si>
    <t>Incentive Award (CIP)</t>
  </si>
  <si>
    <t>C</t>
  </si>
  <si>
    <t>D</t>
  </si>
  <si>
    <t>E</t>
  </si>
  <si>
    <t>G</t>
  </si>
  <si>
    <t>H</t>
  </si>
  <si>
    <t>I</t>
  </si>
  <si>
    <t>J</t>
  </si>
  <si>
    <t>K</t>
  </si>
  <si>
    <t>L</t>
  </si>
  <si>
    <t>Other O&amp;M - Excluding Payroll</t>
  </si>
  <si>
    <t>Payroll Payment Date</t>
  </si>
  <si>
    <t>FICA Payment Date</t>
  </si>
  <si>
    <t>FICA Taxes</t>
  </si>
  <si>
    <t>C-1</t>
  </si>
  <si>
    <t>C-2</t>
  </si>
  <si>
    <t>Fuel - Coal and Oil</t>
  </si>
  <si>
    <t>Fuel - Gas</t>
  </si>
  <si>
    <t>Medical Benefits</t>
  </si>
  <si>
    <t>Vacation</t>
  </si>
  <si>
    <t>Service Corp Billings - Other O&amp;M Payments</t>
  </si>
  <si>
    <t>Inter-Company Billings - Other O&amp;M Payments</t>
  </si>
  <si>
    <t>Kentucky Power Company</t>
  </si>
  <si>
    <t>BU 117 - Generation</t>
  </si>
  <si>
    <t>BU 110 - Distribution</t>
  </si>
  <si>
    <t>BU 180 - Transmission</t>
  </si>
  <si>
    <t>BU110 - Distribution</t>
  </si>
  <si>
    <t>BU180 - Transmission</t>
  </si>
  <si>
    <t>Utility Gross Receipts License Tax (UGRLT)</t>
  </si>
  <si>
    <t>Weighting Factor</t>
  </si>
  <si>
    <t>Weighted Lead Time</t>
  </si>
  <si>
    <t>H-2</t>
  </si>
  <si>
    <t>H-1</t>
  </si>
  <si>
    <t>H-3</t>
  </si>
  <si>
    <t>Sales and Use Tax</t>
  </si>
  <si>
    <t>Other Taxes</t>
  </si>
  <si>
    <t>Federal Excise Taxes</t>
  </si>
  <si>
    <t>Local Franchise Fee</t>
  </si>
  <si>
    <t>Local Street Lighting Fee</t>
  </si>
  <si>
    <t>Total Federal Excise Taxes</t>
  </si>
  <si>
    <t>Total Local Franchise Fee</t>
  </si>
  <si>
    <t>Total Lead</t>
  </si>
  <si>
    <t>Service Lead</t>
  </si>
  <si>
    <t>Total Other Taxes</t>
  </si>
  <si>
    <t>Total Local Street Lighting Fee</t>
  </si>
  <si>
    <t>Total - Direct Deposit, Manual Checks and Taxes/Deductions</t>
  </si>
  <si>
    <t>Check Number</t>
  </si>
  <si>
    <t>C-1a, C-1b</t>
  </si>
  <si>
    <t>C-1a, C-1b, C-1b-3</t>
  </si>
  <si>
    <t>C-1a, C-1b-2</t>
  </si>
  <si>
    <t>AEP Service Corp Billing - BU 117 - Gen</t>
  </si>
  <si>
    <t>AEP Service Corp Billing - BU 110 - Dist</t>
  </si>
  <si>
    <t>AEP Service Corp Billing - BU 180 - Trans</t>
  </si>
  <si>
    <t>AEP Inter-Company Billings - BU 117 - Gen</t>
  </si>
  <si>
    <t>AEP Inter-Company Billings - BU 110 - Dist</t>
  </si>
  <si>
    <t>AEP Inter-Company Billings - BU 180 - Trans</t>
  </si>
  <si>
    <t>BU 117 - Gen</t>
  </si>
  <si>
    <t>BU 110 - Dist</t>
  </si>
  <si>
    <t>BU 180 - Trans</t>
  </si>
  <si>
    <t>BU 117 - Generation - Other O&amp;M Sample</t>
  </si>
  <si>
    <t>Total Other O&amp;M Expense Lead - BU 117 Generation</t>
  </si>
  <si>
    <t>BU 110 - Distribution - Other O&amp;M Sample</t>
  </si>
  <si>
    <t>Total Other O&amp;M Expense Lead - BU 110 Distribution</t>
  </si>
  <si>
    <t>BU 180 - Transmission - Other O&amp;M Sample</t>
  </si>
  <si>
    <t>Total Other O&amp;M Expense Lead - BU 180 Transmission</t>
  </si>
  <si>
    <t>Generation - BU 117</t>
  </si>
  <si>
    <t>Distribution - BU 110</t>
  </si>
  <si>
    <t>Total FICA Taxes BU 117</t>
  </si>
  <si>
    <t>Total FICA Taxes BU 110</t>
  </si>
  <si>
    <t>KY Sales and Use Tax - Energy Exemption Annual Return</t>
  </si>
  <si>
    <t>M</t>
  </si>
  <si>
    <t>Kentucky Sales and Use Tax - Energy Exemption Annual Return</t>
  </si>
  <si>
    <t>Period Beginning</t>
  </si>
  <si>
    <t>Period Ending</t>
  </si>
  <si>
    <t>Federal Unemployment Taxes</t>
  </si>
  <si>
    <t>State Unemployment Taxes - Kentucky</t>
  </si>
  <si>
    <t>State Unemployment Taxes - West Virginia</t>
  </si>
  <si>
    <t>Federal Insurance Contributions Act (FICA) Taxes</t>
  </si>
  <si>
    <t>Payroll Tax and Withholding Deductions</t>
  </si>
  <si>
    <t>Total FUTA Taxes</t>
  </si>
  <si>
    <t>Total KY SUTA Taxes</t>
  </si>
  <si>
    <t>Total WV SUTA Taxes</t>
  </si>
  <si>
    <t>Withholding Taxes and Deductions</t>
  </si>
  <si>
    <t>Total Payroll Withholdings</t>
  </si>
  <si>
    <t>2025 Lead-Lag Study</t>
  </si>
  <si>
    <t>Kentucky</t>
  </si>
  <si>
    <t>West Virginia</t>
  </si>
  <si>
    <t>Total SUTA Taxes</t>
  </si>
  <si>
    <t>Total Payroll Taxes</t>
  </si>
  <si>
    <t>FUTA Taxes</t>
  </si>
  <si>
    <t>SUTA Taxes - Kentucky</t>
  </si>
  <si>
    <t>SUTA Taxes - West Virginia</t>
  </si>
  <si>
    <t>Billing Cycle</t>
  </si>
  <si>
    <t>Meter Read Date</t>
  </si>
  <si>
    <t>Billing Date</t>
  </si>
  <si>
    <t>O&amp;M Expense (Including Purchased Power)</t>
  </si>
  <si>
    <t>D-2a</t>
  </si>
  <si>
    <t>D-2b</t>
  </si>
  <si>
    <t>D-2c</t>
  </si>
  <si>
    <t>D-2d</t>
  </si>
  <si>
    <t>D-2e</t>
  </si>
  <si>
    <t>C-1b-4</t>
  </si>
  <si>
    <t>Savings Plan and Benefits</t>
  </si>
  <si>
    <t>Savings Plan</t>
  </si>
  <si>
    <t>Test Year Expenses</t>
  </si>
  <si>
    <t>C-3</t>
  </si>
  <si>
    <t>Payment Lead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</si>
</sst>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0.00_);\(0.00\)"/>
    <numFmt numFmtId="166" formatCode="[$-409]mmmm\-yyyy;@"/>
    <numFmt numFmtId="167" formatCode="[$-F800]dddd\,\ mmmm\ dd\,\ yyyy"/>
    <numFmt numFmtId="168" formatCode="_(* #,##0.0_);_(* \(#,##0.0\);&quot;&quot;;_(@_)"/>
    <numFmt numFmtId="169" formatCode="[Blue]#,##0,_);[Red]\(#,##0,\)"/>
    <numFmt numFmtId="170" formatCode="0.00_);\(0.00\);_(\ &quot;-&quot;_)"/>
    <numFmt numFmtId="171" formatCode="_(&quot;$&quot;* #,##0_);_(&quot;$&quot;* \(#,##0\);_(&quot;$&quot;* &quot;-&quot;??_);_(@_)"/>
    <numFmt numFmtId="172" formatCode="_(* #,##0_);_(* \(#,##0\);_(* &quot;-&quot;??_);_(@_)"/>
    <numFmt numFmtId="173" formatCode="[$-409]mmmm\-yy;@"/>
    <numFmt numFmtId="174" formatCode="dd\-mmm\-yy"/>
    <numFmt numFmtId="175" formatCode="dd\-mmm"/>
    <numFmt numFmtId="176" formatCode="0.0%"/>
    <numFmt numFmtId="177" formatCode="[$-409]mmmm\ d\,\ yyyy;@"/>
    <numFmt numFmtId="178" formatCode="0.000%"/>
    <numFmt numFmtId="179" formatCode="m/d/yy;@"/>
  </numFmts>
  <fonts count="9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u/>
      <sz val="10"/>
      <color indexed="12"/>
      <name val="Arial"/>
      <family val="2"/>
    </font>
    <font>
      <sz val="10"/>
      <name val="Arial MT"/>
    </font>
    <font>
      <sz val="7"/>
      <name val="Small Fonts"/>
      <family val="2"/>
    </font>
    <font>
      <sz val="8"/>
      <color indexed="48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0"/>
      <color theme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C0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0"/>
      <name val="Antique Oliv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entury Gothic"/>
      <family val="2"/>
    </font>
    <font>
      <sz val="11"/>
      <color rgb="FFFF0000"/>
      <name val="Calibri"/>
      <family val="2"/>
    </font>
    <font>
      <sz val="10"/>
      <color rgb="FF3333FF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7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rgb="FF92D05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198">
    <xf numFmtId="0" fontId="0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33" fillId="0" borderId="0"/>
    <xf numFmtId="0" fontId="25" fillId="0" borderId="0"/>
    <xf numFmtId="4" fontId="26" fillId="33" borderId="10" applyNumberFormat="0" applyProtection="0">
      <alignment vertical="center"/>
    </xf>
    <xf numFmtId="4" fontId="27" fillId="33" borderId="10" applyNumberFormat="0" applyProtection="0">
      <alignment vertical="center"/>
    </xf>
    <xf numFmtId="4" fontId="26" fillId="33" borderId="10" applyNumberFormat="0" applyProtection="0">
      <alignment horizontal="left" vertical="center" indent="1"/>
    </xf>
    <xf numFmtId="4" fontId="26" fillId="33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4" fontId="26" fillId="35" borderId="10" applyNumberFormat="0" applyProtection="0">
      <alignment horizontal="right" vertical="center"/>
    </xf>
    <xf numFmtId="4" fontId="26" fillId="36" borderId="10" applyNumberFormat="0" applyProtection="0">
      <alignment horizontal="right" vertical="center"/>
    </xf>
    <xf numFmtId="4" fontId="26" fillId="37" borderId="10" applyNumberFormat="0" applyProtection="0">
      <alignment horizontal="right" vertical="center"/>
    </xf>
    <xf numFmtId="4" fontId="26" fillId="38" borderId="10" applyNumberFormat="0" applyProtection="0">
      <alignment horizontal="right" vertical="center"/>
    </xf>
    <xf numFmtId="4" fontId="26" fillId="39" borderId="10" applyNumberFormat="0" applyProtection="0">
      <alignment horizontal="right" vertical="center"/>
    </xf>
    <xf numFmtId="4" fontId="26" fillId="40" borderId="10" applyNumberFormat="0" applyProtection="0">
      <alignment horizontal="right" vertical="center"/>
    </xf>
    <xf numFmtId="4" fontId="26" fillId="41" borderId="10" applyNumberFormat="0" applyProtection="0">
      <alignment horizontal="right" vertical="center"/>
    </xf>
    <xf numFmtId="4" fontId="26" fillId="42" borderId="10" applyNumberFormat="0" applyProtection="0">
      <alignment horizontal="right" vertical="center"/>
    </xf>
    <xf numFmtId="4" fontId="26" fillId="43" borderId="10" applyNumberFormat="0" applyProtection="0">
      <alignment horizontal="right" vertical="center"/>
    </xf>
    <xf numFmtId="4" fontId="29" fillId="44" borderId="10" applyNumberFormat="0" applyProtection="0">
      <alignment horizontal="left" vertical="center" indent="1"/>
    </xf>
    <xf numFmtId="4" fontId="26" fillId="45" borderId="11" applyNumberFormat="0" applyProtection="0">
      <alignment horizontal="left" vertical="center" indent="1"/>
    </xf>
    <xf numFmtId="4" fontId="30" fillId="46" borderId="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4" fontId="26" fillId="45" borderId="10" applyNumberFormat="0" applyProtection="0">
      <alignment horizontal="left" vertical="center" indent="1"/>
    </xf>
    <xf numFmtId="4" fontId="26" fillId="47" borderId="10" applyNumberFormat="0" applyProtection="0">
      <alignment horizontal="left" vertical="center" indent="1"/>
    </xf>
    <xf numFmtId="0" fontId="28" fillId="47" borderId="10" applyNumberFormat="0" applyProtection="0">
      <alignment horizontal="left" vertical="center" indent="1"/>
    </xf>
    <xf numFmtId="0" fontId="28" fillId="47" borderId="10" applyNumberFormat="0" applyProtection="0">
      <alignment horizontal="left" vertical="center" indent="1"/>
    </xf>
    <xf numFmtId="0" fontId="28" fillId="47" borderId="10" applyNumberFormat="0" applyProtection="0">
      <alignment horizontal="left" vertical="center" indent="1"/>
    </xf>
    <xf numFmtId="0" fontId="28" fillId="47" borderId="10" applyNumberFormat="0" applyProtection="0">
      <alignment horizontal="left" vertical="center" indent="1"/>
    </xf>
    <xf numFmtId="0" fontId="28" fillId="47" borderId="10" applyNumberFormat="0" applyProtection="0">
      <alignment horizontal="left" vertical="center" indent="1"/>
    </xf>
    <xf numFmtId="0" fontId="28" fillId="47" borderId="10" applyNumberFormat="0" applyProtection="0">
      <alignment horizontal="left" vertical="center" indent="1"/>
    </xf>
    <xf numFmtId="0" fontId="28" fillId="47" borderId="10" applyNumberFormat="0" applyProtection="0">
      <alignment horizontal="left" vertical="center" indent="1"/>
    </xf>
    <xf numFmtId="0" fontId="28" fillId="47" borderId="10" applyNumberFormat="0" applyProtection="0">
      <alignment horizontal="left" vertical="center" indent="1"/>
    </xf>
    <xf numFmtId="0" fontId="28" fillId="47" borderId="10" applyNumberFormat="0" applyProtection="0">
      <alignment horizontal="left" vertical="center" indent="1"/>
    </xf>
    <xf numFmtId="0" fontId="28" fillId="47" borderId="10" applyNumberFormat="0" applyProtection="0">
      <alignment horizontal="left" vertical="center" indent="1"/>
    </xf>
    <xf numFmtId="0" fontId="28" fillId="48" borderId="10" applyNumberFormat="0" applyProtection="0">
      <alignment horizontal="left" vertical="center" indent="1"/>
    </xf>
    <xf numFmtId="0" fontId="28" fillId="48" borderId="10" applyNumberFormat="0" applyProtection="0">
      <alignment horizontal="left" vertical="center" indent="1"/>
    </xf>
    <xf numFmtId="0" fontId="28" fillId="48" borderId="10" applyNumberFormat="0" applyProtection="0">
      <alignment horizontal="left" vertical="center" indent="1"/>
    </xf>
    <xf numFmtId="0" fontId="28" fillId="48" borderId="10" applyNumberFormat="0" applyProtection="0">
      <alignment horizontal="left" vertical="center" indent="1"/>
    </xf>
    <xf numFmtId="0" fontId="28" fillId="48" borderId="10" applyNumberFormat="0" applyProtection="0">
      <alignment horizontal="left" vertical="center" indent="1"/>
    </xf>
    <xf numFmtId="0" fontId="28" fillId="48" borderId="10" applyNumberFormat="0" applyProtection="0">
      <alignment horizontal="left" vertical="center" indent="1"/>
    </xf>
    <xf numFmtId="0" fontId="28" fillId="48" borderId="10" applyNumberFormat="0" applyProtection="0">
      <alignment horizontal="left" vertical="center" indent="1"/>
    </xf>
    <xf numFmtId="0" fontId="28" fillId="48" borderId="10" applyNumberFormat="0" applyProtection="0">
      <alignment horizontal="left" vertical="center" indent="1"/>
    </xf>
    <xf numFmtId="0" fontId="28" fillId="48" borderId="10" applyNumberFormat="0" applyProtection="0">
      <alignment horizontal="left" vertical="center" indent="1"/>
    </xf>
    <xf numFmtId="0" fontId="28" fillId="48" borderId="10" applyNumberFormat="0" applyProtection="0">
      <alignment horizontal="left" vertical="center" indent="1"/>
    </xf>
    <xf numFmtId="0" fontId="28" fillId="49" borderId="10" applyNumberFormat="0" applyProtection="0">
      <alignment horizontal="left" vertical="center" indent="1"/>
    </xf>
    <xf numFmtId="0" fontId="28" fillId="49" borderId="10" applyNumberFormat="0" applyProtection="0">
      <alignment horizontal="left" vertical="center" indent="1"/>
    </xf>
    <xf numFmtId="0" fontId="28" fillId="49" borderId="10" applyNumberFormat="0" applyProtection="0">
      <alignment horizontal="left" vertical="center" indent="1"/>
    </xf>
    <xf numFmtId="0" fontId="28" fillId="49" borderId="10" applyNumberFormat="0" applyProtection="0">
      <alignment horizontal="left" vertical="center" indent="1"/>
    </xf>
    <xf numFmtId="0" fontId="28" fillId="49" borderId="10" applyNumberFormat="0" applyProtection="0">
      <alignment horizontal="left" vertical="center" indent="1"/>
    </xf>
    <xf numFmtId="0" fontId="28" fillId="49" borderId="10" applyNumberFormat="0" applyProtection="0">
      <alignment horizontal="left" vertical="center" indent="1"/>
    </xf>
    <xf numFmtId="0" fontId="28" fillId="49" borderId="10" applyNumberFormat="0" applyProtection="0">
      <alignment horizontal="left" vertical="center" indent="1"/>
    </xf>
    <xf numFmtId="0" fontId="28" fillId="49" borderId="10" applyNumberFormat="0" applyProtection="0">
      <alignment horizontal="left" vertical="center" indent="1"/>
    </xf>
    <xf numFmtId="0" fontId="28" fillId="49" borderId="10" applyNumberFormat="0" applyProtection="0">
      <alignment horizontal="left" vertical="center" indent="1"/>
    </xf>
    <xf numFmtId="0" fontId="28" fillId="49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4" fontId="26" fillId="50" borderId="10" applyNumberFormat="0" applyProtection="0">
      <alignment vertical="center"/>
    </xf>
    <xf numFmtId="4" fontId="27" fillId="50" borderId="10" applyNumberFormat="0" applyProtection="0">
      <alignment vertical="center"/>
    </xf>
    <xf numFmtId="4" fontId="26" fillId="50" borderId="10" applyNumberFormat="0" applyProtection="0">
      <alignment horizontal="left" vertical="center" indent="1"/>
    </xf>
    <xf numFmtId="4" fontId="26" fillId="50" borderId="10" applyNumberFormat="0" applyProtection="0">
      <alignment horizontal="left" vertical="center" indent="1"/>
    </xf>
    <xf numFmtId="4" fontId="26" fillId="45" borderId="10" applyNumberFormat="0" applyProtection="0">
      <alignment horizontal="right" vertical="center"/>
    </xf>
    <xf numFmtId="4" fontId="27" fillId="45" borderId="10" applyNumberFormat="0" applyProtection="0">
      <alignment horizontal="right" vertical="center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28" fillId="34" borderId="10" applyNumberFormat="0" applyProtection="0">
      <alignment horizontal="left" vertical="center" indent="1"/>
    </xf>
    <xf numFmtId="0" fontId="31" fillId="0" borderId="0"/>
    <xf numFmtId="4" fontId="32" fillId="45" borderId="10" applyNumberFormat="0" applyProtection="0">
      <alignment horizontal="right" vertical="center"/>
    </xf>
    <xf numFmtId="0" fontId="34" fillId="0" borderId="0"/>
    <xf numFmtId="44" fontId="34" fillId="0" borderId="0" applyFont="0" applyFill="0" applyBorder="0" applyAlignment="0" applyProtection="0"/>
    <xf numFmtId="0" fontId="28" fillId="0" borderId="0"/>
    <xf numFmtId="39" fontId="28" fillId="0" borderId="12"/>
    <xf numFmtId="43" fontId="28" fillId="0" borderId="0" applyFont="0" applyFill="0" applyBorder="0" applyAlignment="0" applyProtection="0"/>
    <xf numFmtId="40" fontId="3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39" fontId="46" fillId="0" borderId="13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41" fontId="35" fillId="0" borderId="0">
      <alignment horizontal="left"/>
    </xf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37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0" fontId="26" fillId="51" borderId="18" applyNumberFormat="0" applyFont="0" applyAlignment="0" applyProtection="0"/>
    <xf numFmtId="43" fontId="36" fillId="0" borderId="0"/>
    <xf numFmtId="169" fontId="4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9">
      <alignment horizontal="center"/>
    </xf>
    <xf numFmtId="3" fontId="37" fillId="0" borderId="0" applyFont="0" applyFill="0" applyBorder="0" applyAlignment="0" applyProtection="0"/>
    <xf numFmtId="0" fontId="37" fillId="52" borderId="0" applyNumberFormat="0" applyFont="0" applyBorder="0" applyAlignment="0" applyProtection="0"/>
    <xf numFmtId="39" fontId="46" fillId="0" borderId="20"/>
    <xf numFmtId="39" fontId="46" fillId="0" borderId="12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9" fillId="2" borderId="0" applyNumberFormat="0" applyFont="0" applyBorder="0" applyAlignment="0" applyProtection="0"/>
    <xf numFmtId="0" fontId="50" fillId="3" borderId="0" applyNumberFormat="0" applyFont="0" applyBorder="0" applyAlignment="0" applyProtection="0"/>
    <xf numFmtId="6" fontId="28" fillId="53" borderId="0" applyNumberFormat="0" applyFon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1" applyNumberFormat="0" applyFill="0" applyAlignment="0" applyProtection="0"/>
    <xf numFmtId="0" fontId="53" fillId="0" borderId="2" applyNumberFormat="0" applyFill="0" applyAlignment="0" applyProtection="0"/>
    <xf numFmtId="0" fontId="54" fillId="0" borderId="3" applyNumberFormat="0" applyFill="0" applyAlignment="0" applyProtection="0"/>
    <xf numFmtId="0" fontId="54" fillId="0" borderId="0" applyNumberFormat="0" applyFill="0" applyBorder="0" applyAlignment="0" applyProtection="0"/>
    <xf numFmtId="0" fontId="49" fillId="2" borderId="0" applyNumberFormat="0" applyBorder="0" applyAlignment="0" applyProtection="0"/>
    <xf numFmtId="0" fontId="50" fillId="3" borderId="0" applyNumberFormat="0" applyBorder="0" applyAlignment="0" applyProtection="0"/>
    <xf numFmtId="0" fontId="55" fillId="4" borderId="0" applyNumberFormat="0" applyBorder="0" applyAlignment="0" applyProtection="0"/>
    <xf numFmtId="0" fontId="56" fillId="5" borderId="4" applyNumberFormat="0" applyAlignment="0" applyProtection="0"/>
    <xf numFmtId="0" fontId="57" fillId="6" borderId="5" applyNumberFormat="0" applyAlignment="0" applyProtection="0"/>
    <xf numFmtId="0" fontId="58" fillId="6" borderId="4" applyNumberFormat="0" applyAlignment="0" applyProtection="0"/>
    <xf numFmtId="0" fontId="59" fillId="0" borderId="6" applyNumberFormat="0" applyFill="0" applyAlignment="0" applyProtection="0"/>
    <xf numFmtId="0" fontId="60" fillId="7" borderId="7" applyNumberFormat="0" applyAlignment="0" applyProtection="0"/>
    <xf numFmtId="0" fontId="61" fillId="0" borderId="0" applyNumberFormat="0" applyFill="0" applyBorder="0" applyAlignment="0" applyProtection="0"/>
    <xf numFmtId="0" fontId="25" fillId="8" borderId="8" applyNumberFormat="0" applyFont="0" applyAlignment="0" applyProtection="0"/>
    <xf numFmtId="0" fontId="62" fillId="0" borderId="0" applyNumberFormat="0" applyFill="0" applyBorder="0" applyAlignment="0" applyProtection="0"/>
    <xf numFmtId="0" fontId="63" fillId="0" borderId="9" applyNumberFormat="0" applyFill="0" applyAlignment="0" applyProtection="0"/>
    <xf numFmtId="0" fontId="64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64" fillId="28" borderId="0" applyNumberFormat="0" applyBorder="0" applyAlignment="0" applyProtection="0"/>
    <xf numFmtId="0" fontId="64" fillId="29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64" fillId="32" borderId="0" applyNumberFormat="0" applyBorder="0" applyAlignment="0" applyProtection="0"/>
    <xf numFmtId="0" fontId="8" fillId="26" borderId="0" applyNumberFormat="0" applyBorder="0" applyAlignment="0" applyProtection="0"/>
    <xf numFmtId="0" fontId="8" fillId="14" borderId="0" applyNumberFormat="0" applyBorder="0" applyAlignment="0" applyProtection="0"/>
    <xf numFmtId="0" fontId="8" fillId="31" borderId="0" applyNumberFormat="0" applyBorder="0" applyAlignment="0" applyProtection="0"/>
    <xf numFmtId="0" fontId="8" fillId="27" borderId="0" applyNumberFormat="0" applyBorder="0" applyAlignment="0" applyProtection="0"/>
    <xf numFmtId="0" fontId="8" fillId="23" borderId="0" applyNumberFormat="0" applyBorder="0" applyAlignment="0" applyProtection="0"/>
    <xf numFmtId="0" fontId="8" fillId="19" borderId="0" applyNumberFormat="0" applyBorder="0" applyAlignment="0" applyProtection="0"/>
    <xf numFmtId="0" fontId="24" fillId="12" borderId="0" applyNumberFormat="0" applyBorder="0" applyAlignment="0" applyProtection="0"/>
    <xf numFmtId="0" fontId="24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24" fillId="24" borderId="0" applyNumberFormat="0" applyBorder="0" applyAlignment="0" applyProtection="0"/>
    <xf numFmtId="0" fontId="8" fillId="11" borderId="0" applyNumberFormat="0" applyBorder="0" applyAlignment="0" applyProtection="0"/>
    <xf numFmtId="0" fontId="24" fillId="20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24" fillId="16" borderId="0" applyNumberFormat="0" applyBorder="0" applyAlignment="0" applyProtection="0"/>
    <xf numFmtId="0" fontId="8" fillId="10" borderId="0" applyNumberFormat="0" applyBorder="0" applyAlignment="0" applyProtection="0"/>
    <xf numFmtId="0" fontId="24" fillId="25" borderId="0" applyNumberFormat="0" applyBorder="0" applyAlignment="0" applyProtection="0"/>
    <xf numFmtId="0" fontId="23" fillId="0" borderId="9" applyNumberFormat="0" applyFill="0" applyAlignment="0" applyProtection="0"/>
    <xf numFmtId="0" fontId="16" fillId="5" borderId="4" applyNumberFormat="0" applyAlignment="0" applyProtection="0"/>
    <xf numFmtId="0" fontId="22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12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24" fillId="17" borderId="0" applyNumberFormat="0" applyBorder="0" applyAlignment="0" applyProtection="0"/>
    <xf numFmtId="0" fontId="17" fillId="6" borderId="5" applyNumberFormat="0" applyAlignment="0" applyProtection="0"/>
    <xf numFmtId="0" fontId="12" fillId="0" borderId="3" applyNumberFormat="0" applyFill="0" applyAlignment="0" applyProtection="0"/>
    <xf numFmtId="0" fontId="20" fillId="7" borderId="7" applyNumberFormat="0" applyAlignment="0" applyProtection="0"/>
    <xf numFmtId="0" fontId="24" fillId="13" borderId="0" applyNumberFormat="0" applyBorder="0" applyAlignment="0" applyProtection="0"/>
    <xf numFmtId="0" fontId="8" fillId="8" borderId="8" applyNumberFormat="0" applyFont="0" applyAlignment="0" applyProtection="0"/>
    <xf numFmtId="0" fontId="11" fillId="0" borderId="2" applyNumberFormat="0" applyFill="0" applyAlignment="0" applyProtection="0"/>
    <xf numFmtId="0" fontId="18" fillId="6" borderId="4" applyNumberFormat="0" applyAlignment="0" applyProtection="0"/>
    <xf numFmtId="0" fontId="24" fillId="9" borderId="0" applyNumberFormat="0" applyBorder="0" applyAlignment="0" applyProtection="0"/>
    <xf numFmtId="0" fontId="15" fillId="4" borderId="0" applyNumberFormat="0" applyBorder="0" applyAlignment="0" applyProtection="0"/>
    <xf numFmtId="0" fontId="10" fillId="0" borderId="1" applyNumberFormat="0" applyFill="0" applyAlignment="0" applyProtection="0"/>
    <xf numFmtId="0" fontId="14" fillId="3" borderId="0" applyNumberFormat="0" applyBorder="0" applyAlignment="0" applyProtection="0"/>
    <xf numFmtId="0" fontId="24" fillId="32" borderId="0" applyNumberFormat="0" applyBorder="0" applyAlignment="0" applyProtection="0"/>
    <xf numFmtId="0" fontId="19" fillId="0" borderId="6" applyNumberFormat="0" applyFill="0" applyAlignment="0" applyProtection="0"/>
    <xf numFmtId="0" fontId="13" fillId="2" borderId="0" applyNumberFormat="0" applyBorder="0" applyAlignment="0" applyProtection="0"/>
    <xf numFmtId="0" fontId="24" fillId="29" borderId="0" applyNumberFormat="0" applyBorder="0" applyAlignment="0" applyProtection="0"/>
    <xf numFmtId="0" fontId="21" fillId="0" borderId="0" applyNumberForma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25" fillId="0" borderId="0"/>
    <xf numFmtId="0" fontId="8" fillId="0" borderId="0"/>
    <xf numFmtId="9" fontId="25" fillId="0" borderId="0" applyFont="0" applyFill="0" applyBorder="0" applyAlignment="0" applyProtection="0"/>
    <xf numFmtId="0" fontId="28" fillId="0" borderId="0"/>
    <xf numFmtId="43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37" fillId="0" borderId="0"/>
    <xf numFmtId="0" fontId="37" fillId="0" borderId="0"/>
    <xf numFmtId="43" fontId="2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6" fillId="0" borderId="0"/>
    <xf numFmtId="0" fontId="28" fillId="0" borderId="0"/>
    <xf numFmtId="0" fontId="67" fillId="0" borderId="0"/>
    <xf numFmtId="0" fontId="68" fillId="0" borderId="0"/>
    <xf numFmtId="43" fontId="67" fillId="0" borderId="0" applyFont="0" applyFill="0" applyBorder="0" applyAlignment="0" applyProtection="0"/>
    <xf numFmtId="0" fontId="69" fillId="0" borderId="0"/>
    <xf numFmtId="0" fontId="7" fillId="0" borderId="0"/>
    <xf numFmtId="44" fontId="69" fillId="0" borderId="0" applyFont="0" applyFill="0" applyBorder="0" applyAlignment="0" applyProtection="0"/>
    <xf numFmtId="0" fontId="7" fillId="0" borderId="0"/>
    <xf numFmtId="0" fontId="7" fillId="0" borderId="0"/>
    <xf numFmtId="0" fontId="67" fillId="0" borderId="0"/>
    <xf numFmtId="0" fontId="7" fillId="8" borderId="8" applyNumberFormat="0" applyFont="0" applyAlignment="0" applyProtection="0"/>
    <xf numFmtId="0" fontId="8" fillId="0" borderId="0"/>
    <xf numFmtId="43" fontId="28" fillId="0" borderId="0" applyFont="0" applyFill="0" applyBorder="0" applyAlignment="0" applyProtection="0"/>
    <xf numFmtId="0" fontId="28" fillId="0" borderId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0" fillId="5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0" fillId="55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51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0" fillId="56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0" fillId="57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0" fillId="51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0" fillId="5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0" fillId="5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0" fillId="5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0" fillId="5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0" fillId="5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0" fillId="5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71" fillId="57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71" fillId="6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71" fillId="61" borderId="0" applyNumberFormat="0" applyBorder="0" applyAlignment="0" applyProtection="0"/>
    <xf numFmtId="0" fontId="64" fillId="24" borderId="0" applyNumberFormat="0" applyBorder="0" applyAlignment="0" applyProtection="0"/>
    <xf numFmtId="0" fontId="64" fillId="24" borderId="0" applyNumberFormat="0" applyBorder="0" applyAlignment="0" applyProtection="0"/>
    <xf numFmtId="0" fontId="64" fillId="24" borderId="0" applyNumberFormat="0" applyBorder="0" applyAlignment="0" applyProtection="0"/>
    <xf numFmtId="0" fontId="64" fillId="24" borderId="0" applyNumberFormat="0" applyBorder="0" applyAlignment="0" applyProtection="0"/>
    <xf numFmtId="0" fontId="64" fillId="24" borderId="0" applyNumberFormat="0" applyBorder="0" applyAlignment="0" applyProtection="0"/>
    <xf numFmtId="0" fontId="71" fillId="59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64" fillId="28" borderId="0" applyNumberFormat="0" applyBorder="0" applyAlignment="0" applyProtection="0"/>
    <xf numFmtId="0" fontId="71" fillId="57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71" fillId="55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71" fillId="62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71" fillId="60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71" fillId="6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71" fillId="63" borderId="0" applyNumberFormat="0" applyBorder="0" applyAlignment="0" applyProtection="0"/>
    <xf numFmtId="0" fontId="71" fillId="64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64" fillId="29" borderId="0" applyNumberFormat="0" applyBorder="0" applyAlignment="0" applyProtection="0"/>
    <xf numFmtId="0" fontId="71" fillId="65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50" fillId="3" borderId="0" applyNumberFormat="0" applyBorder="0" applyAlignment="0" applyProtection="0"/>
    <xf numFmtId="0" fontId="72" fillId="66" borderId="0" applyNumberFormat="0" applyBorder="0" applyAlignment="0" applyProtection="0"/>
    <xf numFmtId="0" fontId="58" fillId="6" borderId="4" applyNumberFormat="0" applyAlignment="0" applyProtection="0"/>
    <xf numFmtId="0" fontId="58" fillId="6" borderId="4" applyNumberFormat="0" applyAlignment="0" applyProtection="0"/>
    <xf numFmtId="0" fontId="58" fillId="6" borderId="4" applyNumberFormat="0" applyAlignment="0" applyProtection="0"/>
    <xf numFmtId="0" fontId="58" fillId="6" borderId="4" applyNumberFormat="0" applyAlignment="0" applyProtection="0"/>
    <xf numFmtId="0" fontId="58" fillId="6" borderId="4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3" fillId="67" borderId="23" applyNumberFormat="0" applyAlignment="0" applyProtection="0"/>
    <xf numFmtId="0" fontId="74" fillId="68" borderId="24" applyNumberFormat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77" fillId="0" borderId="0" applyNumberFormat="0" applyFill="0" applyBorder="0" applyAlignment="0" applyProtection="0"/>
    <xf numFmtId="2" fontId="28" fillId="69" borderId="0" applyFont="0" applyFill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78" fillId="57" borderId="0" applyNumberFormat="0" applyBorder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79" fillId="0" borderId="25" applyNumberFormat="0" applyFill="0" applyAlignment="0" applyProtection="0"/>
    <xf numFmtId="0" fontId="53" fillId="0" borderId="2" applyNumberFormat="0" applyFill="0" applyAlignment="0" applyProtection="0"/>
    <xf numFmtId="0" fontId="53" fillId="0" borderId="2" applyNumberFormat="0" applyFill="0" applyAlignment="0" applyProtection="0"/>
    <xf numFmtId="0" fontId="53" fillId="0" borderId="2" applyNumberFormat="0" applyFill="0" applyAlignment="0" applyProtection="0"/>
    <xf numFmtId="0" fontId="53" fillId="0" borderId="2" applyNumberFormat="0" applyFill="0" applyAlignment="0" applyProtection="0"/>
    <xf numFmtId="0" fontId="53" fillId="0" borderId="2" applyNumberFormat="0" applyFill="0" applyAlignment="0" applyProtection="0"/>
    <xf numFmtId="0" fontId="53" fillId="0" borderId="2" applyNumberFormat="0" applyFill="0" applyAlignment="0" applyProtection="0"/>
    <xf numFmtId="0" fontId="80" fillId="0" borderId="26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81" fillId="0" borderId="2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6" fillId="5" borderId="4" applyNumberFormat="0" applyAlignment="0" applyProtection="0"/>
    <xf numFmtId="0" fontId="56" fillId="5" borderId="4" applyNumberFormat="0" applyAlignment="0" applyProtection="0"/>
    <xf numFmtId="0" fontId="56" fillId="5" borderId="4" applyNumberFormat="0" applyAlignment="0" applyProtection="0"/>
    <xf numFmtId="0" fontId="56" fillId="5" borderId="4" applyNumberFormat="0" applyAlignment="0" applyProtection="0"/>
    <xf numFmtId="0" fontId="56" fillId="5" borderId="4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82" fillId="58" borderId="23" applyNumberFormat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59" fillId="0" borderId="6" applyNumberFormat="0" applyFill="0" applyAlignment="0" applyProtection="0"/>
    <xf numFmtId="0" fontId="83" fillId="0" borderId="28" applyNumberFormat="0" applyFill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55" fillId="4" borderId="0" applyNumberFormat="0" applyBorder="0" applyAlignment="0" applyProtection="0"/>
    <xf numFmtId="0" fontId="84" fillId="5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5" fillId="0" borderId="0"/>
    <xf numFmtId="0" fontId="7" fillId="0" borderId="0"/>
    <xf numFmtId="0" fontId="75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67" fillId="0" borderId="0"/>
    <xf numFmtId="0" fontId="8" fillId="0" borderId="0"/>
    <xf numFmtId="0" fontId="28" fillId="0" borderId="0"/>
    <xf numFmtId="0" fontId="8" fillId="0" borderId="0"/>
    <xf numFmtId="0" fontId="8" fillId="0" borderId="0"/>
    <xf numFmtId="0" fontId="8" fillId="0" borderId="0"/>
    <xf numFmtId="0" fontId="6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6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5" fillId="0" borderId="0"/>
    <xf numFmtId="0" fontId="8" fillId="0" borderId="0"/>
    <xf numFmtId="0" fontId="7" fillId="0" borderId="0"/>
    <xf numFmtId="0" fontId="7" fillId="0" borderId="0"/>
    <xf numFmtId="0" fontId="75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5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6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28" fillId="51" borderId="1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7" fillId="8" borderId="8" applyNumberFormat="0" applyFont="0" applyAlignment="0" applyProtection="0"/>
    <xf numFmtId="0" fontId="57" fillId="6" borderId="5" applyNumberFormat="0" applyAlignment="0" applyProtection="0"/>
    <xf numFmtId="0" fontId="57" fillId="6" borderId="5" applyNumberFormat="0" applyAlignment="0" applyProtection="0"/>
    <xf numFmtId="0" fontId="57" fillId="6" borderId="5" applyNumberFormat="0" applyAlignment="0" applyProtection="0"/>
    <xf numFmtId="0" fontId="57" fillId="6" borderId="5" applyNumberFormat="0" applyAlignment="0" applyProtection="0"/>
    <xf numFmtId="0" fontId="57" fillId="6" borderId="5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0" fontId="85" fillId="67" borderId="10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3" fillId="0" borderId="9" applyNumberFormat="0" applyFill="0" applyAlignment="0" applyProtection="0"/>
    <xf numFmtId="0" fontId="63" fillId="0" borderId="9" applyNumberFormat="0" applyFill="0" applyAlignment="0" applyProtection="0"/>
    <xf numFmtId="0" fontId="63" fillId="0" borderId="9" applyNumberFormat="0" applyFill="0" applyAlignment="0" applyProtection="0"/>
    <xf numFmtId="0" fontId="63" fillId="0" borderId="9" applyNumberFormat="0" applyFill="0" applyAlignment="0" applyProtection="0"/>
    <xf numFmtId="0" fontId="63" fillId="0" borderId="9" applyNumberFormat="0" applyFill="0" applyAlignment="0" applyProtection="0"/>
    <xf numFmtId="0" fontId="63" fillId="0" borderId="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7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75" fillId="0" borderId="0"/>
    <xf numFmtId="43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0" fontId="88" fillId="0" borderId="0"/>
    <xf numFmtId="0" fontId="75" fillId="0" borderId="0"/>
    <xf numFmtId="0" fontId="75" fillId="0" borderId="0"/>
    <xf numFmtId="44" fontId="28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9" fontId="91" fillId="0" borderId="0" applyFont="0" applyFill="0" applyBorder="0" applyAlignment="0" applyProtection="0"/>
    <xf numFmtId="4" fontId="34" fillId="64" borderId="30" applyNumberFormat="0" applyProtection="0">
      <alignment horizontal="left" vertical="center" indent="1"/>
    </xf>
    <xf numFmtId="0" fontId="4" fillId="0" borderId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4" fontId="34" fillId="64" borderId="33" applyNumberFormat="0" applyProtection="0">
      <alignment horizontal="left" vertical="center" indent="1"/>
    </xf>
  </cellStyleXfs>
  <cellXfs count="269">
    <xf numFmtId="0" fontId="0" fillId="0" borderId="0" xfId="0"/>
    <xf numFmtId="0" fontId="0" fillId="0" borderId="0" xfId="0" applyAlignment="1">
      <alignment wrapText="1"/>
    </xf>
    <xf numFmtId="165" fontId="0" fillId="0" borderId="0" xfId="0" applyNumberFormat="1" applyAlignment="1">
      <alignment horizontal="center"/>
    </xf>
    <xf numFmtId="165" fontId="28" fillId="0" borderId="0" xfId="0" applyNumberFormat="1" applyFont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6" fontId="28" fillId="0" borderId="0" xfId="7" applyNumberFormat="1" applyFont="1" applyAlignment="1">
      <alignment horizontal="left" vertical="center"/>
    </xf>
    <xf numFmtId="0" fontId="0" fillId="0" borderId="22" xfId="0" applyBorder="1"/>
    <xf numFmtId="166" fontId="8" fillId="0" borderId="22" xfId="7" applyNumberFormat="1" applyFont="1" applyBorder="1" applyAlignment="1">
      <alignment horizontal="left" vertical="center"/>
    </xf>
    <xf numFmtId="43" fontId="28" fillId="0" borderId="0" xfId="1" applyNumberFormat="1" applyFont="1"/>
    <xf numFmtId="170" fontId="0" fillId="0" borderId="0" xfId="0" applyNumberFormat="1" applyAlignment="1">
      <alignment horizontal="center"/>
    </xf>
    <xf numFmtId="0" fontId="28" fillId="0" borderId="22" xfId="816" applyBorder="1"/>
    <xf numFmtId="14" fontId="28" fillId="0" borderId="0" xfId="0" applyNumberFormat="1" applyFont="1" applyAlignment="1">
      <alignment horizontal="center"/>
    </xf>
    <xf numFmtId="165" fontId="0" fillId="0" borderId="0" xfId="0" applyNumberFormat="1"/>
    <xf numFmtId="0" fontId="0" fillId="0" borderId="0" xfId="0" applyAlignment="1">
      <alignment horizontal="center"/>
    </xf>
    <xf numFmtId="0" fontId="28" fillId="0" borderId="0" xfId="0" applyFont="1" applyAlignment="1">
      <alignment horizontal="center" wrapText="1"/>
    </xf>
    <xf numFmtId="170" fontId="0" fillId="0" borderId="22" xfId="0" applyNumberFormat="1" applyBorder="1" applyAlignment="1">
      <alignment horizontal="center"/>
    </xf>
    <xf numFmtId="171" fontId="28" fillId="0" borderId="0" xfId="0" applyNumberFormat="1" applyFont="1"/>
    <xf numFmtId="171" fontId="28" fillId="0" borderId="0" xfId="1" applyNumberFormat="1" applyFont="1"/>
    <xf numFmtId="171" fontId="0" fillId="0" borderId="22" xfId="0" applyNumberFormat="1" applyBorder="1"/>
    <xf numFmtId="0" fontId="28" fillId="0" borderId="0" xfId="816" applyAlignment="1">
      <alignment horizontal="left" indent="1"/>
    </xf>
    <xf numFmtId="0" fontId="28" fillId="0" borderId="22" xfId="0" applyFont="1" applyBorder="1"/>
    <xf numFmtId="0" fontId="65" fillId="0" borderId="0" xfId="0" applyFont="1"/>
    <xf numFmtId="171" fontId="28" fillId="0" borderId="0" xfId="1" applyNumberFormat="1" applyFont="1" applyFill="1"/>
    <xf numFmtId="165" fontId="28" fillId="0" borderId="22" xfId="0" applyNumberFormat="1" applyFont="1" applyBorder="1" applyAlignment="1">
      <alignment horizontal="center"/>
    </xf>
    <xf numFmtId="0" fontId="28" fillId="0" borderId="0" xfId="816" applyAlignment="1">
      <alignment horizontal="left"/>
    </xf>
    <xf numFmtId="171" fontId="0" fillId="0" borderId="22" xfId="1" applyNumberFormat="1" applyFont="1" applyFill="1" applyBorder="1"/>
    <xf numFmtId="165" fontId="0" fillId="0" borderId="22" xfId="0" applyNumberFormat="1" applyBorder="1" applyAlignment="1">
      <alignment horizontal="center"/>
    </xf>
    <xf numFmtId="0" fontId="28" fillId="0" borderId="0" xfId="1339" applyFont="1"/>
    <xf numFmtId="0" fontId="75" fillId="0" borderId="0" xfId="43169"/>
    <xf numFmtId="42" fontId="75" fillId="0" borderId="0" xfId="43169" applyNumberFormat="1"/>
    <xf numFmtId="0" fontId="28" fillId="0" borderId="0" xfId="43169" applyFont="1"/>
    <xf numFmtId="42" fontId="28" fillId="0" borderId="0" xfId="43169" applyNumberFormat="1" applyFont="1"/>
    <xf numFmtId="174" fontId="28" fillId="0" borderId="0" xfId="1339" applyNumberFormat="1" applyFont="1"/>
    <xf numFmtId="175" fontId="28" fillId="0" borderId="0" xfId="1339" applyNumberFormat="1" applyFont="1"/>
    <xf numFmtId="2" fontId="28" fillId="0" borderId="0" xfId="1339" applyNumberFormat="1" applyFont="1"/>
    <xf numFmtId="0" fontId="28" fillId="0" borderId="0" xfId="1339" applyFont="1" applyAlignment="1">
      <alignment horizontal="center" wrapText="1"/>
    </xf>
    <xf numFmtId="0" fontId="28" fillId="0" borderId="0" xfId="43169" applyFont="1" applyAlignment="1">
      <alignment horizontal="center"/>
    </xf>
    <xf numFmtId="42" fontId="28" fillId="0" borderId="0" xfId="43169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0" fontId="28" fillId="0" borderId="0" xfId="1339" applyFont="1" applyAlignment="1">
      <alignment wrapText="1"/>
    </xf>
    <xf numFmtId="43" fontId="28" fillId="0" borderId="0" xfId="1" applyNumberFormat="1" applyFont="1" applyBorder="1" applyAlignment="1">
      <alignment horizontal="center"/>
    </xf>
    <xf numFmtId="0" fontId="28" fillId="0" borderId="22" xfId="1339" applyFont="1" applyBorder="1"/>
    <xf numFmtId="174" fontId="28" fillId="0" borderId="22" xfId="1339" applyNumberFormat="1" applyFont="1" applyBorder="1"/>
    <xf numFmtId="2" fontId="28" fillId="0" borderId="0" xfId="0" applyNumberFormat="1" applyFont="1" applyAlignment="1">
      <alignment horizontal="center"/>
    </xf>
    <xf numFmtId="0" fontId="28" fillId="0" borderId="22" xfId="43169" applyFont="1" applyBorder="1"/>
    <xf numFmtId="42" fontId="28" fillId="0" borderId="22" xfId="43169" applyNumberFormat="1" applyFont="1" applyBorder="1"/>
    <xf numFmtId="165" fontId="28" fillId="0" borderId="0" xfId="1339" applyNumberFormat="1" applyFont="1" applyAlignment="1">
      <alignment horizontal="center"/>
    </xf>
    <xf numFmtId="0" fontId="28" fillId="0" borderId="0" xfId="0" applyFont="1" applyAlignment="1">
      <alignment vertical="center" wrapText="1"/>
    </xf>
    <xf numFmtId="164" fontId="28" fillId="0" borderId="22" xfId="7" applyNumberFormat="1" applyFont="1" applyBorder="1" applyAlignment="1">
      <alignment horizontal="center" vertical="center"/>
    </xf>
    <xf numFmtId="165" fontId="28" fillId="0" borderId="22" xfId="1339" applyNumberFormat="1" applyFont="1" applyBorder="1" applyAlignment="1">
      <alignment horizontal="center"/>
    </xf>
    <xf numFmtId="0" fontId="89" fillId="0" borderId="0" xfId="0" applyFont="1" applyAlignment="1">
      <alignment vertical="center"/>
    </xf>
    <xf numFmtId="0" fontId="8" fillId="0" borderId="0" xfId="43177" applyFont="1" applyAlignment="1">
      <alignment vertical="center"/>
    </xf>
    <xf numFmtId="0" fontId="28" fillId="0" borderId="0" xfId="43177" applyFont="1" applyAlignment="1">
      <alignment vertical="center"/>
    </xf>
    <xf numFmtId="0" fontId="28" fillId="0" borderId="0" xfId="816" applyAlignment="1">
      <alignment horizontal="left" vertical="center"/>
    </xf>
    <xf numFmtId="10" fontId="28" fillId="0" borderId="0" xfId="43178" applyNumberFormat="1" applyFont="1" applyAlignment="1">
      <alignment horizontal="center" vertical="center"/>
    </xf>
    <xf numFmtId="170" fontId="8" fillId="0" borderId="0" xfId="43177" applyNumberFormat="1" applyFont="1" applyAlignment="1">
      <alignment horizontal="center" vertical="center"/>
    </xf>
    <xf numFmtId="171" fontId="28" fillId="0" borderId="0" xfId="43177" applyNumberFormat="1" applyFont="1" applyAlignment="1">
      <alignment vertical="center"/>
    </xf>
    <xf numFmtId="0" fontId="28" fillId="0" borderId="22" xfId="816" applyBorder="1" applyAlignment="1">
      <alignment horizontal="left" vertical="center"/>
    </xf>
    <xf numFmtId="0" fontId="28" fillId="0" borderId="22" xfId="43177" applyFont="1" applyBorder="1" applyAlignment="1">
      <alignment vertical="center"/>
    </xf>
    <xf numFmtId="171" fontId="28" fillId="0" borderId="22" xfId="43177" applyNumberFormat="1" applyFont="1" applyBorder="1" applyAlignment="1">
      <alignment vertical="center"/>
    </xf>
    <xf numFmtId="10" fontId="28" fillId="0" borderId="22" xfId="43178" applyNumberFormat="1" applyFont="1" applyBorder="1" applyAlignment="1">
      <alignment horizontal="center" vertical="center"/>
    </xf>
    <xf numFmtId="165" fontId="28" fillId="0" borderId="22" xfId="43177" applyNumberFormat="1" applyFont="1" applyBorder="1" applyAlignment="1">
      <alignment horizontal="center" vertical="center"/>
    </xf>
    <xf numFmtId="172" fontId="0" fillId="0" borderId="0" xfId="1336" applyNumberFormat="1" applyFont="1" applyFill="1" applyBorder="1"/>
    <xf numFmtId="39" fontId="90" fillId="0" borderId="0" xfId="0" applyNumberFormat="1" applyFont="1" applyAlignment="1">
      <alignment horizontal="center"/>
    </xf>
    <xf numFmtId="0" fontId="0" fillId="0" borderId="0" xfId="0" applyAlignment="1">
      <alignment horizontal="left" wrapText="1"/>
    </xf>
    <xf numFmtId="172" fontId="28" fillId="0" borderId="0" xfId="1336" applyNumberFormat="1" applyFont="1" applyAlignment="1">
      <alignment horizontal="center"/>
    </xf>
    <xf numFmtId="171" fontId="8" fillId="0" borderId="0" xfId="43177" applyNumberFormat="1" applyFont="1" applyAlignment="1">
      <alignment vertical="center"/>
    </xf>
    <xf numFmtId="171" fontId="28" fillId="0" borderId="0" xfId="1" applyNumberFormat="1" applyFont="1" applyFill="1" applyAlignment="1">
      <alignment horizontal="center"/>
    </xf>
    <xf numFmtId="0" fontId="28" fillId="0" borderId="22" xfId="1338" applyBorder="1"/>
    <xf numFmtId="39" fontId="28" fillId="0" borderId="22" xfId="1338" applyNumberFormat="1" applyBorder="1" applyAlignment="1">
      <alignment horizontal="center"/>
    </xf>
    <xf numFmtId="172" fontId="28" fillId="0" borderId="0" xfId="43179" applyNumberFormat="1" applyFont="1" applyFill="1" applyAlignment="1">
      <alignment vertical="center"/>
    </xf>
    <xf numFmtId="167" fontId="28" fillId="0" borderId="0" xfId="1319" applyNumberFormat="1" applyFont="1"/>
    <xf numFmtId="0" fontId="28" fillId="0" borderId="22" xfId="0" applyFont="1" applyBorder="1" applyAlignment="1">
      <alignment horizontal="right"/>
    </xf>
    <xf numFmtId="171" fontId="28" fillId="0" borderId="0" xfId="1" applyNumberFormat="1" applyFont="1" applyAlignment="1">
      <alignment horizontal="center"/>
    </xf>
    <xf numFmtId="171" fontId="28" fillId="0" borderId="22" xfId="2" applyNumberFormat="1" applyFont="1" applyBorder="1"/>
    <xf numFmtId="0" fontId="28" fillId="0" borderId="0" xfId="816" applyAlignment="1">
      <alignment vertical="center"/>
    </xf>
    <xf numFmtId="39" fontId="0" fillId="0" borderId="0" xfId="26619" applyNumberFormat="1" applyFont="1" applyFill="1" applyBorder="1" applyAlignment="1">
      <alignment horizontal="center"/>
    </xf>
    <xf numFmtId="171" fontId="0" fillId="0" borderId="0" xfId="1" applyNumberFormat="1" applyFont="1" applyAlignment="1">
      <alignment horizontal="center"/>
    </xf>
    <xf numFmtId="0" fontId="66" fillId="0" borderId="0" xfId="0" applyFont="1"/>
    <xf numFmtId="37" fontId="0" fillId="0" borderId="0" xfId="1336" applyNumberFormat="1" applyFont="1" applyAlignment="1">
      <alignment horizont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165" fontId="75" fillId="0" borderId="0" xfId="43169" applyNumberFormat="1"/>
    <xf numFmtId="165" fontId="28" fillId="0" borderId="0" xfId="43169" applyNumberFormat="1" applyFont="1" applyAlignment="1">
      <alignment horizontal="center"/>
    </xf>
    <xf numFmtId="165" fontId="28" fillId="0" borderId="22" xfId="43169" applyNumberFormat="1" applyFont="1" applyBorder="1" applyAlignment="1">
      <alignment horizontal="center"/>
    </xf>
    <xf numFmtId="0" fontId="8" fillId="0" borderId="0" xfId="0" applyFont="1" applyAlignment="1">
      <alignment vertical="center"/>
    </xf>
    <xf numFmtId="0" fontId="8" fillId="0" borderId="0" xfId="43189" applyFont="1" applyAlignment="1">
      <alignment vertical="center"/>
    </xf>
    <xf numFmtId="0" fontId="28" fillId="0" borderId="0" xfId="43189" applyFont="1" applyAlignment="1">
      <alignment vertical="center"/>
    </xf>
    <xf numFmtId="170" fontId="8" fillId="0" borderId="0" xfId="43189" applyNumberFormat="1" applyFont="1" applyAlignment="1">
      <alignment horizontal="center" vertical="center"/>
    </xf>
    <xf numFmtId="0" fontId="8" fillId="0" borderId="22" xfId="43189" applyFont="1" applyBorder="1" applyAlignment="1">
      <alignment vertical="center"/>
    </xf>
    <xf numFmtId="14" fontId="8" fillId="0" borderId="22" xfId="1319" applyNumberFormat="1" applyBorder="1" applyAlignment="1">
      <alignment vertical="center"/>
    </xf>
    <xf numFmtId="170" fontId="8" fillId="0" borderId="22" xfId="43189" applyNumberFormat="1" applyFont="1" applyBorder="1" applyAlignment="1">
      <alignment horizontal="center" vertical="center"/>
    </xf>
    <xf numFmtId="0" fontId="8" fillId="0" borderId="0" xfId="1319" applyAlignment="1">
      <alignment vertical="center"/>
    </xf>
    <xf numFmtId="0" fontId="28" fillId="0" borderId="0" xfId="1319" applyFont="1" applyAlignment="1">
      <alignment vertical="center"/>
    </xf>
    <xf numFmtId="0" fontId="8" fillId="0" borderId="0" xfId="43189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171" fontId="0" fillId="0" borderId="0" xfId="1" applyNumberFormat="1" applyFont="1" applyBorder="1"/>
    <xf numFmtId="172" fontId="0" fillId="0" borderId="0" xfId="1336" applyNumberFormat="1" applyFont="1" applyBorder="1"/>
    <xf numFmtId="0" fontId="66" fillId="0" borderId="0" xfId="0" applyFont="1" applyAlignment="1">
      <alignment horizontal="center"/>
    </xf>
    <xf numFmtId="0" fontId="28" fillId="0" borderId="32" xfId="0" applyFont="1" applyBorder="1" applyAlignment="1">
      <alignment horizontal="center" vertical="center" wrapText="1"/>
    </xf>
    <xf numFmtId="0" fontId="28" fillId="0" borderId="32" xfId="0" applyFont="1" applyBorder="1" applyAlignment="1">
      <alignment vertical="center" wrapText="1"/>
    </xf>
    <xf numFmtId="39" fontId="28" fillId="0" borderId="0" xfId="1338" applyNumberFormat="1" applyAlignment="1">
      <alignment horizontal="center"/>
    </xf>
    <xf numFmtId="171" fontId="28" fillId="0" borderId="22" xfId="1" applyNumberFormat="1" applyFont="1" applyFill="1" applyBorder="1"/>
    <xf numFmtId="172" fontId="8" fillId="0" borderId="0" xfId="1336" applyNumberFormat="1" applyFont="1" applyFill="1" applyBorder="1" applyAlignment="1">
      <alignment vertical="center"/>
    </xf>
    <xf numFmtId="14" fontId="0" fillId="0" borderId="0" xfId="0" applyNumberFormat="1" applyAlignment="1">
      <alignment horizontal="center" vertical="top"/>
    </xf>
    <xf numFmtId="171" fontId="28" fillId="0" borderId="0" xfId="0" applyNumberFormat="1" applyFont="1" applyAlignment="1">
      <alignment horizontal="center"/>
    </xf>
    <xf numFmtId="0" fontId="0" fillId="0" borderId="0" xfId="43177" applyFont="1" applyAlignment="1">
      <alignment vertical="center"/>
    </xf>
    <xf numFmtId="0" fontId="28" fillId="0" borderId="0" xfId="43177" applyFont="1" applyAlignment="1">
      <alignment horizontal="center" vertical="center"/>
    </xf>
    <xf numFmtId="0" fontId="28" fillId="0" borderId="0" xfId="43189" applyFont="1" applyAlignment="1">
      <alignment horizontal="center" vertical="center"/>
    </xf>
    <xf numFmtId="171" fontId="8" fillId="0" borderId="22" xfId="1" applyNumberFormat="1" applyFont="1" applyBorder="1" applyAlignment="1">
      <alignment vertical="center"/>
    </xf>
    <xf numFmtId="165" fontId="28" fillId="0" borderId="31" xfId="0" applyNumberFormat="1" applyFont="1" applyBorder="1" applyAlignment="1">
      <alignment horizontal="center"/>
    </xf>
    <xf numFmtId="0" fontId="28" fillId="0" borderId="32" xfId="0" applyFont="1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14" fontId="8" fillId="0" borderId="0" xfId="43189" applyNumberFormat="1" applyFont="1" applyAlignment="1">
      <alignment horizontal="center" vertical="center"/>
    </xf>
    <xf numFmtId="14" fontId="8" fillId="0" borderId="0" xfId="1319" applyNumberFormat="1" applyAlignment="1">
      <alignment horizontal="center" vertical="center"/>
    </xf>
    <xf numFmtId="172" fontId="28" fillId="0" borderId="0" xfId="0" applyNumberFormat="1" applyFont="1"/>
    <xf numFmtId="172" fontId="28" fillId="0" borderId="32" xfId="0" applyNumberFormat="1" applyFont="1" applyBorder="1" applyAlignment="1">
      <alignment horizontal="center" vertical="center" wrapText="1"/>
    </xf>
    <xf numFmtId="0" fontId="28" fillId="0" borderId="0" xfId="0" quotePrefix="1" applyFont="1" applyAlignment="1">
      <alignment horizontal="center"/>
    </xf>
    <xf numFmtId="172" fontId="66" fillId="0" borderId="0" xfId="0" applyNumberFormat="1" applyFont="1"/>
    <xf numFmtId="39" fontId="28" fillId="0" borderId="0" xfId="26619" applyNumberFormat="1" applyFont="1" applyFill="1" applyBorder="1" applyAlignment="1">
      <alignment horizontal="center"/>
    </xf>
    <xf numFmtId="172" fontId="28" fillId="0" borderId="0" xfId="1" applyNumberFormat="1" applyFont="1" applyFill="1" applyBorder="1" applyAlignment="1">
      <alignment vertical="center"/>
    </xf>
    <xf numFmtId="166" fontId="66" fillId="0" borderId="22" xfId="7" applyNumberFormat="1" applyFont="1" applyBorder="1" applyAlignment="1">
      <alignment horizontal="left" vertical="center"/>
    </xf>
    <xf numFmtId="171" fontId="28" fillId="0" borderId="22" xfId="1" applyNumberFormat="1" applyFont="1" applyFill="1" applyBorder="1" applyAlignment="1">
      <alignment horizontal="center"/>
    </xf>
    <xf numFmtId="172" fontId="28" fillId="0" borderId="0" xfId="1" applyNumberFormat="1" applyFont="1" applyFill="1"/>
    <xf numFmtId="0" fontId="66" fillId="0" borderId="31" xfId="816" applyFont="1" applyBorder="1" applyAlignment="1">
      <alignment horizontal="left"/>
    </xf>
    <xf numFmtId="172" fontId="28" fillId="0" borderId="0" xfId="1336" applyNumberFormat="1" applyFont="1" applyBorder="1" applyAlignment="1">
      <alignment vertical="center"/>
    </xf>
    <xf numFmtId="0" fontId="0" fillId="0" borderId="0" xfId="43177" applyFont="1" applyAlignment="1">
      <alignment horizontal="center" vertical="center"/>
    </xf>
    <xf numFmtId="0" fontId="28" fillId="0" borderId="34" xfId="43169" applyFont="1" applyBorder="1"/>
    <xf numFmtId="171" fontId="28" fillId="0" borderId="34" xfId="1" applyNumberFormat="1" applyFont="1" applyBorder="1"/>
    <xf numFmtId="165" fontId="28" fillId="0" borderId="34" xfId="43169" applyNumberFormat="1" applyFont="1" applyBorder="1" applyAlignment="1">
      <alignment horizontal="center"/>
    </xf>
    <xf numFmtId="41" fontId="28" fillId="0" borderId="0" xfId="816" applyNumberFormat="1" applyAlignment="1">
      <alignment horizontal="left" indent="1"/>
    </xf>
    <xf numFmtId="42" fontId="28" fillId="0" borderId="0" xfId="816" applyNumberFormat="1" applyAlignment="1">
      <alignment horizontal="right" indent="1"/>
    </xf>
    <xf numFmtId="42" fontId="28" fillId="0" borderId="22" xfId="816" applyNumberFormat="1" applyBorder="1" applyAlignment="1">
      <alignment horizontal="right" indent="1"/>
    </xf>
    <xf numFmtId="0" fontId="28" fillId="0" borderId="22" xfId="816" applyBorder="1" applyAlignment="1">
      <alignment horizontal="left"/>
    </xf>
    <xf numFmtId="10" fontId="28" fillId="0" borderId="0" xfId="43178" applyNumberFormat="1" applyFont="1" applyBorder="1" applyAlignment="1">
      <alignment horizontal="center" vertical="center"/>
    </xf>
    <xf numFmtId="42" fontId="28" fillId="0" borderId="0" xfId="43177" applyNumberFormat="1" applyFont="1" applyAlignment="1">
      <alignment vertical="center"/>
    </xf>
    <xf numFmtId="0" fontId="23" fillId="0" borderId="0" xfId="43177" applyFont="1" applyAlignment="1">
      <alignment vertical="center"/>
    </xf>
    <xf numFmtId="0" fontId="8" fillId="0" borderId="0" xfId="43177" applyFont="1" applyAlignment="1">
      <alignment horizontal="right" vertical="center"/>
    </xf>
    <xf numFmtId="0" fontId="8" fillId="0" borderId="22" xfId="43177" applyFont="1" applyBorder="1" applyAlignment="1">
      <alignment vertical="center"/>
    </xf>
    <xf numFmtId="10" fontId="8" fillId="0" borderId="0" xfId="2" applyNumberFormat="1" applyFont="1" applyAlignment="1">
      <alignment horizontal="center" vertical="center"/>
    </xf>
    <xf numFmtId="10" fontId="8" fillId="0" borderId="22" xfId="2" applyNumberFormat="1" applyFont="1" applyBorder="1" applyAlignment="1">
      <alignment horizontal="center" vertical="center"/>
    </xf>
    <xf numFmtId="165" fontId="8" fillId="0" borderId="22" xfId="43177" applyNumberFormat="1" applyFont="1" applyBorder="1" applyAlignment="1">
      <alignment vertical="center"/>
    </xf>
    <xf numFmtId="42" fontId="8" fillId="0" borderId="0" xfId="1319" applyNumberFormat="1"/>
    <xf numFmtId="41" fontId="28" fillId="0" borderId="0" xfId="0" applyNumberFormat="1" applyFont="1" applyAlignment="1">
      <alignment horizontal="center"/>
    </xf>
    <xf numFmtId="42" fontId="0" fillId="0" borderId="22" xfId="0" applyNumberFormat="1" applyBorder="1"/>
    <xf numFmtId="0" fontId="0" fillId="0" borderId="22" xfId="0" applyBorder="1" applyAlignment="1">
      <alignment horizontal="left"/>
    </xf>
    <xf numFmtId="42" fontId="0" fillId="0" borderId="0" xfId="0" applyNumberFormat="1" applyAlignment="1">
      <alignment horizontal="center"/>
    </xf>
    <xf numFmtId="10" fontId="0" fillId="0" borderId="38" xfId="2" applyNumberFormat="1" applyFont="1" applyBorder="1"/>
    <xf numFmtId="42" fontId="28" fillId="0" borderId="0" xfId="0" applyNumberFormat="1" applyFont="1" applyAlignment="1">
      <alignment horizontal="center"/>
    </xf>
    <xf numFmtId="42" fontId="28" fillId="0" borderId="22" xfId="0" applyNumberFormat="1" applyFont="1" applyBorder="1" applyAlignment="1">
      <alignment horizontal="center"/>
    </xf>
    <xf numFmtId="39" fontId="0" fillId="0" borderId="22" xfId="0" applyNumberFormat="1" applyBorder="1" applyAlignment="1">
      <alignment horizontal="center"/>
    </xf>
    <xf numFmtId="42" fontId="28" fillId="0" borderId="22" xfId="1" applyNumberFormat="1" applyFont="1" applyBorder="1"/>
    <xf numFmtId="42" fontId="8" fillId="0" borderId="0" xfId="43189" applyNumberFormat="1" applyFont="1" applyAlignment="1">
      <alignment horizontal="center" vertical="center"/>
    </xf>
    <xf numFmtId="42" fontId="8" fillId="0" borderId="22" xfId="43189" applyNumberFormat="1" applyFont="1" applyBorder="1" applyAlignment="1">
      <alignment horizontal="center" vertical="center"/>
    </xf>
    <xf numFmtId="41" fontId="8" fillId="0" borderId="0" xfId="43189" applyNumberFormat="1" applyFont="1" applyAlignment="1">
      <alignment horizontal="center" vertical="center"/>
    </xf>
    <xf numFmtId="165" fontId="28" fillId="0" borderId="0" xfId="1" applyNumberFormat="1" applyFont="1" applyAlignment="1">
      <alignment horizontal="center"/>
    </xf>
    <xf numFmtId="42" fontId="28" fillId="0" borderId="0" xfId="1" applyNumberFormat="1" applyFont="1" applyAlignment="1">
      <alignment horizontal="center"/>
    </xf>
    <xf numFmtId="42" fontId="28" fillId="0" borderId="22" xfId="2" applyNumberFormat="1" applyFont="1" applyBorder="1"/>
    <xf numFmtId="41" fontId="28" fillId="0" borderId="0" xfId="1336" applyNumberFormat="1" applyFont="1" applyAlignment="1">
      <alignment horizontal="center"/>
    </xf>
    <xf numFmtId="39" fontId="28" fillId="0" borderId="22" xfId="1" applyNumberFormat="1" applyFont="1" applyBorder="1" applyAlignment="1">
      <alignment horizontal="center"/>
    </xf>
    <xf numFmtId="171" fontId="0" fillId="0" borderId="0" xfId="1" applyNumberFormat="1" applyFont="1" applyBorder="1" applyAlignment="1">
      <alignment horizontal="center"/>
    </xf>
    <xf numFmtId="172" fontId="0" fillId="0" borderId="0" xfId="1336" applyNumberFormat="1" applyFont="1" applyBorder="1" applyAlignment="1">
      <alignment horizontal="center"/>
    </xf>
    <xf numFmtId="171" fontId="0" fillId="0" borderId="0" xfId="0" applyNumberFormat="1"/>
    <xf numFmtId="41" fontId="28" fillId="0" borderId="0" xfId="1" applyNumberFormat="1" applyFont="1" applyAlignment="1">
      <alignment horizontal="center"/>
    </xf>
    <xf numFmtId="39" fontId="28" fillId="0" borderId="0" xfId="816" applyNumberFormat="1"/>
    <xf numFmtId="14" fontId="0" fillId="0" borderId="0" xfId="0" applyNumberFormat="1"/>
    <xf numFmtId="39" fontId="28" fillId="0" borderId="22" xfId="816" applyNumberFormat="1" applyBorder="1"/>
    <xf numFmtId="0" fontId="28" fillId="0" borderId="22" xfId="0" applyFont="1" applyBorder="1" applyAlignment="1">
      <alignment horizontal="center"/>
    </xf>
    <xf numFmtId="42" fontId="28" fillId="0" borderId="22" xfId="1320" applyNumberFormat="1" applyFont="1" applyBorder="1"/>
    <xf numFmtId="14" fontId="0" fillId="0" borderId="0" xfId="0" applyNumberFormat="1" applyAlignment="1">
      <alignment horizontal="left" vertical="top"/>
    </xf>
    <xf numFmtId="177" fontId="28" fillId="0" borderId="0" xfId="0" applyNumberFormat="1" applyFont="1" applyAlignment="1">
      <alignment horizontal="left"/>
    </xf>
    <xf numFmtId="14" fontId="0" fillId="0" borderId="22" xfId="0" applyNumberFormat="1" applyBorder="1" applyAlignment="1">
      <alignment horizontal="center" vertical="top"/>
    </xf>
    <xf numFmtId="172" fontId="0" fillId="0" borderId="0" xfId="5" applyNumberFormat="1" applyFont="1"/>
    <xf numFmtId="14" fontId="0" fillId="0" borderId="22" xfId="0" applyNumberFormat="1" applyBorder="1" applyAlignment="1">
      <alignment horizontal="left" vertical="top"/>
    </xf>
    <xf numFmtId="177" fontId="28" fillId="0" borderId="0" xfId="0" applyNumberFormat="1" applyFont="1"/>
    <xf numFmtId="172" fontId="28" fillId="0" borderId="0" xfId="24195" applyNumberFormat="1"/>
    <xf numFmtId="14" fontId="28" fillId="0" borderId="0" xfId="24195" applyNumberFormat="1" applyAlignment="1">
      <alignment horizontal="center"/>
    </xf>
    <xf numFmtId="39" fontId="28" fillId="0" borderId="0" xfId="0" applyNumberFormat="1" applyFont="1" applyAlignment="1">
      <alignment horizontal="center"/>
    </xf>
    <xf numFmtId="14" fontId="28" fillId="0" borderId="0" xfId="0" applyNumberFormat="1" applyFont="1"/>
    <xf numFmtId="43" fontId="28" fillId="0" borderId="0" xfId="24195"/>
    <xf numFmtId="171" fontId="28" fillId="0" borderId="0" xfId="26619" applyNumberFormat="1" applyFont="1" applyBorder="1"/>
    <xf numFmtId="39" fontId="28" fillId="0" borderId="0" xfId="24195" applyNumberFormat="1" applyFont="1" applyBorder="1" applyAlignment="1">
      <alignment horizontal="center"/>
    </xf>
    <xf numFmtId="171" fontId="28" fillId="0" borderId="22" xfId="26619" applyNumberFormat="1" applyFont="1" applyBorder="1"/>
    <xf numFmtId="39" fontId="28" fillId="0" borderId="22" xfId="24195" applyNumberFormat="1" applyFont="1" applyBorder="1" applyAlignment="1">
      <alignment horizontal="center"/>
    </xf>
    <xf numFmtId="41" fontId="28" fillId="0" borderId="0" xfId="1" applyNumberFormat="1" applyFont="1" applyFill="1" applyAlignment="1">
      <alignment horizontal="center"/>
    </xf>
    <xf numFmtId="0" fontId="28" fillId="0" borderId="0" xfId="0" applyFont="1" applyAlignment="1">
      <alignment horizontal="left" wrapText="1"/>
    </xf>
    <xf numFmtId="171" fontId="28" fillId="0" borderId="0" xfId="26619" applyNumberFormat="1"/>
    <xf numFmtId="165" fontId="28" fillId="0" borderId="0" xfId="43177" applyNumberFormat="1" applyFont="1" applyAlignment="1">
      <alignment horizontal="center" vertical="center"/>
    </xf>
    <xf numFmtId="170" fontId="0" fillId="0" borderId="0" xfId="43177" applyNumberFormat="1" applyFont="1" applyAlignment="1">
      <alignment horizontal="center" vertical="center"/>
    </xf>
    <xf numFmtId="9" fontId="28" fillId="0" borderId="0" xfId="2" applyFont="1" applyAlignment="1">
      <alignment horizontal="center"/>
    </xf>
    <xf numFmtId="42" fontId="28" fillId="0" borderId="0" xfId="1" applyNumberFormat="1" applyFont="1" applyFill="1" applyAlignment="1">
      <alignment horizontal="center"/>
    </xf>
    <xf numFmtId="38" fontId="28" fillId="0" borderId="0" xfId="0" applyNumberFormat="1" applyFont="1"/>
    <xf numFmtId="165" fontId="28" fillId="0" borderId="0" xfId="24195" applyNumberFormat="1" applyFill="1" applyAlignment="1">
      <alignment horizontal="center"/>
    </xf>
    <xf numFmtId="41" fontId="0" fillId="0" borderId="0" xfId="43189" applyNumberFormat="1" applyFont="1" applyAlignment="1">
      <alignment horizontal="center" vertical="center"/>
    </xf>
    <xf numFmtId="42" fontId="28" fillId="0" borderId="0" xfId="26619" applyNumberFormat="1"/>
    <xf numFmtId="41" fontId="28" fillId="0" borderId="0" xfId="0" applyNumberFormat="1" applyFont="1"/>
    <xf numFmtId="0" fontId="23" fillId="0" borderId="0" xfId="0" applyFont="1"/>
    <xf numFmtId="171" fontId="0" fillId="0" borderId="0" xfId="1" applyNumberFormat="1" applyFont="1" applyFill="1" applyAlignment="1">
      <alignment horizontal="center"/>
    </xf>
    <xf numFmtId="176" fontId="28" fillId="0" borderId="0" xfId="43188" applyNumberFormat="1" applyFont="1" applyFill="1" applyBorder="1"/>
    <xf numFmtId="42" fontId="28" fillId="0" borderId="0" xfId="1320" applyNumberFormat="1" applyFont="1" applyBorder="1"/>
    <xf numFmtId="14" fontId="0" fillId="0" borderId="32" xfId="0" applyNumberFormat="1" applyBorder="1" applyAlignment="1">
      <alignment horizontal="left" vertical="top"/>
    </xf>
    <xf numFmtId="14" fontId="0" fillId="0" borderId="32" xfId="0" applyNumberFormat="1" applyBorder="1" applyAlignment="1">
      <alignment horizontal="center" vertical="top"/>
    </xf>
    <xf numFmtId="42" fontId="28" fillId="0" borderId="32" xfId="1320" applyNumberFormat="1" applyFont="1" applyBorder="1"/>
    <xf numFmtId="165" fontId="28" fillId="0" borderId="32" xfId="1339" applyNumberFormat="1" applyFont="1" applyBorder="1" applyAlignment="1">
      <alignment horizontal="center"/>
    </xf>
    <xf numFmtId="41" fontId="28" fillId="0" borderId="0" xfId="1336" applyNumberFormat="1" applyFont="1" applyBorder="1" applyAlignment="1">
      <alignment horizontal="center"/>
    </xf>
    <xf numFmtId="0" fontId="23" fillId="0" borderId="31" xfId="0" applyFont="1" applyBorder="1"/>
    <xf numFmtId="37" fontId="28" fillId="0" borderId="0" xfId="0" applyNumberFormat="1" applyFont="1"/>
    <xf numFmtId="0" fontId="66" fillId="0" borderId="0" xfId="816" applyFont="1" applyAlignment="1">
      <alignment horizontal="left"/>
    </xf>
    <xf numFmtId="0" fontId="0" fillId="0" borderId="32" xfId="0" applyBorder="1" applyAlignment="1">
      <alignment horizontal="center"/>
    </xf>
    <xf numFmtId="0" fontId="28" fillId="0" borderId="32" xfId="43169" applyFont="1" applyBorder="1" applyAlignment="1">
      <alignment horizontal="center"/>
    </xf>
    <xf numFmtId="165" fontId="28" fillId="0" borderId="32" xfId="43169" applyNumberFormat="1" applyFont="1" applyBorder="1" applyAlignment="1">
      <alignment horizontal="center" wrapText="1"/>
    </xf>
    <xf numFmtId="42" fontId="28" fillId="0" borderId="32" xfId="43169" applyNumberFormat="1" applyFont="1" applyBorder="1" applyAlignment="1">
      <alignment horizontal="center"/>
    </xf>
    <xf numFmtId="39" fontId="28" fillId="0" borderId="0" xfId="0" applyNumberFormat="1" applyFont="1" applyAlignment="1">
      <alignment horizontal="center" vertical="center"/>
    </xf>
    <xf numFmtId="178" fontId="28" fillId="0" borderId="0" xfId="2" applyNumberFormat="1" applyFont="1" applyAlignment="1">
      <alignment horizontal="center"/>
    </xf>
    <xf numFmtId="0" fontId="66" fillId="0" borderId="31" xfId="1339" applyFont="1" applyBorder="1"/>
    <xf numFmtId="0" fontId="28" fillId="0" borderId="31" xfId="0" applyFont="1" applyBorder="1"/>
    <xf numFmtId="0" fontId="0" fillId="0" borderId="32" xfId="0" applyBorder="1"/>
    <xf numFmtId="171" fontId="0" fillId="0" borderId="32" xfId="0" applyNumberFormat="1" applyBorder="1"/>
    <xf numFmtId="170" fontId="0" fillId="0" borderId="32" xfId="0" applyNumberFormat="1" applyBorder="1" applyAlignment="1">
      <alignment horizontal="center"/>
    </xf>
    <xf numFmtId="0" fontId="28" fillId="0" borderId="0" xfId="0" applyFont="1" applyAlignment="1">
      <alignment horizontal="left"/>
    </xf>
    <xf numFmtId="41" fontId="0" fillId="70" borderId="36" xfId="1" applyNumberFormat="1" applyFont="1" applyFill="1" applyBorder="1"/>
    <xf numFmtId="41" fontId="0" fillId="70" borderId="37" xfId="1" applyNumberFormat="1" applyFont="1" applyFill="1" applyBorder="1"/>
    <xf numFmtId="42" fontId="0" fillId="70" borderId="35" xfId="1" applyNumberFormat="1" applyFont="1" applyFill="1" applyBorder="1"/>
    <xf numFmtId="44" fontId="0" fillId="0" borderId="0" xfId="1" applyFont="1" applyFill="1" applyBorder="1"/>
    <xf numFmtId="43" fontId="0" fillId="0" borderId="0" xfId="1336" applyFont="1" applyFill="1" applyBorder="1"/>
    <xf numFmtId="43" fontId="28" fillId="0" borderId="0" xfId="1" applyNumberFormat="1" applyFont="1" applyFill="1" applyBorder="1" applyAlignment="1">
      <alignment horizontal="center"/>
    </xf>
    <xf numFmtId="41" fontId="28" fillId="0" borderId="0" xfId="1" applyNumberFormat="1" applyFont="1" applyFill="1"/>
    <xf numFmtId="41" fontId="8" fillId="0" borderId="0" xfId="1319" applyNumberFormat="1"/>
    <xf numFmtId="42" fontId="0" fillId="70" borderId="39" xfId="1" applyNumberFormat="1" applyFont="1" applyFill="1" applyBorder="1"/>
    <xf numFmtId="172" fontId="28" fillId="0" borderId="0" xfId="24195" applyNumberFormat="1" applyFill="1" applyAlignment="1">
      <alignment horizontal="center" wrapText="1"/>
    </xf>
    <xf numFmtId="42" fontId="28" fillId="0" borderId="32" xfId="2" applyNumberFormat="1" applyFont="1" applyBorder="1"/>
    <xf numFmtId="0" fontId="0" fillId="0" borderId="22" xfId="43189" applyFont="1" applyBorder="1" applyAlignment="1">
      <alignment vertical="center"/>
    </xf>
    <xf numFmtId="0" fontId="28" fillId="0" borderId="32" xfId="1339" applyFont="1" applyBorder="1" applyAlignment="1">
      <alignment horizontal="center" wrapText="1"/>
    </xf>
    <xf numFmtId="0" fontId="28" fillId="0" borderId="32" xfId="1339" applyFont="1" applyBorder="1" applyAlignment="1">
      <alignment horizontal="center"/>
    </xf>
    <xf numFmtId="0" fontId="28" fillId="0" borderId="32" xfId="1319" applyFont="1" applyBorder="1" applyAlignment="1">
      <alignment horizontal="center" wrapText="1"/>
    </xf>
    <xf numFmtId="0" fontId="28" fillId="0" borderId="32" xfId="43189" applyFont="1" applyBorder="1" applyAlignment="1">
      <alignment horizontal="center" wrapText="1"/>
    </xf>
    <xf numFmtId="0" fontId="8" fillId="0" borderId="0" xfId="1319" applyAlignment="1">
      <alignment wrapText="1"/>
    </xf>
    <xf numFmtId="0" fontId="8" fillId="0" borderId="0" xfId="43189" applyFont="1" applyAlignment="1">
      <alignment wrapText="1"/>
    </xf>
    <xf numFmtId="0" fontId="8" fillId="0" borderId="0" xfId="43189" applyFont="1"/>
    <xf numFmtId="0" fontId="8" fillId="0" borderId="0" xfId="43177" applyFont="1" applyAlignment="1">
      <alignment wrapText="1"/>
    </xf>
    <xf numFmtId="0" fontId="28" fillId="0" borderId="32" xfId="43177" applyFont="1" applyBorder="1" applyAlignment="1">
      <alignment horizontal="center" wrapText="1"/>
    </xf>
    <xf numFmtId="0" fontId="8" fillId="0" borderId="0" xfId="43177" applyFont="1"/>
    <xf numFmtId="0" fontId="28" fillId="0" borderId="32" xfId="0" applyFont="1" applyBorder="1" applyAlignment="1">
      <alignment horizontal="center"/>
    </xf>
    <xf numFmtId="37" fontId="28" fillId="0" borderId="0" xfId="1" applyNumberFormat="1" applyFont="1"/>
    <xf numFmtId="0" fontId="93" fillId="0" borderId="0" xfId="0" applyFont="1" applyAlignment="1">
      <alignment vertical="center"/>
    </xf>
    <xf numFmtId="0" fontId="92" fillId="0" borderId="0" xfId="0" applyFont="1" applyAlignment="1">
      <alignment horizontal="left" vertical="center" indent="1"/>
    </xf>
    <xf numFmtId="0" fontId="92" fillId="0" borderId="0" xfId="0" applyFont="1" applyAlignment="1">
      <alignment vertical="center"/>
    </xf>
    <xf numFmtId="171" fontId="28" fillId="0" borderId="0" xfId="26619" applyNumberFormat="1" applyFill="1"/>
    <xf numFmtId="172" fontId="28" fillId="0" borderId="0" xfId="24195" applyNumberFormat="1" applyFill="1"/>
    <xf numFmtId="179" fontId="0" fillId="0" borderId="0" xfId="0" applyNumberFormat="1" applyAlignment="1">
      <alignment horizontal="center" vertical="top"/>
    </xf>
    <xf numFmtId="0" fontId="28" fillId="0" borderId="0" xfId="0" applyFont="1" applyAlignment="1">
      <alignment wrapText="1"/>
    </xf>
    <xf numFmtId="172" fontId="28" fillId="0" borderId="0" xfId="1336" applyNumberFormat="1" applyFont="1" applyFill="1" applyAlignment="1">
      <alignment horizontal="center"/>
    </xf>
    <xf numFmtId="171" fontId="28" fillId="0" borderId="22" xfId="2" applyNumberFormat="1" applyFont="1" applyFill="1" applyBorder="1"/>
    <xf numFmtId="0" fontId="28" fillId="0" borderId="32" xfId="1339" applyFont="1" applyBorder="1" applyAlignment="1">
      <alignment horizontal="center" vertical="center" wrapText="1"/>
    </xf>
    <xf numFmtId="165" fontId="0" fillId="0" borderId="0" xfId="10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8" fillId="0" borderId="0" xfId="43169" applyFont="1" applyAlignment="1">
      <alignment horizontal="center" vertical="center"/>
    </xf>
    <xf numFmtId="0" fontId="8" fillId="0" borderId="0" xfId="43177" applyFont="1" applyAlignment="1">
      <alignment horizontal="center" vertical="center"/>
    </xf>
    <xf numFmtId="0" fontId="0" fillId="0" borderId="0" xfId="43177" applyFont="1" applyAlignment="1">
      <alignment horizontal="center" vertical="center"/>
    </xf>
    <xf numFmtId="0" fontId="28" fillId="0" borderId="0" xfId="43177" applyFont="1" applyAlignment="1">
      <alignment horizontal="center" vertical="center"/>
    </xf>
    <xf numFmtId="0" fontId="23" fillId="0" borderId="31" xfId="0" applyFont="1" applyBorder="1" applyAlignment="1">
      <alignment horizontal="left"/>
    </xf>
    <xf numFmtId="0" fontId="8" fillId="0" borderId="0" xfId="43189" applyFont="1" applyAlignment="1">
      <alignment horizontal="center" vertical="center"/>
    </xf>
    <xf numFmtId="0" fontId="0" fillId="0" borderId="0" xfId="43189" applyFont="1" applyAlignment="1">
      <alignment horizontal="center" vertical="center"/>
    </xf>
    <xf numFmtId="0" fontId="28" fillId="0" borderId="0" xfId="43189" applyFont="1" applyAlignment="1">
      <alignment horizontal="center" vertical="center"/>
    </xf>
    <xf numFmtId="0" fontId="8" fillId="0" borderId="0" xfId="1319" applyAlignment="1">
      <alignment horizontal="center" vertical="center"/>
    </xf>
    <xf numFmtId="0" fontId="0" fillId="0" borderId="0" xfId="1319" applyFont="1" applyAlignment="1">
      <alignment horizontal="center" vertical="center"/>
    </xf>
    <xf numFmtId="0" fontId="28" fillId="0" borderId="0" xfId="1319" applyFont="1" applyAlignment="1">
      <alignment horizontal="center" vertical="center"/>
    </xf>
  </cellXfs>
  <cellStyles count="43198">
    <cellStyle name="20% - Accent1 10" xfId="1352" xr:uid="{B53FB9B4-8D1B-452B-BB32-97C10F657608}"/>
    <cellStyle name="20% - Accent1 10 2" xfId="1353" xr:uid="{28B191B0-56A1-481D-8A85-8AF9F9EB4669}"/>
    <cellStyle name="20% - Accent1 10 2 2" xfId="1354" xr:uid="{194BA2CA-BD0E-4027-A903-877483D8597A}"/>
    <cellStyle name="20% - Accent1 10 2 2 2" xfId="1355" xr:uid="{D82BF892-2D44-4535-8CA0-0D35549A2574}"/>
    <cellStyle name="20% - Accent1 10 2 2 2 2" xfId="1356" xr:uid="{A406E3D5-E398-4D2B-BF1D-A54336F8C339}"/>
    <cellStyle name="20% - Accent1 10 2 2 2 2 2" xfId="1357" xr:uid="{F9E913C9-15F6-4CFB-9B63-A6C8231CB1E8}"/>
    <cellStyle name="20% - Accent1 10 2 2 2 3" xfId="1358" xr:uid="{DC71CFDC-BC0E-41FA-BAA0-7DC01CA52434}"/>
    <cellStyle name="20% - Accent1 10 2 2 3" xfId="1359" xr:uid="{F89FE612-44F5-4E8C-8A07-970343215A4B}"/>
    <cellStyle name="20% - Accent1 10 2 2 3 2" xfId="1360" xr:uid="{730A75CA-1256-411B-BF51-9DE2C2A41DAD}"/>
    <cellStyle name="20% - Accent1 10 2 2 3 2 2" xfId="1361" xr:uid="{E81135BA-FE67-4559-84B8-2D0E89DDBBC9}"/>
    <cellStyle name="20% - Accent1 10 2 2 3 3" xfId="1362" xr:uid="{6B032414-440B-456B-B12D-14B94D413D34}"/>
    <cellStyle name="20% - Accent1 10 2 2 4" xfId="1363" xr:uid="{E3F2F823-429D-4430-B054-B2B24B75ECB1}"/>
    <cellStyle name="20% - Accent1 10 2 2 4 2" xfId="1364" xr:uid="{3A879F31-C1E7-4743-AE13-6D4A7F6FB838}"/>
    <cellStyle name="20% - Accent1 10 2 2 4 2 2" xfId="1365" xr:uid="{3678481C-FDFB-46FC-B5DE-82B71DC55C31}"/>
    <cellStyle name="20% - Accent1 10 2 2 4 3" xfId="1366" xr:uid="{206F1DAD-91DF-4758-B4E1-2DCA17C572F4}"/>
    <cellStyle name="20% - Accent1 10 2 2 5" xfId="1367" xr:uid="{EEC10096-4F92-4200-BD46-2B4D81828C43}"/>
    <cellStyle name="20% - Accent1 10 2 2 5 2" xfId="1368" xr:uid="{BA6260AD-8128-46C6-B4AC-E88E7F4C3FB3}"/>
    <cellStyle name="20% - Accent1 10 2 2 6" xfId="1369" xr:uid="{961A5ABB-110F-48F0-B2EA-757C7DA6915B}"/>
    <cellStyle name="20% - Accent1 10 2 3" xfId="1370" xr:uid="{D44AC955-E4DF-413B-9D43-A19D1BD10E32}"/>
    <cellStyle name="20% - Accent1 10 2 3 2" xfId="1371" xr:uid="{11FEA17A-703F-4192-B0EB-F52AB9ACBA12}"/>
    <cellStyle name="20% - Accent1 10 2 3 2 2" xfId="1372" xr:uid="{554C74C2-756D-4024-8147-2593E80F33A8}"/>
    <cellStyle name="20% - Accent1 10 2 3 3" xfId="1373" xr:uid="{44BCCA57-C75A-445C-96DC-E3396B63E853}"/>
    <cellStyle name="20% - Accent1 10 2 4" xfId="1374" xr:uid="{D7BC8871-335B-4EEB-9295-E234068B945C}"/>
    <cellStyle name="20% - Accent1 10 2 4 2" xfId="1375" xr:uid="{B7798BAA-C266-4018-AADD-ED25C0BEC5BA}"/>
    <cellStyle name="20% - Accent1 10 2 4 2 2" xfId="1376" xr:uid="{FAAAD423-5D13-4A39-BC42-003FF1C23C40}"/>
    <cellStyle name="20% - Accent1 10 2 4 3" xfId="1377" xr:uid="{32ADA0A6-A138-4599-9269-E55F72BDD1D6}"/>
    <cellStyle name="20% - Accent1 10 2 5" xfId="1378" xr:uid="{C52F9C13-362D-4610-BA81-4ABB627F3B84}"/>
    <cellStyle name="20% - Accent1 10 2 5 2" xfId="1379" xr:uid="{7F189B79-59FD-43EF-B2FF-1962CDE5E576}"/>
    <cellStyle name="20% - Accent1 10 2 5 2 2" xfId="1380" xr:uid="{10E2DEB3-4644-4841-8E4E-7955732560C7}"/>
    <cellStyle name="20% - Accent1 10 2 5 3" xfId="1381" xr:uid="{B2027E47-CA19-4EA9-9097-1E35E1D0E95E}"/>
    <cellStyle name="20% - Accent1 10 2 6" xfId="1382" xr:uid="{470634EA-316B-4D40-A332-C3EF385D0FD0}"/>
    <cellStyle name="20% - Accent1 10 2 6 2" xfId="1383" xr:uid="{3C5DB616-B1ED-42F3-999D-3F9C96A5FB8B}"/>
    <cellStyle name="20% - Accent1 10 2 7" xfId="1384" xr:uid="{80935AC1-58B2-4A2C-897F-9564F78CDB25}"/>
    <cellStyle name="20% - Accent1 10 3" xfId="1385" xr:uid="{38BE7647-0663-4DCC-AB50-9597349BAD8C}"/>
    <cellStyle name="20% - Accent1 10 3 2" xfId="1386" xr:uid="{77415EE7-83ED-4E25-98CC-A29F94C818CE}"/>
    <cellStyle name="20% - Accent1 10 3 2 2" xfId="1387" xr:uid="{70E3210B-0AFA-4C16-9879-0A0BD88B96A0}"/>
    <cellStyle name="20% - Accent1 10 3 2 2 2" xfId="1388" xr:uid="{CDE8726E-B7B6-413B-889A-A1A87D7B7937}"/>
    <cellStyle name="20% - Accent1 10 3 2 3" xfId="1389" xr:uid="{43EBAE5B-8165-4202-8E7C-D61550887FF9}"/>
    <cellStyle name="20% - Accent1 10 3 3" xfId="1390" xr:uid="{BB196C98-C2C5-40B0-A1A0-18280A93C389}"/>
    <cellStyle name="20% - Accent1 10 3 3 2" xfId="1391" xr:uid="{99164DC3-F373-41E4-A59A-7899DD626DD1}"/>
    <cellStyle name="20% - Accent1 10 3 3 2 2" xfId="1392" xr:uid="{DA3A55B0-6816-483E-9A2A-7322124CE1C9}"/>
    <cellStyle name="20% - Accent1 10 3 3 3" xfId="1393" xr:uid="{BE2DCF47-7269-47BE-B81D-16A1169D4A75}"/>
    <cellStyle name="20% - Accent1 10 3 4" xfId="1394" xr:uid="{DC2069F8-9CB1-45C3-A9B4-851DCD0F4473}"/>
    <cellStyle name="20% - Accent1 10 3 4 2" xfId="1395" xr:uid="{A3B44289-54FA-4502-AB34-14F5E92EA2D9}"/>
    <cellStyle name="20% - Accent1 10 3 4 2 2" xfId="1396" xr:uid="{F6CEA34D-BADE-4153-90E1-481F37490ACD}"/>
    <cellStyle name="20% - Accent1 10 3 4 3" xfId="1397" xr:uid="{7CA65859-0F29-40F1-9AB2-A6F77711CE55}"/>
    <cellStyle name="20% - Accent1 10 3 5" xfId="1398" xr:uid="{1472FEEA-80E9-461D-92C4-F3ACD3FA2442}"/>
    <cellStyle name="20% - Accent1 10 3 5 2" xfId="1399" xr:uid="{0D316777-FDFA-4FB2-AADF-980F6C047131}"/>
    <cellStyle name="20% - Accent1 10 3 6" xfId="1400" xr:uid="{E1FAC3E3-5D1D-49DC-91E2-D7ECDBCEFF82}"/>
    <cellStyle name="20% - Accent1 10 4" xfId="1401" xr:uid="{6F1BF090-BD59-447F-AAD0-1532BDDAD8C2}"/>
    <cellStyle name="20% - Accent1 10 4 2" xfId="1402" xr:uid="{CFCFAF23-C4D5-46FD-ACAC-5F3683ED4045}"/>
    <cellStyle name="20% - Accent1 10 4 2 2" xfId="1403" xr:uid="{F048CB97-43F6-493E-ACF0-EA00E2716154}"/>
    <cellStyle name="20% - Accent1 10 4 3" xfId="1404" xr:uid="{EBFDD700-0489-4534-A385-42AD238D3507}"/>
    <cellStyle name="20% - Accent1 10 5" xfId="1405" xr:uid="{C57729D1-49C7-41CC-AE81-9A0DEE1EB529}"/>
    <cellStyle name="20% - Accent1 10 5 2" xfId="1406" xr:uid="{B05E2CF3-5FD3-41E0-94AE-178E51450B51}"/>
    <cellStyle name="20% - Accent1 10 5 2 2" xfId="1407" xr:uid="{0315CC75-3D26-4C46-8209-22B0F72D9F2C}"/>
    <cellStyle name="20% - Accent1 10 5 3" xfId="1408" xr:uid="{42EA47E2-1214-4B0C-88FC-A4B45CF0D168}"/>
    <cellStyle name="20% - Accent1 10 6" xfId="1409" xr:uid="{5BE9AD69-4933-401C-A266-AAD356AB47D3}"/>
    <cellStyle name="20% - Accent1 10 6 2" xfId="1410" xr:uid="{E57FBE3B-6C30-4DFC-B6F0-97D126E5D939}"/>
    <cellStyle name="20% - Accent1 10 6 2 2" xfId="1411" xr:uid="{A0080FE3-4096-4ECD-9F20-67F22AEB9F0E}"/>
    <cellStyle name="20% - Accent1 10 6 3" xfId="1412" xr:uid="{2C468130-837A-4230-A50A-748826D18D0D}"/>
    <cellStyle name="20% - Accent1 10 7" xfId="1413" xr:uid="{F6986987-7B27-485C-BCAE-AED2213E9C96}"/>
    <cellStyle name="20% - Accent1 10 7 2" xfId="1414" xr:uid="{CF2E2BFC-A098-4E92-A5E1-4E6919FC40E5}"/>
    <cellStyle name="20% - Accent1 10 8" xfId="1415" xr:uid="{9C9E555A-5004-49F3-9B57-4A7425CF48AD}"/>
    <cellStyle name="20% - Accent1 11" xfId="1416" xr:uid="{75EF9EEE-C836-48CE-BFC2-328E85B219A7}"/>
    <cellStyle name="20% - Accent1 11 2" xfId="1417" xr:uid="{68541680-9D0C-4664-9C2B-71B33EF3997E}"/>
    <cellStyle name="20% - Accent1 11 2 2" xfId="1418" xr:uid="{9E95255F-0F9B-49EC-98B7-D952C9DFAE2D}"/>
    <cellStyle name="20% - Accent1 11 2 2 2" xfId="1419" xr:uid="{6ACC93DC-1230-42A4-A623-C1362EFA4649}"/>
    <cellStyle name="20% - Accent1 11 2 2 2 2" xfId="1420" xr:uid="{81420AE6-317F-40A0-B9BA-1258C81602A0}"/>
    <cellStyle name="20% - Accent1 11 2 2 2 2 2" xfId="1421" xr:uid="{8A64D72E-2E02-4780-985F-B1CFAF187860}"/>
    <cellStyle name="20% - Accent1 11 2 2 2 3" xfId="1422" xr:uid="{19DCFDB0-F25E-4175-B59D-30A849FB1AAF}"/>
    <cellStyle name="20% - Accent1 11 2 2 3" xfId="1423" xr:uid="{74F2F48D-40EF-468F-82AE-E3EBF3E0C3AF}"/>
    <cellStyle name="20% - Accent1 11 2 2 3 2" xfId="1424" xr:uid="{4A196A8C-FFDA-4B3B-A46B-EE41F88D2ABD}"/>
    <cellStyle name="20% - Accent1 11 2 2 3 2 2" xfId="1425" xr:uid="{6D2FD165-5272-4E92-B114-9C0F7FE85DA8}"/>
    <cellStyle name="20% - Accent1 11 2 2 3 3" xfId="1426" xr:uid="{9837BCBF-600D-4B3B-A458-B3C79FF30E4D}"/>
    <cellStyle name="20% - Accent1 11 2 2 4" xfId="1427" xr:uid="{AF5E7C8D-6DDC-4D4D-980B-17C20010E5D6}"/>
    <cellStyle name="20% - Accent1 11 2 2 4 2" xfId="1428" xr:uid="{5A7BB11C-F104-48A4-8071-5E2CD680FBD8}"/>
    <cellStyle name="20% - Accent1 11 2 2 4 2 2" xfId="1429" xr:uid="{BDCCA82B-67B9-4109-BAE8-040CC2D58BD5}"/>
    <cellStyle name="20% - Accent1 11 2 2 4 3" xfId="1430" xr:uid="{B0C47464-5EEB-47D6-8AC0-E47002BD3AE2}"/>
    <cellStyle name="20% - Accent1 11 2 2 5" xfId="1431" xr:uid="{78EC90FA-6A15-4725-A91D-3FF6F12609B0}"/>
    <cellStyle name="20% - Accent1 11 2 2 5 2" xfId="1432" xr:uid="{8C3346AF-C3F0-4DE9-A03C-D15DD9388C48}"/>
    <cellStyle name="20% - Accent1 11 2 2 6" xfId="1433" xr:uid="{EE988FF2-3520-49FF-A4C5-F19FBFF74396}"/>
    <cellStyle name="20% - Accent1 11 2 3" xfId="1434" xr:uid="{C4EB6A78-9350-436C-97E1-7546D23B5A3B}"/>
    <cellStyle name="20% - Accent1 11 2 3 2" xfId="1435" xr:uid="{A8F9B719-5447-4793-9DEE-FFC06690D936}"/>
    <cellStyle name="20% - Accent1 11 2 3 2 2" xfId="1436" xr:uid="{7C0EA406-0ACA-496C-9FDA-06BBE53681BF}"/>
    <cellStyle name="20% - Accent1 11 2 3 3" xfId="1437" xr:uid="{8131BE92-DD12-42C3-AFBC-89DC6757C43F}"/>
    <cellStyle name="20% - Accent1 11 2 4" xfId="1438" xr:uid="{51E52D3B-6BA4-4726-B23F-C3471F87A9EB}"/>
    <cellStyle name="20% - Accent1 11 2 4 2" xfId="1439" xr:uid="{B7C07153-C63C-4EAA-A34C-E70B0AC8740D}"/>
    <cellStyle name="20% - Accent1 11 2 4 2 2" xfId="1440" xr:uid="{EAA6B865-F4F1-43B5-9B46-F17C40511204}"/>
    <cellStyle name="20% - Accent1 11 2 4 3" xfId="1441" xr:uid="{F8C99984-CB2A-44FA-AA77-2695CE86FAEC}"/>
    <cellStyle name="20% - Accent1 11 2 5" xfId="1442" xr:uid="{EF53ABB4-F9A4-44D4-834F-E6AD512150DD}"/>
    <cellStyle name="20% - Accent1 11 2 5 2" xfId="1443" xr:uid="{516A71DF-F107-4B6F-B835-F58A94D1DFCE}"/>
    <cellStyle name="20% - Accent1 11 2 5 2 2" xfId="1444" xr:uid="{96F605A6-3DCC-47BF-BD50-5ED054595383}"/>
    <cellStyle name="20% - Accent1 11 2 5 3" xfId="1445" xr:uid="{2D5514AC-9CA0-4A25-B3C9-14C52CD60F82}"/>
    <cellStyle name="20% - Accent1 11 2 6" xfId="1446" xr:uid="{1735D873-00E1-4FA6-BA56-29595710A476}"/>
    <cellStyle name="20% - Accent1 11 2 6 2" xfId="1447" xr:uid="{ED0E9ECF-7A68-4774-817C-D07508AFCC59}"/>
    <cellStyle name="20% - Accent1 11 2 7" xfId="1448" xr:uid="{A38399A6-D826-4F21-9D0A-FFF1BC328438}"/>
    <cellStyle name="20% - Accent1 11 3" xfId="1449" xr:uid="{2DEAD6AD-5D97-4369-89A4-046556D9F736}"/>
    <cellStyle name="20% - Accent1 11 3 2" xfId="1450" xr:uid="{4E7189E1-9D00-4E24-9BAD-6FAF97C58662}"/>
    <cellStyle name="20% - Accent1 11 3 2 2" xfId="1451" xr:uid="{4333D490-8CCB-45E1-AAA4-70A152D8EDA8}"/>
    <cellStyle name="20% - Accent1 11 3 2 2 2" xfId="1452" xr:uid="{0DA6730E-38BC-4BA1-B3FB-5F6B7D5A332B}"/>
    <cellStyle name="20% - Accent1 11 3 2 3" xfId="1453" xr:uid="{4170E334-220B-4D6B-A634-41392382259C}"/>
    <cellStyle name="20% - Accent1 11 3 3" xfId="1454" xr:uid="{AA577524-6C3D-4445-8865-AB5EB6BECA8C}"/>
    <cellStyle name="20% - Accent1 11 3 3 2" xfId="1455" xr:uid="{9008F603-C3E4-4914-8FFE-C7A90426E0F7}"/>
    <cellStyle name="20% - Accent1 11 3 3 2 2" xfId="1456" xr:uid="{32F8E710-EACD-46F7-BB8E-4BCC1BD9F164}"/>
    <cellStyle name="20% - Accent1 11 3 3 3" xfId="1457" xr:uid="{CA0D8AA1-83C5-42C6-B246-67A990CF4B90}"/>
    <cellStyle name="20% - Accent1 11 3 4" xfId="1458" xr:uid="{D2EC3A3B-55C2-4283-B7AB-1A9DD2321DD5}"/>
    <cellStyle name="20% - Accent1 11 3 4 2" xfId="1459" xr:uid="{4E680F60-AE04-4E89-8BA1-0807B1BE95D0}"/>
    <cellStyle name="20% - Accent1 11 3 4 2 2" xfId="1460" xr:uid="{27B7DA3C-E12A-4FA3-A616-02F7DECD99E0}"/>
    <cellStyle name="20% - Accent1 11 3 4 3" xfId="1461" xr:uid="{5EEE8E2E-636B-4BED-9852-32A2A438EE39}"/>
    <cellStyle name="20% - Accent1 11 3 5" xfId="1462" xr:uid="{41D711F3-915A-4639-AA36-76CF1AE5170E}"/>
    <cellStyle name="20% - Accent1 11 3 5 2" xfId="1463" xr:uid="{7BF5DDDF-D9E8-45B1-8BC2-B7AFB1974D37}"/>
    <cellStyle name="20% - Accent1 11 3 6" xfId="1464" xr:uid="{35069F9E-6B6C-41B1-B62E-3F1DE1E47DF2}"/>
    <cellStyle name="20% - Accent1 11 4" xfId="1465" xr:uid="{BE8B48FD-4DF3-48D3-8062-05EBE0A4C1EF}"/>
    <cellStyle name="20% - Accent1 11 4 2" xfId="1466" xr:uid="{BE5A912A-9DD5-4405-B421-58E14A3E9514}"/>
    <cellStyle name="20% - Accent1 11 4 2 2" xfId="1467" xr:uid="{4A68D0A0-40B3-4190-96CA-0F506C4FD5EC}"/>
    <cellStyle name="20% - Accent1 11 4 3" xfId="1468" xr:uid="{51CAD29B-9CEE-4D0E-AB18-89ED8A91119A}"/>
    <cellStyle name="20% - Accent1 11 5" xfId="1469" xr:uid="{C52E70D6-9495-4357-AB9A-6A86AD2AA2A6}"/>
    <cellStyle name="20% - Accent1 11 5 2" xfId="1470" xr:uid="{B8F0711C-DCF1-416C-94E3-A66C4D421E2C}"/>
    <cellStyle name="20% - Accent1 11 5 2 2" xfId="1471" xr:uid="{06EB75A6-ABB3-4FE2-827C-4C676DF15190}"/>
    <cellStyle name="20% - Accent1 11 5 3" xfId="1472" xr:uid="{0FEDB297-EE88-499B-A21A-B76C0B9DDA3C}"/>
    <cellStyle name="20% - Accent1 11 6" xfId="1473" xr:uid="{D93970BC-4745-4D2E-956B-7F7ABE44B643}"/>
    <cellStyle name="20% - Accent1 11 6 2" xfId="1474" xr:uid="{2A59B3F1-C686-47BB-BDDB-B78310A231F8}"/>
    <cellStyle name="20% - Accent1 11 6 2 2" xfId="1475" xr:uid="{53F8A0F0-A038-4AF5-9290-64025469365A}"/>
    <cellStyle name="20% - Accent1 11 6 3" xfId="1476" xr:uid="{928652BA-237D-496A-B337-90E536526D5B}"/>
    <cellStyle name="20% - Accent1 11 7" xfId="1477" xr:uid="{D78F339C-3F1C-45C7-8E42-ABB0A2CBE5FD}"/>
    <cellStyle name="20% - Accent1 11 7 2" xfId="1478" xr:uid="{9938590D-F99A-430E-9CDA-0F4A8B2319E9}"/>
    <cellStyle name="20% - Accent1 11 8" xfId="1479" xr:uid="{6BA1CC30-1298-4067-843B-4068531D8572}"/>
    <cellStyle name="20% - Accent1 12" xfId="1480" xr:uid="{6C33EB27-1CAB-43F4-963B-A76F403200C3}"/>
    <cellStyle name="20% - Accent1 12 2" xfId="1481" xr:uid="{30175DC6-4B6E-41D5-923B-7BC7E4A416C8}"/>
    <cellStyle name="20% - Accent1 12 2 2" xfId="1482" xr:uid="{8D30A474-32CA-4A55-8EDC-8B0F70AC39B8}"/>
    <cellStyle name="20% - Accent1 12 2 2 2" xfId="1483" xr:uid="{E4E99C8E-D35F-4EFD-9EA3-6FCC1864B666}"/>
    <cellStyle name="20% - Accent1 12 2 2 2 2" xfId="1484" xr:uid="{5AE33F8C-BE32-4AA7-8ADE-B981BFC4D184}"/>
    <cellStyle name="20% - Accent1 12 2 2 3" xfId="1485" xr:uid="{90B63A84-DCE0-40A2-B82A-C96CCCCAA677}"/>
    <cellStyle name="20% - Accent1 12 2 3" xfId="1486" xr:uid="{31A2A093-6174-45A8-9D7C-DFA2BD4173C2}"/>
    <cellStyle name="20% - Accent1 12 2 3 2" xfId="1487" xr:uid="{D4C35DE6-C652-4E48-9D56-746130C2DE8A}"/>
    <cellStyle name="20% - Accent1 12 2 3 2 2" xfId="1488" xr:uid="{77080140-D944-42FA-A075-12E9FF4E3604}"/>
    <cellStyle name="20% - Accent1 12 2 3 3" xfId="1489" xr:uid="{04D92BB1-7690-4CCA-ADE1-F736B26F5EDE}"/>
    <cellStyle name="20% - Accent1 12 2 4" xfId="1490" xr:uid="{1D735B29-7BF6-4AB8-A6B6-BC090CD91F2C}"/>
    <cellStyle name="20% - Accent1 12 2 4 2" xfId="1491" xr:uid="{9F3D7188-1AA7-4E18-8CD4-5878508715DB}"/>
    <cellStyle name="20% - Accent1 12 2 4 2 2" xfId="1492" xr:uid="{72DD2ECA-2896-4E6B-9ED1-DE82322BA6FE}"/>
    <cellStyle name="20% - Accent1 12 2 4 3" xfId="1493" xr:uid="{050B500D-0B69-4614-B25D-8F8F2BAFB2FC}"/>
    <cellStyle name="20% - Accent1 12 2 5" xfId="1494" xr:uid="{948007C6-F5A0-4EBB-BEE0-6054FCAC2001}"/>
    <cellStyle name="20% - Accent1 12 2 5 2" xfId="1495" xr:uid="{3F255ACA-983A-4FC0-885B-12DAA61424E0}"/>
    <cellStyle name="20% - Accent1 12 2 6" xfId="1496" xr:uid="{917BB10B-1187-434B-9B78-3F294184143F}"/>
    <cellStyle name="20% - Accent1 12 3" xfId="1497" xr:uid="{858BC7DD-B972-4291-8C30-6AAD41D24159}"/>
    <cellStyle name="20% - Accent1 12 3 2" xfId="1498" xr:uid="{7822554F-7BE1-4644-AF25-6BAE2B707495}"/>
    <cellStyle name="20% - Accent1 12 3 2 2" xfId="1499" xr:uid="{AEE88351-E8C0-452B-84F0-667B964FB823}"/>
    <cellStyle name="20% - Accent1 12 3 3" xfId="1500" xr:uid="{EDA8DB81-908F-453B-9AA5-CD67D7AABC70}"/>
    <cellStyle name="20% - Accent1 12 4" xfId="1501" xr:uid="{3405B09F-016E-4BB9-AB0C-A6ADF29B6E73}"/>
    <cellStyle name="20% - Accent1 12 4 2" xfId="1502" xr:uid="{0EC5A10D-B1EA-4431-8B10-AF05AF2848FF}"/>
    <cellStyle name="20% - Accent1 12 4 2 2" xfId="1503" xr:uid="{D85C8A75-0E7F-46FD-86C7-901AB283BB95}"/>
    <cellStyle name="20% - Accent1 12 4 3" xfId="1504" xr:uid="{28EE5EB4-A324-4525-9AB9-0785D17C850C}"/>
    <cellStyle name="20% - Accent1 12 5" xfId="1505" xr:uid="{5BA41F54-CD34-496F-BE58-FFC5FDD59ADE}"/>
    <cellStyle name="20% - Accent1 12 5 2" xfId="1506" xr:uid="{A38B6210-352B-4723-9CDD-3D6096D46324}"/>
    <cellStyle name="20% - Accent1 12 5 2 2" xfId="1507" xr:uid="{276426EC-4E25-46CD-8EAA-3F8CD747C0CA}"/>
    <cellStyle name="20% - Accent1 12 5 3" xfId="1508" xr:uid="{6ED441E1-96F1-4163-8632-0CEC3186E9DD}"/>
    <cellStyle name="20% - Accent1 12 6" xfId="1509" xr:uid="{6F22CE2D-7E95-4BAC-AF46-42198356E1A3}"/>
    <cellStyle name="20% - Accent1 12 6 2" xfId="1510" xr:uid="{9065EB6C-0997-457C-A609-12E34F248255}"/>
    <cellStyle name="20% - Accent1 12 7" xfId="1511" xr:uid="{B6777364-1A14-400A-99B2-276047507800}"/>
    <cellStyle name="20% - Accent1 13" xfId="1512" xr:uid="{51FF85AA-E077-4F93-B60A-F1B30878213A}"/>
    <cellStyle name="20% - Accent1 13 2" xfId="1513" xr:uid="{16EC863E-D634-4C65-B716-E02E76374636}"/>
    <cellStyle name="20% - Accent1 13 2 2" xfId="1514" xr:uid="{932FE577-ACFA-4D1E-AA94-47F93B026F04}"/>
    <cellStyle name="20% - Accent1 13 2 2 2" xfId="1515" xr:uid="{1D14E001-96EF-4F93-BFCF-2008DFBE88BF}"/>
    <cellStyle name="20% - Accent1 13 2 3" xfId="1516" xr:uid="{0331DFD2-4433-4061-9C9A-23273CA65C7C}"/>
    <cellStyle name="20% - Accent1 13 3" xfId="1517" xr:uid="{44759C9A-3A7E-41D9-862E-D6069F92118A}"/>
    <cellStyle name="20% - Accent1 13 3 2" xfId="1518" xr:uid="{30F8D335-F23D-4E55-9A43-02D837B48A6C}"/>
    <cellStyle name="20% - Accent1 13 3 2 2" xfId="1519" xr:uid="{6CC3D59C-EBFE-42CF-91EC-4CBF20D85CE1}"/>
    <cellStyle name="20% - Accent1 13 3 3" xfId="1520" xr:uid="{A3546A79-BA96-48B7-B774-9F77CEA5B9C4}"/>
    <cellStyle name="20% - Accent1 13 4" xfId="1521" xr:uid="{D00EB657-C37F-4247-8E8D-5949DB64A876}"/>
    <cellStyle name="20% - Accent1 13 4 2" xfId="1522" xr:uid="{444A886A-9D52-43BA-9F96-BA8B2EF1CEFC}"/>
    <cellStyle name="20% - Accent1 13 4 2 2" xfId="1523" xr:uid="{E8D4A1B4-94EA-4CD3-9B1A-F27B9A2EFA07}"/>
    <cellStyle name="20% - Accent1 13 4 3" xfId="1524" xr:uid="{64C28775-7A81-472C-9AB9-D68DAD6E66EC}"/>
    <cellStyle name="20% - Accent1 13 5" xfId="1525" xr:uid="{483B570E-6245-4C08-BB62-3D216AEAE7D0}"/>
    <cellStyle name="20% - Accent1 13 5 2" xfId="1526" xr:uid="{D8A9BBF6-0F74-4619-A759-BB1A25B89157}"/>
    <cellStyle name="20% - Accent1 13 6" xfId="1527" xr:uid="{168B77BD-EA9B-4746-A9C8-2A47A76B220B}"/>
    <cellStyle name="20% - Accent1 14" xfId="1528" xr:uid="{D00B1D64-CD43-4099-A9FC-1174511F80EC}"/>
    <cellStyle name="20% - Accent1 14 2" xfId="1529" xr:uid="{78A871BC-C9BE-415C-9B13-9445C6F61705}"/>
    <cellStyle name="20% - Accent1 14 2 2" xfId="1530" xr:uid="{5A6F7475-1B07-4D30-A686-3C9A625CF839}"/>
    <cellStyle name="20% - Accent1 14 2 2 2" xfId="1531" xr:uid="{4126698C-4EF1-483C-8CCD-59C97C9A5BF3}"/>
    <cellStyle name="20% - Accent1 14 2 3" xfId="1532" xr:uid="{F9B2F4FC-649D-493D-A3FB-10848F0E17A9}"/>
    <cellStyle name="20% - Accent1 14 3" xfId="1533" xr:uid="{32F05F94-8D05-466C-9EF9-3E6096D92278}"/>
    <cellStyle name="20% - Accent1 14 3 2" xfId="1534" xr:uid="{A6B98826-149C-4332-BA4F-E574CBB8FC5D}"/>
    <cellStyle name="20% - Accent1 14 3 2 2" xfId="1535" xr:uid="{F7CCBB78-F61F-4C8C-BD6B-05F576A76D3C}"/>
    <cellStyle name="20% - Accent1 14 3 3" xfId="1536" xr:uid="{12710066-F1B1-4DE8-9606-7100BEA420DF}"/>
    <cellStyle name="20% - Accent1 14 4" xfId="1537" xr:uid="{31487196-58A0-42D6-98A1-CAEF3E87FB70}"/>
    <cellStyle name="20% - Accent1 14 4 2" xfId="1538" xr:uid="{B4204EAA-0F4C-47E1-84ED-85867FB70DFA}"/>
    <cellStyle name="20% - Accent1 14 4 2 2" xfId="1539" xr:uid="{41826A03-58E1-40CA-B156-AB10C2DD077C}"/>
    <cellStyle name="20% - Accent1 14 4 3" xfId="1540" xr:uid="{E0F38E98-D2A1-4C01-84DF-195AA65A70A6}"/>
    <cellStyle name="20% - Accent1 14 5" xfId="1541" xr:uid="{83F7B2B0-5A36-4E23-BC06-4856869D7D4C}"/>
    <cellStyle name="20% - Accent1 14 5 2" xfId="1542" xr:uid="{6D69492C-8B67-4770-B7E1-4EE0A965885E}"/>
    <cellStyle name="20% - Accent1 14 6" xfId="1543" xr:uid="{4CEDBADE-296A-4192-8DF7-E96650885384}"/>
    <cellStyle name="20% - Accent1 15" xfId="1544" xr:uid="{59EA29EB-8B19-4DE0-8A18-670B279FBE41}"/>
    <cellStyle name="20% - Accent1 15 2" xfId="1545" xr:uid="{BD23E8AF-3A86-4D7B-8A9A-6D73387FCBF7}"/>
    <cellStyle name="20% - Accent1 15 2 2" xfId="1546" xr:uid="{D01FE0C6-580F-4173-B5C3-FE4F963F4B10}"/>
    <cellStyle name="20% - Accent1 15 2 2 2" xfId="1547" xr:uid="{1D725E7C-6CC2-4019-9C7F-299D893C622E}"/>
    <cellStyle name="20% - Accent1 15 2 3" xfId="1548" xr:uid="{BF9B9711-2FB8-460A-8A29-18758514805D}"/>
    <cellStyle name="20% - Accent1 15 3" xfId="1549" xr:uid="{6A82A284-827E-4D75-9C78-AE3E73FE06DD}"/>
    <cellStyle name="20% - Accent1 15 3 2" xfId="1550" xr:uid="{EFCAAD61-C07A-4B32-949F-F4A4975C1766}"/>
    <cellStyle name="20% - Accent1 15 3 2 2" xfId="1551" xr:uid="{C8471D74-3430-4F2B-9EE3-A0EEBD6D8895}"/>
    <cellStyle name="20% - Accent1 15 3 3" xfId="1552" xr:uid="{088131B6-639D-41BA-BE94-949BB383888F}"/>
    <cellStyle name="20% - Accent1 15 4" xfId="1553" xr:uid="{A76A2F80-9F92-4428-A7E7-2A14533AF619}"/>
    <cellStyle name="20% - Accent1 15 4 2" xfId="1554" xr:uid="{503A021C-0ED4-4BB6-9C9C-407DB96F3BEC}"/>
    <cellStyle name="20% - Accent1 15 4 2 2" xfId="1555" xr:uid="{30EDFF5C-00C7-4C9E-B582-6DA12E329131}"/>
    <cellStyle name="20% - Accent1 15 4 3" xfId="1556" xr:uid="{4FDA4ED0-2721-486A-9AD1-1D9E3DDDF245}"/>
    <cellStyle name="20% - Accent1 15 5" xfId="1557" xr:uid="{8DA0FB3C-B7F2-42A5-95F6-7984015AB6A8}"/>
    <cellStyle name="20% - Accent1 15 5 2" xfId="1558" xr:uid="{2A930283-08D9-4886-85D4-404A3DA14991}"/>
    <cellStyle name="20% - Accent1 15 6" xfId="1559" xr:uid="{A5A36C4E-33D5-47C9-ADDD-A58E97F881E9}"/>
    <cellStyle name="20% - Accent1 16" xfId="1560" xr:uid="{9FFA507A-E9F2-442C-8C68-E88C21353756}"/>
    <cellStyle name="20% - Accent1 16 2" xfId="1561" xr:uid="{B9A7FBDB-9A94-491C-A63B-47BD76318D25}"/>
    <cellStyle name="20% - Accent1 16 2 2" xfId="1562" xr:uid="{579BE856-FBE4-47F3-8592-88054AC9FC21}"/>
    <cellStyle name="20% - Accent1 16 2 2 2" xfId="1563" xr:uid="{EE34CA74-8F38-4B2B-BD80-9575C1DFA210}"/>
    <cellStyle name="20% - Accent1 16 2 3" xfId="1564" xr:uid="{59A1D3C0-9534-4252-A66A-2345F879575E}"/>
    <cellStyle name="20% - Accent1 16 3" xfId="1565" xr:uid="{FA2CA42D-6DD1-4765-AC35-35C0692969F5}"/>
    <cellStyle name="20% - Accent1 16 3 2" xfId="1566" xr:uid="{2989462B-6E5C-410B-8CFE-0EEFCA73BCEA}"/>
    <cellStyle name="20% - Accent1 16 3 2 2" xfId="1567" xr:uid="{AD1C9D18-C38A-439F-87DD-DA1D6A711C41}"/>
    <cellStyle name="20% - Accent1 16 3 3" xfId="1568" xr:uid="{CD8A154E-858F-4EF5-A018-EF05A7061484}"/>
    <cellStyle name="20% - Accent1 16 4" xfId="1569" xr:uid="{4C3E1AC1-872D-4B3A-8632-295340B4C580}"/>
    <cellStyle name="20% - Accent1 16 4 2" xfId="1570" xr:uid="{2894E57D-BB52-4EE7-97B0-7BF2D46BB111}"/>
    <cellStyle name="20% - Accent1 16 4 2 2" xfId="1571" xr:uid="{6DA9BC88-8852-43FC-816F-FFC698CC40D7}"/>
    <cellStyle name="20% - Accent1 16 4 3" xfId="1572" xr:uid="{F31161F8-C4DA-4AAC-A4AE-9527564DC3A1}"/>
    <cellStyle name="20% - Accent1 16 5" xfId="1573" xr:uid="{CB7F87F4-1A16-49FF-B49B-6C78C5AAFB08}"/>
    <cellStyle name="20% - Accent1 16 5 2" xfId="1574" xr:uid="{5423D87F-FD2C-4CC8-95BA-153CDDAD6ED1}"/>
    <cellStyle name="20% - Accent1 16 6" xfId="1575" xr:uid="{B8F30B9D-4B0B-4A0E-883C-5E1165258634}"/>
    <cellStyle name="20% - Accent1 17" xfId="1576" xr:uid="{E99F194C-94AF-40C7-B707-131FA7362B20}"/>
    <cellStyle name="20% - Accent1 17 2" xfId="1577" xr:uid="{84EC4B90-19FE-4F6D-AABF-D507A20DE54F}"/>
    <cellStyle name="20% - Accent1 17 2 2" xfId="1578" xr:uid="{507E579C-B40C-4893-9195-91A1D52B4C3A}"/>
    <cellStyle name="20% - Accent1 17 2 2 2" xfId="1579" xr:uid="{CE7C1F20-40F2-4ED3-8ED9-211CA633E16C}"/>
    <cellStyle name="20% - Accent1 17 2 3" xfId="1580" xr:uid="{12F55E78-73F8-4263-BEA8-1F00C203030A}"/>
    <cellStyle name="20% - Accent1 17 3" xfId="1581" xr:uid="{AD4B0114-AAE4-44E8-AC26-31C9B89754F6}"/>
    <cellStyle name="20% - Accent1 17 3 2" xfId="1582" xr:uid="{C005FB9B-E714-4576-8DDF-1E51BBF31608}"/>
    <cellStyle name="20% - Accent1 17 3 2 2" xfId="1583" xr:uid="{4DCCB998-1371-4DEF-966D-970A1B0B8E9E}"/>
    <cellStyle name="20% - Accent1 17 3 3" xfId="1584" xr:uid="{AFE81ACB-70BE-4832-B5C4-EDE446476164}"/>
    <cellStyle name="20% - Accent1 17 4" xfId="1585" xr:uid="{E3A8D9DD-E7BA-44AB-8FB4-D8F582465E99}"/>
    <cellStyle name="20% - Accent1 17 4 2" xfId="1586" xr:uid="{2CBA623B-0C70-48A0-AA3E-F1B300739476}"/>
    <cellStyle name="20% - Accent1 17 4 2 2" xfId="1587" xr:uid="{9AAEFBA1-05F7-4AA2-B802-212DE5F8C8A6}"/>
    <cellStyle name="20% - Accent1 17 4 3" xfId="1588" xr:uid="{0CA741A5-C32F-4F16-8B9F-20C1B882B878}"/>
    <cellStyle name="20% - Accent1 17 5" xfId="1589" xr:uid="{B957DF4E-B97A-487F-B9E3-BE9DF06678BE}"/>
    <cellStyle name="20% - Accent1 17 5 2" xfId="1590" xr:uid="{4DF3D8E1-6928-4676-9464-676A01E99C32}"/>
    <cellStyle name="20% - Accent1 17 6" xfId="1591" xr:uid="{FE9923AB-5CD6-41D2-84EA-1CD27EF5DA38}"/>
    <cellStyle name="20% - Accent1 18" xfId="1592" xr:uid="{E36ACB8E-792F-4E24-A3CF-90B943DDB5FA}"/>
    <cellStyle name="20% - Accent1 18 2" xfId="1593" xr:uid="{F3F23909-2321-4A2D-B728-8D2128ED2E4D}"/>
    <cellStyle name="20% - Accent1 18 2 2" xfId="1594" xr:uid="{93E990AC-8F0C-4291-A2ED-7709932999B9}"/>
    <cellStyle name="20% - Accent1 18 2 2 2" xfId="1595" xr:uid="{2D49A224-B165-47FD-9ABF-AF675B36AF50}"/>
    <cellStyle name="20% - Accent1 18 2 3" xfId="1596" xr:uid="{69BD46A0-D115-4A66-97AF-50F0841772AB}"/>
    <cellStyle name="20% - Accent1 18 3" xfId="1597" xr:uid="{C878C1AC-651D-4EA2-B81F-A7C24A9A7532}"/>
    <cellStyle name="20% - Accent1 18 3 2" xfId="1598" xr:uid="{B077AFB0-0117-44CA-A316-69244B43D41A}"/>
    <cellStyle name="20% - Accent1 18 3 2 2" xfId="1599" xr:uid="{14D84789-56B2-4D3A-8A20-E90A4FA0BBDC}"/>
    <cellStyle name="20% - Accent1 18 3 3" xfId="1600" xr:uid="{3DB75F0B-47BA-4B28-9261-24082BAAD440}"/>
    <cellStyle name="20% - Accent1 18 4" xfId="1601" xr:uid="{F4F838AB-5DD9-41AD-A896-529C269BB4C1}"/>
    <cellStyle name="20% - Accent1 18 4 2" xfId="1602" xr:uid="{77B1C38A-7BDA-4B49-A217-C1D0D533FDAB}"/>
    <cellStyle name="20% - Accent1 18 4 2 2" xfId="1603" xr:uid="{B7D7BF49-2AF3-49C9-BE46-B4AD8DE606C6}"/>
    <cellStyle name="20% - Accent1 18 4 3" xfId="1604" xr:uid="{E22A2E4D-70C1-428D-A811-BA9D9FE6CB4E}"/>
    <cellStyle name="20% - Accent1 18 5" xfId="1605" xr:uid="{315A4009-C25B-4771-A7AE-66076605BA68}"/>
    <cellStyle name="20% - Accent1 18 5 2" xfId="1606" xr:uid="{EBA725E4-64F6-4AB3-941E-DC4E04882729}"/>
    <cellStyle name="20% - Accent1 18 6" xfId="1607" xr:uid="{62253BD6-969C-41AE-A7F1-E3009DBA032D}"/>
    <cellStyle name="20% - Accent1 19" xfId="1608" xr:uid="{66293989-4873-4E60-B656-1E4A90CEC053}"/>
    <cellStyle name="20% - Accent1 19 2" xfId="1609" xr:uid="{D95A0BD2-96DC-41F6-91E1-7DA45DA1FBFE}"/>
    <cellStyle name="20% - Accent1 19 2 2" xfId="1610" xr:uid="{BE4BDA4E-96ED-4C6B-B93D-B609CB46C734}"/>
    <cellStyle name="20% - Accent1 19 2 2 2" xfId="1611" xr:uid="{DFB3DB1A-D1CF-44C3-BE7E-844C47FAC0F1}"/>
    <cellStyle name="20% - Accent1 19 2 3" xfId="1612" xr:uid="{F7D13709-B6AF-4CC0-AE48-542B2F162CEF}"/>
    <cellStyle name="20% - Accent1 19 3" xfId="1613" xr:uid="{60CAC077-7B5E-4E1E-B74E-BD8F237FD821}"/>
    <cellStyle name="20% - Accent1 19 3 2" xfId="1614" xr:uid="{A6E6D2FD-CC31-4122-9DAA-AFDDD6B2D205}"/>
    <cellStyle name="20% - Accent1 19 3 2 2" xfId="1615" xr:uid="{200BAD77-D115-403B-8D4A-E2288572F7EA}"/>
    <cellStyle name="20% - Accent1 19 3 3" xfId="1616" xr:uid="{B6175A29-4197-42B2-92A3-27C07E96F501}"/>
    <cellStyle name="20% - Accent1 19 4" xfId="1617" xr:uid="{D6EC6437-C350-485A-83FB-FB7A16406EA9}"/>
    <cellStyle name="20% - Accent1 19 4 2" xfId="1618" xr:uid="{5211E69D-DB88-4189-B16C-C97761564ED0}"/>
    <cellStyle name="20% - Accent1 19 4 2 2" xfId="1619" xr:uid="{CB239D94-5700-4FCB-9A40-474E17028BF9}"/>
    <cellStyle name="20% - Accent1 19 4 3" xfId="1620" xr:uid="{F9F9D6A7-6860-4873-A532-4EF4D91A7FC0}"/>
    <cellStyle name="20% - Accent1 19 5" xfId="1621" xr:uid="{C378EA1C-47A7-4FA3-B89E-3F61CD89372A}"/>
    <cellStyle name="20% - Accent1 19 5 2" xfId="1622" xr:uid="{31D2662D-A0C9-48A3-B03B-3032BFCE3E4D}"/>
    <cellStyle name="20% - Accent1 19 6" xfId="1623" xr:uid="{F70C95AB-F2ED-4827-8452-B93901473C5B}"/>
    <cellStyle name="20% - Accent1 2" xfId="1294" xr:uid="{00000000-0005-0000-0000-000000000000}"/>
    <cellStyle name="20% - Accent1 2 10" xfId="1625" xr:uid="{A04E5417-90EF-4A52-AF40-FDE35BF986BF}"/>
    <cellStyle name="20% - Accent1 2 10 2" xfId="1626" xr:uid="{FAFF6F4B-C857-4D67-858F-8BB50689F530}"/>
    <cellStyle name="20% - Accent1 2 10 2 2" xfId="1627" xr:uid="{FDFC0D7C-9E76-49F5-87C3-CC94587924EE}"/>
    <cellStyle name="20% - Accent1 2 10 2 2 2" xfId="1628" xr:uid="{69BCD0E0-EDB1-46EE-986C-BEF7EC97E342}"/>
    <cellStyle name="20% - Accent1 2 10 2 3" xfId="1629" xr:uid="{96889B39-4F05-4D75-9315-34509C44E237}"/>
    <cellStyle name="20% - Accent1 2 10 3" xfId="1630" xr:uid="{B6CAD28A-759A-4BD0-9ACE-CB45F86304BD}"/>
    <cellStyle name="20% - Accent1 2 10 3 2" xfId="1631" xr:uid="{99A9790C-C301-4101-9DEE-B11CFB437142}"/>
    <cellStyle name="20% - Accent1 2 10 3 2 2" xfId="1632" xr:uid="{D47BD9B7-5A8F-4FDF-8098-F7F68CD28BC9}"/>
    <cellStyle name="20% - Accent1 2 10 3 3" xfId="1633" xr:uid="{D2134F99-776C-4818-A78E-34B92D3C36D8}"/>
    <cellStyle name="20% - Accent1 2 10 4" xfId="1634" xr:uid="{3BB1F10A-D9A5-473A-A652-42E227AC72F3}"/>
    <cellStyle name="20% - Accent1 2 10 4 2" xfId="1635" xr:uid="{4FFFAAA1-620C-424B-9528-BD75B89B3A31}"/>
    <cellStyle name="20% - Accent1 2 10 4 2 2" xfId="1636" xr:uid="{C42A6AA0-5CBA-43F3-8DC2-719744FF90A7}"/>
    <cellStyle name="20% - Accent1 2 10 4 3" xfId="1637" xr:uid="{01C583EE-0AF2-4367-A887-7C83C40FE982}"/>
    <cellStyle name="20% - Accent1 2 10 5" xfId="1638" xr:uid="{B7F19BFC-479E-4B00-9507-1AFB96965672}"/>
    <cellStyle name="20% - Accent1 2 10 5 2" xfId="1639" xr:uid="{83FB0683-84A1-4D1F-A57C-F15138FBB59C}"/>
    <cellStyle name="20% - Accent1 2 10 6" xfId="1640" xr:uid="{F486823C-9EC5-4ACD-9264-98B2BA5A87CB}"/>
    <cellStyle name="20% - Accent1 2 11" xfId="1641" xr:uid="{5B2F5262-BC05-4198-94EE-955298986F2F}"/>
    <cellStyle name="20% - Accent1 2 11 2" xfId="1642" xr:uid="{F8518A0B-A95C-40F1-AAAA-0D094E9EAC07}"/>
    <cellStyle name="20% - Accent1 2 11 2 2" xfId="1643" xr:uid="{1523AE97-2612-4F43-AA4D-6C82CFABB5A5}"/>
    <cellStyle name="20% - Accent1 2 11 3" xfId="1644" xr:uid="{DB592A4A-5406-42DA-8E71-9EFA40CA5DEB}"/>
    <cellStyle name="20% - Accent1 2 12" xfId="1645" xr:uid="{FABA0C1D-5663-4767-98C3-597419F2155B}"/>
    <cellStyle name="20% - Accent1 2 12 2" xfId="1646" xr:uid="{0E55FBF1-8E12-49EF-96B8-1A4016149626}"/>
    <cellStyle name="20% - Accent1 2 12 2 2" xfId="1647" xr:uid="{3B330F71-7427-41D8-BE36-CCEB25643429}"/>
    <cellStyle name="20% - Accent1 2 12 3" xfId="1648" xr:uid="{F6AD1246-59E0-4FE3-8179-CBC92E1045C3}"/>
    <cellStyle name="20% - Accent1 2 13" xfId="1649" xr:uid="{D13E8D08-435E-442D-8C5A-EBED399316F6}"/>
    <cellStyle name="20% - Accent1 2 13 2" xfId="1650" xr:uid="{343121CB-401E-4903-81C0-8D6FB54AFF85}"/>
    <cellStyle name="20% - Accent1 2 13 2 2" xfId="1651" xr:uid="{2E0C404F-1D27-4B27-A08B-0AE6372D744C}"/>
    <cellStyle name="20% - Accent1 2 13 3" xfId="1652" xr:uid="{8DFA05B4-8783-4A86-95EB-67AEE12DF03C}"/>
    <cellStyle name="20% - Accent1 2 14" xfId="1653" xr:uid="{6886C9B0-1517-4A3B-90D1-593E6ADDB3FF}"/>
    <cellStyle name="20% - Accent1 2 14 2" xfId="1654" xr:uid="{69FDA337-90C0-4E42-BD6E-A3F3C96262EB}"/>
    <cellStyle name="20% - Accent1 2 14 2 2" xfId="1655" xr:uid="{B3035370-FB88-42AB-9426-D0FE98126471}"/>
    <cellStyle name="20% - Accent1 2 14 3" xfId="1656" xr:uid="{96903166-70C3-46F7-A49E-2185E1653902}"/>
    <cellStyle name="20% - Accent1 2 15" xfId="1657" xr:uid="{88B924D9-5606-4D29-939A-8DA957C86BA5}"/>
    <cellStyle name="20% - Accent1 2 15 2" xfId="1658" xr:uid="{376F88E7-31D5-4CEB-A982-2DA16CFC44A7}"/>
    <cellStyle name="20% - Accent1 2 16" xfId="1659" xr:uid="{157FF2C8-CC85-44D7-BD0C-86AC1A7E5F13}"/>
    <cellStyle name="20% - Accent1 2 17" xfId="1624" xr:uid="{D40AF112-0D38-4BE4-BABF-3CBBD715062C}"/>
    <cellStyle name="20% - Accent1 2 2" xfId="1660" xr:uid="{873F1EA8-415B-4990-9BBE-601C527CEF49}"/>
    <cellStyle name="20% - Accent1 2 2 2" xfId="1661" xr:uid="{F4221AB3-C9AF-46C8-B5EA-B959D9F5518C}"/>
    <cellStyle name="20% - Accent1 2 2 2 2" xfId="1662" xr:uid="{6E706819-E769-4F2C-8C71-D1A487900CBD}"/>
    <cellStyle name="20% - Accent1 2 2 2 2 2" xfId="1663" xr:uid="{EC13C67A-458E-41F8-B479-B303870BCC47}"/>
    <cellStyle name="20% - Accent1 2 2 2 2 2 2" xfId="1664" xr:uid="{F526182E-451D-4E66-A04A-01071E547F8C}"/>
    <cellStyle name="20% - Accent1 2 2 2 2 2 2 2" xfId="1665" xr:uid="{4C2F0077-1BAD-4C29-9467-8D196B6BAC11}"/>
    <cellStyle name="20% - Accent1 2 2 2 2 2 3" xfId="1666" xr:uid="{8E28AC76-3A24-4B44-AF4C-8B51D890A9D6}"/>
    <cellStyle name="20% - Accent1 2 2 2 2 3" xfId="1667" xr:uid="{3CC01249-81F4-4DC7-99AF-0BBE691B7B95}"/>
    <cellStyle name="20% - Accent1 2 2 2 2 3 2" xfId="1668" xr:uid="{17A28D17-D781-4150-A9DC-C6ED09DDC20D}"/>
    <cellStyle name="20% - Accent1 2 2 2 2 3 2 2" xfId="1669" xr:uid="{2FF8D20F-213C-444A-AEB7-176C1A1DAF95}"/>
    <cellStyle name="20% - Accent1 2 2 2 2 3 3" xfId="1670" xr:uid="{71E5D49F-ADF7-4C85-A7E0-DE1E16003FF1}"/>
    <cellStyle name="20% - Accent1 2 2 2 2 4" xfId="1671" xr:uid="{46F395F0-9313-44EE-9581-0EDFA02CE548}"/>
    <cellStyle name="20% - Accent1 2 2 2 2 4 2" xfId="1672" xr:uid="{5ABB60C0-F436-4593-A15F-D5BCBAC0313E}"/>
    <cellStyle name="20% - Accent1 2 2 2 2 4 2 2" xfId="1673" xr:uid="{7C2545A2-3FE3-4FE8-B317-6F2D95E84940}"/>
    <cellStyle name="20% - Accent1 2 2 2 2 4 3" xfId="1674" xr:uid="{56B82F0B-CAF3-4149-99F3-5A7257063E07}"/>
    <cellStyle name="20% - Accent1 2 2 2 2 5" xfId="1675" xr:uid="{AB3F8C5E-2AF5-4CC4-8F04-021B29BB3CCA}"/>
    <cellStyle name="20% - Accent1 2 2 2 2 5 2" xfId="1676" xr:uid="{694D0EC9-323B-47D8-B5B0-F84332FE38DB}"/>
    <cellStyle name="20% - Accent1 2 2 2 2 6" xfId="1677" xr:uid="{A5A729A3-AC8D-4CEE-A0FB-54A4EA1B5308}"/>
    <cellStyle name="20% - Accent1 2 2 2 3" xfId="1678" xr:uid="{29992B34-E7E7-441A-BCA3-6DD8D08090C4}"/>
    <cellStyle name="20% - Accent1 2 2 2 3 2" xfId="1679" xr:uid="{B512637F-14F9-4266-93A5-22AE7BFC641A}"/>
    <cellStyle name="20% - Accent1 2 2 2 3 2 2" xfId="1680" xr:uid="{EE2B8D5D-C093-4A93-A1B6-6A58DEC36B18}"/>
    <cellStyle name="20% - Accent1 2 2 2 3 3" xfId="1681" xr:uid="{1B3377D4-77D6-4021-A95F-8C2FA2EC6B21}"/>
    <cellStyle name="20% - Accent1 2 2 2 4" xfId="1682" xr:uid="{DCA56EE3-A333-4CAE-82A9-8795C5A9DFAA}"/>
    <cellStyle name="20% - Accent1 2 2 2 4 2" xfId="1683" xr:uid="{971F2BD9-424C-4C3B-9C21-CFC706C6625A}"/>
    <cellStyle name="20% - Accent1 2 2 2 4 2 2" xfId="1684" xr:uid="{798412BB-D7A3-496E-B27C-BAF2DFC97991}"/>
    <cellStyle name="20% - Accent1 2 2 2 4 3" xfId="1685" xr:uid="{CB434DD8-BC2D-4A36-A6E5-85C9B5311BA8}"/>
    <cellStyle name="20% - Accent1 2 2 2 5" xfId="1686" xr:uid="{BAFE194E-6BED-4823-8C8D-D18CC387B0C9}"/>
    <cellStyle name="20% - Accent1 2 2 2 5 2" xfId="1687" xr:uid="{B822EE5D-C63E-41FA-B5D1-648D2C31B7C3}"/>
    <cellStyle name="20% - Accent1 2 2 2 5 2 2" xfId="1688" xr:uid="{1CC80852-15B9-401A-A83A-8160ABC785B0}"/>
    <cellStyle name="20% - Accent1 2 2 2 5 3" xfId="1689" xr:uid="{59048C00-DE23-4483-B7FB-262B314AC936}"/>
    <cellStyle name="20% - Accent1 2 2 2 6" xfId="1690" xr:uid="{0726E0F3-4F5E-4CCE-8329-473D9925291E}"/>
    <cellStyle name="20% - Accent1 2 2 2 6 2" xfId="1691" xr:uid="{E9A342FD-F2C8-418B-88DE-B6084CBDA770}"/>
    <cellStyle name="20% - Accent1 2 2 2 7" xfId="1692" xr:uid="{2D502676-96C1-464A-8F53-3C251AEC9628}"/>
    <cellStyle name="20% - Accent1 2 2 3" xfId="1693" xr:uid="{B4CC6D74-AA9E-480E-A98E-F549345283EB}"/>
    <cellStyle name="20% - Accent1 2 2 3 2" xfId="1694" xr:uid="{8E784D1B-928E-492B-A2D2-5B532469A666}"/>
    <cellStyle name="20% - Accent1 2 2 3 2 2" xfId="1695" xr:uid="{FFD9C49C-AFFC-487F-BD57-1901DAACE64E}"/>
    <cellStyle name="20% - Accent1 2 2 3 2 2 2" xfId="1696" xr:uid="{CA48DE92-1BAB-4A79-B6AB-F5E2E98D0215}"/>
    <cellStyle name="20% - Accent1 2 2 3 2 3" xfId="1697" xr:uid="{FA7B8DA4-9382-4E67-A477-B9A79A6E4557}"/>
    <cellStyle name="20% - Accent1 2 2 3 3" xfId="1698" xr:uid="{3BA335D3-B6B9-4C29-A8AD-F6289EE5347F}"/>
    <cellStyle name="20% - Accent1 2 2 3 3 2" xfId="1699" xr:uid="{68507211-C42F-41ED-8077-69B7185D89FE}"/>
    <cellStyle name="20% - Accent1 2 2 3 3 2 2" xfId="1700" xr:uid="{16AED378-9BB1-4939-A161-C170ADD716A9}"/>
    <cellStyle name="20% - Accent1 2 2 3 3 3" xfId="1701" xr:uid="{9C61F91B-F1CE-46DC-A34F-4DD034CED378}"/>
    <cellStyle name="20% - Accent1 2 2 3 4" xfId="1702" xr:uid="{9AB1C502-331C-4A53-9664-D86029811491}"/>
    <cellStyle name="20% - Accent1 2 2 3 4 2" xfId="1703" xr:uid="{9BB9CD5C-E1A1-4620-9571-1872362C3AF8}"/>
    <cellStyle name="20% - Accent1 2 2 3 4 2 2" xfId="1704" xr:uid="{E9DB85C9-1B1C-4C90-B6A6-D8C05857D763}"/>
    <cellStyle name="20% - Accent1 2 2 3 4 3" xfId="1705" xr:uid="{337F1EFF-9A2D-4097-9CE6-5B21FDC9AE7A}"/>
    <cellStyle name="20% - Accent1 2 2 3 5" xfId="1706" xr:uid="{B89B0246-115E-4899-853E-5D3D4565402E}"/>
    <cellStyle name="20% - Accent1 2 2 3 5 2" xfId="1707" xr:uid="{0F7ACE42-484A-40D4-B3AC-F4FC353881C7}"/>
    <cellStyle name="20% - Accent1 2 2 3 6" xfId="1708" xr:uid="{78B1AC2D-2468-41F5-BBC3-42CBF3C32C79}"/>
    <cellStyle name="20% - Accent1 2 2 4" xfId="1709" xr:uid="{5268A5BF-E7AC-4753-B61B-D461FA01782F}"/>
    <cellStyle name="20% - Accent1 2 2 4 2" xfId="1710" xr:uid="{258ABD38-7362-48CD-9CC3-56DA6BB88E8F}"/>
    <cellStyle name="20% - Accent1 2 2 4 2 2" xfId="1711" xr:uid="{6EDE8BCB-F757-48CA-852A-CD1BD7F606B0}"/>
    <cellStyle name="20% - Accent1 2 2 4 3" xfId="1712" xr:uid="{0B38A264-F8D7-4C5B-B6BD-226F8FC8D3B2}"/>
    <cellStyle name="20% - Accent1 2 2 5" xfId="1713" xr:uid="{F3B7CF36-6BE5-47CE-9E1C-F13D17CFD4CA}"/>
    <cellStyle name="20% - Accent1 2 2 5 2" xfId="1714" xr:uid="{C746BAF2-C637-4B59-9AB3-36B59F2AA0D0}"/>
    <cellStyle name="20% - Accent1 2 2 5 2 2" xfId="1715" xr:uid="{E91D118F-66AB-445D-8742-237670825E87}"/>
    <cellStyle name="20% - Accent1 2 2 5 3" xfId="1716" xr:uid="{276A0C5D-181E-4150-8007-F522C8C38E09}"/>
    <cellStyle name="20% - Accent1 2 2 6" xfId="1717" xr:uid="{B29DC64B-2A7C-4A75-90DD-24E49677A696}"/>
    <cellStyle name="20% - Accent1 2 2 6 2" xfId="1718" xr:uid="{297F2ADC-A366-4DFD-8A65-E4F835DBB333}"/>
    <cellStyle name="20% - Accent1 2 2 6 2 2" xfId="1719" xr:uid="{573FB4C1-CD42-4041-ADC4-EC15FD1BF4C4}"/>
    <cellStyle name="20% - Accent1 2 2 6 3" xfId="1720" xr:uid="{A63B1FE4-4BE0-49DF-B6EE-6710DFD45829}"/>
    <cellStyle name="20% - Accent1 2 2 7" xfId="1721" xr:uid="{8C3E6A37-9A75-4CEB-B134-5A5A485FA7AB}"/>
    <cellStyle name="20% - Accent1 2 2 7 2" xfId="1722" xr:uid="{8112C3EC-A6C5-4833-916B-2DBA4AF58A3A}"/>
    <cellStyle name="20% - Accent1 2 2 8" xfId="1723" xr:uid="{7D211BF9-1158-43E9-838B-A6C307FE1CCE}"/>
    <cellStyle name="20% - Accent1 2 3" xfId="1724" xr:uid="{06DE4DA3-DEC7-42AB-AF47-2B6EE7AE0D61}"/>
    <cellStyle name="20% - Accent1 2 3 2" xfId="1725" xr:uid="{D07250C9-D965-42BD-BCE4-F24FF50B9070}"/>
    <cellStyle name="20% - Accent1 2 3 2 2" xfId="1726" xr:uid="{7E5313B1-ADB3-4DC0-9268-95A441A9FBA7}"/>
    <cellStyle name="20% - Accent1 2 3 2 2 2" xfId="1727" xr:uid="{0B2D13E2-7AA1-4DEA-B2B9-0B952574AE27}"/>
    <cellStyle name="20% - Accent1 2 3 2 2 2 2" xfId="1728" xr:uid="{75857F9E-A55F-4CF4-B7E7-EA6DCE6ADC0C}"/>
    <cellStyle name="20% - Accent1 2 3 2 2 2 2 2" xfId="1729" xr:uid="{05CC6BE0-FC04-4297-A6DC-B2F7F925ED1B}"/>
    <cellStyle name="20% - Accent1 2 3 2 2 2 3" xfId="1730" xr:uid="{6DD1CEF4-01B7-4452-AB51-188BC0AF6599}"/>
    <cellStyle name="20% - Accent1 2 3 2 2 3" xfId="1731" xr:uid="{E123C2C5-7334-4CA0-AB47-7E05457D16A2}"/>
    <cellStyle name="20% - Accent1 2 3 2 2 3 2" xfId="1732" xr:uid="{A0E217D1-B05F-4526-A4CF-ECDE9C0EEE10}"/>
    <cellStyle name="20% - Accent1 2 3 2 2 3 2 2" xfId="1733" xr:uid="{75C3E05C-9A5E-416E-9FB9-A4499510AF22}"/>
    <cellStyle name="20% - Accent1 2 3 2 2 3 3" xfId="1734" xr:uid="{B6B2FE4E-897E-4543-89F6-C4C84DD949D5}"/>
    <cellStyle name="20% - Accent1 2 3 2 2 4" xfId="1735" xr:uid="{7230500D-2530-429D-84BB-3D8BD74D26B7}"/>
    <cellStyle name="20% - Accent1 2 3 2 2 4 2" xfId="1736" xr:uid="{FC87E7EA-8788-4D9E-9A82-CE24FE16F840}"/>
    <cellStyle name="20% - Accent1 2 3 2 2 4 2 2" xfId="1737" xr:uid="{703113BF-EF15-4586-8A59-9225619FC248}"/>
    <cellStyle name="20% - Accent1 2 3 2 2 4 3" xfId="1738" xr:uid="{B314B8F2-3FB9-4719-9628-C28FC64CFED9}"/>
    <cellStyle name="20% - Accent1 2 3 2 2 5" xfId="1739" xr:uid="{64476132-1977-4DC0-928A-8B898C4DAA86}"/>
    <cellStyle name="20% - Accent1 2 3 2 2 5 2" xfId="1740" xr:uid="{A301A466-44FB-4671-ACCB-45E0FDB2E9F2}"/>
    <cellStyle name="20% - Accent1 2 3 2 2 6" xfId="1741" xr:uid="{F97F0C06-DBBF-4E9D-92E6-EC8D94DCF1DE}"/>
    <cellStyle name="20% - Accent1 2 3 2 3" xfId="1742" xr:uid="{3E8A5ECC-5E82-482F-9ACC-D33DA9C88A80}"/>
    <cellStyle name="20% - Accent1 2 3 2 3 2" xfId="1743" xr:uid="{FF1E5CB9-4B41-4337-B977-EE930862BA73}"/>
    <cellStyle name="20% - Accent1 2 3 2 3 2 2" xfId="1744" xr:uid="{2F1532A8-602C-4574-8251-8CE0F8987EA3}"/>
    <cellStyle name="20% - Accent1 2 3 2 3 3" xfId="1745" xr:uid="{0FB27E8F-5C29-4D20-9D3F-2BBA5C4CE81B}"/>
    <cellStyle name="20% - Accent1 2 3 2 4" xfId="1746" xr:uid="{51D52C30-86FA-4F98-B1E9-0CD566FBAF65}"/>
    <cellStyle name="20% - Accent1 2 3 2 4 2" xfId="1747" xr:uid="{5E755EB0-DE6B-4441-B633-813B2103CA52}"/>
    <cellStyle name="20% - Accent1 2 3 2 4 2 2" xfId="1748" xr:uid="{74F2722F-0BDB-48D4-9A90-AAA3DD5503EF}"/>
    <cellStyle name="20% - Accent1 2 3 2 4 3" xfId="1749" xr:uid="{BCDFDF93-E88C-4BA7-AD1C-1DAD243316AC}"/>
    <cellStyle name="20% - Accent1 2 3 2 5" xfId="1750" xr:uid="{40E449E3-E455-4838-BF6A-576847A579C3}"/>
    <cellStyle name="20% - Accent1 2 3 2 5 2" xfId="1751" xr:uid="{50FA7EF3-6DCC-42C5-97FC-BACF4480966E}"/>
    <cellStyle name="20% - Accent1 2 3 2 5 2 2" xfId="1752" xr:uid="{0730C399-DAC8-4FDF-8EFF-71D04B02FC92}"/>
    <cellStyle name="20% - Accent1 2 3 2 5 3" xfId="1753" xr:uid="{37A51992-57E2-4243-B5E4-9714780362B5}"/>
    <cellStyle name="20% - Accent1 2 3 2 6" xfId="1754" xr:uid="{4F179B7B-5B03-4C67-B1E2-C80ECA50E253}"/>
    <cellStyle name="20% - Accent1 2 3 2 6 2" xfId="1755" xr:uid="{6311E693-6F19-4E27-8315-AAB7541769E0}"/>
    <cellStyle name="20% - Accent1 2 3 2 7" xfId="1756" xr:uid="{14E3DF81-084F-498A-9B49-FBC7811FC50B}"/>
    <cellStyle name="20% - Accent1 2 3 3" xfId="1757" xr:uid="{8D77FDF2-57E4-4BB3-9D11-BC8FA0E8FB2E}"/>
    <cellStyle name="20% - Accent1 2 3 3 2" xfId="1758" xr:uid="{9B613299-5E9B-49D8-94A9-5C11E172DA7F}"/>
    <cellStyle name="20% - Accent1 2 3 3 2 2" xfId="1759" xr:uid="{488929B8-3E22-4EDC-BDC1-CA0E59A41D54}"/>
    <cellStyle name="20% - Accent1 2 3 3 2 2 2" xfId="1760" xr:uid="{52BAD466-B7D9-4337-BD31-3EBE154089E4}"/>
    <cellStyle name="20% - Accent1 2 3 3 2 3" xfId="1761" xr:uid="{0E28C270-56BC-4D96-A962-011BB6EEFE11}"/>
    <cellStyle name="20% - Accent1 2 3 3 3" xfId="1762" xr:uid="{BFF26EFA-4D8C-4D18-897B-CBC7393EE05A}"/>
    <cellStyle name="20% - Accent1 2 3 3 3 2" xfId="1763" xr:uid="{00178934-F920-4D68-B241-B446E685C7CD}"/>
    <cellStyle name="20% - Accent1 2 3 3 3 2 2" xfId="1764" xr:uid="{4CA0C7A8-2ED9-46CC-85ED-2B2CF9A12D57}"/>
    <cellStyle name="20% - Accent1 2 3 3 3 3" xfId="1765" xr:uid="{BCFFAD05-DBFC-4072-BDD0-CB1D83D0275D}"/>
    <cellStyle name="20% - Accent1 2 3 3 4" xfId="1766" xr:uid="{F3A4EB84-991D-493B-A888-2E164E662856}"/>
    <cellStyle name="20% - Accent1 2 3 3 4 2" xfId="1767" xr:uid="{C02D6646-CBC0-4FA7-8726-D2497E9106CA}"/>
    <cellStyle name="20% - Accent1 2 3 3 4 2 2" xfId="1768" xr:uid="{2AC8342E-0F8F-4CAD-9DD1-E63D5A93663E}"/>
    <cellStyle name="20% - Accent1 2 3 3 4 3" xfId="1769" xr:uid="{F192E946-AE24-46E1-AAC0-6746CECBAC94}"/>
    <cellStyle name="20% - Accent1 2 3 3 5" xfId="1770" xr:uid="{5778E7E6-85F7-475A-A156-446A31CD1F5B}"/>
    <cellStyle name="20% - Accent1 2 3 3 5 2" xfId="1771" xr:uid="{3AA600CC-7E4A-470D-A863-38EBB9243BCF}"/>
    <cellStyle name="20% - Accent1 2 3 3 6" xfId="1772" xr:uid="{0C5B0CF5-1A7D-4C43-839E-42E256D6CBA9}"/>
    <cellStyle name="20% - Accent1 2 3 4" xfId="1773" xr:uid="{ECBDD9E1-FDC1-4354-9FA1-DC1253BB84D7}"/>
    <cellStyle name="20% - Accent1 2 3 4 2" xfId="1774" xr:uid="{AEF7E67F-549C-46B2-9DBF-5C6C7A28F321}"/>
    <cellStyle name="20% - Accent1 2 3 4 2 2" xfId="1775" xr:uid="{534A29A7-BC78-4F23-9715-FF9665D42F62}"/>
    <cellStyle name="20% - Accent1 2 3 4 3" xfId="1776" xr:uid="{9A40A3E6-12C7-4E57-9EE5-C7A3551A2692}"/>
    <cellStyle name="20% - Accent1 2 3 5" xfId="1777" xr:uid="{77B21048-0573-4D3A-A6B1-B473486E4924}"/>
    <cellStyle name="20% - Accent1 2 3 5 2" xfId="1778" xr:uid="{6EEC1384-879C-443B-B00F-D4F0632BA7C7}"/>
    <cellStyle name="20% - Accent1 2 3 5 2 2" xfId="1779" xr:uid="{61F4551A-0666-4C54-93A3-1D0BCD2DDD7C}"/>
    <cellStyle name="20% - Accent1 2 3 5 3" xfId="1780" xr:uid="{52D8C3AD-ECB0-4B22-9CFE-75EF08BE056B}"/>
    <cellStyle name="20% - Accent1 2 3 6" xfId="1781" xr:uid="{78981725-5429-477C-8235-6C6F7EFA6DD7}"/>
    <cellStyle name="20% - Accent1 2 3 6 2" xfId="1782" xr:uid="{2E959B65-D8EA-430D-AFE9-EDD018EA76FD}"/>
    <cellStyle name="20% - Accent1 2 3 6 2 2" xfId="1783" xr:uid="{AC9D6DEF-5512-4AB2-A734-D27DD2782EA9}"/>
    <cellStyle name="20% - Accent1 2 3 6 3" xfId="1784" xr:uid="{5B415253-B8EA-4488-A90E-45C46D3D44A6}"/>
    <cellStyle name="20% - Accent1 2 3 7" xfId="1785" xr:uid="{F9924331-07F6-4A5F-8927-1C4536541134}"/>
    <cellStyle name="20% - Accent1 2 3 7 2" xfId="1786" xr:uid="{77454132-0C0D-4495-AD18-15CB95DC7110}"/>
    <cellStyle name="20% - Accent1 2 3 8" xfId="1787" xr:uid="{1F86FA02-3553-4986-A7E1-D199611EEA09}"/>
    <cellStyle name="20% - Accent1 2 4" xfId="1788" xr:uid="{4E6DD2BB-816F-4EFD-AB84-C6193CD2CFE8}"/>
    <cellStyle name="20% - Accent1 2 4 2" xfId="1789" xr:uid="{2D03A6B3-C8B0-4F4B-A286-E2396BD4EE59}"/>
    <cellStyle name="20% - Accent1 2 4 2 2" xfId="1790" xr:uid="{89207B2C-EE48-4AD8-9274-C6A4FF7A66FE}"/>
    <cellStyle name="20% - Accent1 2 4 2 2 2" xfId="1791" xr:uid="{8C5C0CA4-4D44-437C-AE39-D09C923BB779}"/>
    <cellStyle name="20% - Accent1 2 4 2 2 2 2" xfId="1792" xr:uid="{DEE19791-AB97-425B-9C2E-B9DAFE619503}"/>
    <cellStyle name="20% - Accent1 2 4 2 2 3" xfId="1793" xr:uid="{4959AC5C-970C-4D15-B76F-BB0A557BF6C0}"/>
    <cellStyle name="20% - Accent1 2 4 2 3" xfId="1794" xr:uid="{EF4BF481-1ADB-4D2E-B26D-DE151C05B32E}"/>
    <cellStyle name="20% - Accent1 2 4 2 3 2" xfId="1795" xr:uid="{A60D069C-AE0D-4E01-B0CC-6A05D63DCE2B}"/>
    <cellStyle name="20% - Accent1 2 4 2 3 2 2" xfId="1796" xr:uid="{D3F6FE82-CF17-4FD8-8943-4EF9A3F6E6E1}"/>
    <cellStyle name="20% - Accent1 2 4 2 3 3" xfId="1797" xr:uid="{9EB3F182-6080-41FB-B79C-5A05C514DB4C}"/>
    <cellStyle name="20% - Accent1 2 4 2 4" xfId="1798" xr:uid="{06370930-9F3F-40E6-81A6-200D30138C84}"/>
    <cellStyle name="20% - Accent1 2 4 2 4 2" xfId="1799" xr:uid="{E4B4F5F5-618B-40D1-9F86-2148DC06A2AA}"/>
    <cellStyle name="20% - Accent1 2 4 2 4 2 2" xfId="1800" xr:uid="{C179D256-84BB-41A2-AF4C-316068989F53}"/>
    <cellStyle name="20% - Accent1 2 4 2 4 3" xfId="1801" xr:uid="{B3888462-FD01-4E41-A78B-86A153AD53E7}"/>
    <cellStyle name="20% - Accent1 2 4 2 5" xfId="1802" xr:uid="{EB038566-7DE5-4977-AE53-5AE236FC1650}"/>
    <cellStyle name="20% - Accent1 2 4 2 5 2" xfId="1803" xr:uid="{6338D965-7850-479E-BF14-F55AD583F383}"/>
    <cellStyle name="20% - Accent1 2 4 2 6" xfId="1804" xr:uid="{820376A2-44F5-499F-BA55-52851A91E936}"/>
    <cellStyle name="20% - Accent1 2 4 3" xfId="1805" xr:uid="{F082B501-E7C1-40FD-9DB7-622E0C87DCD8}"/>
    <cellStyle name="20% - Accent1 2 4 3 2" xfId="1806" xr:uid="{DDF151E2-CBAA-47C6-99AA-F2457E663D08}"/>
    <cellStyle name="20% - Accent1 2 4 3 2 2" xfId="1807" xr:uid="{78780A95-D31E-46FB-8CCA-65ABA536C197}"/>
    <cellStyle name="20% - Accent1 2 4 3 3" xfId="1808" xr:uid="{CAA9E662-D4E9-4DD1-B80A-6C6EBA93D417}"/>
    <cellStyle name="20% - Accent1 2 4 4" xfId="1809" xr:uid="{B1B6C93A-BD44-49AC-AC69-BCF947E3902B}"/>
    <cellStyle name="20% - Accent1 2 4 4 2" xfId="1810" xr:uid="{1F0CB3C0-1B07-4327-A2B3-BCA2675A43FC}"/>
    <cellStyle name="20% - Accent1 2 4 4 2 2" xfId="1811" xr:uid="{16FAD9BA-F23C-478D-BAD1-8B35B4FB4F10}"/>
    <cellStyle name="20% - Accent1 2 4 4 3" xfId="1812" xr:uid="{C9832EE0-D377-4FFF-9C62-17400D6C6D63}"/>
    <cellStyle name="20% - Accent1 2 4 5" xfId="1813" xr:uid="{1AD98F54-A9AD-4276-BE14-4425D022D869}"/>
    <cellStyle name="20% - Accent1 2 4 5 2" xfId="1814" xr:uid="{F7321C54-9161-4087-AFDD-A6CA30F642FF}"/>
    <cellStyle name="20% - Accent1 2 4 5 2 2" xfId="1815" xr:uid="{504EC70D-FAE4-4555-B34C-41A33FF9A51B}"/>
    <cellStyle name="20% - Accent1 2 4 5 3" xfId="1816" xr:uid="{03D0E91E-5214-4A44-A484-64A41DA401AF}"/>
    <cellStyle name="20% - Accent1 2 4 6" xfId="1817" xr:uid="{879EB4CB-88E2-490B-B5A6-E945B33BFEFA}"/>
    <cellStyle name="20% - Accent1 2 4 6 2" xfId="1818" xr:uid="{CA2025B9-A854-45D5-BAE6-44B00E0406FE}"/>
    <cellStyle name="20% - Accent1 2 4 7" xfId="1819" xr:uid="{EAFD977B-38F1-4F53-88C4-07C7492813EE}"/>
    <cellStyle name="20% - Accent1 2 5" xfId="1820" xr:uid="{BBCD22A0-1B80-41F6-A124-A7D7E8B68A6E}"/>
    <cellStyle name="20% - Accent1 2 5 2" xfId="1821" xr:uid="{88B2AC48-879A-4E8F-91FE-36F742090296}"/>
    <cellStyle name="20% - Accent1 2 5 2 2" xfId="1822" xr:uid="{64167A45-5D9A-4875-AEF0-E43B39B155A6}"/>
    <cellStyle name="20% - Accent1 2 5 2 2 2" xfId="1823" xr:uid="{C2DC0B75-BC2E-439F-939A-0CC0C1B8AC87}"/>
    <cellStyle name="20% - Accent1 2 5 2 2 2 2" xfId="1824" xr:uid="{F4E9FE94-0A6E-4D79-B0D4-F227965276AE}"/>
    <cellStyle name="20% - Accent1 2 5 2 2 3" xfId="1825" xr:uid="{A1C4F533-6454-4A3A-B7F8-0B252C5113E4}"/>
    <cellStyle name="20% - Accent1 2 5 2 3" xfId="1826" xr:uid="{71EB4881-8D36-4724-9DE2-F6D6575908BB}"/>
    <cellStyle name="20% - Accent1 2 5 2 3 2" xfId="1827" xr:uid="{7199F767-565D-47DA-9BE3-4053632CC9DD}"/>
    <cellStyle name="20% - Accent1 2 5 2 3 2 2" xfId="1828" xr:uid="{B4250E3A-B9DD-407D-9DE5-2E3A1F597861}"/>
    <cellStyle name="20% - Accent1 2 5 2 3 3" xfId="1829" xr:uid="{90E00CC3-0069-4E6C-8890-107208A9BEE3}"/>
    <cellStyle name="20% - Accent1 2 5 2 4" xfId="1830" xr:uid="{60ABAC03-BE7A-405C-8881-C103802F49D0}"/>
    <cellStyle name="20% - Accent1 2 5 2 4 2" xfId="1831" xr:uid="{7186F8DB-75B9-44B7-A4AC-47B19E630D18}"/>
    <cellStyle name="20% - Accent1 2 5 2 4 2 2" xfId="1832" xr:uid="{62AF81D1-94F2-4283-A673-8F7D3C8411F7}"/>
    <cellStyle name="20% - Accent1 2 5 2 4 3" xfId="1833" xr:uid="{E6A6753A-584D-467A-BD71-10AA131C87F3}"/>
    <cellStyle name="20% - Accent1 2 5 2 5" xfId="1834" xr:uid="{7271755D-8F1A-471F-A714-2F1D84A30F72}"/>
    <cellStyle name="20% - Accent1 2 5 2 5 2" xfId="1835" xr:uid="{0BA58D27-6DE9-478B-8187-84C9D63970FE}"/>
    <cellStyle name="20% - Accent1 2 5 2 6" xfId="1836" xr:uid="{F8C9EAB4-F473-474C-8DA4-B93B31C088E5}"/>
    <cellStyle name="20% - Accent1 2 5 3" xfId="1837" xr:uid="{B51FABFD-CDFC-490D-97B6-6A964B37C277}"/>
    <cellStyle name="20% - Accent1 2 5 3 2" xfId="1838" xr:uid="{9079911E-6B5D-4778-818C-E58D16B0F6B2}"/>
    <cellStyle name="20% - Accent1 2 5 3 2 2" xfId="1839" xr:uid="{06330AD3-2CE9-44FE-AA9F-84F3CDC0AECA}"/>
    <cellStyle name="20% - Accent1 2 5 3 3" xfId="1840" xr:uid="{FD8B4EC3-E845-4A95-94A3-FA6DDF547DE0}"/>
    <cellStyle name="20% - Accent1 2 5 4" xfId="1841" xr:uid="{7F7FDCCF-1BE1-4FB8-8925-F52DE62AEA54}"/>
    <cellStyle name="20% - Accent1 2 5 4 2" xfId="1842" xr:uid="{903AB6E9-3F9F-4C46-B409-7A0AC172C303}"/>
    <cellStyle name="20% - Accent1 2 5 4 2 2" xfId="1843" xr:uid="{88588EEE-557F-4859-A4DE-B3A3023F2F78}"/>
    <cellStyle name="20% - Accent1 2 5 4 3" xfId="1844" xr:uid="{19ABA00C-10DC-4CB3-B30B-E77659C6F8D9}"/>
    <cellStyle name="20% - Accent1 2 5 5" xfId="1845" xr:uid="{807E1B85-6210-4CA0-A804-19BA6D1C9A17}"/>
    <cellStyle name="20% - Accent1 2 5 5 2" xfId="1846" xr:uid="{86D9F92A-4EA1-42BA-BB52-B6082E17F901}"/>
    <cellStyle name="20% - Accent1 2 5 5 2 2" xfId="1847" xr:uid="{697EC39E-3531-498D-A07D-9FF4C3B01D4D}"/>
    <cellStyle name="20% - Accent1 2 5 5 3" xfId="1848" xr:uid="{F7B79AF0-786A-4CCC-9F9A-02C1BB22E5F0}"/>
    <cellStyle name="20% - Accent1 2 5 6" xfId="1849" xr:uid="{5DAA02E4-C26B-4C61-8E62-F386F570D83A}"/>
    <cellStyle name="20% - Accent1 2 5 6 2" xfId="1850" xr:uid="{231D36F3-E3D3-4179-89AB-20C39297C4E2}"/>
    <cellStyle name="20% - Accent1 2 5 7" xfId="1851" xr:uid="{647F53FF-B848-4445-BF82-CB3E8C88208C}"/>
    <cellStyle name="20% - Accent1 2 6" xfId="1852" xr:uid="{04856F2C-2F81-4D50-8890-B59353FD7E0A}"/>
    <cellStyle name="20% - Accent1 2 6 2" xfId="1853" xr:uid="{74D00ABE-BFB8-4238-AAC6-3458FC3B3EF8}"/>
    <cellStyle name="20% - Accent1 2 6 2 2" xfId="1854" xr:uid="{9365CD01-A61A-4D50-8ACA-C80CC8191C85}"/>
    <cellStyle name="20% - Accent1 2 6 2 2 2" xfId="1855" xr:uid="{12C65A59-E58E-4355-860C-6D371735FE29}"/>
    <cellStyle name="20% - Accent1 2 6 2 3" xfId="1856" xr:uid="{B370FFC6-FD9A-49D3-A1CB-F472D741039D}"/>
    <cellStyle name="20% - Accent1 2 6 3" xfId="1857" xr:uid="{1B8C5645-8A98-48CD-A9A0-890F68C687EE}"/>
    <cellStyle name="20% - Accent1 2 6 3 2" xfId="1858" xr:uid="{8F76154C-E31C-46DF-B0F1-13D84CABF368}"/>
    <cellStyle name="20% - Accent1 2 6 3 2 2" xfId="1859" xr:uid="{D7C4502F-4B67-4F0B-8F5A-61D845F7C12E}"/>
    <cellStyle name="20% - Accent1 2 6 3 3" xfId="1860" xr:uid="{378FB03B-75C6-4396-A5F9-FB60CF8279AC}"/>
    <cellStyle name="20% - Accent1 2 6 4" xfId="1861" xr:uid="{79640560-3591-43D7-B830-9746ACAE533E}"/>
    <cellStyle name="20% - Accent1 2 6 4 2" xfId="1862" xr:uid="{177BBEAC-D497-4F35-B65F-B063571A7302}"/>
    <cellStyle name="20% - Accent1 2 6 4 2 2" xfId="1863" xr:uid="{F92A9DA5-B218-4009-97FB-90BAB9AE10E8}"/>
    <cellStyle name="20% - Accent1 2 6 4 3" xfId="1864" xr:uid="{194C7B45-DAF1-4A84-B8E3-AF28B6A44E95}"/>
    <cellStyle name="20% - Accent1 2 6 5" xfId="1865" xr:uid="{210246B0-6B2B-4E04-BE61-4AC016112C71}"/>
    <cellStyle name="20% - Accent1 2 6 5 2" xfId="1866" xr:uid="{5E808B35-39D8-447B-89B6-B2A0620EEFF4}"/>
    <cellStyle name="20% - Accent1 2 6 6" xfId="1867" xr:uid="{8014E204-9E81-4DC8-A10E-517B15E81278}"/>
    <cellStyle name="20% - Accent1 2 7" xfId="1868" xr:uid="{1191EE46-5031-46A9-A1B6-E14F87948988}"/>
    <cellStyle name="20% - Accent1 2 7 2" xfId="1869" xr:uid="{CA759F92-CF06-4192-8E05-D0AFFE507E4B}"/>
    <cellStyle name="20% - Accent1 2 7 2 2" xfId="1870" xr:uid="{377D046B-8356-4570-8BA2-30E60A3F1E68}"/>
    <cellStyle name="20% - Accent1 2 7 2 2 2" xfId="1871" xr:uid="{902F15B0-F112-4D07-A989-93CFC959A23F}"/>
    <cellStyle name="20% - Accent1 2 7 2 3" xfId="1872" xr:uid="{3FE26F65-FAED-47AD-BE60-D72F4715A805}"/>
    <cellStyle name="20% - Accent1 2 7 3" xfId="1873" xr:uid="{5BF8F27F-B8BD-44C2-A056-9BC7206DCE58}"/>
    <cellStyle name="20% - Accent1 2 7 3 2" xfId="1874" xr:uid="{58FDCA01-D14A-4772-AC49-6A5C68BE6359}"/>
    <cellStyle name="20% - Accent1 2 7 3 2 2" xfId="1875" xr:uid="{EA637425-3A1D-4AA8-B4E5-DFAEF1672E28}"/>
    <cellStyle name="20% - Accent1 2 7 3 3" xfId="1876" xr:uid="{2672D4EC-E80C-42C7-97D5-C4DDA7A739E2}"/>
    <cellStyle name="20% - Accent1 2 7 4" xfId="1877" xr:uid="{6E66F0AA-B082-4E01-97E3-E4FCCFF53F39}"/>
    <cellStyle name="20% - Accent1 2 7 4 2" xfId="1878" xr:uid="{7318D527-DB4A-4414-A5A7-FCF902903702}"/>
    <cellStyle name="20% - Accent1 2 7 4 2 2" xfId="1879" xr:uid="{AE6D7E19-6319-4598-9D6A-44AD585D3954}"/>
    <cellStyle name="20% - Accent1 2 7 4 3" xfId="1880" xr:uid="{AFAD33E6-6690-4286-917C-A6E271A32A64}"/>
    <cellStyle name="20% - Accent1 2 7 5" xfId="1881" xr:uid="{BFC2C9BC-5D50-44E2-BD12-5EDBB5E14823}"/>
    <cellStyle name="20% - Accent1 2 7 5 2" xfId="1882" xr:uid="{630578FF-97AB-4AFD-BCB2-1A97CAFC1A67}"/>
    <cellStyle name="20% - Accent1 2 7 6" xfId="1883" xr:uid="{542FFA80-2771-43AB-97CE-29F8D58D6F86}"/>
    <cellStyle name="20% - Accent1 2 8" xfId="1884" xr:uid="{91166AAF-0EE8-491C-87FB-789EAE34B5C3}"/>
    <cellStyle name="20% - Accent1 2 8 2" xfId="1885" xr:uid="{FD7D5A05-4BB7-4037-ACCC-74A55C5B73AB}"/>
    <cellStyle name="20% - Accent1 2 8 2 2" xfId="1886" xr:uid="{E3201EC5-3629-47D1-8891-AB8F1B0A449A}"/>
    <cellStyle name="20% - Accent1 2 8 2 2 2" xfId="1887" xr:uid="{F2F8CE2D-96CE-4686-A7F2-3C9BCBD6D6C9}"/>
    <cellStyle name="20% - Accent1 2 8 2 3" xfId="1888" xr:uid="{0475545D-C71D-4F04-8BF8-508608F06860}"/>
    <cellStyle name="20% - Accent1 2 8 3" xfId="1889" xr:uid="{B3049962-07E5-4385-8690-168FC1DBB4BB}"/>
    <cellStyle name="20% - Accent1 2 8 3 2" xfId="1890" xr:uid="{808792F9-6389-4642-B5C7-1977FE7AC317}"/>
    <cellStyle name="20% - Accent1 2 8 3 2 2" xfId="1891" xr:uid="{2A97F3FC-3B2A-4A02-9405-517C7F3278A7}"/>
    <cellStyle name="20% - Accent1 2 8 3 3" xfId="1892" xr:uid="{B71FBA17-5BED-4628-9EE1-4E78B6F50CA3}"/>
    <cellStyle name="20% - Accent1 2 8 4" xfId="1893" xr:uid="{CC5EC288-C570-4D2D-8348-FA98D4FF6F55}"/>
    <cellStyle name="20% - Accent1 2 8 4 2" xfId="1894" xr:uid="{C9CCD862-9F18-4CDB-8A74-F0E9FC08C1DD}"/>
    <cellStyle name="20% - Accent1 2 8 4 2 2" xfId="1895" xr:uid="{336B03DE-E950-4749-B795-2A178D889DCD}"/>
    <cellStyle name="20% - Accent1 2 8 4 3" xfId="1896" xr:uid="{A5AACAE1-BC3D-4B1A-89ED-4A953594E2ED}"/>
    <cellStyle name="20% - Accent1 2 8 5" xfId="1897" xr:uid="{F575851F-3343-44D5-A17B-8348DC1880F3}"/>
    <cellStyle name="20% - Accent1 2 8 5 2" xfId="1898" xr:uid="{54D65D15-C7DF-44CB-85E9-3126DAA595FC}"/>
    <cellStyle name="20% - Accent1 2 8 6" xfId="1899" xr:uid="{AEEA0A20-AEDA-4DE2-9F37-A0ADE73DAA9B}"/>
    <cellStyle name="20% - Accent1 2 9" xfId="1900" xr:uid="{FE9710D9-4C96-47C5-8D49-3DFF0B9EEE62}"/>
    <cellStyle name="20% - Accent1 2 9 2" xfId="1901" xr:uid="{0D31BFE6-619F-4B3E-9C2F-3A7B84360A2F}"/>
    <cellStyle name="20% - Accent1 2 9 2 2" xfId="1902" xr:uid="{83380EB5-AD27-4FBE-9718-15D37624B11A}"/>
    <cellStyle name="20% - Accent1 2 9 2 2 2" xfId="1903" xr:uid="{C6501AFD-1592-46A8-881B-64984B61F6DA}"/>
    <cellStyle name="20% - Accent1 2 9 2 3" xfId="1904" xr:uid="{F00D0D4E-A209-469E-A88C-49E802411DA9}"/>
    <cellStyle name="20% - Accent1 2 9 3" xfId="1905" xr:uid="{3B519C18-8B29-4D02-B756-C3499DF962C5}"/>
    <cellStyle name="20% - Accent1 2 9 3 2" xfId="1906" xr:uid="{B24CA94C-E0BC-461F-BB96-0E81726446B5}"/>
    <cellStyle name="20% - Accent1 2 9 3 2 2" xfId="1907" xr:uid="{7428D2FD-2692-43C0-8AE0-0635D33672C8}"/>
    <cellStyle name="20% - Accent1 2 9 3 3" xfId="1908" xr:uid="{0B8E66BB-7CF3-4817-A1A2-F28A7E9CB4AE}"/>
    <cellStyle name="20% - Accent1 2 9 4" xfId="1909" xr:uid="{9B721F39-2068-4059-A619-EB994B677F30}"/>
    <cellStyle name="20% - Accent1 2 9 4 2" xfId="1910" xr:uid="{BEA8F403-0DB4-43A0-8B2A-312B739BA6F9}"/>
    <cellStyle name="20% - Accent1 2 9 4 2 2" xfId="1911" xr:uid="{A6CB2A0A-88DA-4022-B1EC-31ACDDCE8F15}"/>
    <cellStyle name="20% - Accent1 2 9 4 3" xfId="1912" xr:uid="{69416900-9750-4895-8CB1-A357B10AE541}"/>
    <cellStyle name="20% - Accent1 2 9 5" xfId="1913" xr:uid="{F374DD7B-9577-46E0-9828-E65067780FCD}"/>
    <cellStyle name="20% - Accent1 2 9 5 2" xfId="1914" xr:uid="{377A9C6E-FC48-4955-B45A-622D99DCB19D}"/>
    <cellStyle name="20% - Accent1 2 9 6" xfId="1915" xr:uid="{D3E83498-2183-4A12-88A6-B103F40CE67F}"/>
    <cellStyle name="20% - Accent1 20" xfId="1916" xr:uid="{C85795BE-B281-434E-967E-BF4BDDFFA057}"/>
    <cellStyle name="20% - Accent1 20 2" xfId="1917" xr:uid="{23FF8B4F-3341-447A-954C-5EE6F4916E52}"/>
    <cellStyle name="20% - Accent1 20 2 2" xfId="1918" xr:uid="{54B09D0A-4B1A-44D1-8641-DF76EA66D3C2}"/>
    <cellStyle name="20% - Accent1 20 2 2 2" xfId="1919" xr:uid="{9F8383DB-E3AE-4783-935C-C8407C30655B}"/>
    <cellStyle name="20% - Accent1 20 2 3" xfId="1920" xr:uid="{13D2AEF4-8DF2-438A-8636-6C0188A79E71}"/>
    <cellStyle name="20% - Accent1 20 3" xfId="1921" xr:uid="{4A25E7F5-9DBD-4DE8-818A-F3804FE6750C}"/>
    <cellStyle name="20% - Accent1 20 3 2" xfId="1922" xr:uid="{1A5BFA91-130B-46E3-84CB-8903C51A693A}"/>
    <cellStyle name="20% - Accent1 20 3 2 2" xfId="1923" xr:uid="{AFDC4A88-194F-4FD2-B010-6786F914877E}"/>
    <cellStyle name="20% - Accent1 20 3 3" xfId="1924" xr:uid="{50DC1D53-2499-4E28-96DF-7CD5BCCDF30B}"/>
    <cellStyle name="20% - Accent1 20 4" xfId="1925" xr:uid="{068962B6-8E61-4C2D-8AD8-5F03ED9ED6F6}"/>
    <cellStyle name="20% - Accent1 20 4 2" xfId="1926" xr:uid="{015AA61F-BDD8-404E-BC9D-990FE41223C8}"/>
    <cellStyle name="20% - Accent1 20 4 2 2" xfId="1927" xr:uid="{A76C3B84-90CA-45D5-A618-A69FBDCD5368}"/>
    <cellStyle name="20% - Accent1 20 4 3" xfId="1928" xr:uid="{C51EAF12-32F9-42D6-B7A7-593451F9713E}"/>
    <cellStyle name="20% - Accent1 20 5" xfId="1929" xr:uid="{35552386-FF30-48B1-A63A-523AEC5CC181}"/>
    <cellStyle name="20% - Accent1 20 5 2" xfId="1930" xr:uid="{67BE020E-4382-4689-A589-8FCD3F0EFB0C}"/>
    <cellStyle name="20% - Accent1 20 6" xfId="1931" xr:uid="{4D215836-B6A9-4F2D-9189-E35E312EF013}"/>
    <cellStyle name="20% - Accent1 21" xfId="1932" xr:uid="{33A7770C-3EEA-4B5A-ACC0-EE463C798E01}"/>
    <cellStyle name="20% - Accent1 21 2" xfId="1933" xr:uid="{E9C56435-D999-45A7-A7C2-465817F97091}"/>
    <cellStyle name="20% - Accent1 21 2 2" xfId="1934" xr:uid="{7B5EB00C-AF96-41C2-ADAC-A482D13DAC8A}"/>
    <cellStyle name="20% - Accent1 21 2 2 2" xfId="1935" xr:uid="{E8320D90-4DFD-4B08-87CF-468187C4AC17}"/>
    <cellStyle name="20% - Accent1 21 2 3" xfId="1936" xr:uid="{C44E090D-E727-42B9-B3A1-1694FF4128EE}"/>
    <cellStyle name="20% - Accent1 21 3" xfId="1937" xr:uid="{EE53F712-2A82-4D89-829C-21A6E697AC7A}"/>
    <cellStyle name="20% - Accent1 21 3 2" xfId="1938" xr:uid="{CA623AF9-D439-4FCA-BF7D-29ECBED6E096}"/>
    <cellStyle name="20% - Accent1 21 3 2 2" xfId="1939" xr:uid="{7DF8AAB4-FD98-43E0-8772-3385B816380F}"/>
    <cellStyle name="20% - Accent1 21 3 3" xfId="1940" xr:uid="{F8BF9566-D83A-4053-AEF2-1A1F341E3447}"/>
    <cellStyle name="20% - Accent1 21 4" xfId="1941" xr:uid="{6ED821DE-74BE-483D-9F33-7579BE579DC2}"/>
    <cellStyle name="20% - Accent1 21 4 2" xfId="1942" xr:uid="{CB43183D-DFD2-4F4A-AAB3-06280580298F}"/>
    <cellStyle name="20% - Accent1 21 4 2 2" xfId="1943" xr:uid="{6B76CCD3-E71F-483C-AEFE-4199F614EEB9}"/>
    <cellStyle name="20% - Accent1 21 4 3" xfId="1944" xr:uid="{11A8F381-1823-4485-B8D1-EF697F53D606}"/>
    <cellStyle name="20% - Accent1 21 5" xfId="1945" xr:uid="{C3CD5C6E-9072-4F3A-A34F-F8573CB5066A}"/>
    <cellStyle name="20% - Accent1 21 5 2" xfId="1946" xr:uid="{DCC2155F-F0F1-4D77-921F-E115AA0DD316}"/>
    <cellStyle name="20% - Accent1 21 6" xfId="1947" xr:uid="{8C457D16-9866-42E6-9449-AD6201FEDDF5}"/>
    <cellStyle name="20% - Accent1 22" xfId="1948" xr:uid="{7476BD6D-B032-415D-89B5-07F8B18BA898}"/>
    <cellStyle name="20% - Accent1 22 2" xfId="1949" xr:uid="{C244E9FB-68DF-4EB2-A556-4E6C9A5AC964}"/>
    <cellStyle name="20% - Accent1 22 2 2" xfId="1950" xr:uid="{9755B8FC-DB09-43EA-8FAF-B8306B220EE9}"/>
    <cellStyle name="20% - Accent1 22 3" xfId="1951" xr:uid="{CF1F9CA7-70AC-49B7-BE08-B6E3E2A0E1D0}"/>
    <cellStyle name="20% - Accent1 23" xfId="1952" xr:uid="{D7A14868-8EEF-4386-A65C-A05E526B70B1}"/>
    <cellStyle name="20% - Accent1 23 2" xfId="1953" xr:uid="{D2761259-B609-4C88-B3F4-86BE4A751501}"/>
    <cellStyle name="20% - Accent1 23 2 2" xfId="1954" xr:uid="{098053CE-2A65-48ED-8BF3-A02FC53DC389}"/>
    <cellStyle name="20% - Accent1 23 3" xfId="1955" xr:uid="{BDF25D16-E3C6-4BA5-AFC6-4F354DC8DDF3}"/>
    <cellStyle name="20% - Accent1 24" xfId="1956" xr:uid="{222AB3F9-FC5D-4C1B-9D45-3AB0D4D0DD4E}"/>
    <cellStyle name="20% - Accent1 24 2" xfId="1957" xr:uid="{B6778621-748E-419C-87FC-AD22EEEEEB91}"/>
    <cellStyle name="20% - Accent1 24 2 2" xfId="1958" xr:uid="{BF5EDCB1-C64D-4263-A5EF-1AA79229E5F5}"/>
    <cellStyle name="20% - Accent1 24 3" xfId="1959" xr:uid="{08FF78A2-D41A-4D1C-A7DC-FBF68899C8D5}"/>
    <cellStyle name="20% - Accent1 25" xfId="1960" xr:uid="{D0E3891F-E242-4D74-9562-A49847136B70}"/>
    <cellStyle name="20% - Accent1 25 2" xfId="1961" xr:uid="{3BCD2C28-BC09-4FA9-A057-77B2C095D10B}"/>
    <cellStyle name="20% - Accent1 26" xfId="1962" xr:uid="{D40430FA-4917-4E97-9E14-458D0724C348}"/>
    <cellStyle name="20% - Accent1 3" xfId="1254" xr:uid="{00000000-0005-0000-0000-000001000000}"/>
    <cellStyle name="20% - Accent1 3 10" xfId="1964" xr:uid="{0AE567E4-F8BC-4280-817A-83EAA709B70B}"/>
    <cellStyle name="20% - Accent1 3 10 2" xfId="1965" xr:uid="{03D86D31-D47F-4D7D-A73A-807AADB2B5CF}"/>
    <cellStyle name="20% - Accent1 3 10 2 2" xfId="1966" xr:uid="{A21D280A-CE52-424C-8E19-F5B22B20ECA6}"/>
    <cellStyle name="20% - Accent1 3 10 2 2 2" xfId="1967" xr:uid="{AAB5F9D8-E7DE-4E4B-B1B7-A4834B39D0D3}"/>
    <cellStyle name="20% - Accent1 3 10 2 3" xfId="1968" xr:uid="{292ACF5B-D24A-4478-ADD5-5ACC20491AC1}"/>
    <cellStyle name="20% - Accent1 3 10 3" xfId="1969" xr:uid="{3BBFA14E-3ECD-4472-92F0-D35707E1AC62}"/>
    <cellStyle name="20% - Accent1 3 10 3 2" xfId="1970" xr:uid="{92874ECC-45D7-4A46-80B7-819853996AB7}"/>
    <cellStyle name="20% - Accent1 3 10 3 2 2" xfId="1971" xr:uid="{1C6D53ED-AE66-4606-B8CF-6EE24E3D5642}"/>
    <cellStyle name="20% - Accent1 3 10 3 3" xfId="1972" xr:uid="{65DDDD6C-674A-4D1C-AB12-E25134876140}"/>
    <cellStyle name="20% - Accent1 3 10 4" xfId="1973" xr:uid="{EB69FEDB-B888-47C7-B8ED-1D5A31BD053E}"/>
    <cellStyle name="20% - Accent1 3 10 4 2" xfId="1974" xr:uid="{6045B856-8436-491E-8CFA-823A453C6588}"/>
    <cellStyle name="20% - Accent1 3 10 4 2 2" xfId="1975" xr:uid="{7118C304-CBAC-4AD8-8450-E02816C788A2}"/>
    <cellStyle name="20% - Accent1 3 10 4 3" xfId="1976" xr:uid="{89EAC8F5-F92F-47DD-8389-C6FDD605A572}"/>
    <cellStyle name="20% - Accent1 3 10 5" xfId="1977" xr:uid="{F4016D36-374B-4FAE-BB69-2DE145859E58}"/>
    <cellStyle name="20% - Accent1 3 10 5 2" xfId="1978" xr:uid="{FA7B4A74-8051-40D1-9045-B3C2982516DF}"/>
    <cellStyle name="20% - Accent1 3 10 6" xfId="1979" xr:uid="{5DC8B17B-485D-48DA-991A-F6CF650C5C88}"/>
    <cellStyle name="20% - Accent1 3 11" xfId="1980" xr:uid="{78F1297C-C033-46F6-A58F-A2DF29B544C6}"/>
    <cellStyle name="20% - Accent1 3 11 2" xfId="1981" xr:uid="{3BCE0217-1F7E-4EF3-B70E-93F0A88BBB92}"/>
    <cellStyle name="20% - Accent1 3 11 2 2" xfId="1982" xr:uid="{2BFF5403-02B2-4B75-A0C8-1AA659E61857}"/>
    <cellStyle name="20% - Accent1 3 11 3" xfId="1983" xr:uid="{DF9F9969-6231-4526-817A-6AF40886A798}"/>
    <cellStyle name="20% - Accent1 3 12" xfId="1984" xr:uid="{3907F8F2-82A3-40FA-8B39-DA1E8815416B}"/>
    <cellStyle name="20% - Accent1 3 12 2" xfId="1985" xr:uid="{4CBECFD5-7EA0-43AE-95CD-482296360FC7}"/>
    <cellStyle name="20% - Accent1 3 12 2 2" xfId="1986" xr:uid="{2C963356-22D1-4498-8BA3-E862FBAE7427}"/>
    <cellStyle name="20% - Accent1 3 12 3" xfId="1987" xr:uid="{878A763D-E1EA-4DDD-A857-B47DE153E5B5}"/>
    <cellStyle name="20% - Accent1 3 13" xfId="1988" xr:uid="{06FB4F77-363F-4AF2-99AC-AD86E6782E04}"/>
    <cellStyle name="20% - Accent1 3 13 2" xfId="1989" xr:uid="{4DCDE6B6-3DDD-4552-9F94-6BBEE7C55597}"/>
    <cellStyle name="20% - Accent1 3 13 2 2" xfId="1990" xr:uid="{B00EDFAB-B93C-417A-9C39-9DB42D54E72C}"/>
    <cellStyle name="20% - Accent1 3 13 3" xfId="1991" xr:uid="{617EF321-2F49-42FB-B104-44CE5C0C40F2}"/>
    <cellStyle name="20% - Accent1 3 14" xfId="1992" xr:uid="{5AADE489-468F-495B-B289-67D091E9ED1C}"/>
    <cellStyle name="20% - Accent1 3 14 2" xfId="1993" xr:uid="{5B63F1B7-BEA0-48C9-B024-AB199B661EA8}"/>
    <cellStyle name="20% - Accent1 3 14 2 2" xfId="1994" xr:uid="{D674D414-1681-4956-82E4-79BF09C1885C}"/>
    <cellStyle name="20% - Accent1 3 14 3" xfId="1995" xr:uid="{C9470A37-4EBD-4000-8B5C-AC1388129582}"/>
    <cellStyle name="20% - Accent1 3 15" xfId="1996" xr:uid="{A26CEE4D-47C9-4ECE-8AAE-5B8E7DE1D882}"/>
    <cellStyle name="20% - Accent1 3 15 2" xfId="1997" xr:uid="{AD25CAC3-4551-4643-AA8E-7A47CA195DBC}"/>
    <cellStyle name="20% - Accent1 3 16" xfId="1998" xr:uid="{6230DAC7-068E-4191-9335-1C4717FF6579}"/>
    <cellStyle name="20% - Accent1 3 17" xfId="1963" xr:uid="{1B12515C-18FE-4D96-9576-26A228AAF505}"/>
    <cellStyle name="20% - Accent1 3 2" xfId="1999" xr:uid="{08988271-C29B-438D-ABE4-7E8F2FD5F563}"/>
    <cellStyle name="20% - Accent1 3 2 2" xfId="2000" xr:uid="{CA699C53-60FE-44B4-A58E-3A76F6F635FC}"/>
    <cellStyle name="20% - Accent1 3 2 2 2" xfId="2001" xr:uid="{677DF627-CC23-4B2E-9C6A-399CFD8A1461}"/>
    <cellStyle name="20% - Accent1 3 2 2 2 2" xfId="2002" xr:uid="{A532E84F-F73E-4487-B9B7-2331E12CB6B9}"/>
    <cellStyle name="20% - Accent1 3 2 2 2 2 2" xfId="2003" xr:uid="{9BE6A5FF-A993-433A-B01F-1A860B18CD91}"/>
    <cellStyle name="20% - Accent1 3 2 2 2 2 2 2" xfId="2004" xr:uid="{664438EB-A77F-4243-B746-B10054B9E480}"/>
    <cellStyle name="20% - Accent1 3 2 2 2 2 3" xfId="2005" xr:uid="{37B3B28E-1774-4744-A02A-CC2310B18565}"/>
    <cellStyle name="20% - Accent1 3 2 2 2 3" xfId="2006" xr:uid="{89C64161-264A-4DBE-B7C7-CFAF695F04E7}"/>
    <cellStyle name="20% - Accent1 3 2 2 2 3 2" xfId="2007" xr:uid="{073A774F-A549-4A7B-8D09-8C21002AC4BD}"/>
    <cellStyle name="20% - Accent1 3 2 2 2 3 2 2" xfId="2008" xr:uid="{8B1B01CB-8365-4B95-A204-00B9947B5797}"/>
    <cellStyle name="20% - Accent1 3 2 2 2 3 3" xfId="2009" xr:uid="{1B5D4FC2-F5C0-40AE-BD76-EFB835634606}"/>
    <cellStyle name="20% - Accent1 3 2 2 2 4" xfId="2010" xr:uid="{8D3EF608-3269-46B4-B2B7-A433BB7E733F}"/>
    <cellStyle name="20% - Accent1 3 2 2 2 4 2" xfId="2011" xr:uid="{EEEB9337-3409-49DE-B04B-9D5724CEA460}"/>
    <cellStyle name="20% - Accent1 3 2 2 2 4 2 2" xfId="2012" xr:uid="{F79A0139-429E-4534-B05E-9B1B47C9912C}"/>
    <cellStyle name="20% - Accent1 3 2 2 2 4 3" xfId="2013" xr:uid="{7F8E962E-896F-4125-98C2-B22115035BF7}"/>
    <cellStyle name="20% - Accent1 3 2 2 2 5" xfId="2014" xr:uid="{F4B97D96-A670-4A13-B21F-010F15C1146A}"/>
    <cellStyle name="20% - Accent1 3 2 2 2 5 2" xfId="2015" xr:uid="{8A82B1BF-54A7-4E72-ABC0-082C11A0152E}"/>
    <cellStyle name="20% - Accent1 3 2 2 2 6" xfId="2016" xr:uid="{E9DFE10B-DADF-4C08-B88D-B330F8E2396D}"/>
    <cellStyle name="20% - Accent1 3 2 2 3" xfId="2017" xr:uid="{17336A06-4EE5-49D2-BF0C-9725DF1FF1B3}"/>
    <cellStyle name="20% - Accent1 3 2 2 3 2" xfId="2018" xr:uid="{2D0354E5-BFA1-422E-BE14-FA85295E9B19}"/>
    <cellStyle name="20% - Accent1 3 2 2 3 2 2" xfId="2019" xr:uid="{551967A9-6343-4D18-981E-517521A17C0E}"/>
    <cellStyle name="20% - Accent1 3 2 2 3 3" xfId="2020" xr:uid="{7EEC8491-512D-4C4D-95C4-03ACCA565820}"/>
    <cellStyle name="20% - Accent1 3 2 2 4" xfId="2021" xr:uid="{3EFA34D4-7C94-4BDF-83FC-EB578DEE2197}"/>
    <cellStyle name="20% - Accent1 3 2 2 4 2" xfId="2022" xr:uid="{1D48F778-528E-4D53-B525-54319C5318B9}"/>
    <cellStyle name="20% - Accent1 3 2 2 4 2 2" xfId="2023" xr:uid="{42217795-A58F-4C45-92C8-A3F5FD51775A}"/>
    <cellStyle name="20% - Accent1 3 2 2 4 3" xfId="2024" xr:uid="{F221B00C-A2CA-4FDA-9B2A-6B216185A6CD}"/>
    <cellStyle name="20% - Accent1 3 2 2 5" xfId="2025" xr:uid="{35B28527-9D50-41F0-9D08-99955E878ABE}"/>
    <cellStyle name="20% - Accent1 3 2 2 5 2" xfId="2026" xr:uid="{0554576F-6511-4E3B-9794-211693287383}"/>
    <cellStyle name="20% - Accent1 3 2 2 5 2 2" xfId="2027" xr:uid="{DBB17B3E-C924-4CF3-88A8-378CFAC000A5}"/>
    <cellStyle name="20% - Accent1 3 2 2 5 3" xfId="2028" xr:uid="{D5C19B69-E22B-4683-BC97-6BF27AEA9FB6}"/>
    <cellStyle name="20% - Accent1 3 2 2 6" xfId="2029" xr:uid="{8180E847-45D5-4044-BF4D-5CA4679E0F49}"/>
    <cellStyle name="20% - Accent1 3 2 2 6 2" xfId="2030" xr:uid="{0DB5316F-918E-4F4A-AB7B-F30413E08AF0}"/>
    <cellStyle name="20% - Accent1 3 2 2 7" xfId="2031" xr:uid="{1A442A19-3C44-4453-8B39-924A9765FF4C}"/>
    <cellStyle name="20% - Accent1 3 2 3" xfId="2032" xr:uid="{40E4B470-F233-4EBF-81CB-BB9DF8AB50B4}"/>
    <cellStyle name="20% - Accent1 3 2 3 2" xfId="2033" xr:uid="{C58DF754-AF57-426A-9FF0-7A4A54BE5C5B}"/>
    <cellStyle name="20% - Accent1 3 2 3 2 2" xfId="2034" xr:uid="{F6AB33ED-48BD-43CF-B23F-B4D001AE2F1D}"/>
    <cellStyle name="20% - Accent1 3 2 3 2 2 2" xfId="2035" xr:uid="{0B3FF9D9-5255-438A-ADA2-298273B52B27}"/>
    <cellStyle name="20% - Accent1 3 2 3 2 3" xfId="2036" xr:uid="{78519715-E9C9-4488-BA89-E31C88DF921B}"/>
    <cellStyle name="20% - Accent1 3 2 3 3" xfId="2037" xr:uid="{9ED15078-0D3E-4217-A600-7681063FD127}"/>
    <cellStyle name="20% - Accent1 3 2 3 3 2" xfId="2038" xr:uid="{E2E70CE3-FF99-4BF3-B1B5-DCCDE7539558}"/>
    <cellStyle name="20% - Accent1 3 2 3 3 2 2" xfId="2039" xr:uid="{173FB3D0-5861-44A6-9C43-440A1FF074AB}"/>
    <cellStyle name="20% - Accent1 3 2 3 3 3" xfId="2040" xr:uid="{6FC71183-7B64-45B0-B420-DDBF4A402E52}"/>
    <cellStyle name="20% - Accent1 3 2 3 4" xfId="2041" xr:uid="{BD2E7CF7-6B70-49E0-ABCD-2138CF325204}"/>
    <cellStyle name="20% - Accent1 3 2 3 4 2" xfId="2042" xr:uid="{F88C72E8-8060-4ED7-973E-CE21F9595400}"/>
    <cellStyle name="20% - Accent1 3 2 3 4 2 2" xfId="2043" xr:uid="{CF6E1267-FCE7-45D7-83C2-1554EAB35EFF}"/>
    <cellStyle name="20% - Accent1 3 2 3 4 3" xfId="2044" xr:uid="{73F476E7-0204-474A-9D66-220DBA6220AF}"/>
    <cellStyle name="20% - Accent1 3 2 3 5" xfId="2045" xr:uid="{6E9235A4-D055-44D1-8909-2E405E082A7B}"/>
    <cellStyle name="20% - Accent1 3 2 3 5 2" xfId="2046" xr:uid="{4F56BDBF-4414-4CD0-A24D-5C9F262874FF}"/>
    <cellStyle name="20% - Accent1 3 2 3 6" xfId="2047" xr:uid="{C80FC726-2AD1-4864-8782-87B0EC294061}"/>
    <cellStyle name="20% - Accent1 3 2 4" xfId="2048" xr:uid="{1B494E8E-4E1A-41E8-9C9F-6430182E0A1E}"/>
    <cellStyle name="20% - Accent1 3 2 4 2" xfId="2049" xr:uid="{C69A9D4E-4D36-4DEF-A229-77A528FC0490}"/>
    <cellStyle name="20% - Accent1 3 2 4 2 2" xfId="2050" xr:uid="{8A8BC997-0AE2-4FE8-AC1E-B62886DD3B57}"/>
    <cellStyle name="20% - Accent1 3 2 4 3" xfId="2051" xr:uid="{09EF6822-8C6F-4DD3-9853-F864529D2AF8}"/>
    <cellStyle name="20% - Accent1 3 2 5" xfId="2052" xr:uid="{817C828F-D1E2-4900-9F8E-80BDADF25BAE}"/>
    <cellStyle name="20% - Accent1 3 2 5 2" xfId="2053" xr:uid="{FDEEAD48-F68F-413F-A6A5-1FE0274FA5FB}"/>
    <cellStyle name="20% - Accent1 3 2 5 2 2" xfId="2054" xr:uid="{342D62D3-C195-413D-A5B5-33B4BFAE6A46}"/>
    <cellStyle name="20% - Accent1 3 2 5 3" xfId="2055" xr:uid="{6E49B668-F996-4FB1-824E-D2B073054D38}"/>
    <cellStyle name="20% - Accent1 3 2 6" xfId="2056" xr:uid="{214A5D24-3F68-4D37-A68F-113BA2E0739A}"/>
    <cellStyle name="20% - Accent1 3 2 6 2" xfId="2057" xr:uid="{DB98511B-5F60-4373-B723-A6D6202EA39C}"/>
    <cellStyle name="20% - Accent1 3 2 6 2 2" xfId="2058" xr:uid="{FD867CC9-2422-4DD4-836C-D87620CBFF11}"/>
    <cellStyle name="20% - Accent1 3 2 6 3" xfId="2059" xr:uid="{7EAC2FF8-E781-4CA8-B6BC-097738D4DB56}"/>
    <cellStyle name="20% - Accent1 3 2 7" xfId="2060" xr:uid="{78D2B696-9903-4821-B3CD-D703833466A9}"/>
    <cellStyle name="20% - Accent1 3 2 7 2" xfId="2061" xr:uid="{EFCCE21A-EC0D-4524-A06C-98191DF9733B}"/>
    <cellStyle name="20% - Accent1 3 2 8" xfId="2062" xr:uid="{0B134A37-6019-49DF-8FF2-16E0383A1128}"/>
    <cellStyle name="20% - Accent1 3 3" xfId="2063" xr:uid="{03B93B51-24A7-4A52-9D23-EF9C3E5660D7}"/>
    <cellStyle name="20% - Accent1 3 3 2" xfId="2064" xr:uid="{6CA134CD-A3F9-4246-B604-FCC4EC3052FF}"/>
    <cellStyle name="20% - Accent1 3 3 2 2" xfId="2065" xr:uid="{D0D8EF8F-E6EB-463E-B2F0-58110D4D897C}"/>
    <cellStyle name="20% - Accent1 3 3 2 2 2" xfId="2066" xr:uid="{D3E1B646-2325-4B81-9DBB-BDDBE89EAD4E}"/>
    <cellStyle name="20% - Accent1 3 3 2 2 2 2" xfId="2067" xr:uid="{8C599F6F-61EB-4653-8BEB-054559875FD6}"/>
    <cellStyle name="20% - Accent1 3 3 2 2 2 2 2" xfId="2068" xr:uid="{179F2BA6-2237-4739-94F1-1B9D0E8FD993}"/>
    <cellStyle name="20% - Accent1 3 3 2 2 2 3" xfId="2069" xr:uid="{74CE26D3-CF58-46FB-822B-7007DB9A9968}"/>
    <cellStyle name="20% - Accent1 3 3 2 2 3" xfId="2070" xr:uid="{7CEE27B3-A809-4406-B598-A62530263A97}"/>
    <cellStyle name="20% - Accent1 3 3 2 2 3 2" xfId="2071" xr:uid="{A64023C1-9FC0-4D5D-9844-EA578EB4494A}"/>
    <cellStyle name="20% - Accent1 3 3 2 2 3 2 2" xfId="2072" xr:uid="{80D0E530-67A2-4731-AA4F-736A79045867}"/>
    <cellStyle name="20% - Accent1 3 3 2 2 3 3" xfId="2073" xr:uid="{B9B751F8-5DBF-419B-9E8A-8FCBDD5D78D0}"/>
    <cellStyle name="20% - Accent1 3 3 2 2 4" xfId="2074" xr:uid="{0013D891-C960-4B6E-BB0B-98FF23598FF4}"/>
    <cellStyle name="20% - Accent1 3 3 2 2 4 2" xfId="2075" xr:uid="{DA6D9C26-8374-40C1-A445-BBF6C6F45EDB}"/>
    <cellStyle name="20% - Accent1 3 3 2 2 4 2 2" xfId="2076" xr:uid="{2CD9864E-0D35-471D-B312-229B79EA0BFF}"/>
    <cellStyle name="20% - Accent1 3 3 2 2 4 3" xfId="2077" xr:uid="{E3AD2352-D6EC-492E-8BB6-89055ED0CA27}"/>
    <cellStyle name="20% - Accent1 3 3 2 2 5" xfId="2078" xr:uid="{2050CD01-78AC-4D2D-B85A-892351C39ED6}"/>
    <cellStyle name="20% - Accent1 3 3 2 2 5 2" xfId="2079" xr:uid="{1EB378DE-1623-4333-8BB2-D56085D3C46E}"/>
    <cellStyle name="20% - Accent1 3 3 2 2 6" xfId="2080" xr:uid="{28862A71-22E2-4C5C-9E2D-12CDC2D006A2}"/>
    <cellStyle name="20% - Accent1 3 3 2 3" xfId="2081" xr:uid="{2C82F34E-AADA-4526-B2C5-434C0771B917}"/>
    <cellStyle name="20% - Accent1 3 3 2 3 2" xfId="2082" xr:uid="{932715A6-0E2B-400B-BA53-6F25EAF9C54B}"/>
    <cellStyle name="20% - Accent1 3 3 2 3 2 2" xfId="2083" xr:uid="{67F4784B-000E-4AC3-9231-04C4997FAD5B}"/>
    <cellStyle name="20% - Accent1 3 3 2 3 3" xfId="2084" xr:uid="{DE3F7E6C-19AA-4F14-AF4D-32994FBAE095}"/>
    <cellStyle name="20% - Accent1 3 3 2 4" xfId="2085" xr:uid="{84AE6007-9007-4FEF-AED2-205E09F65E52}"/>
    <cellStyle name="20% - Accent1 3 3 2 4 2" xfId="2086" xr:uid="{CCF8A22C-F3E7-448A-994A-08EBFF862E61}"/>
    <cellStyle name="20% - Accent1 3 3 2 4 2 2" xfId="2087" xr:uid="{D7158B5B-EEAC-453D-B159-BEB7150BC476}"/>
    <cellStyle name="20% - Accent1 3 3 2 4 3" xfId="2088" xr:uid="{154E1ABD-474F-4524-A788-BD12F720951C}"/>
    <cellStyle name="20% - Accent1 3 3 2 5" xfId="2089" xr:uid="{FB96B9CA-67F2-46F4-8AD0-76917052C113}"/>
    <cellStyle name="20% - Accent1 3 3 2 5 2" xfId="2090" xr:uid="{7741237A-BFA0-4F5C-A850-F2485DABCB9C}"/>
    <cellStyle name="20% - Accent1 3 3 2 5 2 2" xfId="2091" xr:uid="{5815484E-69E2-4C99-9D9F-5367CA87D522}"/>
    <cellStyle name="20% - Accent1 3 3 2 5 3" xfId="2092" xr:uid="{B652DEC6-DB14-4B42-8C59-15AEC5F1F37A}"/>
    <cellStyle name="20% - Accent1 3 3 2 6" xfId="2093" xr:uid="{5B6E3276-B821-4FAA-9D41-932F1446FF0C}"/>
    <cellStyle name="20% - Accent1 3 3 2 6 2" xfId="2094" xr:uid="{6739D504-7591-4D59-8264-0AC6D6C8F0A9}"/>
    <cellStyle name="20% - Accent1 3 3 2 7" xfId="2095" xr:uid="{8C65BA90-3EAE-41EB-9A56-CDA26ADB8DB4}"/>
    <cellStyle name="20% - Accent1 3 3 3" xfId="2096" xr:uid="{312A22CC-53FB-4E92-8D1B-E8B1ABBB65B5}"/>
    <cellStyle name="20% - Accent1 3 3 3 2" xfId="2097" xr:uid="{69F29CDE-FFBB-4D41-AB13-EC8D10BFCCBC}"/>
    <cellStyle name="20% - Accent1 3 3 3 2 2" xfId="2098" xr:uid="{2B27EEBF-6B2B-49EA-A923-48446A5C36E2}"/>
    <cellStyle name="20% - Accent1 3 3 3 2 2 2" xfId="2099" xr:uid="{4C928599-E561-4874-864F-7069A67BBD4F}"/>
    <cellStyle name="20% - Accent1 3 3 3 2 3" xfId="2100" xr:uid="{2514FB85-C3D8-4F1B-8EAC-E2C94C7132CB}"/>
    <cellStyle name="20% - Accent1 3 3 3 3" xfId="2101" xr:uid="{EE1B0DF7-EC4B-4993-9414-A67031875E23}"/>
    <cellStyle name="20% - Accent1 3 3 3 3 2" xfId="2102" xr:uid="{87EF17F2-0E72-4AE4-A478-A7711194744F}"/>
    <cellStyle name="20% - Accent1 3 3 3 3 2 2" xfId="2103" xr:uid="{19FCD56B-DACE-402D-9FC4-D96816EC6574}"/>
    <cellStyle name="20% - Accent1 3 3 3 3 3" xfId="2104" xr:uid="{1F1408BD-7522-467E-B890-2B7A15320FFD}"/>
    <cellStyle name="20% - Accent1 3 3 3 4" xfId="2105" xr:uid="{D841EC42-FD32-4910-B62C-C6F22A593639}"/>
    <cellStyle name="20% - Accent1 3 3 3 4 2" xfId="2106" xr:uid="{1E2E45F0-9CEE-4CD9-A2EA-179BE698DBFA}"/>
    <cellStyle name="20% - Accent1 3 3 3 4 2 2" xfId="2107" xr:uid="{E2D54EB9-7F9E-407C-ACCB-8DCA79837BCB}"/>
    <cellStyle name="20% - Accent1 3 3 3 4 3" xfId="2108" xr:uid="{0462BC55-ABF9-4C4D-A22B-DA6F72D31977}"/>
    <cellStyle name="20% - Accent1 3 3 3 5" xfId="2109" xr:uid="{7C463B20-E086-4A95-9D71-8A34CE031646}"/>
    <cellStyle name="20% - Accent1 3 3 3 5 2" xfId="2110" xr:uid="{82851BE6-1431-4FD5-ADFE-B9F01D83BD6E}"/>
    <cellStyle name="20% - Accent1 3 3 3 6" xfId="2111" xr:uid="{1F0BD4F3-20CC-41BC-9724-0DF44766462E}"/>
    <cellStyle name="20% - Accent1 3 3 4" xfId="2112" xr:uid="{58019504-219A-4974-A1E4-E6059CC01390}"/>
    <cellStyle name="20% - Accent1 3 3 4 2" xfId="2113" xr:uid="{09B2FA5C-9324-4A8F-9991-182B2EAB792F}"/>
    <cellStyle name="20% - Accent1 3 3 4 2 2" xfId="2114" xr:uid="{6DF65E5A-C518-476C-9E7A-D8F4C06D336D}"/>
    <cellStyle name="20% - Accent1 3 3 4 3" xfId="2115" xr:uid="{75B2183C-12FB-460F-99AE-CD4C72744678}"/>
    <cellStyle name="20% - Accent1 3 3 5" xfId="2116" xr:uid="{3DF421CE-77F3-414D-894D-9E67896C399C}"/>
    <cellStyle name="20% - Accent1 3 3 5 2" xfId="2117" xr:uid="{2D1B79C1-7630-4077-A09A-C3A93B058777}"/>
    <cellStyle name="20% - Accent1 3 3 5 2 2" xfId="2118" xr:uid="{CCF0F269-934B-4FD7-95DF-65E2FC751353}"/>
    <cellStyle name="20% - Accent1 3 3 5 3" xfId="2119" xr:uid="{6D2DC0D7-9E30-4BFE-84E1-4616BA1C3EF9}"/>
    <cellStyle name="20% - Accent1 3 3 6" xfId="2120" xr:uid="{85AF813F-AF41-46CA-9CD4-9E6CCF2DE854}"/>
    <cellStyle name="20% - Accent1 3 3 6 2" xfId="2121" xr:uid="{0B24B264-2B52-4640-BC47-CBECB0582620}"/>
    <cellStyle name="20% - Accent1 3 3 6 2 2" xfId="2122" xr:uid="{389E54D1-2866-4B57-9AB1-C916D7C3B7B0}"/>
    <cellStyle name="20% - Accent1 3 3 6 3" xfId="2123" xr:uid="{489F9E99-5C46-4251-850F-8FC8779CD140}"/>
    <cellStyle name="20% - Accent1 3 3 7" xfId="2124" xr:uid="{16DFB705-D59E-419E-BDAC-9EA35BDDF303}"/>
    <cellStyle name="20% - Accent1 3 3 7 2" xfId="2125" xr:uid="{0FA6F10B-F930-4241-968B-85934E9F9B38}"/>
    <cellStyle name="20% - Accent1 3 3 8" xfId="2126" xr:uid="{2682B71A-26A4-4647-B8EE-E357983F85B0}"/>
    <cellStyle name="20% - Accent1 3 4" xfId="2127" xr:uid="{3D52F752-EE7C-4D78-B9C7-0187B6798F97}"/>
    <cellStyle name="20% - Accent1 3 4 2" xfId="2128" xr:uid="{14974C38-F151-4DEE-AC28-CE13B7B843C1}"/>
    <cellStyle name="20% - Accent1 3 4 2 2" xfId="2129" xr:uid="{AD4A41D6-F24B-4EBD-A4EE-4004134DDD05}"/>
    <cellStyle name="20% - Accent1 3 4 2 2 2" xfId="2130" xr:uid="{F03CBF41-B36D-47E3-996F-E34FB06BE0F9}"/>
    <cellStyle name="20% - Accent1 3 4 2 2 2 2" xfId="2131" xr:uid="{AA38EA1B-C224-4321-ABE5-E0EC74FA6CD5}"/>
    <cellStyle name="20% - Accent1 3 4 2 2 3" xfId="2132" xr:uid="{899207CE-06AC-48B6-8411-C276BDD29A39}"/>
    <cellStyle name="20% - Accent1 3 4 2 3" xfId="2133" xr:uid="{8FA7BDD8-C25D-4926-B9FE-4B3F28172746}"/>
    <cellStyle name="20% - Accent1 3 4 2 3 2" xfId="2134" xr:uid="{A2902983-3446-4FC5-A79F-8E34CF5EF1CB}"/>
    <cellStyle name="20% - Accent1 3 4 2 3 2 2" xfId="2135" xr:uid="{C9D7956D-E86A-4FBF-9AE6-2613F9CFDF54}"/>
    <cellStyle name="20% - Accent1 3 4 2 3 3" xfId="2136" xr:uid="{1F155020-D3AF-4AFE-A4E2-770E657EB09E}"/>
    <cellStyle name="20% - Accent1 3 4 2 4" xfId="2137" xr:uid="{6EDB90E4-75EB-4B46-A912-0D6BF5A01143}"/>
    <cellStyle name="20% - Accent1 3 4 2 4 2" xfId="2138" xr:uid="{CAE65183-7CB6-430A-8F6B-099673BBA6A0}"/>
    <cellStyle name="20% - Accent1 3 4 2 4 2 2" xfId="2139" xr:uid="{ECC3028D-C1F1-4021-9E83-174BB569DEF5}"/>
    <cellStyle name="20% - Accent1 3 4 2 4 3" xfId="2140" xr:uid="{9EA6C930-AF51-4926-9B2E-ED1FC5080FA4}"/>
    <cellStyle name="20% - Accent1 3 4 2 5" xfId="2141" xr:uid="{A779CC62-31D6-4416-BC59-6C4A843FA866}"/>
    <cellStyle name="20% - Accent1 3 4 2 5 2" xfId="2142" xr:uid="{CEAF339E-2D8C-4538-AD1B-FAF7F70B29CA}"/>
    <cellStyle name="20% - Accent1 3 4 2 6" xfId="2143" xr:uid="{34192FCC-4D9F-41C6-8D40-72BBFEB0B261}"/>
    <cellStyle name="20% - Accent1 3 4 3" xfId="2144" xr:uid="{4A62B26E-223F-4750-9C3A-F145788FB273}"/>
    <cellStyle name="20% - Accent1 3 4 3 2" xfId="2145" xr:uid="{674511F9-7788-4C78-83FF-094EAC88B460}"/>
    <cellStyle name="20% - Accent1 3 4 3 2 2" xfId="2146" xr:uid="{DE5436E1-906C-4946-999E-5692C9098C1A}"/>
    <cellStyle name="20% - Accent1 3 4 3 3" xfId="2147" xr:uid="{2427ECC9-C91C-45E9-AF86-97E6A5307283}"/>
    <cellStyle name="20% - Accent1 3 4 4" xfId="2148" xr:uid="{C79211E3-3BB7-4B89-AA38-ADAF093FCA40}"/>
    <cellStyle name="20% - Accent1 3 4 4 2" xfId="2149" xr:uid="{10CBC5FF-9ED0-464B-971B-637D983FF61B}"/>
    <cellStyle name="20% - Accent1 3 4 4 2 2" xfId="2150" xr:uid="{E4122158-C33A-4E3E-AD50-C408B85BB782}"/>
    <cellStyle name="20% - Accent1 3 4 4 3" xfId="2151" xr:uid="{56092EAD-D58F-4FCE-9CDD-5AF293E35B2C}"/>
    <cellStyle name="20% - Accent1 3 4 5" xfId="2152" xr:uid="{60B9DC34-C0D6-49B2-B9EA-67C3AC0D920E}"/>
    <cellStyle name="20% - Accent1 3 4 5 2" xfId="2153" xr:uid="{EFED3899-81F3-436F-B14A-6CDF11A3F8C8}"/>
    <cellStyle name="20% - Accent1 3 4 5 2 2" xfId="2154" xr:uid="{D9F50816-BF81-41E7-9021-C0181D64D024}"/>
    <cellStyle name="20% - Accent1 3 4 5 3" xfId="2155" xr:uid="{3E2EBA0D-2515-4D15-BB9A-F2DE18480834}"/>
    <cellStyle name="20% - Accent1 3 4 6" xfId="2156" xr:uid="{EF39DE72-5501-4CD9-B6F7-4B8CFBD79E2D}"/>
    <cellStyle name="20% - Accent1 3 4 6 2" xfId="2157" xr:uid="{0765F56A-142E-4840-9D5A-B3B02E15F0F9}"/>
    <cellStyle name="20% - Accent1 3 4 7" xfId="2158" xr:uid="{9DFA16EA-DFA5-4AD9-BF2E-3413E598C3D3}"/>
    <cellStyle name="20% - Accent1 3 5" xfId="2159" xr:uid="{639EF0FE-E2C2-4C04-B0CF-88741C13CCAB}"/>
    <cellStyle name="20% - Accent1 3 5 2" xfId="2160" xr:uid="{92233972-44F0-42E5-9F3E-4171D53C2E67}"/>
    <cellStyle name="20% - Accent1 3 5 2 2" xfId="2161" xr:uid="{9E890FBC-F8B6-4EC7-91F0-85D9FFE294ED}"/>
    <cellStyle name="20% - Accent1 3 5 2 2 2" xfId="2162" xr:uid="{38FB667E-A97E-41CA-AFD7-A8B9C73B5CE1}"/>
    <cellStyle name="20% - Accent1 3 5 2 2 2 2" xfId="2163" xr:uid="{0B9BB373-F882-4EFE-9813-514D83BE505C}"/>
    <cellStyle name="20% - Accent1 3 5 2 2 3" xfId="2164" xr:uid="{61FAACB6-18EB-42E9-B6FE-11A7E4FA7F79}"/>
    <cellStyle name="20% - Accent1 3 5 2 3" xfId="2165" xr:uid="{63C68612-B613-4BEA-8905-5809DC246D7E}"/>
    <cellStyle name="20% - Accent1 3 5 2 3 2" xfId="2166" xr:uid="{ECD03F95-A6DA-4A28-B40E-6364FED03C78}"/>
    <cellStyle name="20% - Accent1 3 5 2 3 2 2" xfId="2167" xr:uid="{D11F21F8-9C7F-409F-BDCF-405FCAB999C5}"/>
    <cellStyle name="20% - Accent1 3 5 2 3 3" xfId="2168" xr:uid="{DC84B7AF-C8B3-4494-A8D1-83F4FA988FBF}"/>
    <cellStyle name="20% - Accent1 3 5 2 4" xfId="2169" xr:uid="{EA0DDFD6-F76B-42BD-A9CF-F69D31510557}"/>
    <cellStyle name="20% - Accent1 3 5 2 4 2" xfId="2170" xr:uid="{FD10CFAD-44CC-407C-ABFB-B46EC3A81B5F}"/>
    <cellStyle name="20% - Accent1 3 5 2 4 2 2" xfId="2171" xr:uid="{92645B9A-BC09-4CBC-96EB-68F2A993B7D6}"/>
    <cellStyle name="20% - Accent1 3 5 2 4 3" xfId="2172" xr:uid="{59198A65-743D-4DA6-A6AE-57C5CCEED174}"/>
    <cellStyle name="20% - Accent1 3 5 2 5" xfId="2173" xr:uid="{30963E75-122C-496B-8F83-6F73FADCB171}"/>
    <cellStyle name="20% - Accent1 3 5 2 5 2" xfId="2174" xr:uid="{874B3F37-39DC-4E72-A017-1C505E99FA8F}"/>
    <cellStyle name="20% - Accent1 3 5 2 6" xfId="2175" xr:uid="{B58C06D1-FD60-444C-A091-EBFE20ADBA4A}"/>
    <cellStyle name="20% - Accent1 3 5 3" xfId="2176" xr:uid="{4A307AF6-5ABD-4B85-A184-E1151482BCC5}"/>
    <cellStyle name="20% - Accent1 3 5 3 2" xfId="2177" xr:uid="{102773F0-81FA-47DE-8386-57B439DCD0D6}"/>
    <cellStyle name="20% - Accent1 3 5 3 2 2" xfId="2178" xr:uid="{BF3012BE-2EEB-462E-A1CD-351092748B18}"/>
    <cellStyle name="20% - Accent1 3 5 3 3" xfId="2179" xr:uid="{CAB82498-686B-4B54-B111-7B61EC7DD5EA}"/>
    <cellStyle name="20% - Accent1 3 5 4" xfId="2180" xr:uid="{1ADAF5BA-B787-492A-813E-EFBF63240C1B}"/>
    <cellStyle name="20% - Accent1 3 5 4 2" xfId="2181" xr:uid="{FA99178B-0D78-46A2-B256-428CAC15F710}"/>
    <cellStyle name="20% - Accent1 3 5 4 2 2" xfId="2182" xr:uid="{C23509D3-052D-4F00-BA87-512D7FCDE1CB}"/>
    <cellStyle name="20% - Accent1 3 5 4 3" xfId="2183" xr:uid="{2961ED23-6C39-4C44-903B-82070BFDDEF4}"/>
    <cellStyle name="20% - Accent1 3 5 5" xfId="2184" xr:uid="{2F3A80AF-E2B3-4D73-BB20-EF58D59FADC0}"/>
    <cellStyle name="20% - Accent1 3 5 5 2" xfId="2185" xr:uid="{523394F6-9A86-4996-A4BD-9CF3C177F00F}"/>
    <cellStyle name="20% - Accent1 3 5 5 2 2" xfId="2186" xr:uid="{F44C2871-B08C-4898-8498-AECF28FAED20}"/>
    <cellStyle name="20% - Accent1 3 5 5 3" xfId="2187" xr:uid="{71172381-265A-4D9C-91CA-3F52F9222A34}"/>
    <cellStyle name="20% - Accent1 3 5 6" xfId="2188" xr:uid="{F88B0755-2620-4E5D-B204-11D918F09474}"/>
    <cellStyle name="20% - Accent1 3 5 6 2" xfId="2189" xr:uid="{483B94BB-5A3E-4728-BADD-BA0D62545910}"/>
    <cellStyle name="20% - Accent1 3 5 7" xfId="2190" xr:uid="{FF7E1545-9E5D-4422-A395-95AE3B40B06D}"/>
    <cellStyle name="20% - Accent1 3 6" xfId="2191" xr:uid="{45F44222-8B7E-47BF-AFF7-8D136E78D09D}"/>
    <cellStyle name="20% - Accent1 3 6 2" xfId="2192" xr:uid="{0380DDFF-549C-4F5A-988D-8D6C431F1683}"/>
    <cellStyle name="20% - Accent1 3 6 2 2" xfId="2193" xr:uid="{985D330F-D949-4168-9719-486276CBF494}"/>
    <cellStyle name="20% - Accent1 3 6 2 2 2" xfId="2194" xr:uid="{00849D03-5136-4C32-80DD-89E42BA27AA2}"/>
    <cellStyle name="20% - Accent1 3 6 2 3" xfId="2195" xr:uid="{96002B8E-9F77-485D-AA92-A3259585AD47}"/>
    <cellStyle name="20% - Accent1 3 6 3" xfId="2196" xr:uid="{4260EF86-540D-4F92-B801-4022A0ED1A3D}"/>
    <cellStyle name="20% - Accent1 3 6 3 2" xfId="2197" xr:uid="{C4F463B9-C1D9-41B5-A8AF-C50F07BA287E}"/>
    <cellStyle name="20% - Accent1 3 6 3 2 2" xfId="2198" xr:uid="{C80D3F8D-D3C1-4778-A305-5B1E45D2C8DD}"/>
    <cellStyle name="20% - Accent1 3 6 3 3" xfId="2199" xr:uid="{9AA75482-2E17-4741-A5BD-66A981576341}"/>
    <cellStyle name="20% - Accent1 3 6 4" xfId="2200" xr:uid="{072CABFD-CCEC-463E-AFD6-2B0577E205DC}"/>
    <cellStyle name="20% - Accent1 3 6 4 2" xfId="2201" xr:uid="{069FF5FD-74FA-496C-9699-3F82736F9CE3}"/>
    <cellStyle name="20% - Accent1 3 6 4 2 2" xfId="2202" xr:uid="{1B26D57A-6D57-4C8A-9B38-93E82C0E0A1B}"/>
    <cellStyle name="20% - Accent1 3 6 4 3" xfId="2203" xr:uid="{CB7B1D71-3C8F-40DD-8E1F-5C181C78E82F}"/>
    <cellStyle name="20% - Accent1 3 6 5" xfId="2204" xr:uid="{762B6858-1345-4548-8997-8295E24B98CD}"/>
    <cellStyle name="20% - Accent1 3 6 5 2" xfId="2205" xr:uid="{A5FC2557-D527-4D4C-A653-AA0EEDE3F7D1}"/>
    <cellStyle name="20% - Accent1 3 6 6" xfId="2206" xr:uid="{BF932F36-5D5E-4E96-91D6-F3684C73B76B}"/>
    <cellStyle name="20% - Accent1 3 7" xfId="2207" xr:uid="{7E1E5DB0-A36D-47E5-BF04-8D714E61ED0A}"/>
    <cellStyle name="20% - Accent1 3 7 2" xfId="2208" xr:uid="{FE64F4C2-035B-4071-9988-5EAC92A5C2B5}"/>
    <cellStyle name="20% - Accent1 3 7 2 2" xfId="2209" xr:uid="{F1AE7B70-2E91-4333-947C-A609EB859C78}"/>
    <cellStyle name="20% - Accent1 3 7 2 2 2" xfId="2210" xr:uid="{8AF2C9E9-DE43-4EC3-947E-016755A2DA76}"/>
    <cellStyle name="20% - Accent1 3 7 2 3" xfId="2211" xr:uid="{53D1D9B4-1D1E-469C-A4BC-21B0FE4BD755}"/>
    <cellStyle name="20% - Accent1 3 7 3" xfId="2212" xr:uid="{3DBC7712-3B6C-487D-AAD1-0932AE45E2F8}"/>
    <cellStyle name="20% - Accent1 3 7 3 2" xfId="2213" xr:uid="{8928F579-3CBA-4146-9472-BF55274C0C99}"/>
    <cellStyle name="20% - Accent1 3 7 3 2 2" xfId="2214" xr:uid="{32352B99-3E8E-4420-9BAA-16AB4122A4B7}"/>
    <cellStyle name="20% - Accent1 3 7 3 3" xfId="2215" xr:uid="{17A53403-B0B4-4423-9D2C-0C5D156717B7}"/>
    <cellStyle name="20% - Accent1 3 7 4" xfId="2216" xr:uid="{F5E93074-D28A-48D0-BBA7-D1F228665BCB}"/>
    <cellStyle name="20% - Accent1 3 7 4 2" xfId="2217" xr:uid="{C1551549-A39E-4DC8-BDD6-481F1D24F3AE}"/>
    <cellStyle name="20% - Accent1 3 7 4 2 2" xfId="2218" xr:uid="{6EC8E6DA-7192-4D35-B02B-46CBF6EB35AF}"/>
    <cellStyle name="20% - Accent1 3 7 4 3" xfId="2219" xr:uid="{5BB9B00C-7EA6-4BAB-94A2-639C2F258F28}"/>
    <cellStyle name="20% - Accent1 3 7 5" xfId="2220" xr:uid="{E461E240-874C-46F5-9F7A-A99792E6162E}"/>
    <cellStyle name="20% - Accent1 3 7 5 2" xfId="2221" xr:uid="{DF4DAE90-9F7C-4694-A197-E73715B68BE8}"/>
    <cellStyle name="20% - Accent1 3 7 6" xfId="2222" xr:uid="{7835F1A6-E853-4C47-8F3D-57A9358E4114}"/>
    <cellStyle name="20% - Accent1 3 8" xfId="2223" xr:uid="{0CE0D669-664A-4163-8152-FB6246497301}"/>
    <cellStyle name="20% - Accent1 3 8 2" xfId="2224" xr:uid="{5E7CA114-9FE5-41C3-BA41-3039D422C70C}"/>
    <cellStyle name="20% - Accent1 3 8 2 2" xfId="2225" xr:uid="{99B20D50-51BB-46B4-902D-CD36BE4C95B9}"/>
    <cellStyle name="20% - Accent1 3 8 2 2 2" xfId="2226" xr:uid="{31CCA38E-8624-4862-9904-334A34319A0D}"/>
    <cellStyle name="20% - Accent1 3 8 2 3" xfId="2227" xr:uid="{24C971E0-8732-4B2B-B055-1EEF5EED174F}"/>
    <cellStyle name="20% - Accent1 3 8 3" xfId="2228" xr:uid="{16A8CC46-1B04-4C73-94C7-1386631F08A3}"/>
    <cellStyle name="20% - Accent1 3 8 3 2" xfId="2229" xr:uid="{6247893F-6CFD-4DB0-8C04-E9BD48FF11D4}"/>
    <cellStyle name="20% - Accent1 3 8 3 2 2" xfId="2230" xr:uid="{1900AED2-A6AD-422C-918F-BB43E9591398}"/>
    <cellStyle name="20% - Accent1 3 8 3 3" xfId="2231" xr:uid="{058EDF95-0A3E-4B21-88C6-DD0CAD521AC5}"/>
    <cellStyle name="20% - Accent1 3 8 4" xfId="2232" xr:uid="{4C8E5C60-2D5F-4EB6-AF19-97D82A5597B4}"/>
    <cellStyle name="20% - Accent1 3 8 4 2" xfId="2233" xr:uid="{7CE85E15-BF54-4C94-9756-FE1E1FE4234B}"/>
    <cellStyle name="20% - Accent1 3 8 4 2 2" xfId="2234" xr:uid="{5A7BA718-D090-46B5-9CB5-5454D2B3FFDD}"/>
    <cellStyle name="20% - Accent1 3 8 4 3" xfId="2235" xr:uid="{E5180F21-F7CB-4714-9B8E-E4B98514721D}"/>
    <cellStyle name="20% - Accent1 3 8 5" xfId="2236" xr:uid="{3FEC1A3F-9B4D-42A1-AFE2-12E7BAD83949}"/>
    <cellStyle name="20% - Accent1 3 8 5 2" xfId="2237" xr:uid="{04C04C88-5BF5-417A-ACF2-A7E7A061430A}"/>
    <cellStyle name="20% - Accent1 3 8 6" xfId="2238" xr:uid="{7CBE02AF-D5E4-49B7-826B-550BF150162D}"/>
    <cellStyle name="20% - Accent1 3 9" xfId="2239" xr:uid="{B26962F4-1EBB-43FB-A9DE-628CB9B5C41E}"/>
    <cellStyle name="20% - Accent1 3 9 2" xfId="2240" xr:uid="{C6EFBE2C-0D8F-47C1-8D21-77E378A33C53}"/>
    <cellStyle name="20% - Accent1 3 9 2 2" xfId="2241" xr:uid="{28A3852F-2CD1-4F56-9465-86CABD737D5E}"/>
    <cellStyle name="20% - Accent1 3 9 2 2 2" xfId="2242" xr:uid="{3260EAC3-BB53-484E-8DF6-8C62A2048E85}"/>
    <cellStyle name="20% - Accent1 3 9 2 3" xfId="2243" xr:uid="{97B74788-3A5C-4A81-B703-63628F815F69}"/>
    <cellStyle name="20% - Accent1 3 9 3" xfId="2244" xr:uid="{356C4F39-B421-4B38-BEC4-D08D820F0D29}"/>
    <cellStyle name="20% - Accent1 3 9 3 2" xfId="2245" xr:uid="{391EE900-5C13-416F-9FB2-AC5DC89317C3}"/>
    <cellStyle name="20% - Accent1 3 9 3 2 2" xfId="2246" xr:uid="{4CED4E4F-A17E-4C54-9566-29ABC20735B8}"/>
    <cellStyle name="20% - Accent1 3 9 3 3" xfId="2247" xr:uid="{D884C96D-3524-4D70-B900-3944D789B35A}"/>
    <cellStyle name="20% - Accent1 3 9 4" xfId="2248" xr:uid="{3660672C-F9A7-4087-8175-9E49E64AF8BA}"/>
    <cellStyle name="20% - Accent1 3 9 4 2" xfId="2249" xr:uid="{A75F96D3-4DC8-41E1-8A41-2C307140903B}"/>
    <cellStyle name="20% - Accent1 3 9 4 2 2" xfId="2250" xr:uid="{DC0F1799-7125-43BA-BD30-AFD35C677479}"/>
    <cellStyle name="20% - Accent1 3 9 4 3" xfId="2251" xr:uid="{C72C1CFD-9AAE-422B-8BD0-EA8D8CB7612D}"/>
    <cellStyle name="20% - Accent1 3 9 5" xfId="2252" xr:uid="{22C73DA7-2CAE-451F-A9E8-5F3605A9BF99}"/>
    <cellStyle name="20% - Accent1 3 9 5 2" xfId="2253" xr:uid="{25405322-A8F0-4B96-8074-622F709E6E5F}"/>
    <cellStyle name="20% - Accent1 3 9 6" xfId="2254" xr:uid="{7BFC603F-5F23-4768-943F-1CFFAFB785F5}"/>
    <cellStyle name="20% - Accent1 4" xfId="2255" xr:uid="{2A7C4B46-3EA3-40AF-A9F6-5B8DCC801261}"/>
    <cellStyle name="20% - Accent1 4 10" xfId="2256" xr:uid="{EB955EB3-4C33-40EB-8B01-002191B92B88}"/>
    <cellStyle name="20% - Accent1 4 10 2" xfId="2257" xr:uid="{EA78A32C-3C37-461D-9269-825925BCC11D}"/>
    <cellStyle name="20% - Accent1 4 10 2 2" xfId="2258" xr:uid="{C3FE694F-44FC-4321-904B-C5D6DF7EF626}"/>
    <cellStyle name="20% - Accent1 4 10 2 2 2" xfId="2259" xr:uid="{698264E2-56DD-4592-BE96-201E3D457B55}"/>
    <cellStyle name="20% - Accent1 4 10 2 3" xfId="2260" xr:uid="{95FBD7E0-E81B-4380-8725-75BA80E96A50}"/>
    <cellStyle name="20% - Accent1 4 10 3" xfId="2261" xr:uid="{AEA83345-A2B4-4D93-9DFA-9FD708AF0218}"/>
    <cellStyle name="20% - Accent1 4 10 3 2" xfId="2262" xr:uid="{58AD5A6C-0B48-46C4-955E-DF866FD8BB2E}"/>
    <cellStyle name="20% - Accent1 4 10 3 2 2" xfId="2263" xr:uid="{8C139783-7667-4D22-B80F-FDD5E8100C4F}"/>
    <cellStyle name="20% - Accent1 4 10 3 3" xfId="2264" xr:uid="{A2269328-23D8-4DE8-8F2A-2B8FB713A1CA}"/>
    <cellStyle name="20% - Accent1 4 10 4" xfId="2265" xr:uid="{69B68738-C3C0-4A73-84D4-EEE40D43DAB1}"/>
    <cellStyle name="20% - Accent1 4 10 4 2" xfId="2266" xr:uid="{1ED57B34-40F5-4515-8298-998FDDA71E62}"/>
    <cellStyle name="20% - Accent1 4 10 4 2 2" xfId="2267" xr:uid="{0018A141-2101-403E-8C40-11733E88B81A}"/>
    <cellStyle name="20% - Accent1 4 10 4 3" xfId="2268" xr:uid="{343CB32C-9325-40ED-8977-4E9F0FCED232}"/>
    <cellStyle name="20% - Accent1 4 10 5" xfId="2269" xr:uid="{00222505-325B-44AF-8970-308C7B5261D3}"/>
    <cellStyle name="20% - Accent1 4 10 5 2" xfId="2270" xr:uid="{22F4D4B2-9001-495B-BE76-85FF3F7D5D7A}"/>
    <cellStyle name="20% - Accent1 4 10 6" xfId="2271" xr:uid="{AC1DA506-840E-4AFE-B38E-471A3A732434}"/>
    <cellStyle name="20% - Accent1 4 11" xfId="2272" xr:uid="{504473C7-DC98-4C8C-97D9-AA33A85D2BF0}"/>
    <cellStyle name="20% - Accent1 4 11 2" xfId="2273" xr:uid="{BD4DB849-DA7A-4A4B-AAAE-616A60E6AF2A}"/>
    <cellStyle name="20% - Accent1 4 11 2 2" xfId="2274" xr:uid="{05D8043E-510B-47DD-9753-AD5A0B80FC3C}"/>
    <cellStyle name="20% - Accent1 4 11 3" xfId="2275" xr:uid="{0092AA13-4BCE-48CC-BE69-0AECA34413D2}"/>
    <cellStyle name="20% - Accent1 4 12" xfId="2276" xr:uid="{92C2F9DF-E0C4-453F-989D-3D3F54938401}"/>
    <cellStyle name="20% - Accent1 4 12 2" xfId="2277" xr:uid="{1DD2733C-9EBD-43DD-8620-7A57EEF43DFC}"/>
    <cellStyle name="20% - Accent1 4 12 2 2" xfId="2278" xr:uid="{28FC8FFE-2AF8-4EF1-86C5-1A9183F62406}"/>
    <cellStyle name="20% - Accent1 4 12 3" xfId="2279" xr:uid="{65840B1A-5AAD-41E9-B4DA-F6B22F0D7C8C}"/>
    <cellStyle name="20% - Accent1 4 13" xfId="2280" xr:uid="{62B8736D-4BAD-4AFC-8203-56A841A841C0}"/>
    <cellStyle name="20% - Accent1 4 13 2" xfId="2281" xr:uid="{F548506F-7936-49DA-9877-AFAA22FB1BB1}"/>
    <cellStyle name="20% - Accent1 4 13 2 2" xfId="2282" xr:uid="{F44E452E-2A33-415F-A0F7-35297AD7C89A}"/>
    <cellStyle name="20% - Accent1 4 13 3" xfId="2283" xr:uid="{A4F9E16D-8584-437B-9548-256334AEDC15}"/>
    <cellStyle name="20% - Accent1 4 14" xfId="2284" xr:uid="{06833247-DDE2-4803-A75C-6560FF8C244E}"/>
    <cellStyle name="20% - Accent1 4 14 2" xfId="2285" xr:uid="{E8B5D32B-0FA2-4BF8-832C-65AF138C2643}"/>
    <cellStyle name="20% - Accent1 4 14 2 2" xfId="2286" xr:uid="{A5EC0259-9000-4ED5-AFBE-89C9B55B9699}"/>
    <cellStyle name="20% - Accent1 4 14 3" xfId="2287" xr:uid="{8404C10C-2CBE-4023-B59F-280733AEED67}"/>
    <cellStyle name="20% - Accent1 4 15" xfId="2288" xr:uid="{637B5EFA-210F-4EB8-BBF4-D7E98BEE99B4}"/>
    <cellStyle name="20% - Accent1 4 15 2" xfId="2289" xr:uid="{C3440FA0-8CDD-463C-8D7E-7424B400641E}"/>
    <cellStyle name="20% - Accent1 4 16" xfId="2290" xr:uid="{CBBE200D-F8DA-4464-A62D-C570FADFA653}"/>
    <cellStyle name="20% - Accent1 4 2" xfId="2291" xr:uid="{DF0E5164-5EB2-453A-9B5B-0EFF62CAC2D9}"/>
    <cellStyle name="20% - Accent1 4 2 2" xfId="2292" xr:uid="{22DF6C3C-AAD9-468E-AC90-0ACFF124849D}"/>
    <cellStyle name="20% - Accent1 4 2 2 2" xfId="2293" xr:uid="{78996499-9691-49CD-A588-26690BC3F7C0}"/>
    <cellStyle name="20% - Accent1 4 2 2 2 2" xfId="2294" xr:uid="{FC7AE632-D054-4DB0-8641-E1D69E989698}"/>
    <cellStyle name="20% - Accent1 4 2 2 2 2 2" xfId="2295" xr:uid="{D5231AD1-A99F-4ECA-BBF9-362615930391}"/>
    <cellStyle name="20% - Accent1 4 2 2 2 2 2 2" xfId="2296" xr:uid="{6B5BAC44-40DD-4DE9-B5B5-BCFEBCA2B5FA}"/>
    <cellStyle name="20% - Accent1 4 2 2 2 2 3" xfId="2297" xr:uid="{CAB86C69-2716-4B43-BD28-D37ED13C9DA1}"/>
    <cellStyle name="20% - Accent1 4 2 2 2 3" xfId="2298" xr:uid="{F33981A1-5B06-4F4C-BA92-FF0914F06E57}"/>
    <cellStyle name="20% - Accent1 4 2 2 2 3 2" xfId="2299" xr:uid="{C8D1C7C4-092E-45E5-B902-C3ED265854E3}"/>
    <cellStyle name="20% - Accent1 4 2 2 2 3 2 2" xfId="2300" xr:uid="{EF3D90CB-67B0-44F2-824A-84F5CE05FA35}"/>
    <cellStyle name="20% - Accent1 4 2 2 2 3 3" xfId="2301" xr:uid="{E01B3388-8A27-453F-B3E8-7DF9732AA074}"/>
    <cellStyle name="20% - Accent1 4 2 2 2 4" xfId="2302" xr:uid="{07A3E692-5260-48B4-966E-0E0A99F058C4}"/>
    <cellStyle name="20% - Accent1 4 2 2 2 4 2" xfId="2303" xr:uid="{5AABC8B7-BBC5-4047-9854-C9B4ADE84552}"/>
    <cellStyle name="20% - Accent1 4 2 2 2 4 2 2" xfId="2304" xr:uid="{2CA33408-4787-4243-B5D0-22335B60C65C}"/>
    <cellStyle name="20% - Accent1 4 2 2 2 4 3" xfId="2305" xr:uid="{DCFD8B1A-4D4B-4DAF-BF72-E1D8A7439FE9}"/>
    <cellStyle name="20% - Accent1 4 2 2 2 5" xfId="2306" xr:uid="{8C5784A8-7AB3-423B-BC44-3F543F87C979}"/>
    <cellStyle name="20% - Accent1 4 2 2 2 5 2" xfId="2307" xr:uid="{3943F44F-2F2A-4274-955A-60F66E791D7E}"/>
    <cellStyle name="20% - Accent1 4 2 2 2 6" xfId="2308" xr:uid="{1F218F74-AD28-4A3D-8D0C-E7DA38BEF9C4}"/>
    <cellStyle name="20% - Accent1 4 2 2 3" xfId="2309" xr:uid="{3C3593F0-2A49-4D67-A02F-41A23CB9A01E}"/>
    <cellStyle name="20% - Accent1 4 2 2 3 2" xfId="2310" xr:uid="{F5D006CD-62CC-4E83-BAC1-A1F1B8ED1EE6}"/>
    <cellStyle name="20% - Accent1 4 2 2 3 2 2" xfId="2311" xr:uid="{B0CB9EE9-BD65-4316-BE77-EA0C557B58C4}"/>
    <cellStyle name="20% - Accent1 4 2 2 3 3" xfId="2312" xr:uid="{2EB21219-BB2E-4A60-A109-90F7F811B2CC}"/>
    <cellStyle name="20% - Accent1 4 2 2 4" xfId="2313" xr:uid="{C33A8A3A-C9DC-456D-9A61-6761F2071F51}"/>
    <cellStyle name="20% - Accent1 4 2 2 4 2" xfId="2314" xr:uid="{FE98F136-91FC-4F89-BFD7-1D65434B511A}"/>
    <cellStyle name="20% - Accent1 4 2 2 4 2 2" xfId="2315" xr:uid="{3C61D3FA-227C-4FA5-B257-01EF34986E63}"/>
    <cellStyle name="20% - Accent1 4 2 2 4 3" xfId="2316" xr:uid="{3D3FC14D-512C-4089-BAFD-B5FFFBB30946}"/>
    <cellStyle name="20% - Accent1 4 2 2 5" xfId="2317" xr:uid="{C6640F04-A892-4CB7-A7FD-17F1622F97F7}"/>
    <cellStyle name="20% - Accent1 4 2 2 5 2" xfId="2318" xr:uid="{AF9CF4BF-43FB-4655-BB03-33CFF8C9203A}"/>
    <cellStyle name="20% - Accent1 4 2 2 5 2 2" xfId="2319" xr:uid="{24950998-5705-42A2-B4A3-48B960F87B67}"/>
    <cellStyle name="20% - Accent1 4 2 2 5 3" xfId="2320" xr:uid="{4D85EBC3-18A0-4631-8FF0-6A41FB17E5DA}"/>
    <cellStyle name="20% - Accent1 4 2 2 6" xfId="2321" xr:uid="{B535964F-3459-4AF2-B860-891CB904544F}"/>
    <cellStyle name="20% - Accent1 4 2 2 6 2" xfId="2322" xr:uid="{10583EA5-F26C-4B5B-9C59-D37301CEE238}"/>
    <cellStyle name="20% - Accent1 4 2 2 7" xfId="2323" xr:uid="{91E14387-8E95-40AE-8797-58C9B482D7CA}"/>
    <cellStyle name="20% - Accent1 4 2 3" xfId="2324" xr:uid="{BED659F8-5263-4802-88AF-71670CFA15D2}"/>
    <cellStyle name="20% - Accent1 4 2 3 2" xfId="2325" xr:uid="{0DD5A909-6C9F-466E-8862-A52716255BC0}"/>
    <cellStyle name="20% - Accent1 4 2 3 2 2" xfId="2326" xr:uid="{FE593F9A-2E6D-45A8-B15E-420C09060250}"/>
    <cellStyle name="20% - Accent1 4 2 3 2 2 2" xfId="2327" xr:uid="{0506E195-0CEB-46F1-A0CC-9F20A22D4BBC}"/>
    <cellStyle name="20% - Accent1 4 2 3 2 3" xfId="2328" xr:uid="{752B526D-A4F9-47A1-A662-8BDBBF0B0DBA}"/>
    <cellStyle name="20% - Accent1 4 2 3 3" xfId="2329" xr:uid="{DC57F521-169D-4633-BA46-57100EBC0764}"/>
    <cellStyle name="20% - Accent1 4 2 3 3 2" xfId="2330" xr:uid="{12C4DB97-3CC9-4C52-9922-A64E0A2B3B92}"/>
    <cellStyle name="20% - Accent1 4 2 3 3 2 2" xfId="2331" xr:uid="{DC11D0FB-F181-4A40-BD83-4F2DC1FFF6FB}"/>
    <cellStyle name="20% - Accent1 4 2 3 3 3" xfId="2332" xr:uid="{2053409D-1559-4B26-B17D-64D0630A6F26}"/>
    <cellStyle name="20% - Accent1 4 2 3 4" xfId="2333" xr:uid="{0F83A1CD-2567-4D83-A4E0-519EBE390669}"/>
    <cellStyle name="20% - Accent1 4 2 3 4 2" xfId="2334" xr:uid="{75D59785-7669-4C26-B7E5-8F2C8F1906FB}"/>
    <cellStyle name="20% - Accent1 4 2 3 4 2 2" xfId="2335" xr:uid="{AB09F1F7-E1EA-4B10-9427-ED127F82A311}"/>
    <cellStyle name="20% - Accent1 4 2 3 4 3" xfId="2336" xr:uid="{0216015A-05E2-4470-8D11-D96914770863}"/>
    <cellStyle name="20% - Accent1 4 2 3 5" xfId="2337" xr:uid="{9CC92590-8F5B-406A-AF77-8D0A6E9DD722}"/>
    <cellStyle name="20% - Accent1 4 2 3 5 2" xfId="2338" xr:uid="{F623F738-1F29-4170-A982-C02ECAB8B3C9}"/>
    <cellStyle name="20% - Accent1 4 2 3 6" xfId="2339" xr:uid="{7FF4E3DD-7F0B-4DE8-8C08-870A6612CBDF}"/>
    <cellStyle name="20% - Accent1 4 2 4" xfId="2340" xr:uid="{1374AF15-1F61-40BD-8EC2-B21ED0BF19F5}"/>
    <cellStyle name="20% - Accent1 4 2 4 2" xfId="2341" xr:uid="{294C39FB-8EE3-406D-AC2E-63F58E5A7B5C}"/>
    <cellStyle name="20% - Accent1 4 2 4 2 2" xfId="2342" xr:uid="{E1C8DE38-1C70-4F7C-8885-998F9EF9191B}"/>
    <cellStyle name="20% - Accent1 4 2 4 3" xfId="2343" xr:uid="{50078F38-41CF-455C-A54A-6339D95CA50D}"/>
    <cellStyle name="20% - Accent1 4 2 5" xfId="2344" xr:uid="{83D7A7C6-4478-4CD6-831C-A7AAB4291489}"/>
    <cellStyle name="20% - Accent1 4 2 5 2" xfId="2345" xr:uid="{46038913-AA58-409F-95DD-E3FB6BE064B4}"/>
    <cellStyle name="20% - Accent1 4 2 5 2 2" xfId="2346" xr:uid="{CF434F9D-5570-4BE5-AF91-F41C16B3AB99}"/>
    <cellStyle name="20% - Accent1 4 2 5 3" xfId="2347" xr:uid="{7356203D-BD0A-4A18-B574-8C2103E34492}"/>
    <cellStyle name="20% - Accent1 4 2 6" xfId="2348" xr:uid="{DA4047DB-1987-46CA-9DAC-0B534981EC4A}"/>
    <cellStyle name="20% - Accent1 4 2 6 2" xfId="2349" xr:uid="{F7A46544-FAE1-4BED-A7DA-C30641004AFD}"/>
    <cellStyle name="20% - Accent1 4 2 6 2 2" xfId="2350" xr:uid="{ED04C92C-A804-41AB-9C2F-675C5468CD1F}"/>
    <cellStyle name="20% - Accent1 4 2 6 3" xfId="2351" xr:uid="{D58C7DCF-F9F6-47F4-817A-E3DD49A86F48}"/>
    <cellStyle name="20% - Accent1 4 2 7" xfId="2352" xr:uid="{D27849DE-9D58-424A-BBD4-EF405A94FA84}"/>
    <cellStyle name="20% - Accent1 4 2 7 2" xfId="2353" xr:uid="{7854BA0A-8CC5-4313-8197-3F7691294EBE}"/>
    <cellStyle name="20% - Accent1 4 2 8" xfId="2354" xr:uid="{4C228AC3-BE74-47DE-A121-60E37AEE784E}"/>
    <cellStyle name="20% - Accent1 4 3" xfId="2355" xr:uid="{C293B895-6E07-4ACE-90A5-CBFA166F8F63}"/>
    <cellStyle name="20% - Accent1 4 3 2" xfId="2356" xr:uid="{25690988-641D-4012-A86F-6AE5079E23A5}"/>
    <cellStyle name="20% - Accent1 4 3 2 2" xfId="2357" xr:uid="{C6F6D945-8A47-4741-B055-DE2DFB5BEF75}"/>
    <cellStyle name="20% - Accent1 4 3 2 2 2" xfId="2358" xr:uid="{63B9F9AB-661E-4703-A313-FF79E26AF0ED}"/>
    <cellStyle name="20% - Accent1 4 3 2 2 2 2" xfId="2359" xr:uid="{B9AC4B0B-5AAD-41A0-BE41-FA79C3432803}"/>
    <cellStyle name="20% - Accent1 4 3 2 2 2 2 2" xfId="2360" xr:uid="{28D9F730-42A9-4537-A87B-52D38CA258E6}"/>
    <cellStyle name="20% - Accent1 4 3 2 2 2 3" xfId="2361" xr:uid="{F9A6374A-468D-454D-A9E4-44679A5E2A2A}"/>
    <cellStyle name="20% - Accent1 4 3 2 2 3" xfId="2362" xr:uid="{C8DD94E7-ECF1-49E0-9168-3BE6DE2D7F8E}"/>
    <cellStyle name="20% - Accent1 4 3 2 2 3 2" xfId="2363" xr:uid="{D804BFD5-FA75-4BAE-9320-4A8ACBBA0EEA}"/>
    <cellStyle name="20% - Accent1 4 3 2 2 3 2 2" xfId="2364" xr:uid="{C70E837A-D52C-4298-960A-BA53C53C9AC6}"/>
    <cellStyle name="20% - Accent1 4 3 2 2 3 3" xfId="2365" xr:uid="{8AA56450-957C-4F41-A112-64413B177432}"/>
    <cellStyle name="20% - Accent1 4 3 2 2 4" xfId="2366" xr:uid="{AEACA938-050F-43BC-AC13-FE08E465793B}"/>
    <cellStyle name="20% - Accent1 4 3 2 2 4 2" xfId="2367" xr:uid="{4205258C-FEA0-40D2-8518-331500076717}"/>
    <cellStyle name="20% - Accent1 4 3 2 2 4 2 2" xfId="2368" xr:uid="{8D6BDBB6-D2AE-48DB-BB09-C6A3CA770339}"/>
    <cellStyle name="20% - Accent1 4 3 2 2 4 3" xfId="2369" xr:uid="{E515AA6F-C8EB-4F63-9F9A-9807931FA6AE}"/>
    <cellStyle name="20% - Accent1 4 3 2 2 5" xfId="2370" xr:uid="{201DC697-CDB5-4C63-A38D-46DA54C34766}"/>
    <cellStyle name="20% - Accent1 4 3 2 2 5 2" xfId="2371" xr:uid="{DADD912B-3FAA-4C9C-976B-5A66F00AE496}"/>
    <cellStyle name="20% - Accent1 4 3 2 2 6" xfId="2372" xr:uid="{6E927C21-8E24-479A-A154-449AA5AFF95C}"/>
    <cellStyle name="20% - Accent1 4 3 2 3" xfId="2373" xr:uid="{4F3C868C-9E9F-4F32-8004-542A4C7D84DD}"/>
    <cellStyle name="20% - Accent1 4 3 2 3 2" xfId="2374" xr:uid="{BB28C4B2-6A6C-4C3E-A5A9-5115900333F9}"/>
    <cellStyle name="20% - Accent1 4 3 2 3 2 2" xfId="2375" xr:uid="{F90B5426-B5ED-44D1-8C1F-CBBDC8D326DC}"/>
    <cellStyle name="20% - Accent1 4 3 2 3 3" xfId="2376" xr:uid="{F5431A22-76C0-4BF5-9516-B1B4C0A871F0}"/>
    <cellStyle name="20% - Accent1 4 3 2 4" xfId="2377" xr:uid="{592B0A3D-F84A-47D5-A489-78393BD1061C}"/>
    <cellStyle name="20% - Accent1 4 3 2 4 2" xfId="2378" xr:uid="{5EA981E0-50BF-47DD-9698-BA121C383D69}"/>
    <cellStyle name="20% - Accent1 4 3 2 4 2 2" xfId="2379" xr:uid="{EB3D2A78-BFD6-4FF7-9593-A11F753E9617}"/>
    <cellStyle name="20% - Accent1 4 3 2 4 3" xfId="2380" xr:uid="{7EC551D7-9619-4168-ADB1-8A954AF02C44}"/>
    <cellStyle name="20% - Accent1 4 3 2 5" xfId="2381" xr:uid="{78C19AFE-3F27-4EB1-8CEF-65545226C366}"/>
    <cellStyle name="20% - Accent1 4 3 2 5 2" xfId="2382" xr:uid="{438042B5-AD22-4625-937A-01A6E0321B0E}"/>
    <cellStyle name="20% - Accent1 4 3 2 5 2 2" xfId="2383" xr:uid="{92F0CAE1-1061-4727-BF53-A755F8D8C587}"/>
    <cellStyle name="20% - Accent1 4 3 2 5 3" xfId="2384" xr:uid="{07DFAF80-11FE-4718-A6E9-4A403601A64C}"/>
    <cellStyle name="20% - Accent1 4 3 2 6" xfId="2385" xr:uid="{F98C1E69-B2E6-421C-AE1D-42B9088D32EA}"/>
    <cellStyle name="20% - Accent1 4 3 2 6 2" xfId="2386" xr:uid="{B7AAAE45-0DCC-4568-BA6F-457A92D70738}"/>
    <cellStyle name="20% - Accent1 4 3 2 7" xfId="2387" xr:uid="{66C3DEE2-410E-4CAF-ADF9-002B7D01813E}"/>
    <cellStyle name="20% - Accent1 4 3 3" xfId="2388" xr:uid="{75D50761-56FF-4873-B195-DE54B74B8E98}"/>
    <cellStyle name="20% - Accent1 4 3 3 2" xfId="2389" xr:uid="{887532A4-F9C7-4FF3-A999-33BC44907870}"/>
    <cellStyle name="20% - Accent1 4 3 3 2 2" xfId="2390" xr:uid="{C97BCBD7-CA30-44DD-BD4F-301B23CFB849}"/>
    <cellStyle name="20% - Accent1 4 3 3 2 2 2" xfId="2391" xr:uid="{E2CD2F1B-4BE0-4E35-858D-1D4EFD805A26}"/>
    <cellStyle name="20% - Accent1 4 3 3 2 3" xfId="2392" xr:uid="{4D8F3CCA-650B-4A9B-A274-AF8E2A669C91}"/>
    <cellStyle name="20% - Accent1 4 3 3 3" xfId="2393" xr:uid="{B881FD19-FAC1-4C1D-A460-83C6B9B6F484}"/>
    <cellStyle name="20% - Accent1 4 3 3 3 2" xfId="2394" xr:uid="{3A1D3095-B13E-422B-A123-82EC33681202}"/>
    <cellStyle name="20% - Accent1 4 3 3 3 2 2" xfId="2395" xr:uid="{26453023-CCAD-46AA-906F-E18358787C50}"/>
    <cellStyle name="20% - Accent1 4 3 3 3 3" xfId="2396" xr:uid="{126F1811-BF05-4A1F-AA6E-32749C1E1B41}"/>
    <cellStyle name="20% - Accent1 4 3 3 4" xfId="2397" xr:uid="{341E0646-8A43-4E7A-9CE9-6024D5D85576}"/>
    <cellStyle name="20% - Accent1 4 3 3 4 2" xfId="2398" xr:uid="{397456F7-EEC6-439B-85FD-0E026A021722}"/>
    <cellStyle name="20% - Accent1 4 3 3 4 2 2" xfId="2399" xr:uid="{A5737310-2FFF-470B-8F01-B5D4AF34D64C}"/>
    <cellStyle name="20% - Accent1 4 3 3 4 3" xfId="2400" xr:uid="{3380AB63-8182-450F-B3C3-B99E40DEB18A}"/>
    <cellStyle name="20% - Accent1 4 3 3 5" xfId="2401" xr:uid="{433ABF52-C50E-4E98-82BE-AED66514A690}"/>
    <cellStyle name="20% - Accent1 4 3 3 5 2" xfId="2402" xr:uid="{B6F0B65F-69F6-4E8A-8643-338CD6E6B348}"/>
    <cellStyle name="20% - Accent1 4 3 3 6" xfId="2403" xr:uid="{9ED32FAC-76C4-4A8D-A5FB-58C76CA797AE}"/>
    <cellStyle name="20% - Accent1 4 3 4" xfId="2404" xr:uid="{73A8377A-F5A1-4296-AC8D-E84D313B6F55}"/>
    <cellStyle name="20% - Accent1 4 3 4 2" xfId="2405" xr:uid="{E90979BC-1C05-4052-A995-6D54CE5E3A6B}"/>
    <cellStyle name="20% - Accent1 4 3 4 2 2" xfId="2406" xr:uid="{160B8F0C-B1FB-4718-BCDA-2D1335765A7C}"/>
    <cellStyle name="20% - Accent1 4 3 4 3" xfId="2407" xr:uid="{2E41199E-DCE1-40A9-A337-A4832EC15873}"/>
    <cellStyle name="20% - Accent1 4 3 5" xfId="2408" xr:uid="{8A4D20F2-B9CE-4C48-939B-8E1A9B0F2541}"/>
    <cellStyle name="20% - Accent1 4 3 5 2" xfId="2409" xr:uid="{A0687DC6-0493-471B-9C1C-6418BDDCB150}"/>
    <cellStyle name="20% - Accent1 4 3 5 2 2" xfId="2410" xr:uid="{60DC250C-85A0-4556-9A5E-3D6255E21DC3}"/>
    <cellStyle name="20% - Accent1 4 3 5 3" xfId="2411" xr:uid="{62376B1C-908E-4A40-A6FB-947DAD31976E}"/>
    <cellStyle name="20% - Accent1 4 3 6" xfId="2412" xr:uid="{A930676B-E3D5-44BA-A318-D1252A403748}"/>
    <cellStyle name="20% - Accent1 4 3 6 2" xfId="2413" xr:uid="{C2F71623-CE06-4392-B580-229ED51A91DD}"/>
    <cellStyle name="20% - Accent1 4 3 6 2 2" xfId="2414" xr:uid="{296DE94C-DB78-4C2F-8BF1-649840078365}"/>
    <cellStyle name="20% - Accent1 4 3 6 3" xfId="2415" xr:uid="{1495E4EC-39E5-49BA-90A0-615F8C3721B1}"/>
    <cellStyle name="20% - Accent1 4 3 7" xfId="2416" xr:uid="{38909560-ECFB-4478-8CF0-6A462F954C54}"/>
    <cellStyle name="20% - Accent1 4 3 7 2" xfId="2417" xr:uid="{E37B4919-688C-4E2F-977B-F604FA46AFA8}"/>
    <cellStyle name="20% - Accent1 4 3 8" xfId="2418" xr:uid="{FE6AFB8B-664A-4C58-A165-BCF073BACDDC}"/>
    <cellStyle name="20% - Accent1 4 4" xfId="2419" xr:uid="{93CD61F9-9205-4702-B283-BB3AB03E86FC}"/>
    <cellStyle name="20% - Accent1 4 4 2" xfId="2420" xr:uid="{C24D60A6-C2C9-400E-A7FD-7A4CAB66A3B9}"/>
    <cellStyle name="20% - Accent1 4 4 2 2" xfId="2421" xr:uid="{1DB383A6-0C4F-4E99-9CEE-9F76ED40FF47}"/>
    <cellStyle name="20% - Accent1 4 4 2 2 2" xfId="2422" xr:uid="{1F385AB7-B78A-46F5-B4DA-985855D55CED}"/>
    <cellStyle name="20% - Accent1 4 4 2 2 2 2" xfId="2423" xr:uid="{8A4780B4-456E-4748-AA8D-D864866EAC4C}"/>
    <cellStyle name="20% - Accent1 4 4 2 2 3" xfId="2424" xr:uid="{3736D356-80AD-498E-BE83-7204A096AF1F}"/>
    <cellStyle name="20% - Accent1 4 4 2 3" xfId="2425" xr:uid="{B1C33B5B-5E04-4C94-BF35-FC366D6E10D9}"/>
    <cellStyle name="20% - Accent1 4 4 2 3 2" xfId="2426" xr:uid="{433C2B54-50F4-45C5-A944-9AE5F0675C27}"/>
    <cellStyle name="20% - Accent1 4 4 2 3 2 2" xfId="2427" xr:uid="{344ED74F-377B-4C31-BD79-EFB47AF8C7F5}"/>
    <cellStyle name="20% - Accent1 4 4 2 3 3" xfId="2428" xr:uid="{9DDBBD75-FFA5-47EF-8D64-1A05708FEF20}"/>
    <cellStyle name="20% - Accent1 4 4 2 4" xfId="2429" xr:uid="{3C3EF838-25DB-4046-A58A-6F41D679A691}"/>
    <cellStyle name="20% - Accent1 4 4 2 4 2" xfId="2430" xr:uid="{A27E01F5-6B95-49CE-86DB-FD1E92A4D4C0}"/>
    <cellStyle name="20% - Accent1 4 4 2 4 2 2" xfId="2431" xr:uid="{16FE13E1-18F6-4801-B81E-3514EE29DA46}"/>
    <cellStyle name="20% - Accent1 4 4 2 4 3" xfId="2432" xr:uid="{F4DC9E2F-33AA-4580-B881-176793F74A23}"/>
    <cellStyle name="20% - Accent1 4 4 2 5" xfId="2433" xr:uid="{0AC0FF04-1951-4E48-A6AD-4B0F0608EE7A}"/>
    <cellStyle name="20% - Accent1 4 4 2 5 2" xfId="2434" xr:uid="{DB150135-0CF4-4379-8BF2-1D416E3C3F5C}"/>
    <cellStyle name="20% - Accent1 4 4 2 6" xfId="2435" xr:uid="{7B9CE7A7-89A3-4E85-B5AC-64DC6C7E46E7}"/>
    <cellStyle name="20% - Accent1 4 4 3" xfId="2436" xr:uid="{EB90E293-141F-470C-951F-6DB6BC0CA731}"/>
    <cellStyle name="20% - Accent1 4 4 3 2" xfId="2437" xr:uid="{2821493E-AD8C-47DA-B5D9-9BAEFDF51D9F}"/>
    <cellStyle name="20% - Accent1 4 4 3 2 2" xfId="2438" xr:uid="{1FAAB4B8-6365-47D5-AC4E-044BB9277C4E}"/>
    <cellStyle name="20% - Accent1 4 4 3 3" xfId="2439" xr:uid="{D80F5AC3-3789-4557-8621-0C2F97CBE56D}"/>
    <cellStyle name="20% - Accent1 4 4 4" xfId="2440" xr:uid="{8503A7C5-4A0D-4D60-980A-79CE1BA9CE5C}"/>
    <cellStyle name="20% - Accent1 4 4 4 2" xfId="2441" xr:uid="{930CC82B-2F87-4FE7-8A31-0D9BF15413CE}"/>
    <cellStyle name="20% - Accent1 4 4 4 2 2" xfId="2442" xr:uid="{81EBE596-E832-438F-A70F-13E41D97F5B3}"/>
    <cellStyle name="20% - Accent1 4 4 4 3" xfId="2443" xr:uid="{0AB5C855-267D-45FD-BA86-0EB5624E82E6}"/>
    <cellStyle name="20% - Accent1 4 4 5" xfId="2444" xr:uid="{33191D86-DB44-4C93-BACB-17B56C904362}"/>
    <cellStyle name="20% - Accent1 4 4 5 2" xfId="2445" xr:uid="{118D8809-6D96-4096-BE8B-D024F6E2E155}"/>
    <cellStyle name="20% - Accent1 4 4 5 2 2" xfId="2446" xr:uid="{CBF86FCA-942A-489E-9D47-66F9AEA6C474}"/>
    <cellStyle name="20% - Accent1 4 4 5 3" xfId="2447" xr:uid="{8D7F2D47-B1D7-4E76-8E93-276ADFEAA133}"/>
    <cellStyle name="20% - Accent1 4 4 6" xfId="2448" xr:uid="{5F784EB8-7809-4E95-BBE6-C8F0BA19550B}"/>
    <cellStyle name="20% - Accent1 4 4 6 2" xfId="2449" xr:uid="{5A36DBE9-72C6-4A32-AC30-03F96ADD30B9}"/>
    <cellStyle name="20% - Accent1 4 4 7" xfId="2450" xr:uid="{65FB0864-0677-47FE-BA84-DC5560B36868}"/>
    <cellStyle name="20% - Accent1 4 5" xfId="2451" xr:uid="{FFC0480A-7469-47A6-90A4-46AC3D1DF499}"/>
    <cellStyle name="20% - Accent1 4 5 2" xfId="2452" xr:uid="{1E488012-54D1-4908-ABFA-5EA0733333CF}"/>
    <cellStyle name="20% - Accent1 4 5 2 2" xfId="2453" xr:uid="{6DFC43FC-2891-45C7-BEE7-B2ED05BA0AAD}"/>
    <cellStyle name="20% - Accent1 4 5 2 2 2" xfId="2454" xr:uid="{74887DE0-C5DD-43BF-AB30-F78A44F0F71B}"/>
    <cellStyle name="20% - Accent1 4 5 2 2 2 2" xfId="2455" xr:uid="{BC3F453E-D5D7-443F-8820-40504392286D}"/>
    <cellStyle name="20% - Accent1 4 5 2 2 3" xfId="2456" xr:uid="{8BF5F193-1F39-4706-BDAB-519931FAC0C3}"/>
    <cellStyle name="20% - Accent1 4 5 2 3" xfId="2457" xr:uid="{41EC2B7B-BA1A-4037-B052-925AB08DA377}"/>
    <cellStyle name="20% - Accent1 4 5 2 3 2" xfId="2458" xr:uid="{38F3D04A-17B3-4D4D-9AB7-3792241C40A7}"/>
    <cellStyle name="20% - Accent1 4 5 2 3 2 2" xfId="2459" xr:uid="{867E6834-3ED5-4485-A413-3C623221134C}"/>
    <cellStyle name="20% - Accent1 4 5 2 3 3" xfId="2460" xr:uid="{A2264073-EC8A-4CA1-9E2A-657C78332835}"/>
    <cellStyle name="20% - Accent1 4 5 2 4" xfId="2461" xr:uid="{5B5AD1D5-3E2D-47D9-8FC6-975B1EAC7DE2}"/>
    <cellStyle name="20% - Accent1 4 5 2 4 2" xfId="2462" xr:uid="{C8DD0F67-DDAA-4216-BD90-FC2896DAF475}"/>
    <cellStyle name="20% - Accent1 4 5 2 4 2 2" xfId="2463" xr:uid="{96DFAD3B-B417-443E-8E75-49C9F6E00191}"/>
    <cellStyle name="20% - Accent1 4 5 2 4 3" xfId="2464" xr:uid="{516888A3-4911-43C3-86F4-C8DF99B6ED7F}"/>
    <cellStyle name="20% - Accent1 4 5 2 5" xfId="2465" xr:uid="{398B4629-34D8-496A-A66D-F60C27F777A5}"/>
    <cellStyle name="20% - Accent1 4 5 2 5 2" xfId="2466" xr:uid="{F1448CF3-7054-4F97-86C0-A387B5C47EE2}"/>
    <cellStyle name="20% - Accent1 4 5 2 6" xfId="2467" xr:uid="{89FBEED7-00C6-40BD-B773-60D6E64190A5}"/>
    <cellStyle name="20% - Accent1 4 5 3" xfId="2468" xr:uid="{AD5BDBC0-B8C3-4809-A68F-E1B6782FE748}"/>
    <cellStyle name="20% - Accent1 4 5 3 2" xfId="2469" xr:uid="{4ACDABD3-E723-4265-8992-09E269C9CBE8}"/>
    <cellStyle name="20% - Accent1 4 5 3 2 2" xfId="2470" xr:uid="{976423C9-1407-4564-8E2C-FE49A5FB18B9}"/>
    <cellStyle name="20% - Accent1 4 5 3 3" xfId="2471" xr:uid="{9C6F18E5-B1F3-4A0B-B4FA-576DABAB3B37}"/>
    <cellStyle name="20% - Accent1 4 5 4" xfId="2472" xr:uid="{DFAFE524-42A4-459E-B772-AC58B6A4A1E3}"/>
    <cellStyle name="20% - Accent1 4 5 4 2" xfId="2473" xr:uid="{ACDCB12C-4D26-4D6E-AF23-965C296EF760}"/>
    <cellStyle name="20% - Accent1 4 5 4 2 2" xfId="2474" xr:uid="{43C88539-585B-48E7-B631-3845B9575FE4}"/>
    <cellStyle name="20% - Accent1 4 5 4 3" xfId="2475" xr:uid="{27B6859F-5AD1-49B8-8CD6-7B547EC33A13}"/>
    <cellStyle name="20% - Accent1 4 5 5" xfId="2476" xr:uid="{3C0144D0-CEAA-4178-8355-5B7B1094A9C3}"/>
    <cellStyle name="20% - Accent1 4 5 5 2" xfId="2477" xr:uid="{77D60775-8B8C-400D-BB68-EF5FB3F649BC}"/>
    <cellStyle name="20% - Accent1 4 5 5 2 2" xfId="2478" xr:uid="{2DD7050C-7755-448E-8BE1-B231E02B2778}"/>
    <cellStyle name="20% - Accent1 4 5 5 3" xfId="2479" xr:uid="{E9904A45-5D47-4E13-A7F2-E4E93571F877}"/>
    <cellStyle name="20% - Accent1 4 5 6" xfId="2480" xr:uid="{17B2DE03-D9E8-481F-A8C6-C26E46FA2F46}"/>
    <cellStyle name="20% - Accent1 4 5 6 2" xfId="2481" xr:uid="{DDF23F19-8399-4CE0-9138-457B5C2DB1D2}"/>
    <cellStyle name="20% - Accent1 4 5 7" xfId="2482" xr:uid="{687C12E3-3B64-435C-AB85-BF79A4218904}"/>
    <cellStyle name="20% - Accent1 4 6" xfId="2483" xr:uid="{D487EEB9-2E57-4F95-8E49-62E4FA1D4AC2}"/>
    <cellStyle name="20% - Accent1 4 6 2" xfId="2484" xr:uid="{EC70F01C-E98F-44D4-BF5C-1E3B3616DCF6}"/>
    <cellStyle name="20% - Accent1 4 6 2 2" xfId="2485" xr:uid="{88D14AA7-89CF-489F-AB1E-42488ADE2B2C}"/>
    <cellStyle name="20% - Accent1 4 6 2 2 2" xfId="2486" xr:uid="{41C99DDC-0E71-42C9-BA1A-95FE996C9C66}"/>
    <cellStyle name="20% - Accent1 4 6 2 3" xfId="2487" xr:uid="{8EA03926-960A-425D-8126-E3E105F1E338}"/>
    <cellStyle name="20% - Accent1 4 6 3" xfId="2488" xr:uid="{9A422EB7-9372-45E9-81E8-1FAB0C3FD878}"/>
    <cellStyle name="20% - Accent1 4 6 3 2" xfId="2489" xr:uid="{F5BEC0DE-7D71-44E7-BAA6-1F21E6BAE526}"/>
    <cellStyle name="20% - Accent1 4 6 3 2 2" xfId="2490" xr:uid="{69F8000D-5848-4E36-9FD6-B8860AD0D96E}"/>
    <cellStyle name="20% - Accent1 4 6 3 3" xfId="2491" xr:uid="{FE867EFB-010B-4318-8EFE-BF59655BE166}"/>
    <cellStyle name="20% - Accent1 4 6 4" xfId="2492" xr:uid="{E26580AB-7E77-4D8C-8EA0-06274526E587}"/>
    <cellStyle name="20% - Accent1 4 6 4 2" xfId="2493" xr:uid="{F72B0373-8A5A-4C9E-9155-54EA6B278A25}"/>
    <cellStyle name="20% - Accent1 4 6 4 2 2" xfId="2494" xr:uid="{C5C09B67-8A1C-4F42-8B1D-5229A820F367}"/>
    <cellStyle name="20% - Accent1 4 6 4 3" xfId="2495" xr:uid="{EA6DC009-3A2B-4CCE-BF6B-6B060DF9D9C5}"/>
    <cellStyle name="20% - Accent1 4 6 5" xfId="2496" xr:uid="{9A496FFA-BE23-46F4-9A78-3FBE245E52FE}"/>
    <cellStyle name="20% - Accent1 4 6 5 2" xfId="2497" xr:uid="{00C65AD7-7E04-4222-8D3C-F81C11A5A8FA}"/>
    <cellStyle name="20% - Accent1 4 6 6" xfId="2498" xr:uid="{E81408FE-2B9D-48A3-8F48-4F6B60584D10}"/>
    <cellStyle name="20% - Accent1 4 7" xfId="2499" xr:uid="{6E36A3E3-6998-4E94-984E-19F8390DE6DE}"/>
    <cellStyle name="20% - Accent1 4 7 2" xfId="2500" xr:uid="{1C053505-10E9-4E44-A64C-4D5695959E02}"/>
    <cellStyle name="20% - Accent1 4 7 2 2" xfId="2501" xr:uid="{0B1E755B-52A9-4673-B804-23E2FB010147}"/>
    <cellStyle name="20% - Accent1 4 7 2 2 2" xfId="2502" xr:uid="{F7C0A5E7-6FB2-4661-8ABE-84D63DB5C0A4}"/>
    <cellStyle name="20% - Accent1 4 7 2 3" xfId="2503" xr:uid="{6E604158-7591-456B-9B3D-DE6A6BCBE85F}"/>
    <cellStyle name="20% - Accent1 4 7 3" xfId="2504" xr:uid="{70D1095A-E475-4B81-B230-4E3D5069EC36}"/>
    <cellStyle name="20% - Accent1 4 7 3 2" xfId="2505" xr:uid="{7A90D320-A037-4E37-B15E-AF7717C7597B}"/>
    <cellStyle name="20% - Accent1 4 7 3 2 2" xfId="2506" xr:uid="{FCE02D2D-3C5C-402C-A7FF-313AFC5F71D5}"/>
    <cellStyle name="20% - Accent1 4 7 3 3" xfId="2507" xr:uid="{056FCA07-2264-49EC-891A-15FAA60916DC}"/>
    <cellStyle name="20% - Accent1 4 7 4" xfId="2508" xr:uid="{2BA71573-BC3B-4959-A868-41E84494A036}"/>
    <cellStyle name="20% - Accent1 4 7 4 2" xfId="2509" xr:uid="{4DC9F87D-16B4-4ABB-BFB9-0E89923A608D}"/>
    <cellStyle name="20% - Accent1 4 7 4 2 2" xfId="2510" xr:uid="{8F0B592D-5680-408B-B459-ABE777D2B27A}"/>
    <cellStyle name="20% - Accent1 4 7 4 3" xfId="2511" xr:uid="{AC3A8888-B716-4570-893C-BD9264B31146}"/>
    <cellStyle name="20% - Accent1 4 7 5" xfId="2512" xr:uid="{DC8CF75F-40CD-40E9-AC5B-DE078B1EE0E2}"/>
    <cellStyle name="20% - Accent1 4 7 5 2" xfId="2513" xr:uid="{B50AC72A-6C6C-4513-A1F9-F0E99BC4E302}"/>
    <cellStyle name="20% - Accent1 4 7 6" xfId="2514" xr:uid="{0D6CD1AC-C470-46D8-86A1-6F93B0CEB820}"/>
    <cellStyle name="20% - Accent1 4 8" xfId="2515" xr:uid="{6192052E-87D3-4176-8F00-B23F1A170858}"/>
    <cellStyle name="20% - Accent1 4 8 2" xfId="2516" xr:uid="{49EB483F-DB6A-4928-9590-F504B7F6BBCA}"/>
    <cellStyle name="20% - Accent1 4 8 2 2" xfId="2517" xr:uid="{9ADD6D32-64C7-45AD-BF9A-6441CC6009C8}"/>
    <cellStyle name="20% - Accent1 4 8 2 2 2" xfId="2518" xr:uid="{A253BDBD-0A83-4DF3-9ADA-86B18D2DE659}"/>
    <cellStyle name="20% - Accent1 4 8 2 3" xfId="2519" xr:uid="{CFFDA377-0146-4A00-91A8-40B945CA43A6}"/>
    <cellStyle name="20% - Accent1 4 8 3" xfId="2520" xr:uid="{CF218EA0-0BE9-4BDD-900F-09AAA9AAB747}"/>
    <cellStyle name="20% - Accent1 4 8 3 2" xfId="2521" xr:uid="{20D33336-FD11-47F8-A351-256D339DE130}"/>
    <cellStyle name="20% - Accent1 4 8 3 2 2" xfId="2522" xr:uid="{5E3F3092-EC83-4310-902E-0852663F6D5F}"/>
    <cellStyle name="20% - Accent1 4 8 3 3" xfId="2523" xr:uid="{EAA63A49-5EC8-4EB3-8A73-A1EABB364E44}"/>
    <cellStyle name="20% - Accent1 4 8 4" xfId="2524" xr:uid="{C80AF404-9833-4AF6-9EE8-CBCD2B153361}"/>
    <cellStyle name="20% - Accent1 4 8 4 2" xfId="2525" xr:uid="{CB626A1B-9FEC-470B-BED1-21A1A1A5A21F}"/>
    <cellStyle name="20% - Accent1 4 8 4 2 2" xfId="2526" xr:uid="{5A9B898C-8C8C-40B6-A804-6643242DF844}"/>
    <cellStyle name="20% - Accent1 4 8 4 3" xfId="2527" xr:uid="{2081034B-4E7C-4EC7-88B7-2A7D20EBEC75}"/>
    <cellStyle name="20% - Accent1 4 8 5" xfId="2528" xr:uid="{81A75ECB-971D-4D86-95E3-74AC58C18D1C}"/>
    <cellStyle name="20% - Accent1 4 8 5 2" xfId="2529" xr:uid="{B2FDBC13-2403-4C01-BB0A-574729F3241D}"/>
    <cellStyle name="20% - Accent1 4 8 6" xfId="2530" xr:uid="{48E65A84-548F-468E-ACDC-32F45EDE3BE3}"/>
    <cellStyle name="20% - Accent1 4 9" xfId="2531" xr:uid="{07B7250B-BC57-4EA9-B45B-7F3947945EB7}"/>
    <cellStyle name="20% - Accent1 4 9 2" xfId="2532" xr:uid="{B58BF255-4C2E-4496-A473-228E9E015574}"/>
    <cellStyle name="20% - Accent1 4 9 2 2" xfId="2533" xr:uid="{4EF344F6-87F6-4B54-BD48-A42E7A65CBBC}"/>
    <cellStyle name="20% - Accent1 4 9 2 2 2" xfId="2534" xr:uid="{F0AAB943-7599-4367-9FC6-8CD7ADB4BF7C}"/>
    <cellStyle name="20% - Accent1 4 9 2 3" xfId="2535" xr:uid="{FE788ADD-9CD4-447A-89CA-1DC23FF29BB8}"/>
    <cellStyle name="20% - Accent1 4 9 3" xfId="2536" xr:uid="{16747DF9-F2FB-49EB-B648-346E5D1D0E01}"/>
    <cellStyle name="20% - Accent1 4 9 3 2" xfId="2537" xr:uid="{7DCE679A-6573-4B38-9027-6B2498F34B2F}"/>
    <cellStyle name="20% - Accent1 4 9 3 2 2" xfId="2538" xr:uid="{9486E3D9-F45F-44FC-881D-EFAC19942DF8}"/>
    <cellStyle name="20% - Accent1 4 9 3 3" xfId="2539" xr:uid="{C848F36B-4D08-41EA-8023-FC155B48B4FD}"/>
    <cellStyle name="20% - Accent1 4 9 4" xfId="2540" xr:uid="{1F6279C4-7A6F-446B-8A1E-307454DCF7FF}"/>
    <cellStyle name="20% - Accent1 4 9 4 2" xfId="2541" xr:uid="{36FE9080-8298-4D72-815C-758AB122DB17}"/>
    <cellStyle name="20% - Accent1 4 9 4 2 2" xfId="2542" xr:uid="{EC1B1A9A-6DEF-4BBB-880E-29F637753044}"/>
    <cellStyle name="20% - Accent1 4 9 4 3" xfId="2543" xr:uid="{275AE44B-E721-42DA-97BF-63282683D101}"/>
    <cellStyle name="20% - Accent1 4 9 5" xfId="2544" xr:uid="{01149A54-BFA5-4755-AAD4-7E9CF72140D2}"/>
    <cellStyle name="20% - Accent1 4 9 5 2" xfId="2545" xr:uid="{741382B6-BFA6-4BE4-9769-30F012DA51F6}"/>
    <cellStyle name="20% - Accent1 4 9 6" xfId="2546" xr:uid="{41C2EF7F-9863-41A3-A32D-7E996E9D5B24}"/>
    <cellStyle name="20% - Accent1 5" xfId="2547" xr:uid="{51394613-857E-4052-9CD1-C5C01DC7B6BB}"/>
    <cellStyle name="20% - Accent1 5 10" xfId="2548" xr:uid="{B9C4582E-EE56-471A-9415-9715B975C026}"/>
    <cellStyle name="20% - Accent1 5 10 2" xfId="2549" xr:uid="{C2C214FB-4008-4203-B8A7-AA709108F240}"/>
    <cellStyle name="20% - Accent1 5 10 2 2" xfId="2550" xr:uid="{752D6668-2DF1-4947-A8E5-9B0B33D566DE}"/>
    <cellStyle name="20% - Accent1 5 10 2 2 2" xfId="2551" xr:uid="{F397514B-C691-4CB2-86E8-043E7F3C8D59}"/>
    <cellStyle name="20% - Accent1 5 10 2 3" xfId="2552" xr:uid="{937043B0-49B7-4A24-A0E3-195B1EBC9F25}"/>
    <cellStyle name="20% - Accent1 5 10 3" xfId="2553" xr:uid="{C7B1794C-E00B-417E-80D4-76802C915E85}"/>
    <cellStyle name="20% - Accent1 5 10 3 2" xfId="2554" xr:uid="{F88C9D03-14F0-4AF0-9130-7774D9D5E4D4}"/>
    <cellStyle name="20% - Accent1 5 10 3 2 2" xfId="2555" xr:uid="{7C265D0E-8D51-4FDB-9BFB-46F400C4653E}"/>
    <cellStyle name="20% - Accent1 5 10 3 3" xfId="2556" xr:uid="{0E2270DF-CE59-4617-BBAA-CE7DD9B90F4C}"/>
    <cellStyle name="20% - Accent1 5 10 4" xfId="2557" xr:uid="{0A1BADD7-2FD0-4CDE-B8D5-EFF45F1A69C2}"/>
    <cellStyle name="20% - Accent1 5 10 4 2" xfId="2558" xr:uid="{53733703-24AE-4FED-AD87-94B19C6E4011}"/>
    <cellStyle name="20% - Accent1 5 10 4 2 2" xfId="2559" xr:uid="{3AF9AD28-48F2-4816-9D95-B69ED691E63E}"/>
    <cellStyle name="20% - Accent1 5 10 4 3" xfId="2560" xr:uid="{BFDCECC4-FE85-4D14-B957-E7607FC43581}"/>
    <cellStyle name="20% - Accent1 5 10 5" xfId="2561" xr:uid="{914C56CB-9DD4-4F30-AB19-4EBC3227C182}"/>
    <cellStyle name="20% - Accent1 5 10 5 2" xfId="2562" xr:uid="{55A7E560-7EF6-4501-84D0-8FE3E965D11B}"/>
    <cellStyle name="20% - Accent1 5 10 6" xfId="2563" xr:uid="{2C6EFC2A-4748-4769-BB37-6BC51A2F4B2F}"/>
    <cellStyle name="20% - Accent1 5 11" xfId="2564" xr:uid="{FA7CBAB9-10E3-4A3A-9E04-99517FCDA6B7}"/>
    <cellStyle name="20% - Accent1 5 11 2" xfId="2565" xr:uid="{D54E67CD-6C6C-4E6E-A76F-20C39275E966}"/>
    <cellStyle name="20% - Accent1 5 11 2 2" xfId="2566" xr:uid="{4884A9A6-BA3F-4B55-BFBF-F61B21B20246}"/>
    <cellStyle name="20% - Accent1 5 11 3" xfId="2567" xr:uid="{4E8887D3-0F70-4AB3-8ECE-9D451A57BFA9}"/>
    <cellStyle name="20% - Accent1 5 12" xfId="2568" xr:uid="{F59DB12C-E9B7-4AB8-83A8-331E57109558}"/>
    <cellStyle name="20% - Accent1 5 12 2" xfId="2569" xr:uid="{E8456ABD-6D1F-4585-86A1-F55703FE8DA9}"/>
    <cellStyle name="20% - Accent1 5 12 2 2" xfId="2570" xr:uid="{70337015-3759-4B58-A5F4-9BE6F7C1F98E}"/>
    <cellStyle name="20% - Accent1 5 12 3" xfId="2571" xr:uid="{72E67DE6-DCBE-4D93-B775-8C79EEAB7BC0}"/>
    <cellStyle name="20% - Accent1 5 13" xfId="2572" xr:uid="{3AFAE2CD-028E-4E2A-ABA9-D305BE89BDDA}"/>
    <cellStyle name="20% - Accent1 5 13 2" xfId="2573" xr:uid="{BFDDA82F-5561-4AC8-B863-DF5871AAE475}"/>
    <cellStyle name="20% - Accent1 5 13 2 2" xfId="2574" xr:uid="{196A7846-5388-46D0-88F3-B7B002C4DC12}"/>
    <cellStyle name="20% - Accent1 5 13 3" xfId="2575" xr:uid="{59EB9F96-08F4-4730-A748-149DF9A16C45}"/>
    <cellStyle name="20% - Accent1 5 14" xfId="2576" xr:uid="{EFF0C970-5B1D-4EF5-A574-861A746D76A7}"/>
    <cellStyle name="20% - Accent1 5 14 2" xfId="2577" xr:uid="{FD84FE2B-78D4-4FC2-B329-7E85E45652A2}"/>
    <cellStyle name="20% - Accent1 5 14 2 2" xfId="2578" xr:uid="{90F794E7-2879-42EC-951C-E05B4EFF01AE}"/>
    <cellStyle name="20% - Accent1 5 14 3" xfId="2579" xr:uid="{AA02F18E-6988-45E0-BC62-09B4C4EACB71}"/>
    <cellStyle name="20% - Accent1 5 15" xfId="2580" xr:uid="{2B1B9094-F3FB-463B-A068-164FBBD590A5}"/>
    <cellStyle name="20% - Accent1 5 15 2" xfId="2581" xr:uid="{B6BFDC08-C02D-4C7A-8030-820590627088}"/>
    <cellStyle name="20% - Accent1 5 16" xfId="2582" xr:uid="{6E1BB0DA-7474-4D2A-A845-C8FBBFB833FC}"/>
    <cellStyle name="20% - Accent1 5 2" xfId="2583" xr:uid="{DDE322F9-E380-401A-A2C7-227A200CDF13}"/>
    <cellStyle name="20% - Accent1 5 2 2" xfId="2584" xr:uid="{35F7FA87-3AFF-40DD-9322-1923A0AD4F36}"/>
    <cellStyle name="20% - Accent1 5 2 2 2" xfId="2585" xr:uid="{911BC8A4-55BB-485D-8A2F-102D144D3905}"/>
    <cellStyle name="20% - Accent1 5 2 2 2 2" xfId="2586" xr:uid="{882109A1-4AC8-408C-93BB-8C61FC69AC61}"/>
    <cellStyle name="20% - Accent1 5 2 2 2 2 2" xfId="2587" xr:uid="{54D6A8BE-578F-4C14-989D-6E4A30500A7B}"/>
    <cellStyle name="20% - Accent1 5 2 2 2 2 2 2" xfId="2588" xr:uid="{8C6F0C00-9631-4106-AE7D-507DFA06F534}"/>
    <cellStyle name="20% - Accent1 5 2 2 2 2 3" xfId="2589" xr:uid="{72B7C4CB-D1EE-4EE1-B0E6-F6CF681E372E}"/>
    <cellStyle name="20% - Accent1 5 2 2 2 3" xfId="2590" xr:uid="{A9B4E7CA-AFCD-4E85-B12A-4C9E8FC49279}"/>
    <cellStyle name="20% - Accent1 5 2 2 2 3 2" xfId="2591" xr:uid="{1877AF15-0EF5-432E-B2D9-BAC26931A450}"/>
    <cellStyle name="20% - Accent1 5 2 2 2 3 2 2" xfId="2592" xr:uid="{F1F66A2B-63F0-4300-9899-E7F657630648}"/>
    <cellStyle name="20% - Accent1 5 2 2 2 3 3" xfId="2593" xr:uid="{82FE8708-C110-449F-BECF-F4ED04284B14}"/>
    <cellStyle name="20% - Accent1 5 2 2 2 4" xfId="2594" xr:uid="{93C537BE-8F52-43F8-9EDA-6401023FE8BB}"/>
    <cellStyle name="20% - Accent1 5 2 2 2 4 2" xfId="2595" xr:uid="{04590F2E-D81B-441B-8532-53FFE841413F}"/>
    <cellStyle name="20% - Accent1 5 2 2 2 4 2 2" xfId="2596" xr:uid="{AFBAF2D0-486A-47B4-A8FF-9992ADC13510}"/>
    <cellStyle name="20% - Accent1 5 2 2 2 4 3" xfId="2597" xr:uid="{FD8E5F90-BC9B-4A21-9CEA-B9BF86F0A361}"/>
    <cellStyle name="20% - Accent1 5 2 2 2 5" xfId="2598" xr:uid="{7755E1DF-DFF8-40A1-AAC0-857977E5CF2B}"/>
    <cellStyle name="20% - Accent1 5 2 2 2 5 2" xfId="2599" xr:uid="{5930C10C-3DBC-472F-8157-F8D32F14939B}"/>
    <cellStyle name="20% - Accent1 5 2 2 2 6" xfId="2600" xr:uid="{8FA41359-7FD8-4E2A-A144-2402279256E6}"/>
    <cellStyle name="20% - Accent1 5 2 2 3" xfId="2601" xr:uid="{23D5F0AA-2941-42AA-8BBA-5A8B8CA3FD03}"/>
    <cellStyle name="20% - Accent1 5 2 2 3 2" xfId="2602" xr:uid="{AF75930F-F26E-449D-B3A6-0DDFC3E52CFA}"/>
    <cellStyle name="20% - Accent1 5 2 2 3 2 2" xfId="2603" xr:uid="{997F393A-9009-43C7-ACBF-BD5432A1B700}"/>
    <cellStyle name="20% - Accent1 5 2 2 3 3" xfId="2604" xr:uid="{51B3A1C2-05ED-4CEE-BB06-AD3E92E29DA9}"/>
    <cellStyle name="20% - Accent1 5 2 2 4" xfId="2605" xr:uid="{A5851126-27A7-45F3-B0FA-5916449AB91F}"/>
    <cellStyle name="20% - Accent1 5 2 2 4 2" xfId="2606" xr:uid="{FE17ED9E-54DE-423B-8542-04DF64DA4898}"/>
    <cellStyle name="20% - Accent1 5 2 2 4 2 2" xfId="2607" xr:uid="{3C6277BF-CB4D-45F8-9720-AB9694217C00}"/>
    <cellStyle name="20% - Accent1 5 2 2 4 3" xfId="2608" xr:uid="{5F9E36B7-5BA3-467D-9E5D-87432906B206}"/>
    <cellStyle name="20% - Accent1 5 2 2 5" xfId="2609" xr:uid="{B63E5C8D-FB88-4B62-B853-3AFF70DA9B9A}"/>
    <cellStyle name="20% - Accent1 5 2 2 5 2" xfId="2610" xr:uid="{0705AEBE-560B-4729-988F-E6762879007B}"/>
    <cellStyle name="20% - Accent1 5 2 2 5 2 2" xfId="2611" xr:uid="{CF5D4766-5DC3-4A1C-B625-4C831D80278C}"/>
    <cellStyle name="20% - Accent1 5 2 2 5 3" xfId="2612" xr:uid="{3497CC8A-3F9D-4846-A319-B476792836A7}"/>
    <cellStyle name="20% - Accent1 5 2 2 6" xfId="2613" xr:uid="{DA7DB22B-47A4-4676-84B0-8EE85D7C8DB7}"/>
    <cellStyle name="20% - Accent1 5 2 2 6 2" xfId="2614" xr:uid="{BFD790BB-4D11-483B-8B46-102642FAAC28}"/>
    <cellStyle name="20% - Accent1 5 2 2 7" xfId="2615" xr:uid="{25C91DC9-26D1-4718-9503-99CDFF0FDAC9}"/>
    <cellStyle name="20% - Accent1 5 2 3" xfId="2616" xr:uid="{0913BE27-489C-4FEE-8706-CBDD8009EDE6}"/>
    <cellStyle name="20% - Accent1 5 2 3 2" xfId="2617" xr:uid="{FDD88755-87ED-4A2C-AA57-A25E22793655}"/>
    <cellStyle name="20% - Accent1 5 2 3 2 2" xfId="2618" xr:uid="{415453A1-4607-40ED-A78B-AB55A480EFBE}"/>
    <cellStyle name="20% - Accent1 5 2 3 2 2 2" xfId="2619" xr:uid="{838B5C3D-1FBC-4913-85F8-5FBDBEB55269}"/>
    <cellStyle name="20% - Accent1 5 2 3 2 3" xfId="2620" xr:uid="{A768CB67-5E41-4717-9BCF-C15F067504E1}"/>
    <cellStyle name="20% - Accent1 5 2 3 3" xfId="2621" xr:uid="{DC9EAEA9-C3C0-41F8-AA4E-7D3A9FB7677D}"/>
    <cellStyle name="20% - Accent1 5 2 3 3 2" xfId="2622" xr:uid="{48A10248-BB8F-41B4-8560-C288DDFCBA3A}"/>
    <cellStyle name="20% - Accent1 5 2 3 3 2 2" xfId="2623" xr:uid="{93EA252A-EEFC-45AD-B878-CF31CBC93FBF}"/>
    <cellStyle name="20% - Accent1 5 2 3 3 3" xfId="2624" xr:uid="{9B1D49B0-C8B6-4713-85B4-E8092F7C1836}"/>
    <cellStyle name="20% - Accent1 5 2 3 4" xfId="2625" xr:uid="{5C9168FF-515D-4C7C-8D95-C93760926E97}"/>
    <cellStyle name="20% - Accent1 5 2 3 4 2" xfId="2626" xr:uid="{3511BF6B-CF18-47FB-B19E-E49D93C0F1D6}"/>
    <cellStyle name="20% - Accent1 5 2 3 4 2 2" xfId="2627" xr:uid="{C7B0B26C-E7C9-4EF7-9DFD-0C9D73944C9A}"/>
    <cellStyle name="20% - Accent1 5 2 3 4 3" xfId="2628" xr:uid="{C0CD995D-29AB-4D60-BF13-DDE3BB685A7F}"/>
    <cellStyle name="20% - Accent1 5 2 3 5" xfId="2629" xr:uid="{58F0624B-F24C-4FE2-9921-22A0BBC98034}"/>
    <cellStyle name="20% - Accent1 5 2 3 5 2" xfId="2630" xr:uid="{B432B39E-3513-4FF7-99EC-A89AF4BAAC79}"/>
    <cellStyle name="20% - Accent1 5 2 3 6" xfId="2631" xr:uid="{E4040540-A996-4858-BFE8-414B5FABD525}"/>
    <cellStyle name="20% - Accent1 5 2 4" xfId="2632" xr:uid="{BB5D2899-EFA2-42B8-B8FD-8546D14D5F43}"/>
    <cellStyle name="20% - Accent1 5 2 4 2" xfId="2633" xr:uid="{CBDAA58F-4924-4B4B-946D-22907C7E9991}"/>
    <cellStyle name="20% - Accent1 5 2 4 2 2" xfId="2634" xr:uid="{A614D079-1849-4700-8240-F5CE0DE5C369}"/>
    <cellStyle name="20% - Accent1 5 2 4 3" xfId="2635" xr:uid="{DA0C2388-B4C2-442D-B9B3-9C98F0B60451}"/>
    <cellStyle name="20% - Accent1 5 2 5" xfId="2636" xr:uid="{29E83E98-D1D0-4E57-B4FA-7926FF61BDDE}"/>
    <cellStyle name="20% - Accent1 5 2 5 2" xfId="2637" xr:uid="{B076C683-2B76-48E8-866C-D2C6958440F6}"/>
    <cellStyle name="20% - Accent1 5 2 5 2 2" xfId="2638" xr:uid="{FA70F5D4-D6A0-4C8E-9BCB-7ABE017FD9CC}"/>
    <cellStyle name="20% - Accent1 5 2 5 3" xfId="2639" xr:uid="{3866F012-761D-4137-B8FD-CF58BD3C2395}"/>
    <cellStyle name="20% - Accent1 5 2 6" xfId="2640" xr:uid="{BE891A6E-66D5-46C7-A24E-485087DE8B9A}"/>
    <cellStyle name="20% - Accent1 5 2 6 2" xfId="2641" xr:uid="{92EFD616-2DE3-4F47-919E-B3E6426F4420}"/>
    <cellStyle name="20% - Accent1 5 2 6 2 2" xfId="2642" xr:uid="{794A45D4-39D9-40C6-A1F1-13D6735F479F}"/>
    <cellStyle name="20% - Accent1 5 2 6 3" xfId="2643" xr:uid="{08924499-8FFB-44B9-8369-F86236C2BD6F}"/>
    <cellStyle name="20% - Accent1 5 2 7" xfId="2644" xr:uid="{429619C5-2318-45C4-8D7F-2E395AB4F127}"/>
    <cellStyle name="20% - Accent1 5 2 7 2" xfId="2645" xr:uid="{B2B5783E-380B-459F-A9FA-D61BF9017D0F}"/>
    <cellStyle name="20% - Accent1 5 2 8" xfId="2646" xr:uid="{18D43326-8071-4C7A-AA67-A8F2DE49E47A}"/>
    <cellStyle name="20% - Accent1 5 3" xfId="2647" xr:uid="{2F39CEC6-EFD4-49A1-AF34-9570947153C8}"/>
    <cellStyle name="20% - Accent1 5 3 2" xfId="2648" xr:uid="{3867DA3B-0C4E-4694-8FA2-29CF4580DE82}"/>
    <cellStyle name="20% - Accent1 5 3 2 2" xfId="2649" xr:uid="{7F70B5AF-DDCA-4711-A699-A0746652AF9D}"/>
    <cellStyle name="20% - Accent1 5 3 2 2 2" xfId="2650" xr:uid="{8B4DF4E8-EB38-4A56-9429-0C8B3C2ED2B7}"/>
    <cellStyle name="20% - Accent1 5 3 2 2 2 2" xfId="2651" xr:uid="{87C854F5-3130-4C2D-ADF9-C540C06F23A4}"/>
    <cellStyle name="20% - Accent1 5 3 2 2 2 2 2" xfId="2652" xr:uid="{634E4F20-F11B-4E04-B082-32DB0C85091E}"/>
    <cellStyle name="20% - Accent1 5 3 2 2 2 3" xfId="2653" xr:uid="{73E58448-6193-41EC-BC87-ADD12DE075D2}"/>
    <cellStyle name="20% - Accent1 5 3 2 2 3" xfId="2654" xr:uid="{2B86F9C9-95AB-4C04-97AC-E2E78F201B06}"/>
    <cellStyle name="20% - Accent1 5 3 2 2 3 2" xfId="2655" xr:uid="{FFC11516-B88D-4F8C-89D4-003B321FF5F7}"/>
    <cellStyle name="20% - Accent1 5 3 2 2 3 2 2" xfId="2656" xr:uid="{2A51DBD1-4514-4E1B-8979-9A7452C5B015}"/>
    <cellStyle name="20% - Accent1 5 3 2 2 3 3" xfId="2657" xr:uid="{A0FE60DB-DE5C-48E6-9482-25ABDA94CC02}"/>
    <cellStyle name="20% - Accent1 5 3 2 2 4" xfId="2658" xr:uid="{06932A1D-C322-482D-87E9-AAA58321A0AE}"/>
    <cellStyle name="20% - Accent1 5 3 2 2 4 2" xfId="2659" xr:uid="{03BB992F-98C3-4EA1-BDD2-41B16AA7C325}"/>
    <cellStyle name="20% - Accent1 5 3 2 2 4 2 2" xfId="2660" xr:uid="{4F4E511E-FFF7-4A24-BB97-8927107FF10F}"/>
    <cellStyle name="20% - Accent1 5 3 2 2 4 3" xfId="2661" xr:uid="{D5A65DAA-E61F-4865-B12D-0392064C62EF}"/>
    <cellStyle name="20% - Accent1 5 3 2 2 5" xfId="2662" xr:uid="{44D85C01-A364-4EBB-8EC2-9D8681B4AE93}"/>
    <cellStyle name="20% - Accent1 5 3 2 2 5 2" xfId="2663" xr:uid="{737F1317-8701-4190-B73B-20CE948A7742}"/>
    <cellStyle name="20% - Accent1 5 3 2 2 6" xfId="2664" xr:uid="{69DD573F-016F-479C-8EF2-A3C1BDB2E5C6}"/>
    <cellStyle name="20% - Accent1 5 3 2 3" xfId="2665" xr:uid="{64C5988C-C47E-44DA-9B62-B6D0C901256C}"/>
    <cellStyle name="20% - Accent1 5 3 2 3 2" xfId="2666" xr:uid="{5517D10E-9E88-49E4-8E4F-435E0A4D98D3}"/>
    <cellStyle name="20% - Accent1 5 3 2 3 2 2" xfId="2667" xr:uid="{20E2F078-C97E-4406-87CE-97D71197B8FE}"/>
    <cellStyle name="20% - Accent1 5 3 2 3 3" xfId="2668" xr:uid="{384BAFF1-57DE-435F-B54A-D12C7EE95457}"/>
    <cellStyle name="20% - Accent1 5 3 2 4" xfId="2669" xr:uid="{2D3F8C9C-8C65-4C94-A57E-F058799C129D}"/>
    <cellStyle name="20% - Accent1 5 3 2 4 2" xfId="2670" xr:uid="{5FEBA9AC-3340-4243-919E-621BBC80960C}"/>
    <cellStyle name="20% - Accent1 5 3 2 4 2 2" xfId="2671" xr:uid="{138C66DF-08DC-4C3C-B6D5-21C57DCEA661}"/>
    <cellStyle name="20% - Accent1 5 3 2 4 3" xfId="2672" xr:uid="{F8277F30-52D1-4F4D-AAF7-4E7AD2B7EA33}"/>
    <cellStyle name="20% - Accent1 5 3 2 5" xfId="2673" xr:uid="{BC9B118D-1287-4749-B54B-02DF1380DBEA}"/>
    <cellStyle name="20% - Accent1 5 3 2 5 2" xfId="2674" xr:uid="{56E0F1CA-6F03-4FC3-A25A-5F23BE870AE7}"/>
    <cellStyle name="20% - Accent1 5 3 2 5 2 2" xfId="2675" xr:uid="{DFA20E20-352C-466B-8A2C-CFAB3F7FC43E}"/>
    <cellStyle name="20% - Accent1 5 3 2 5 3" xfId="2676" xr:uid="{539AFDC1-5D57-4D21-91D9-73CAA980078F}"/>
    <cellStyle name="20% - Accent1 5 3 2 6" xfId="2677" xr:uid="{7ED2BA5B-DAAE-4ACC-AEF8-06C75FAEE4CD}"/>
    <cellStyle name="20% - Accent1 5 3 2 6 2" xfId="2678" xr:uid="{50040914-A042-4D83-BECB-BF4AF5B153AB}"/>
    <cellStyle name="20% - Accent1 5 3 2 7" xfId="2679" xr:uid="{550C4392-6822-433B-8454-16822A9D69D0}"/>
    <cellStyle name="20% - Accent1 5 3 3" xfId="2680" xr:uid="{01966673-448C-425A-A1E2-1DDF8D6C98C1}"/>
    <cellStyle name="20% - Accent1 5 3 3 2" xfId="2681" xr:uid="{A1E9F5F1-C72F-46E1-9C48-A50BFD08B790}"/>
    <cellStyle name="20% - Accent1 5 3 3 2 2" xfId="2682" xr:uid="{FB852BF8-1B95-446A-BBB6-6C54A46A02C9}"/>
    <cellStyle name="20% - Accent1 5 3 3 2 2 2" xfId="2683" xr:uid="{3ED0EE59-97AE-4612-A471-802C3D6618DA}"/>
    <cellStyle name="20% - Accent1 5 3 3 2 3" xfId="2684" xr:uid="{B2EEC069-4DEF-49C8-94D5-BD899466EAD5}"/>
    <cellStyle name="20% - Accent1 5 3 3 3" xfId="2685" xr:uid="{CA92E261-64BD-474A-914D-E7857A3DE285}"/>
    <cellStyle name="20% - Accent1 5 3 3 3 2" xfId="2686" xr:uid="{B8FE5ADE-8E81-40C0-AFE7-87A34D40D89D}"/>
    <cellStyle name="20% - Accent1 5 3 3 3 2 2" xfId="2687" xr:uid="{025B0980-EFCE-43B3-A330-A1203CBAC091}"/>
    <cellStyle name="20% - Accent1 5 3 3 3 3" xfId="2688" xr:uid="{7D202A3A-2B82-4364-AADE-6AFC7827EDF2}"/>
    <cellStyle name="20% - Accent1 5 3 3 4" xfId="2689" xr:uid="{B3BFBE09-B2D9-4755-8710-829F9F4674D5}"/>
    <cellStyle name="20% - Accent1 5 3 3 4 2" xfId="2690" xr:uid="{9D3B3D58-5E8B-4FD9-9A50-614C062AB38A}"/>
    <cellStyle name="20% - Accent1 5 3 3 4 2 2" xfId="2691" xr:uid="{5ED1A7A7-2D97-4EC6-8014-61A12A411846}"/>
    <cellStyle name="20% - Accent1 5 3 3 4 3" xfId="2692" xr:uid="{039C3478-E20C-46F4-AC3A-39038AC5ACCF}"/>
    <cellStyle name="20% - Accent1 5 3 3 5" xfId="2693" xr:uid="{565972D6-EEDE-4147-8105-30565F8AC03F}"/>
    <cellStyle name="20% - Accent1 5 3 3 5 2" xfId="2694" xr:uid="{68872293-EC0D-4D5A-90F8-36F4DA938255}"/>
    <cellStyle name="20% - Accent1 5 3 3 6" xfId="2695" xr:uid="{72A8DD3E-9A5D-4880-AFF4-A5A1D0E10747}"/>
    <cellStyle name="20% - Accent1 5 3 4" xfId="2696" xr:uid="{C5B9CC86-FE73-47DD-A188-F4455B49BC5E}"/>
    <cellStyle name="20% - Accent1 5 3 4 2" xfId="2697" xr:uid="{5173A37B-346A-48E6-840E-6316E77B9723}"/>
    <cellStyle name="20% - Accent1 5 3 4 2 2" xfId="2698" xr:uid="{DDAF4F6D-0A3C-468A-AF63-1925BDECE906}"/>
    <cellStyle name="20% - Accent1 5 3 4 3" xfId="2699" xr:uid="{7A209C91-9143-435C-8DCC-E6B034D4590F}"/>
    <cellStyle name="20% - Accent1 5 3 5" xfId="2700" xr:uid="{F7E07E51-4043-413F-A92D-ED4F3CE0DA28}"/>
    <cellStyle name="20% - Accent1 5 3 5 2" xfId="2701" xr:uid="{1F905FF9-F5E3-4CA1-8D3D-CC626982453E}"/>
    <cellStyle name="20% - Accent1 5 3 5 2 2" xfId="2702" xr:uid="{85C7FACE-848B-45B4-A789-CFA65E348F10}"/>
    <cellStyle name="20% - Accent1 5 3 5 3" xfId="2703" xr:uid="{017A6028-1731-4B5B-932E-4F195EF1BF22}"/>
    <cellStyle name="20% - Accent1 5 3 6" xfId="2704" xr:uid="{7216A4FF-5FDA-4835-A30F-DFE54E39A2C7}"/>
    <cellStyle name="20% - Accent1 5 3 6 2" xfId="2705" xr:uid="{98B84AE4-0879-4DE2-8146-EBDF5C1AAFF5}"/>
    <cellStyle name="20% - Accent1 5 3 6 2 2" xfId="2706" xr:uid="{B1B93EBB-819B-41AD-B088-0147EC91DC0B}"/>
    <cellStyle name="20% - Accent1 5 3 6 3" xfId="2707" xr:uid="{C96CCAFC-D014-4AF6-9C1F-F62396CFBF81}"/>
    <cellStyle name="20% - Accent1 5 3 7" xfId="2708" xr:uid="{756F03DF-A6A3-4829-9388-AEB8307D925E}"/>
    <cellStyle name="20% - Accent1 5 3 7 2" xfId="2709" xr:uid="{B8B90F67-97BE-48A4-896B-72545DC1B723}"/>
    <cellStyle name="20% - Accent1 5 3 8" xfId="2710" xr:uid="{DA075F57-720F-4D65-A66C-A190835A0A4E}"/>
    <cellStyle name="20% - Accent1 5 4" xfId="2711" xr:uid="{D27F3874-1C30-4665-A9A0-FF3AC6B44822}"/>
    <cellStyle name="20% - Accent1 5 4 2" xfId="2712" xr:uid="{2CF655FE-C093-4D85-8742-9B7682DE6826}"/>
    <cellStyle name="20% - Accent1 5 4 2 2" xfId="2713" xr:uid="{1C316925-2E4B-44BB-941E-9BE400C1539F}"/>
    <cellStyle name="20% - Accent1 5 4 2 2 2" xfId="2714" xr:uid="{FEE39E7A-11E0-46E1-BACB-D278EECF0560}"/>
    <cellStyle name="20% - Accent1 5 4 2 2 2 2" xfId="2715" xr:uid="{567351D9-15EF-4EAA-A7EF-E45318EE79AF}"/>
    <cellStyle name="20% - Accent1 5 4 2 2 3" xfId="2716" xr:uid="{7963D651-A449-4379-8765-B6A3D234A67B}"/>
    <cellStyle name="20% - Accent1 5 4 2 3" xfId="2717" xr:uid="{44B39BE5-9050-411B-B8D1-F0365C166E23}"/>
    <cellStyle name="20% - Accent1 5 4 2 3 2" xfId="2718" xr:uid="{5E92FBAE-897F-400F-821D-665D32453DE7}"/>
    <cellStyle name="20% - Accent1 5 4 2 3 2 2" xfId="2719" xr:uid="{BABB7A25-7D66-49E0-997E-52937D68235F}"/>
    <cellStyle name="20% - Accent1 5 4 2 3 3" xfId="2720" xr:uid="{87AA0393-2145-4493-B2CF-9EC79B4CFFB4}"/>
    <cellStyle name="20% - Accent1 5 4 2 4" xfId="2721" xr:uid="{BC093F07-33A1-471B-AB13-FD8D58A8B54A}"/>
    <cellStyle name="20% - Accent1 5 4 2 4 2" xfId="2722" xr:uid="{244E7874-1BE0-4CB3-A4EE-1C9D50F40535}"/>
    <cellStyle name="20% - Accent1 5 4 2 4 2 2" xfId="2723" xr:uid="{066DA162-62FF-4CFF-883B-52B4D6F39785}"/>
    <cellStyle name="20% - Accent1 5 4 2 4 3" xfId="2724" xr:uid="{96DBD9C4-381E-4DFD-A07A-356E2CEBB689}"/>
    <cellStyle name="20% - Accent1 5 4 2 5" xfId="2725" xr:uid="{8C9DB020-8F54-475B-8C03-BCDC77FB1858}"/>
    <cellStyle name="20% - Accent1 5 4 2 5 2" xfId="2726" xr:uid="{AB848025-0961-4E8F-B898-E4A964AC888D}"/>
    <cellStyle name="20% - Accent1 5 4 2 6" xfId="2727" xr:uid="{AD701FAC-FF5B-4056-9B03-52753DA270F3}"/>
    <cellStyle name="20% - Accent1 5 4 3" xfId="2728" xr:uid="{BD8A00DE-F2F2-401C-A9ED-610A6C022B66}"/>
    <cellStyle name="20% - Accent1 5 4 3 2" xfId="2729" xr:uid="{ACF9FC72-C40A-4EFD-900E-1CC450BCD4B6}"/>
    <cellStyle name="20% - Accent1 5 4 3 2 2" xfId="2730" xr:uid="{27FDD015-DBEA-4A3F-B037-22F188C2D035}"/>
    <cellStyle name="20% - Accent1 5 4 3 3" xfId="2731" xr:uid="{984EA664-FC52-4863-806B-D5F38AE4C641}"/>
    <cellStyle name="20% - Accent1 5 4 4" xfId="2732" xr:uid="{7C670F97-E661-4688-94F1-2AB3A7977542}"/>
    <cellStyle name="20% - Accent1 5 4 4 2" xfId="2733" xr:uid="{1D18FB1D-4217-4A14-BB60-3289B01BF1FA}"/>
    <cellStyle name="20% - Accent1 5 4 4 2 2" xfId="2734" xr:uid="{B5E12623-CF9A-4324-9094-13C4E03F6CFB}"/>
    <cellStyle name="20% - Accent1 5 4 4 3" xfId="2735" xr:uid="{A473ACD9-66DC-4061-A5C5-509F6F7565E6}"/>
    <cellStyle name="20% - Accent1 5 4 5" xfId="2736" xr:uid="{4BEEB1A1-1D38-488A-8210-D08E52BA08D4}"/>
    <cellStyle name="20% - Accent1 5 4 5 2" xfId="2737" xr:uid="{43855CFF-D601-4B24-B5A7-4FAB98C29723}"/>
    <cellStyle name="20% - Accent1 5 4 5 2 2" xfId="2738" xr:uid="{126EBBC7-3BD3-4284-85CF-2F1C0299B84D}"/>
    <cellStyle name="20% - Accent1 5 4 5 3" xfId="2739" xr:uid="{D3CAF85A-C1B3-429A-9957-77AA032E5D9E}"/>
    <cellStyle name="20% - Accent1 5 4 6" xfId="2740" xr:uid="{17437041-2093-47A4-9080-8FA23E17E018}"/>
    <cellStyle name="20% - Accent1 5 4 6 2" xfId="2741" xr:uid="{55C8756B-D4BC-4497-AD14-F821EC729312}"/>
    <cellStyle name="20% - Accent1 5 4 7" xfId="2742" xr:uid="{670E021A-C1EF-4425-8575-F6345EFDBA9D}"/>
    <cellStyle name="20% - Accent1 5 5" xfId="2743" xr:uid="{F3CA4B08-6DE2-46DB-9491-8BFC57AAD39C}"/>
    <cellStyle name="20% - Accent1 5 5 2" xfId="2744" xr:uid="{EDCD973F-DF0D-4649-BB9E-DE1A695FBBD3}"/>
    <cellStyle name="20% - Accent1 5 5 2 2" xfId="2745" xr:uid="{DA1B7238-8474-449A-AB76-02BCE9CE93E7}"/>
    <cellStyle name="20% - Accent1 5 5 2 2 2" xfId="2746" xr:uid="{4D221D9C-3A42-4339-A921-6A0FAA346217}"/>
    <cellStyle name="20% - Accent1 5 5 2 2 2 2" xfId="2747" xr:uid="{201F273F-E46E-4EBF-8465-D7D39824E88C}"/>
    <cellStyle name="20% - Accent1 5 5 2 2 3" xfId="2748" xr:uid="{16A116AC-1492-4FDE-A55D-5B29256F96A5}"/>
    <cellStyle name="20% - Accent1 5 5 2 3" xfId="2749" xr:uid="{3A6CED04-3180-4C38-80DD-246B8F982424}"/>
    <cellStyle name="20% - Accent1 5 5 2 3 2" xfId="2750" xr:uid="{E3B57C1A-63B9-49AF-B5FE-FB36E71C8390}"/>
    <cellStyle name="20% - Accent1 5 5 2 3 2 2" xfId="2751" xr:uid="{AC902E6C-14CA-434C-927C-E2B69EF3982F}"/>
    <cellStyle name="20% - Accent1 5 5 2 3 3" xfId="2752" xr:uid="{6F291B71-CAB7-4616-ABAF-8ECC6A0E11F2}"/>
    <cellStyle name="20% - Accent1 5 5 2 4" xfId="2753" xr:uid="{68FC255B-A8A4-4E51-A5AA-116C4D99E4BC}"/>
    <cellStyle name="20% - Accent1 5 5 2 4 2" xfId="2754" xr:uid="{3505DABD-E7B1-48B6-B3EA-9A1010BF8DAF}"/>
    <cellStyle name="20% - Accent1 5 5 2 4 2 2" xfId="2755" xr:uid="{BD2F960F-890D-4467-AF8B-B3BBB44F444E}"/>
    <cellStyle name="20% - Accent1 5 5 2 4 3" xfId="2756" xr:uid="{411E2063-945E-4C76-B646-23FB70952623}"/>
    <cellStyle name="20% - Accent1 5 5 2 5" xfId="2757" xr:uid="{FC3D6A11-2B68-4517-BEDA-0E8B5AA43DCC}"/>
    <cellStyle name="20% - Accent1 5 5 2 5 2" xfId="2758" xr:uid="{3F23DA91-FC34-4E66-8BD7-6221A0B6399C}"/>
    <cellStyle name="20% - Accent1 5 5 2 6" xfId="2759" xr:uid="{7EA90D2C-F136-47DF-8F84-3FB2DD688EF1}"/>
    <cellStyle name="20% - Accent1 5 5 3" xfId="2760" xr:uid="{293FB287-5FB0-4189-9D9A-334C5DE4D9A6}"/>
    <cellStyle name="20% - Accent1 5 5 3 2" xfId="2761" xr:uid="{D2A653CD-DD2E-42E7-82BA-869953D22870}"/>
    <cellStyle name="20% - Accent1 5 5 3 2 2" xfId="2762" xr:uid="{3DBA92C9-DC16-40E1-8839-6F60BCAFAA69}"/>
    <cellStyle name="20% - Accent1 5 5 3 3" xfId="2763" xr:uid="{8A8D6B6C-791E-474F-80D7-9E2C4BF2F8CF}"/>
    <cellStyle name="20% - Accent1 5 5 4" xfId="2764" xr:uid="{A53B4984-E72E-4D2D-BCED-D5DE9EE1D38E}"/>
    <cellStyle name="20% - Accent1 5 5 4 2" xfId="2765" xr:uid="{253A5316-D559-47BB-A96D-4041EE018350}"/>
    <cellStyle name="20% - Accent1 5 5 4 2 2" xfId="2766" xr:uid="{4FCEA1D4-DEF4-4DAC-8A78-272AF685570D}"/>
    <cellStyle name="20% - Accent1 5 5 4 3" xfId="2767" xr:uid="{AF9B96A5-DD12-42C8-8F75-2A229B84CBDD}"/>
    <cellStyle name="20% - Accent1 5 5 5" xfId="2768" xr:uid="{8D212DBA-9D10-4981-A016-92E0BDC0642C}"/>
    <cellStyle name="20% - Accent1 5 5 5 2" xfId="2769" xr:uid="{54A5DEFA-6EF2-4B4E-BAD8-77C0CA075D7B}"/>
    <cellStyle name="20% - Accent1 5 5 5 2 2" xfId="2770" xr:uid="{042425F0-DDED-42B2-A854-90AA036FC2D0}"/>
    <cellStyle name="20% - Accent1 5 5 5 3" xfId="2771" xr:uid="{2BDB1CB5-FAD0-46D1-A277-FDCE574BB1A4}"/>
    <cellStyle name="20% - Accent1 5 5 6" xfId="2772" xr:uid="{CAD00EA4-8CC3-4996-8B69-ECB0EABE1917}"/>
    <cellStyle name="20% - Accent1 5 5 6 2" xfId="2773" xr:uid="{C62044E6-C163-44B4-A652-CF2ED2142587}"/>
    <cellStyle name="20% - Accent1 5 5 7" xfId="2774" xr:uid="{AAFA104C-97B1-4E23-9E14-3C04682D825D}"/>
    <cellStyle name="20% - Accent1 5 6" xfId="2775" xr:uid="{D7BA1543-09FB-4C94-9FC1-30236A3ABD21}"/>
    <cellStyle name="20% - Accent1 5 6 2" xfId="2776" xr:uid="{8B08654E-DE82-4515-B835-9032F4C07637}"/>
    <cellStyle name="20% - Accent1 5 6 2 2" xfId="2777" xr:uid="{32507876-F948-43D8-939B-E742D304AD9A}"/>
    <cellStyle name="20% - Accent1 5 6 2 2 2" xfId="2778" xr:uid="{C1C41EBD-A7A3-439A-BF65-D313B6107169}"/>
    <cellStyle name="20% - Accent1 5 6 2 3" xfId="2779" xr:uid="{96002119-5521-49A1-916E-2AED5F003F59}"/>
    <cellStyle name="20% - Accent1 5 6 3" xfId="2780" xr:uid="{E551BD31-0EE3-43D2-95FF-863B1DF41891}"/>
    <cellStyle name="20% - Accent1 5 6 3 2" xfId="2781" xr:uid="{8E6C0832-0FF8-46AA-8B98-FE0D432C95BF}"/>
    <cellStyle name="20% - Accent1 5 6 3 2 2" xfId="2782" xr:uid="{E0DE48DA-896D-49D9-8C81-E0CAAD6AD442}"/>
    <cellStyle name="20% - Accent1 5 6 3 3" xfId="2783" xr:uid="{4A738EBA-40DC-4D0C-B719-4B6B9D59F5D3}"/>
    <cellStyle name="20% - Accent1 5 6 4" xfId="2784" xr:uid="{0DC0F433-AFBD-4525-B67B-129EAAD21C3B}"/>
    <cellStyle name="20% - Accent1 5 6 4 2" xfId="2785" xr:uid="{052BB5A0-8A6A-47BC-B220-2DEB6871228D}"/>
    <cellStyle name="20% - Accent1 5 6 4 2 2" xfId="2786" xr:uid="{5422C9E6-D267-4691-BEE5-56FE27CF2F0F}"/>
    <cellStyle name="20% - Accent1 5 6 4 3" xfId="2787" xr:uid="{C73EADA9-5CFA-43DF-9A4D-E444301EB145}"/>
    <cellStyle name="20% - Accent1 5 6 5" xfId="2788" xr:uid="{894CA7BB-B1B4-488A-A8D6-E7DC2CC66DB2}"/>
    <cellStyle name="20% - Accent1 5 6 5 2" xfId="2789" xr:uid="{C171AA93-61C3-4BD7-8531-A0E9D46AA953}"/>
    <cellStyle name="20% - Accent1 5 6 6" xfId="2790" xr:uid="{F43BBD2E-7045-476A-A147-24F23C04ACA0}"/>
    <cellStyle name="20% - Accent1 5 7" xfId="2791" xr:uid="{B8D89D0C-5040-43C8-969C-B002D45E2408}"/>
    <cellStyle name="20% - Accent1 5 7 2" xfId="2792" xr:uid="{33EB3185-07B6-4FC3-94C8-E1061DDECC27}"/>
    <cellStyle name="20% - Accent1 5 7 2 2" xfId="2793" xr:uid="{5DD83366-BB23-4144-8A8F-BA8C6365F7E4}"/>
    <cellStyle name="20% - Accent1 5 7 2 2 2" xfId="2794" xr:uid="{515ACA4E-C0A8-431B-8B38-56D782E892BC}"/>
    <cellStyle name="20% - Accent1 5 7 2 3" xfId="2795" xr:uid="{B377FC40-A231-45D2-AFC3-A61D76D5193D}"/>
    <cellStyle name="20% - Accent1 5 7 3" xfId="2796" xr:uid="{8C2A9B31-121A-4BE7-A0E8-6CC0A882F068}"/>
    <cellStyle name="20% - Accent1 5 7 3 2" xfId="2797" xr:uid="{77671BE6-D0E8-479B-A9F1-366FB8968374}"/>
    <cellStyle name="20% - Accent1 5 7 3 2 2" xfId="2798" xr:uid="{E7FE2B39-551C-469D-A59F-EEF2C9D0EA3C}"/>
    <cellStyle name="20% - Accent1 5 7 3 3" xfId="2799" xr:uid="{EE60E8E3-4690-4C0E-9977-2C10C0BD50D9}"/>
    <cellStyle name="20% - Accent1 5 7 4" xfId="2800" xr:uid="{6B54A402-516E-4E2E-9901-813A33824044}"/>
    <cellStyle name="20% - Accent1 5 7 4 2" xfId="2801" xr:uid="{D44A6A85-3722-423A-955A-DA34403EF28A}"/>
    <cellStyle name="20% - Accent1 5 7 4 2 2" xfId="2802" xr:uid="{0EC09F9F-4B04-4EF0-8F84-8F2114E63B0E}"/>
    <cellStyle name="20% - Accent1 5 7 4 3" xfId="2803" xr:uid="{D443EFEC-5097-49E2-AFEB-778F10E3B2AB}"/>
    <cellStyle name="20% - Accent1 5 7 5" xfId="2804" xr:uid="{48A5B547-9313-4EFF-A5EB-48EEFD991C0B}"/>
    <cellStyle name="20% - Accent1 5 7 5 2" xfId="2805" xr:uid="{D5679BB7-10BF-4DD5-A037-0C82703F7CE2}"/>
    <cellStyle name="20% - Accent1 5 7 6" xfId="2806" xr:uid="{7EB14025-F609-4492-A0AF-3465233E3D54}"/>
    <cellStyle name="20% - Accent1 5 8" xfId="2807" xr:uid="{341EA858-833F-4C44-AA06-A41D13C82CEA}"/>
    <cellStyle name="20% - Accent1 5 8 2" xfId="2808" xr:uid="{E6647F96-C1A0-431E-A04B-F3656A635681}"/>
    <cellStyle name="20% - Accent1 5 8 2 2" xfId="2809" xr:uid="{A6440BBC-7CFC-4B7E-B4EE-F7FAE40861A3}"/>
    <cellStyle name="20% - Accent1 5 8 2 2 2" xfId="2810" xr:uid="{CAC6D39E-95EF-4B80-B60B-00CE1E7CF089}"/>
    <cellStyle name="20% - Accent1 5 8 2 3" xfId="2811" xr:uid="{D6B22F1D-164F-454C-B233-D4E989BD0680}"/>
    <cellStyle name="20% - Accent1 5 8 3" xfId="2812" xr:uid="{C1D41C26-6D61-4267-BF1F-893BDB70846B}"/>
    <cellStyle name="20% - Accent1 5 8 3 2" xfId="2813" xr:uid="{884EEA35-700E-4115-A35F-CFD19E15F05F}"/>
    <cellStyle name="20% - Accent1 5 8 3 2 2" xfId="2814" xr:uid="{E019E25A-55B8-47A3-A9A3-F12CFD952796}"/>
    <cellStyle name="20% - Accent1 5 8 3 3" xfId="2815" xr:uid="{710D9EF2-9D8B-4440-86A7-D48A18CB264E}"/>
    <cellStyle name="20% - Accent1 5 8 4" xfId="2816" xr:uid="{34AE8B73-14DB-452C-8ED3-22080C9791D6}"/>
    <cellStyle name="20% - Accent1 5 8 4 2" xfId="2817" xr:uid="{47B8E674-AFC7-41F6-AE79-57E32BCBC72E}"/>
    <cellStyle name="20% - Accent1 5 8 4 2 2" xfId="2818" xr:uid="{49E69A76-95C8-494A-96A8-6BFEE7D76664}"/>
    <cellStyle name="20% - Accent1 5 8 4 3" xfId="2819" xr:uid="{F89B220D-FDF9-4CC6-8891-6E5A80BF3AF6}"/>
    <cellStyle name="20% - Accent1 5 8 5" xfId="2820" xr:uid="{14E4C24A-1454-4B0B-9BC5-017BE2A9276E}"/>
    <cellStyle name="20% - Accent1 5 8 5 2" xfId="2821" xr:uid="{B2681E5D-051E-4C8C-B011-8401E1CCBD87}"/>
    <cellStyle name="20% - Accent1 5 8 6" xfId="2822" xr:uid="{B8F3AE83-0176-4C03-95BA-100A714982D0}"/>
    <cellStyle name="20% - Accent1 5 9" xfId="2823" xr:uid="{A3ADA224-EA17-4C7C-9126-84E0A7FD6FEE}"/>
    <cellStyle name="20% - Accent1 5 9 2" xfId="2824" xr:uid="{30C53CBE-4985-4851-9372-9FAEEE4F7376}"/>
    <cellStyle name="20% - Accent1 5 9 2 2" xfId="2825" xr:uid="{9AAAD904-9668-4AB4-A95B-24D71E292F0A}"/>
    <cellStyle name="20% - Accent1 5 9 2 2 2" xfId="2826" xr:uid="{5687E7E2-29CB-41BF-BD0D-46EAFC4EE839}"/>
    <cellStyle name="20% - Accent1 5 9 2 3" xfId="2827" xr:uid="{7962C73F-393B-4927-BBBA-AE63042B0D2A}"/>
    <cellStyle name="20% - Accent1 5 9 3" xfId="2828" xr:uid="{0552F071-43B4-492E-BEF7-9169CC4F4E4E}"/>
    <cellStyle name="20% - Accent1 5 9 3 2" xfId="2829" xr:uid="{DDE926A8-4D0F-475A-A881-09187EE16CD3}"/>
    <cellStyle name="20% - Accent1 5 9 3 2 2" xfId="2830" xr:uid="{795224CA-1290-42DA-A64D-10674C745F7B}"/>
    <cellStyle name="20% - Accent1 5 9 3 3" xfId="2831" xr:uid="{A189EDB0-4928-4A9F-9D42-3F708684FAA0}"/>
    <cellStyle name="20% - Accent1 5 9 4" xfId="2832" xr:uid="{4DD97342-8417-4193-9F60-5119A48400E3}"/>
    <cellStyle name="20% - Accent1 5 9 4 2" xfId="2833" xr:uid="{792C0593-7F7D-43D7-B16C-D6F034A4ED81}"/>
    <cellStyle name="20% - Accent1 5 9 4 2 2" xfId="2834" xr:uid="{8BECB3E1-5843-4846-AFE6-FB0009F18B7A}"/>
    <cellStyle name="20% - Accent1 5 9 4 3" xfId="2835" xr:uid="{1E25028E-E52E-45C0-B964-D0AF6CAF42CC}"/>
    <cellStyle name="20% - Accent1 5 9 5" xfId="2836" xr:uid="{895475E6-FB2A-41CA-A471-C162E47F89FC}"/>
    <cellStyle name="20% - Accent1 5 9 5 2" xfId="2837" xr:uid="{26EA5C0B-02FF-41D7-9A7E-D2B781DADAA8}"/>
    <cellStyle name="20% - Accent1 5 9 6" xfId="2838" xr:uid="{6A72E707-DEC0-4906-AF2A-B7AD366CE567}"/>
    <cellStyle name="20% - Accent1 6" xfId="2839" xr:uid="{AF3C421F-7E56-4672-A920-90362F71CE52}"/>
    <cellStyle name="20% - Accent1 6 10" xfId="2840" xr:uid="{4FAD8270-36D4-4BFE-8134-493EC6A92271}"/>
    <cellStyle name="20% - Accent1 6 10 2" xfId="2841" xr:uid="{76888742-0F14-4C56-9D5C-5F19367AAF9F}"/>
    <cellStyle name="20% - Accent1 6 10 2 2" xfId="2842" xr:uid="{CF6E9881-3717-4FA7-B630-290D6AC26F78}"/>
    <cellStyle name="20% - Accent1 6 10 2 2 2" xfId="2843" xr:uid="{A128B264-E025-4BE2-8C3D-0AE6725AEA27}"/>
    <cellStyle name="20% - Accent1 6 10 2 3" xfId="2844" xr:uid="{6BE33494-AF42-4825-9A5C-66F07DBE7732}"/>
    <cellStyle name="20% - Accent1 6 10 3" xfId="2845" xr:uid="{39FC55D0-48BB-4219-98D1-9DF2B708208C}"/>
    <cellStyle name="20% - Accent1 6 10 3 2" xfId="2846" xr:uid="{4387B4EB-4609-4D95-B6D4-B111581D9209}"/>
    <cellStyle name="20% - Accent1 6 10 3 2 2" xfId="2847" xr:uid="{2CCDB770-ABBE-4205-A807-97AF4832288D}"/>
    <cellStyle name="20% - Accent1 6 10 3 3" xfId="2848" xr:uid="{C018803E-D177-4821-9A07-59770FA530DD}"/>
    <cellStyle name="20% - Accent1 6 10 4" xfId="2849" xr:uid="{A3EBF2CA-60E0-4975-A3F1-F4E525DA264B}"/>
    <cellStyle name="20% - Accent1 6 10 4 2" xfId="2850" xr:uid="{AAD9EC5E-5B07-4F2D-BFD1-04B1B8B6AF52}"/>
    <cellStyle name="20% - Accent1 6 10 4 2 2" xfId="2851" xr:uid="{52726297-4090-4FAF-A183-76B3EF1848D2}"/>
    <cellStyle name="20% - Accent1 6 10 4 3" xfId="2852" xr:uid="{D72646E5-639A-44DC-8997-DD86CF1C155E}"/>
    <cellStyle name="20% - Accent1 6 10 5" xfId="2853" xr:uid="{E6AB8261-7DFC-4B9D-9C8D-8E426D327396}"/>
    <cellStyle name="20% - Accent1 6 10 5 2" xfId="2854" xr:uid="{E45365A4-1697-4E61-B6BE-E07E317E9240}"/>
    <cellStyle name="20% - Accent1 6 10 6" xfId="2855" xr:uid="{51C4A648-F380-4174-BFD8-AF7F9D01740E}"/>
    <cellStyle name="20% - Accent1 6 11" xfId="2856" xr:uid="{DA9167C1-A788-45DC-A45C-3B873783817C}"/>
    <cellStyle name="20% - Accent1 6 11 2" xfId="2857" xr:uid="{F67C30F6-5ACE-4DD4-9F48-31A525CDB054}"/>
    <cellStyle name="20% - Accent1 6 11 2 2" xfId="2858" xr:uid="{76E8E885-A01B-4FCA-83E4-543303D834A9}"/>
    <cellStyle name="20% - Accent1 6 11 3" xfId="2859" xr:uid="{6D5DFAFA-9C8D-43EE-A82E-D1C0C1EEC2C8}"/>
    <cellStyle name="20% - Accent1 6 12" xfId="2860" xr:uid="{B8E1EC06-C58F-4C56-9D12-3E26D492C23D}"/>
    <cellStyle name="20% - Accent1 6 12 2" xfId="2861" xr:uid="{FEF0E206-95DA-4D97-9B3A-D416CB0D4AD0}"/>
    <cellStyle name="20% - Accent1 6 12 2 2" xfId="2862" xr:uid="{3ACD2F49-A74B-4F31-B842-55BF9F6A1201}"/>
    <cellStyle name="20% - Accent1 6 12 3" xfId="2863" xr:uid="{AA34D849-2318-4287-ABEE-AB955208C958}"/>
    <cellStyle name="20% - Accent1 6 13" xfId="2864" xr:uid="{DEEC5297-7465-48DF-9731-439ADDA1834D}"/>
    <cellStyle name="20% - Accent1 6 13 2" xfId="2865" xr:uid="{DF08E487-F3A5-4953-A27F-28AE8AC60F29}"/>
    <cellStyle name="20% - Accent1 6 13 2 2" xfId="2866" xr:uid="{0AB6B55F-239A-474A-9A64-AA1A325143EE}"/>
    <cellStyle name="20% - Accent1 6 13 3" xfId="2867" xr:uid="{FDD5C1BD-51CF-419B-85AF-B3B851C37800}"/>
    <cellStyle name="20% - Accent1 6 14" xfId="2868" xr:uid="{56DDFF67-BB83-4745-8C7A-7C4295BF60BF}"/>
    <cellStyle name="20% - Accent1 6 14 2" xfId="2869" xr:uid="{81B6D8BB-0D93-49DC-B3E8-DC822B7C23C5}"/>
    <cellStyle name="20% - Accent1 6 14 2 2" xfId="2870" xr:uid="{2042A062-2E61-45FE-A929-BE52CAF76544}"/>
    <cellStyle name="20% - Accent1 6 14 3" xfId="2871" xr:uid="{DDFEEC8D-5527-459E-87BD-0D8D4510D9E3}"/>
    <cellStyle name="20% - Accent1 6 15" xfId="2872" xr:uid="{039F3AC7-403C-47FA-BA0E-A1646E13F57E}"/>
    <cellStyle name="20% - Accent1 6 15 2" xfId="2873" xr:uid="{170A6FB0-0212-4669-950C-55E71569C8E5}"/>
    <cellStyle name="20% - Accent1 6 16" xfId="2874" xr:uid="{40DCA8F6-CB2D-4158-A7CF-921AF3C2EC78}"/>
    <cellStyle name="20% - Accent1 6 2" xfId="2875" xr:uid="{25661712-9F1E-48A7-805D-BBBE8F517638}"/>
    <cellStyle name="20% - Accent1 6 2 2" xfId="2876" xr:uid="{C4DDA15B-3CBD-4A39-8494-E623A17BB1E8}"/>
    <cellStyle name="20% - Accent1 6 2 2 2" xfId="2877" xr:uid="{B4ACC16B-961C-431D-B330-F5A6A081D902}"/>
    <cellStyle name="20% - Accent1 6 2 2 2 2" xfId="2878" xr:uid="{18D46D5F-D3BD-438B-9450-605B5B08912C}"/>
    <cellStyle name="20% - Accent1 6 2 2 2 2 2" xfId="2879" xr:uid="{B5C92ADE-074D-4D85-AF83-BCE1C5BA4C0C}"/>
    <cellStyle name="20% - Accent1 6 2 2 2 2 2 2" xfId="2880" xr:uid="{75DFB6CB-56D2-47D1-A0B7-82F170029F65}"/>
    <cellStyle name="20% - Accent1 6 2 2 2 2 3" xfId="2881" xr:uid="{2CAE548D-C13E-4DD0-B115-C02667F45D40}"/>
    <cellStyle name="20% - Accent1 6 2 2 2 3" xfId="2882" xr:uid="{19A2AAC2-F97C-4A01-9A7A-4B5528A3F874}"/>
    <cellStyle name="20% - Accent1 6 2 2 2 3 2" xfId="2883" xr:uid="{8901080B-08AF-48D6-9775-4EE483A3549F}"/>
    <cellStyle name="20% - Accent1 6 2 2 2 3 2 2" xfId="2884" xr:uid="{57FB61E7-E996-471C-BDDA-70E7B8DFFA16}"/>
    <cellStyle name="20% - Accent1 6 2 2 2 3 3" xfId="2885" xr:uid="{E4C12905-560F-4FBC-A4E0-EE121C336FF2}"/>
    <cellStyle name="20% - Accent1 6 2 2 2 4" xfId="2886" xr:uid="{F16C6EFA-1781-4828-BDE4-A055AFE288B0}"/>
    <cellStyle name="20% - Accent1 6 2 2 2 4 2" xfId="2887" xr:uid="{648CF7A8-A760-4DD8-B46A-2861243906F0}"/>
    <cellStyle name="20% - Accent1 6 2 2 2 4 2 2" xfId="2888" xr:uid="{E681D8C7-67ED-43A5-A077-5E95D2800263}"/>
    <cellStyle name="20% - Accent1 6 2 2 2 4 3" xfId="2889" xr:uid="{4BE43AB6-B18B-4BDC-9110-3A125BBA3297}"/>
    <cellStyle name="20% - Accent1 6 2 2 2 5" xfId="2890" xr:uid="{7B33D734-EF24-41AC-843C-F858A82AF629}"/>
    <cellStyle name="20% - Accent1 6 2 2 2 5 2" xfId="2891" xr:uid="{7009971D-F889-4A34-B49A-61FCB4FF0AB1}"/>
    <cellStyle name="20% - Accent1 6 2 2 2 6" xfId="2892" xr:uid="{9EC10716-7830-4665-9932-B13462859692}"/>
    <cellStyle name="20% - Accent1 6 2 2 3" xfId="2893" xr:uid="{4F11335F-31BE-42D7-96C7-B24AC5C222A3}"/>
    <cellStyle name="20% - Accent1 6 2 2 3 2" xfId="2894" xr:uid="{D1C23817-A86C-4775-A0F0-38BF9AB2E5E0}"/>
    <cellStyle name="20% - Accent1 6 2 2 3 2 2" xfId="2895" xr:uid="{4FD537C6-9A8E-44AA-A875-D3261DCE4CAE}"/>
    <cellStyle name="20% - Accent1 6 2 2 3 3" xfId="2896" xr:uid="{999F53D3-EBB9-4418-8B59-CF345EEC2155}"/>
    <cellStyle name="20% - Accent1 6 2 2 4" xfId="2897" xr:uid="{8FB73245-6AFD-47AF-AD4D-651DBC3EB449}"/>
    <cellStyle name="20% - Accent1 6 2 2 4 2" xfId="2898" xr:uid="{CA2EB26F-1E81-4ADA-96BD-BFD53421D39E}"/>
    <cellStyle name="20% - Accent1 6 2 2 4 2 2" xfId="2899" xr:uid="{65249935-0FCA-4052-B1AD-33214BE7E689}"/>
    <cellStyle name="20% - Accent1 6 2 2 4 3" xfId="2900" xr:uid="{3F5D1608-DA30-45B5-8DE4-908CE378C5F7}"/>
    <cellStyle name="20% - Accent1 6 2 2 5" xfId="2901" xr:uid="{A66630D9-9299-42EC-B58B-264B62926344}"/>
    <cellStyle name="20% - Accent1 6 2 2 5 2" xfId="2902" xr:uid="{9C77AD81-8B87-437F-910A-887917DDF460}"/>
    <cellStyle name="20% - Accent1 6 2 2 5 2 2" xfId="2903" xr:uid="{11A008E0-03DA-423A-89C9-9D8F207E738B}"/>
    <cellStyle name="20% - Accent1 6 2 2 5 3" xfId="2904" xr:uid="{66714BEB-5F50-4058-A14F-05836CC1969B}"/>
    <cellStyle name="20% - Accent1 6 2 2 6" xfId="2905" xr:uid="{09D56FF0-6773-4423-BA5B-0E3260DEFE27}"/>
    <cellStyle name="20% - Accent1 6 2 2 6 2" xfId="2906" xr:uid="{38B69234-C45D-46D4-A30D-F1A40A5296AF}"/>
    <cellStyle name="20% - Accent1 6 2 2 7" xfId="2907" xr:uid="{516F8F51-8A47-4F03-B502-95FF27C16C60}"/>
    <cellStyle name="20% - Accent1 6 2 3" xfId="2908" xr:uid="{25E420E3-5FF0-45AC-AB67-98F104278761}"/>
    <cellStyle name="20% - Accent1 6 2 3 2" xfId="2909" xr:uid="{DEE692DE-BF67-422A-B3EF-34AE7C3F4ECE}"/>
    <cellStyle name="20% - Accent1 6 2 3 2 2" xfId="2910" xr:uid="{287E60CD-6C02-4990-8D7C-B862BFC1F2AD}"/>
    <cellStyle name="20% - Accent1 6 2 3 2 2 2" xfId="2911" xr:uid="{73B5E1DA-FE7B-49AE-80EB-8A6F8DF53B7B}"/>
    <cellStyle name="20% - Accent1 6 2 3 2 3" xfId="2912" xr:uid="{8C04E7A7-3405-47AB-83EA-B2E8532322F6}"/>
    <cellStyle name="20% - Accent1 6 2 3 3" xfId="2913" xr:uid="{9A41CD9E-4A85-4E93-AFAA-8D9BF0A6D559}"/>
    <cellStyle name="20% - Accent1 6 2 3 3 2" xfId="2914" xr:uid="{919DA735-09BF-482B-BF36-374AA7939755}"/>
    <cellStyle name="20% - Accent1 6 2 3 3 2 2" xfId="2915" xr:uid="{48E05AB5-96F9-42DC-AD1B-C35558A4FB2C}"/>
    <cellStyle name="20% - Accent1 6 2 3 3 3" xfId="2916" xr:uid="{08F74161-CF71-4F5E-ACEA-318C88D18903}"/>
    <cellStyle name="20% - Accent1 6 2 3 4" xfId="2917" xr:uid="{61FD25EE-4E66-46AD-9BF6-ACF95F663AF7}"/>
    <cellStyle name="20% - Accent1 6 2 3 4 2" xfId="2918" xr:uid="{C6729E54-2EED-49F7-BFDC-5552781740CD}"/>
    <cellStyle name="20% - Accent1 6 2 3 4 2 2" xfId="2919" xr:uid="{3CDDFFF9-65F6-4AB1-8F6D-8DCACE9CDDDA}"/>
    <cellStyle name="20% - Accent1 6 2 3 4 3" xfId="2920" xr:uid="{96FE052C-1D4C-4C81-A9E4-5DB9551CDE4D}"/>
    <cellStyle name="20% - Accent1 6 2 3 5" xfId="2921" xr:uid="{F59F9704-E4E4-42FB-86FD-1F5498A38CBF}"/>
    <cellStyle name="20% - Accent1 6 2 3 5 2" xfId="2922" xr:uid="{EDE020CC-4448-46CF-8B0E-B98FF4AD2746}"/>
    <cellStyle name="20% - Accent1 6 2 3 6" xfId="2923" xr:uid="{57CC6300-6A8A-49D2-9957-48DA8FD7668D}"/>
    <cellStyle name="20% - Accent1 6 2 4" xfId="2924" xr:uid="{724E7F29-F1E6-4A07-B254-BA6BB50E4328}"/>
    <cellStyle name="20% - Accent1 6 2 4 2" xfId="2925" xr:uid="{6EF2CB69-4D47-4941-A1DD-CB4798E0DD0A}"/>
    <cellStyle name="20% - Accent1 6 2 4 2 2" xfId="2926" xr:uid="{ED663AFE-6F44-4A47-A435-88D5609CDFF4}"/>
    <cellStyle name="20% - Accent1 6 2 4 3" xfId="2927" xr:uid="{46C2E8D4-D1BB-4234-9112-99B09B4DE519}"/>
    <cellStyle name="20% - Accent1 6 2 5" xfId="2928" xr:uid="{0AD5A879-D1AB-4CB4-BCB8-57F7E7BC88B6}"/>
    <cellStyle name="20% - Accent1 6 2 5 2" xfId="2929" xr:uid="{EB709EEB-C152-4732-8243-92F682AD80D9}"/>
    <cellStyle name="20% - Accent1 6 2 5 2 2" xfId="2930" xr:uid="{9C1CF05A-0109-48A1-9966-7E160A61474E}"/>
    <cellStyle name="20% - Accent1 6 2 5 3" xfId="2931" xr:uid="{1D1627EC-7FFF-4CE9-BDAF-517B0042C4E2}"/>
    <cellStyle name="20% - Accent1 6 2 6" xfId="2932" xr:uid="{ECDE414A-A453-4542-BE94-847AEACC0714}"/>
    <cellStyle name="20% - Accent1 6 2 6 2" xfId="2933" xr:uid="{5CC10E30-C759-4E71-910D-0D4CCA3B993C}"/>
    <cellStyle name="20% - Accent1 6 2 6 2 2" xfId="2934" xr:uid="{37AAA0E4-3C87-4BDF-92A5-CC5E05ADA9BE}"/>
    <cellStyle name="20% - Accent1 6 2 6 3" xfId="2935" xr:uid="{45B9685A-941A-45DB-A8EB-F755BD661254}"/>
    <cellStyle name="20% - Accent1 6 2 7" xfId="2936" xr:uid="{BBC5377C-F3F1-46A5-A233-41D0B7CE299B}"/>
    <cellStyle name="20% - Accent1 6 2 7 2" xfId="2937" xr:uid="{E55CEE70-0C1A-41A8-917D-9AAAFB820980}"/>
    <cellStyle name="20% - Accent1 6 2 8" xfId="2938" xr:uid="{BA72C5DD-868C-474B-A9A0-7E736CA82427}"/>
    <cellStyle name="20% - Accent1 6 3" xfId="2939" xr:uid="{D055FBAC-BA8D-49A5-975C-97EF512FCBF7}"/>
    <cellStyle name="20% - Accent1 6 3 2" xfId="2940" xr:uid="{63C5B9B0-CD4F-4143-9A55-F2D371601FEB}"/>
    <cellStyle name="20% - Accent1 6 3 2 2" xfId="2941" xr:uid="{ADC0E4F5-7B17-485E-9F2D-EB07E7FE93C2}"/>
    <cellStyle name="20% - Accent1 6 3 2 2 2" xfId="2942" xr:uid="{53AC66D2-94A5-4CB3-B268-7400EF1A6666}"/>
    <cellStyle name="20% - Accent1 6 3 2 2 2 2" xfId="2943" xr:uid="{EABA0599-735A-4669-B6BE-DC6ECE207204}"/>
    <cellStyle name="20% - Accent1 6 3 2 2 2 2 2" xfId="2944" xr:uid="{14455D97-866E-4AF7-B0B1-C3111FB534B0}"/>
    <cellStyle name="20% - Accent1 6 3 2 2 2 3" xfId="2945" xr:uid="{A4D21A06-D785-4B4C-AF05-A88C67DB865F}"/>
    <cellStyle name="20% - Accent1 6 3 2 2 3" xfId="2946" xr:uid="{02F9C633-EDD4-4735-94DB-5B92039E372C}"/>
    <cellStyle name="20% - Accent1 6 3 2 2 3 2" xfId="2947" xr:uid="{C019CD7F-F007-4AC6-B5F5-05E4794CBE25}"/>
    <cellStyle name="20% - Accent1 6 3 2 2 3 2 2" xfId="2948" xr:uid="{0DE890F5-75AC-4087-9A75-54F4A622E3EE}"/>
    <cellStyle name="20% - Accent1 6 3 2 2 3 3" xfId="2949" xr:uid="{0FFA3BC3-DCF1-4F19-B4D2-DF70CBC2165B}"/>
    <cellStyle name="20% - Accent1 6 3 2 2 4" xfId="2950" xr:uid="{16832A6C-A9A7-4DE3-9559-D1FC8910E048}"/>
    <cellStyle name="20% - Accent1 6 3 2 2 4 2" xfId="2951" xr:uid="{A408BEE1-1BD0-49BE-AFFE-20565C7F02AC}"/>
    <cellStyle name="20% - Accent1 6 3 2 2 4 2 2" xfId="2952" xr:uid="{6E59BA4D-D926-4726-B87D-96060C3F3030}"/>
    <cellStyle name="20% - Accent1 6 3 2 2 4 3" xfId="2953" xr:uid="{FC327A41-3434-4633-AA26-68962164ADF0}"/>
    <cellStyle name="20% - Accent1 6 3 2 2 5" xfId="2954" xr:uid="{E936FCBB-C625-46B6-8795-0D88C9D8F5EB}"/>
    <cellStyle name="20% - Accent1 6 3 2 2 5 2" xfId="2955" xr:uid="{C9AD41A7-5729-49C8-B39B-6A1CAB09B649}"/>
    <cellStyle name="20% - Accent1 6 3 2 2 6" xfId="2956" xr:uid="{B757F019-8F99-4AF1-A029-1CD59741A49E}"/>
    <cellStyle name="20% - Accent1 6 3 2 3" xfId="2957" xr:uid="{5F64549C-E7C1-41CF-A28A-B1FC7C68805F}"/>
    <cellStyle name="20% - Accent1 6 3 2 3 2" xfId="2958" xr:uid="{13643958-8DF9-45C0-A8B0-AB8E3A7FD42C}"/>
    <cellStyle name="20% - Accent1 6 3 2 3 2 2" xfId="2959" xr:uid="{CDBB9898-1782-4994-9493-EDC91A66A3AE}"/>
    <cellStyle name="20% - Accent1 6 3 2 3 3" xfId="2960" xr:uid="{95043D2C-CAA1-425F-8182-DB49A1818BC5}"/>
    <cellStyle name="20% - Accent1 6 3 2 4" xfId="2961" xr:uid="{D2766D17-8EA4-4387-A442-39973B1E1962}"/>
    <cellStyle name="20% - Accent1 6 3 2 4 2" xfId="2962" xr:uid="{07E20941-73FB-4EE2-A7CF-F7531E3EE7B4}"/>
    <cellStyle name="20% - Accent1 6 3 2 4 2 2" xfId="2963" xr:uid="{D229438E-6600-485B-B841-96CCCC943E67}"/>
    <cellStyle name="20% - Accent1 6 3 2 4 3" xfId="2964" xr:uid="{CAF38C92-0FEE-436E-926D-551E5AFEDA59}"/>
    <cellStyle name="20% - Accent1 6 3 2 5" xfId="2965" xr:uid="{2246B11C-0618-4C8C-B060-694C3C07161D}"/>
    <cellStyle name="20% - Accent1 6 3 2 5 2" xfId="2966" xr:uid="{D56CEF85-0E4B-4458-A10A-2ABAB0FBF07A}"/>
    <cellStyle name="20% - Accent1 6 3 2 5 2 2" xfId="2967" xr:uid="{220C4C72-3536-47FD-9B41-35D27A91956F}"/>
    <cellStyle name="20% - Accent1 6 3 2 5 3" xfId="2968" xr:uid="{55AF89F1-21CC-45F2-8EC5-882BD6E525DE}"/>
    <cellStyle name="20% - Accent1 6 3 2 6" xfId="2969" xr:uid="{F1FFC0E4-341F-4AE1-B138-99554EFE8CB8}"/>
    <cellStyle name="20% - Accent1 6 3 2 6 2" xfId="2970" xr:uid="{74E86668-627E-4FB9-88F0-F6E9F5B12C19}"/>
    <cellStyle name="20% - Accent1 6 3 2 7" xfId="2971" xr:uid="{1FC6C503-99DD-4BCC-9B5B-B5B23D452EE3}"/>
    <cellStyle name="20% - Accent1 6 3 3" xfId="2972" xr:uid="{AA40399B-9A4E-49EE-8690-9869CB1E7CFB}"/>
    <cellStyle name="20% - Accent1 6 3 3 2" xfId="2973" xr:uid="{42839B25-CFA4-4FD7-9E97-83C732ED64C5}"/>
    <cellStyle name="20% - Accent1 6 3 3 2 2" xfId="2974" xr:uid="{555815FF-E492-4276-A305-59C7C69111EE}"/>
    <cellStyle name="20% - Accent1 6 3 3 2 2 2" xfId="2975" xr:uid="{DB027573-F525-44F4-9BFC-ADC0C524D0DA}"/>
    <cellStyle name="20% - Accent1 6 3 3 2 3" xfId="2976" xr:uid="{D04EF8F9-DCD1-4F92-811E-F988FF184A36}"/>
    <cellStyle name="20% - Accent1 6 3 3 3" xfId="2977" xr:uid="{7767C2FA-5F3F-485A-B4A0-A690C135611D}"/>
    <cellStyle name="20% - Accent1 6 3 3 3 2" xfId="2978" xr:uid="{A4142401-FBA3-4A71-8FF4-F23C591C1F5B}"/>
    <cellStyle name="20% - Accent1 6 3 3 3 2 2" xfId="2979" xr:uid="{596BDCD0-AF85-43AC-9A80-66AA2A333276}"/>
    <cellStyle name="20% - Accent1 6 3 3 3 3" xfId="2980" xr:uid="{221251B9-B7BF-4723-B7E4-EDC833B4BECD}"/>
    <cellStyle name="20% - Accent1 6 3 3 4" xfId="2981" xr:uid="{4516C191-121F-4D70-A926-F0E0D1C57377}"/>
    <cellStyle name="20% - Accent1 6 3 3 4 2" xfId="2982" xr:uid="{AFD60102-D929-4732-9985-B97BFBECC286}"/>
    <cellStyle name="20% - Accent1 6 3 3 4 2 2" xfId="2983" xr:uid="{D312019C-5946-4B46-8128-C6DBDEBB12E4}"/>
    <cellStyle name="20% - Accent1 6 3 3 4 3" xfId="2984" xr:uid="{EBB1E803-E3AC-4B6B-A8F7-CD9C7849AABC}"/>
    <cellStyle name="20% - Accent1 6 3 3 5" xfId="2985" xr:uid="{6A62BC5D-314D-4544-8AA8-74F26BDDA827}"/>
    <cellStyle name="20% - Accent1 6 3 3 5 2" xfId="2986" xr:uid="{C2055D9E-287C-4EB0-B384-58B341EA13DB}"/>
    <cellStyle name="20% - Accent1 6 3 3 6" xfId="2987" xr:uid="{F2C1FAE4-DB59-4646-BF60-1829F0FF2B9F}"/>
    <cellStyle name="20% - Accent1 6 3 4" xfId="2988" xr:uid="{0FDF6730-1C4B-46A3-BEC2-225F64A2C26C}"/>
    <cellStyle name="20% - Accent1 6 3 4 2" xfId="2989" xr:uid="{EE2008AD-31C0-4512-889D-96B409E71C21}"/>
    <cellStyle name="20% - Accent1 6 3 4 2 2" xfId="2990" xr:uid="{9BA184F7-C722-4C33-BB74-55E764758000}"/>
    <cellStyle name="20% - Accent1 6 3 4 3" xfId="2991" xr:uid="{849BAA23-3C1E-4E83-9618-707B086C13D3}"/>
    <cellStyle name="20% - Accent1 6 3 5" xfId="2992" xr:uid="{71A5F132-C31A-4B9F-9FBF-5FD4853440C9}"/>
    <cellStyle name="20% - Accent1 6 3 5 2" xfId="2993" xr:uid="{DD25989C-0595-4280-9E93-B26FFD7FAFDF}"/>
    <cellStyle name="20% - Accent1 6 3 5 2 2" xfId="2994" xr:uid="{EA7CB5E3-0CE1-4DC2-971E-38BCF2796AEE}"/>
    <cellStyle name="20% - Accent1 6 3 5 3" xfId="2995" xr:uid="{B03A3180-FDDB-49A2-9B5D-3059395F4DBF}"/>
    <cellStyle name="20% - Accent1 6 3 6" xfId="2996" xr:uid="{186458E7-B2A4-436A-8533-B3C4857029F3}"/>
    <cellStyle name="20% - Accent1 6 3 6 2" xfId="2997" xr:uid="{CE359165-CC82-41B7-84A3-8904ACFD90F5}"/>
    <cellStyle name="20% - Accent1 6 3 6 2 2" xfId="2998" xr:uid="{40B845F2-AA3B-4D1D-BE9E-93E274321D53}"/>
    <cellStyle name="20% - Accent1 6 3 6 3" xfId="2999" xr:uid="{1CF33106-C650-4486-A5CE-63A484287404}"/>
    <cellStyle name="20% - Accent1 6 3 7" xfId="3000" xr:uid="{6CD15290-CA81-4892-8CF4-B510A4137E70}"/>
    <cellStyle name="20% - Accent1 6 3 7 2" xfId="3001" xr:uid="{79FD0DE9-9F20-4966-AE77-A2D236D74721}"/>
    <cellStyle name="20% - Accent1 6 3 8" xfId="3002" xr:uid="{1D7FC201-B3E4-444F-80EE-AF8A37F18764}"/>
    <cellStyle name="20% - Accent1 6 4" xfId="3003" xr:uid="{5A5BF3CB-65DC-4C64-8C96-60ECFD010961}"/>
    <cellStyle name="20% - Accent1 6 4 2" xfId="3004" xr:uid="{1F936EC6-E9DA-4CA8-8C7D-49E6FC1C6610}"/>
    <cellStyle name="20% - Accent1 6 4 2 2" xfId="3005" xr:uid="{CA8D16FC-ABA3-463D-BE25-271625104502}"/>
    <cellStyle name="20% - Accent1 6 4 2 2 2" xfId="3006" xr:uid="{C401C9BE-547A-4130-896B-05E30687B71C}"/>
    <cellStyle name="20% - Accent1 6 4 2 2 2 2" xfId="3007" xr:uid="{2AA924C8-B324-4140-9C30-E9554182C526}"/>
    <cellStyle name="20% - Accent1 6 4 2 2 3" xfId="3008" xr:uid="{B762DA79-A4B2-44BE-A2E2-9303F89EEE14}"/>
    <cellStyle name="20% - Accent1 6 4 2 3" xfId="3009" xr:uid="{610F4AD4-6CB7-4B02-BCD8-B6277669D57C}"/>
    <cellStyle name="20% - Accent1 6 4 2 3 2" xfId="3010" xr:uid="{7B18F80B-CEEB-4C5E-955C-BEE706912392}"/>
    <cellStyle name="20% - Accent1 6 4 2 3 2 2" xfId="3011" xr:uid="{D1148C79-AF3C-4C59-A750-1C38A86DF274}"/>
    <cellStyle name="20% - Accent1 6 4 2 3 3" xfId="3012" xr:uid="{2453B729-1BFB-4073-9059-5A665705C4BA}"/>
    <cellStyle name="20% - Accent1 6 4 2 4" xfId="3013" xr:uid="{23439CA0-8B97-44B1-8633-F0C5FCBDF330}"/>
    <cellStyle name="20% - Accent1 6 4 2 4 2" xfId="3014" xr:uid="{C7160B28-E608-49D3-B153-F514C41BDE9D}"/>
    <cellStyle name="20% - Accent1 6 4 2 4 2 2" xfId="3015" xr:uid="{E3CB82DD-A42A-4945-B396-71DCD3D71998}"/>
    <cellStyle name="20% - Accent1 6 4 2 4 3" xfId="3016" xr:uid="{F4E0BDB7-B434-4361-9E68-327B965B8427}"/>
    <cellStyle name="20% - Accent1 6 4 2 5" xfId="3017" xr:uid="{4B32CDED-D13C-480E-88CE-529C215F5DF8}"/>
    <cellStyle name="20% - Accent1 6 4 2 5 2" xfId="3018" xr:uid="{28154B07-8C02-4E93-BBBF-480E5DEE1703}"/>
    <cellStyle name="20% - Accent1 6 4 2 6" xfId="3019" xr:uid="{CC031EA6-8386-497F-9D8A-B7C626253946}"/>
    <cellStyle name="20% - Accent1 6 4 3" xfId="3020" xr:uid="{476E1A27-B87C-49AD-8595-4FDB495210E8}"/>
    <cellStyle name="20% - Accent1 6 4 3 2" xfId="3021" xr:uid="{E98B91F6-0FEE-45E9-B95D-06FAAB7AFE7B}"/>
    <cellStyle name="20% - Accent1 6 4 3 2 2" xfId="3022" xr:uid="{60D61104-2A8E-41EF-8973-0A9A920C13E9}"/>
    <cellStyle name="20% - Accent1 6 4 3 3" xfId="3023" xr:uid="{43FED0F4-CFC3-4CA8-879E-CA34FA3D88D6}"/>
    <cellStyle name="20% - Accent1 6 4 4" xfId="3024" xr:uid="{F71E06AE-38D2-472F-9706-DCDD070AE5BB}"/>
    <cellStyle name="20% - Accent1 6 4 4 2" xfId="3025" xr:uid="{1ACF28F6-AFAB-49D1-99B5-486CBB273C5F}"/>
    <cellStyle name="20% - Accent1 6 4 4 2 2" xfId="3026" xr:uid="{631A6A60-06B9-42F3-86A6-B90F28438E4D}"/>
    <cellStyle name="20% - Accent1 6 4 4 3" xfId="3027" xr:uid="{B0CFFD54-7C17-41AB-A8B7-44045D89DB58}"/>
    <cellStyle name="20% - Accent1 6 4 5" xfId="3028" xr:uid="{6B74DBD3-468C-4AA7-ADB1-2B530BFABC86}"/>
    <cellStyle name="20% - Accent1 6 4 5 2" xfId="3029" xr:uid="{F17146CF-F3C3-4158-804F-75A63DDD1A54}"/>
    <cellStyle name="20% - Accent1 6 4 5 2 2" xfId="3030" xr:uid="{3F964D6A-0B6A-49DB-BF4C-8A29E3899DAB}"/>
    <cellStyle name="20% - Accent1 6 4 5 3" xfId="3031" xr:uid="{4A148E45-1EC1-4D69-95E0-51596E5DBA05}"/>
    <cellStyle name="20% - Accent1 6 4 6" xfId="3032" xr:uid="{5348C198-8564-45FC-B862-1CD57D775529}"/>
    <cellStyle name="20% - Accent1 6 4 6 2" xfId="3033" xr:uid="{33A63B6A-1B79-4D9A-8CEE-EFAC07F0F535}"/>
    <cellStyle name="20% - Accent1 6 4 7" xfId="3034" xr:uid="{D63F51F2-1638-4E41-B846-C6AF103F16CD}"/>
    <cellStyle name="20% - Accent1 6 5" xfId="3035" xr:uid="{DDA25644-E191-4BEC-BD93-E8AE9C7FEB64}"/>
    <cellStyle name="20% - Accent1 6 5 2" xfId="3036" xr:uid="{E407BB48-7855-4DD0-A99D-ADD0241D9084}"/>
    <cellStyle name="20% - Accent1 6 5 2 2" xfId="3037" xr:uid="{F597FABD-ADA4-4F10-A13F-7AE595ED06FC}"/>
    <cellStyle name="20% - Accent1 6 5 2 2 2" xfId="3038" xr:uid="{708CDD5E-C166-45CC-A8E3-469B1FF247FE}"/>
    <cellStyle name="20% - Accent1 6 5 2 2 2 2" xfId="3039" xr:uid="{7A7D4D38-733E-4779-8CF9-2879461450E1}"/>
    <cellStyle name="20% - Accent1 6 5 2 2 3" xfId="3040" xr:uid="{9598C922-7FCA-4545-BDB0-09300A386047}"/>
    <cellStyle name="20% - Accent1 6 5 2 3" xfId="3041" xr:uid="{B6F47824-99A4-4CF7-B03C-4BB4039705C0}"/>
    <cellStyle name="20% - Accent1 6 5 2 3 2" xfId="3042" xr:uid="{56A37BAF-2C94-4483-9829-01458391C798}"/>
    <cellStyle name="20% - Accent1 6 5 2 3 2 2" xfId="3043" xr:uid="{EBAFD356-0FB8-4A0B-8878-04DCF6DC65F4}"/>
    <cellStyle name="20% - Accent1 6 5 2 3 3" xfId="3044" xr:uid="{F5728EF3-E655-45AC-8A81-FCE946F187E4}"/>
    <cellStyle name="20% - Accent1 6 5 2 4" xfId="3045" xr:uid="{77829327-D2A4-4725-BA67-45ABDE90CC16}"/>
    <cellStyle name="20% - Accent1 6 5 2 4 2" xfId="3046" xr:uid="{87E01AE3-79AC-43CF-AA4C-1FDD60C82FCC}"/>
    <cellStyle name="20% - Accent1 6 5 2 4 2 2" xfId="3047" xr:uid="{66F637A3-B7A8-4534-80F2-121AC1B2C602}"/>
    <cellStyle name="20% - Accent1 6 5 2 4 3" xfId="3048" xr:uid="{5251A47E-D4D6-4269-9919-8BFB555EBBD0}"/>
    <cellStyle name="20% - Accent1 6 5 2 5" xfId="3049" xr:uid="{F68938D0-1BDE-4929-BC9D-07C1683E7663}"/>
    <cellStyle name="20% - Accent1 6 5 2 5 2" xfId="3050" xr:uid="{CF54BE97-6A47-4E52-A29C-F93377B99AE7}"/>
    <cellStyle name="20% - Accent1 6 5 2 6" xfId="3051" xr:uid="{6F39FB7D-B242-4D27-AE91-A7625CA22191}"/>
    <cellStyle name="20% - Accent1 6 5 3" xfId="3052" xr:uid="{00E4D7B6-96D0-4BE9-8141-A9693B4D1337}"/>
    <cellStyle name="20% - Accent1 6 5 3 2" xfId="3053" xr:uid="{5D6B656D-B72F-422B-908D-1ADD60A33C6F}"/>
    <cellStyle name="20% - Accent1 6 5 3 2 2" xfId="3054" xr:uid="{243A4FB4-D092-48CF-BC6B-868A05BECB4D}"/>
    <cellStyle name="20% - Accent1 6 5 3 3" xfId="3055" xr:uid="{24F1ABE9-2BE1-49FD-85C1-C7192BB34585}"/>
    <cellStyle name="20% - Accent1 6 5 4" xfId="3056" xr:uid="{DD8F0BBD-0E5C-4434-81B8-8EF8F8009012}"/>
    <cellStyle name="20% - Accent1 6 5 4 2" xfId="3057" xr:uid="{E6AC98CC-F2FA-4672-A937-F6892F84F30F}"/>
    <cellStyle name="20% - Accent1 6 5 4 2 2" xfId="3058" xr:uid="{BE0F83B9-C778-432E-A671-DAF26BB1D5D0}"/>
    <cellStyle name="20% - Accent1 6 5 4 3" xfId="3059" xr:uid="{08BB4B39-6E2F-4ECE-B0CA-A5ADDD2037B3}"/>
    <cellStyle name="20% - Accent1 6 5 5" xfId="3060" xr:uid="{8C726D8A-9443-486B-868F-F55E9CE81E67}"/>
    <cellStyle name="20% - Accent1 6 5 5 2" xfId="3061" xr:uid="{9CEDD643-BEBA-4370-811A-815A78E138D7}"/>
    <cellStyle name="20% - Accent1 6 5 5 2 2" xfId="3062" xr:uid="{D409643F-ED52-4662-9265-57DB2ED0CACA}"/>
    <cellStyle name="20% - Accent1 6 5 5 3" xfId="3063" xr:uid="{85B87DBF-AF00-47F1-9836-EB7F9650FCE9}"/>
    <cellStyle name="20% - Accent1 6 5 6" xfId="3064" xr:uid="{B0328337-C118-45FF-9A45-100DE9765B99}"/>
    <cellStyle name="20% - Accent1 6 5 6 2" xfId="3065" xr:uid="{B30FD176-2C00-4F1D-933E-1A997089AE40}"/>
    <cellStyle name="20% - Accent1 6 5 7" xfId="3066" xr:uid="{BEFC9A68-8D3B-4F16-871F-F431856483EE}"/>
    <cellStyle name="20% - Accent1 6 6" xfId="3067" xr:uid="{A6CF59A9-8E6E-4B57-9208-BFE93A31F6D2}"/>
    <cellStyle name="20% - Accent1 6 6 2" xfId="3068" xr:uid="{4F8CEEE9-6F64-4D6A-B9F1-5F110BCDE384}"/>
    <cellStyle name="20% - Accent1 6 6 2 2" xfId="3069" xr:uid="{AD0AC3A0-5E02-430A-A12C-8F9A2C435AF3}"/>
    <cellStyle name="20% - Accent1 6 6 2 2 2" xfId="3070" xr:uid="{3541273E-2A81-4756-BFF6-F75BAD4AB962}"/>
    <cellStyle name="20% - Accent1 6 6 2 3" xfId="3071" xr:uid="{1ED02128-37AA-4E37-8F91-390AD0DB6E14}"/>
    <cellStyle name="20% - Accent1 6 6 3" xfId="3072" xr:uid="{7E879339-FB32-4FED-8972-637CF947B5E7}"/>
    <cellStyle name="20% - Accent1 6 6 3 2" xfId="3073" xr:uid="{5938A573-A4B6-4556-90F0-D0748B0E359C}"/>
    <cellStyle name="20% - Accent1 6 6 3 2 2" xfId="3074" xr:uid="{EE47D31A-AD8C-46A8-BA41-1727F01B13FD}"/>
    <cellStyle name="20% - Accent1 6 6 3 3" xfId="3075" xr:uid="{625879C5-38CB-4DD5-8A7F-5AA9547BE709}"/>
    <cellStyle name="20% - Accent1 6 6 4" xfId="3076" xr:uid="{C6A6D4DA-94A7-44D8-83C7-5DB4D74722AF}"/>
    <cellStyle name="20% - Accent1 6 6 4 2" xfId="3077" xr:uid="{488828E1-6302-4329-B199-C0C330757A41}"/>
    <cellStyle name="20% - Accent1 6 6 4 2 2" xfId="3078" xr:uid="{EB7EB07F-1454-4059-81A9-7A0266F8FC40}"/>
    <cellStyle name="20% - Accent1 6 6 4 3" xfId="3079" xr:uid="{454B235B-858A-4828-BE6B-41CA7C213A55}"/>
    <cellStyle name="20% - Accent1 6 6 5" xfId="3080" xr:uid="{1406FCDE-4F78-4893-B0D1-F72ADA7BA445}"/>
    <cellStyle name="20% - Accent1 6 6 5 2" xfId="3081" xr:uid="{B2F13A1E-BB19-4EC8-9040-6E0627E4C8D9}"/>
    <cellStyle name="20% - Accent1 6 6 6" xfId="3082" xr:uid="{43337600-6CAB-4809-9934-CCF3C96F0031}"/>
    <cellStyle name="20% - Accent1 6 7" xfId="3083" xr:uid="{E54DF9B6-3723-41CC-AB47-84E1A012F4D9}"/>
    <cellStyle name="20% - Accent1 6 7 2" xfId="3084" xr:uid="{CDF660C3-0F7B-4ACF-BD7C-DE4F84DF5A6A}"/>
    <cellStyle name="20% - Accent1 6 7 2 2" xfId="3085" xr:uid="{AF2E9F2C-8E9D-4E06-BE72-DB459457639F}"/>
    <cellStyle name="20% - Accent1 6 7 2 2 2" xfId="3086" xr:uid="{6289840C-C1C7-4BF1-8E90-01FB93F082AC}"/>
    <cellStyle name="20% - Accent1 6 7 2 3" xfId="3087" xr:uid="{26875353-6D04-4AE9-8AAC-F53FC50EC9B9}"/>
    <cellStyle name="20% - Accent1 6 7 3" xfId="3088" xr:uid="{963B53C8-31AE-4F1B-BC66-81A53C614FD8}"/>
    <cellStyle name="20% - Accent1 6 7 3 2" xfId="3089" xr:uid="{05E8D339-2C76-47A1-B224-0AA09FBC18E8}"/>
    <cellStyle name="20% - Accent1 6 7 3 2 2" xfId="3090" xr:uid="{557BF294-1A9E-4C0E-8A68-A450C068CE73}"/>
    <cellStyle name="20% - Accent1 6 7 3 3" xfId="3091" xr:uid="{B1CE6037-4E87-479B-AA5E-191800D4D694}"/>
    <cellStyle name="20% - Accent1 6 7 4" xfId="3092" xr:uid="{6E3817BA-BECF-49D2-84C1-FAC9834B3EDF}"/>
    <cellStyle name="20% - Accent1 6 7 4 2" xfId="3093" xr:uid="{4D30406D-2797-432B-85CD-AB288B7514B7}"/>
    <cellStyle name="20% - Accent1 6 7 4 2 2" xfId="3094" xr:uid="{01F27A8B-2B07-4994-AA56-F0DE225D27E2}"/>
    <cellStyle name="20% - Accent1 6 7 4 3" xfId="3095" xr:uid="{9F41EB2F-86CB-449E-8E6D-E73770DB2CE2}"/>
    <cellStyle name="20% - Accent1 6 7 5" xfId="3096" xr:uid="{69D31DB5-A1B0-4CEF-8922-EFF2294BBB63}"/>
    <cellStyle name="20% - Accent1 6 7 5 2" xfId="3097" xr:uid="{A3AA7C4B-0C44-4037-A278-2C3A8157D282}"/>
    <cellStyle name="20% - Accent1 6 7 6" xfId="3098" xr:uid="{0D087489-05E2-4DD3-91BB-D57821942240}"/>
    <cellStyle name="20% - Accent1 6 8" xfId="3099" xr:uid="{878E4C7C-3978-4B5A-A931-06CF1F16E1C9}"/>
    <cellStyle name="20% - Accent1 6 8 2" xfId="3100" xr:uid="{ED3D2999-6330-4EB1-94BC-42F75A7D544E}"/>
    <cellStyle name="20% - Accent1 6 8 2 2" xfId="3101" xr:uid="{45FD8293-DE65-497D-8968-A70A875BD664}"/>
    <cellStyle name="20% - Accent1 6 8 2 2 2" xfId="3102" xr:uid="{21FFEEC7-B22F-4F68-95CC-AB96486D1E8E}"/>
    <cellStyle name="20% - Accent1 6 8 2 3" xfId="3103" xr:uid="{56792C53-DA2A-4A46-B4C7-FF86C8B03C2F}"/>
    <cellStyle name="20% - Accent1 6 8 3" xfId="3104" xr:uid="{AA191C6C-28EB-4D94-B1A0-1A26D709F68C}"/>
    <cellStyle name="20% - Accent1 6 8 3 2" xfId="3105" xr:uid="{3280BBEF-6E5C-4CA0-AB4E-81A1ED4AB39F}"/>
    <cellStyle name="20% - Accent1 6 8 3 2 2" xfId="3106" xr:uid="{A24DC991-8021-4824-8FD9-97B1840C359A}"/>
    <cellStyle name="20% - Accent1 6 8 3 3" xfId="3107" xr:uid="{CF2FDFC3-9866-4834-B2A7-84ED3F0641E3}"/>
    <cellStyle name="20% - Accent1 6 8 4" xfId="3108" xr:uid="{DCCEE710-6104-4F27-96AE-A97F9CD7531F}"/>
    <cellStyle name="20% - Accent1 6 8 4 2" xfId="3109" xr:uid="{12A45206-0808-40A3-8855-937BA3A24D35}"/>
    <cellStyle name="20% - Accent1 6 8 4 2 2" xfId="3110" xr:uid="{57C7E235-A6C4-4280-97E7-CA44314A218C}"/>
    <cellStyle name="20% - Accent1 6 8 4 3" xfId="3111" xr:uid="{A0F949D5-ED13-448D-86F5-FC5CE25C9FCC}"/>
    <cellStyle name="20% - Accent1 6 8 5" xfId="3112" xr:uid="{3285F3E6-E597-4490-9190-D36CDB73F782}"/>
    <cellStyle name="20% - Accent1 6 8 5 2" xfId="3113" xr:uid="{EA258776-5637-49A2-BAEE-3E88F61E3E44}"/>
    <cellStyle name="20% - Accent1 6 8 6" xfId="3114" xr:uid="{B34972C1-830A-4BB2-AE94-A421D965B816}"/>
    <cellStyle name="20% - Accent1 6 9" xfId="3115" xr:uid="{A2C10C41-62B6-402E-8DCC-1A92EB1D3D42}"/>
    <cellStyle name="20% - Accent1 6 9 2" xfId="3116" xr:uid="{78531CFF-84F3-4481-8F78-F6CA684833FF}"/>
    <cellStyle name="20% - Accent1 6 9 2 2" xfId="3117" xr:uid="{0ECD0509-7632-4F11-8D8D-D4CCC0B1C471}"/>
    <cellStyle name="20% - Accent1 6 9 2 2 2" xfId="3118" xr:uid="{B59B0AD7-CD46-4EF2-BB84-1AB02429D31F}"/>
    <cellStyle name="20% - Accent1 6 9 2 3" xfId="3119" xr:uid="{E8818C2F-658E-4219-B59B-B479F04B32C3}"/>
    <cellStyle name="20% - Accent1 6 9 3" xfId="3120" xr:uid="{FA39BED9-D5C1-4BB3-9769-E0688E9938E8}"/>
    <cellStyle name="20% - Accent1 6 9 3 2" xfId="3121" xr:uid="{5E1ACE87-F74F-4C18-9C89-E1A92CF5F29A}"/>
    <cellStyle name="20% - Accent1 6 9 3 2 2" xfId="3122" xr:uid="{F589ADED-6E44-4B32-AB34-4AB0AB007CE5}"/>
    <cellStyle name="20% - Accent1 6 9 3 3" xfId="3123" xr:uid="{C623C34A-B77C-4989-8DB0-66F5CC675E31}"/>
    <cellStyle name="20% - Accent1 6 9 4" xfId="3124" xr:uid="{6D7A22EF-8C45-4491-B2F6-AFA520A94A19}"/>
    <cellStyle name="20% - Accent1 6 9 4 2" xfId="3125" xr:uid="{CF667A86-B223-4346-85AF-740D2D671799}"/>
    <cellStyle name="20% - Accent1 6 9 4 2 2" xfId="3126" xr:uid="{CAB176A4-201E-445A-9203-A85A3ACCAE66}"/>
    <cellStyle name="20% - Accent1 6 9 4 3" xfId="3127" xr:uid="{BB3DCA27-0A0D-45E8-80C5-384CA3C7ACDC}"/>
    <cellStyle name="20% - Accent1 6 9 5" xfId="3128" xr:uid="{4812CF64-9D58-4A6F-BD30-52DD741D1FEA}"/>
    <cellStyle name="20% - Accent1 6 9 5 2" xfId="3129" xr:uid="{28DBDEAE-1475-46BB-9F5F-D2475C9FF653}"/>
    <cellStyle name="20% - Accent1 6 9 6" xfId="3130" xr:uid="{B1DBF659-1208-46DC-BB34-3E605B5236AC}"/>
    <cellStyle name="20% - Accent1 7" xfId="3131" xr:uid="{5F4EF7F9-C434-4CFB-8D56-BD6E23677E02}"/>
    <cellStyle name="20% - Accent1 7 10" xfId="3132" xr:uid="{4A89CA07-D519-425C-9021-1E3828FF2111}"/>
    <cellStyle name="20% - Accent1 7 10 2" xfId="3133" xr:uid="{FA973DE2-FCB6-4457-AA42-F9B0271F127B}"/>
    <cellStyle name="20% - Accent1 7 10 2 2" xfId="3134" xr:uid="{13C352DD-999B-4A10-AB55-D9CF13233A41}"/>
    <cellStyle name="20% - Accent1 7 10 2 2 2" xfId="3135" xr:uid="{F8B618B4-593F-4603-8181-F624C4E44EEA}"/>
    <cellStyle name="20% - Accent1 7 10 2 3" xfId="3136" xr:uid="{24045D97-DDEC-4F84-9D83-AE5DDC35C0AE}"/>
    <cellStyle name="20% - Accent1 7 10 3" xfId="3137" xr:uid="{8AFBBCE5-9176-48D1-B64F-D357FA6B632E}"/>
    <cellStyle name="20% - Accent1 7 10 3 2" xfId="3138" xr:uid="{D169A1E7-9065-48FE-A62E-F0A2D04AB049}"/>
    <cellStyle name="20% - Accent1 7 10 3 2 2" xfId="3139" xr:uid="{B077BB6C-21DC-48C7-BE88-DF482BA5B35F}"/>
    <cellStyle name="20% - Accent1 7 10 3 3" xfId="3140" xr:uid="{FB4403DF-FDAC-4092-91F4-9CAD5DC14E20}"/>
    <cellStyle name="20% - Accent1 7 10 4" xfId="3141" xr:uid="{974A6508-5239-4B2F-A85C-13A1E1EED638}"/>
    <cellStyle name="20% - Accent1 7 10 4 2" xfId="3142" xr:uid="{5F3EA383-814F-4FD7-A116-822FEE01832F}"/>
    <cellStyle name="20% - Accent1 7 10 4 2 2" xfId="3143" xr:uid="{7363AE07-3600-4AA0-8948-4851335C6BFA}"/>
    <cellStyle name="20% - Accent1 7 10 4 3" xfId="3144" xr:uid="{EA8A2DF3-1719-472F-8409-F59CD7C81BD6}"/>
    <cellStyle name="20% - Accent1 7 10 5" xfId="3145" xr:uid="{AF73D030-2917-425F-98D4-16ABD2AE7278}"/>
    <cellStyle name="20% - Accent1 7 10 5 2" xfId="3146" xr:uid="{B7B5B765-2651-4CA9-BCBA-EA22C2D30C35}"/>
    <cellStyle name="20% - Accent1 7 10 6" xfId="3147" xr:uid="{11434ECE-3204-4927-8384-0C063EFF0491}"/>
    <cellStyle name="20% - Accent1 7 11" xfId="3148" xr:uid="{22DAB3E1-2405-45D9-B51D-0423121AAF12}"/>
    <cellStyle name="20% - Accent1 7 11 2" xfId="3149" xr:uid="{C88DC7DC-BC09-406D-B01D-715EBF2FB0B8}"/>
    <cellStyle name="20% - Accent1 7 11 2 2" xfId="3150" xr:uid="{590F4ABE-5DBE-4789-BF19-B572960ED354}"/>
    <cellStyle name="20% - Accent1 7 11 3" xfId="3151" xr:uid="{1969D0DF-752C-4172-BD52-27687E2AEB1B}"/>
    <cellStyle name="20% - Accent1 7 12" xfId="3152" xr:uid="{C74862DD-1A66-4485-B878-020F46100729}"/>
    <cellStyle name="20% - Accent1 7 12 2" xfId="3153" xr:uid="{4A29EF86-F98D-44F8-A6AC-360D3F9F0F39}"/>
    <cellStyle name="20% - Accent1 7 12 2 2" xfId="3154" xr:uid="{F5F9C2D2-BC1D-41EA-88D5-ED48CC1F5EED}"/>
    <cellStyle name="20% - Accent1 7 12 3" xfId="3155" xr:uid="{787D233F-40F2-4F18-9649-0BC3BBCA7EC3}"/>
    <cellStyle name="20% - Accent1 7 13" xfId="3156" xr:uid="{349F6A5B-14C3-40B2-BFE8-E52EBFADE020}"/>
    <cellStyle name="20% - Accent1 7 13 2" xfId="3157" xr:uid="{709D47EE-1F57-4358-8DE6-D7EE1A41125A}"/>
    <cellStyle name="20% - Accent1 7 13 2 2" xfId="3158" xr:uid="{95ED0342-9864-496E-9D9D-0B1675D9965F}"/>
    <cellStyle name="20% - Accent1 7 13 3" xfId="3159" xr:uid="{6DC0D8D4-E796-42E7-9993-31F0B2EED3F1}"/>
    <cellStyle name="20% - Accent1 7 14" xfId="3160" xr:uid="{4411D836-646A-4B9E-AEBA-70584E830D60}"/>
    <cellStyle name="20% - Accent1 7 14 2" xfId="3161" xr:uid="{756F190D-EAE2-4C73-A18D-4C9F9BB3BFC5}"/>
    <cellStyle name="20% - Accent1 7 14 2 2" xfId="3162" xr:uid="{BC18D796-334B-4203-A8BD-4F959769DD0D}"/>
    <cellStyle name="20% - Accent1 7 14 3" xfId="3163" xr:uid="{8B00B77D-F7A9-4E54-B4BF-568ED1B1FF03}"/>
    <cellStyle name="20% - Accent1 7 15" xfId="3164" xr:uid="{C184189D-620E-4C27-B53F-DAFE58E49DCF}"/>
    <cellStyle name="20% - Accent1 7 15 2" xfId="3165" xr:uid="{B0722A87-AEDB-443A-BCE6-9B9D379F4A13}"/>
    <cellStyle name="20% - Accent1 7 16" xfId="3166" xr:uid="{4C621E39-9CA0-41EA-805D-092639384EAE}"/>
    <cellStyle name="20% - Accent1 7 2" xfId="3167" xr:uid="{DC17F5EE-4149-4E2A-9065-CA7C91F6CC6A}"/>
    <cellStyle name="20% - Accent1 7 2 2" xfId="3168" xr:uid="{E32B8069-6FBE-4560-BE98-A0CDD9B89C9A}"/>
    <cellStyle name="20% - Accent1 7 2 2 2" xfId="3169" xr:uid="{44993E3E-300E-4938-B501-C93FA0D3C3F2}"/>
    <cellStyle name="20% - Accent1 7 2 2 2 2" xfId="3170" xr:uid="{13CD54D3-8294-4E7F-BEE8-6A4EDF1ECF3B}"/>
    <cellStyle name="20% - Accent1 7 2 2 2 2 2" xfId="3171" xr:uid="{D7B982CE-7F54-41C4-9DDD-8D16C1CD43FD}"/>
    <cellStyle name="20% - Accent1 7 2 2 2 2 2 2" xfId="3172" xr:uid="{E788D8F6-1479-4458-8B58-655EC8F150C5}"/>
    <cellStyle name="20% - Accent1 7 2 2 2 2 3" xfId="3173" xr:uid="{A0D17398-39FE-4440-8921-01996DCF4A22}"/>
    <cellStyle name="20% - Accent1 7 2 2 2 3" xfId="3174" xr:uid="{01638F5E-67E7-4F1B-A719-9A2A5A16169A}"/>
    <cellStyle name="20% - Accent1 7 2 2 2 3 2" xfId="3175" xr:uid="{FC35F9A4-D6C6-40AD-9359-979BFA450F7F}"/>
    <cellStyle name="20% - Accent1 7 2 2 2 3 2 2" xfId="3176" xr:uid="{FEA6EB2F-6B82-4CE0-90D3-D3AFDE2FF711}"/>
    <cellStyle name="20% - Accent1 7 2 2 2 3 3" xfId="3177" xr:uid="{6168A42D-D0F8-454E-A0E8-DDD772F98778}"/>
    <cellStyle name="20% - Accent1 7 2 2 2 4" xfId="3178" xr:uid="{C95F1DB3-ADF1-440A-9D54-05EFA91B83BD}"/>
    <cellStyle name="20% - Accent1 7 2 2 2 4 2" xfId="3179" xr:uid="{458D56F7-767F-4A06-8200-98E639375E1E}"/>
    <cellStyle name="20% - Accent1 7 2 2 2 4 2 2" xfId="3180" xr:uid="{B48A377D-B343-46C4-BFF6-AAAC375803BF}"/>
    <cellStyle name="20% - Accent1 7 2 2 2 4 3" xfId="3181" xr:uid="{D3E67D27-BCA9-4989-90FB-5E4DD6454F09}"/>
    <cellStyle name="20% - Accent1 7 2 2 2 5" xfId="3182" xr:uid="{B8E04773-0C63-41EB-BD12-A05E6F9868CE}"/>
    <cellStyle name="20% - Accent1 7 2 2 2 5 2" xfId="3183" xr:uid="{B1EDC753-7C63-4EA8-9031-4CEF322DA66C}"/>
    <cellStyle name="20% - Accent1 7 2 2 2 6" xfId="3184" xr:uid="{F0B77B14-73D6-4D7E-84BF-4E6112381342}"/>
    <cellStyle name="20% - Accent1 7 2 2 3" xfId="3185" xr:uid="{3A619CD7-DCD4-46A0-B80A-A46CA4484EB3}"/>
    <cellStyle name="20% - Accent1 7 2 2 3 2" xfId="3186" xr:uid="{678F4113-D072-4D1B-9743-17B4797CE4E5}"/>
    <cellStyle name="20% - Accent1 7 2 2 3 2 2" xfId="3187" xr:uid="{AE0BE947-8B49-4FAF-B4A5-3346A7C134E3}"/>
    <cellStyle name="20% - Accent1 7 2 2 3 3" xfId="3188" xr:uid="{A51E602F-669B-42F0-9964-E7DCB83397D9}"/>
    <cellStyle name="20% - Accent1 7 2 2 4" xfId="3189" xr:uid="{D52A7126-E463-4365-8918-8A3EDD20DCBC}"/>
    <cellStyle name="20% - Accent1 7 2 2 4 2" xfId="3190" xr:uid="{B2B4D778-D868-4DFF-B647-38833ABA99CD}"/>
    <cellStyle name="20% - Accent1 7 2 2 4 2 2" xfId="3191" xr:uid="{6ACED419-6627-4A7B-A309-C4B6081EC27A}"/>
    <cellStyle name="20% - Accent1 7 2 2 4 3" xfId="3192" xr:uid="{5E53A0E0-73E7-4C27-9587-573D6CC2FB77}"/>
    <cellStyle name="20% - Accent1 7 2 2 5" xfId="3193" xr:uid="{5705884F-547E-48C8-9A77-596D4FDD48CD}"/>
    <cellStyle name="20% - Accent1 7 2 2 5 2" xfId="3194" xr:uid="{2AA85E98-4287-4F0B-9705-12354EEC4EA1}"/>
    <cellStyle name="20% - Accent1 7 2 2 5 2 2" xfId="3195" xr:uid="{6823D1F9-739E-4BB8-A9EE-462AE4D2EDC6}"/>
    <cellStyle name="20% - Accent1 7 2 2 5 3" xfId="3196" xr:uid="{C424730C-D3AF-4953-B4FA-67B4295A8AAF}"/>
    <cellStyle name="20% - Accent1 7 2 2 6" xfId="3197" xr:uid="{297C55FB-8F74-400B-89EA-57292417770D}"/>
    <cellStyle name="20% - Accent1 7 2 2 6 2" xfId="3198" xr:uid="{77B19151-AC51-41FB-B6D9-6B900F10FCB2}"/>
    <cellStyle name="20% - Accent1 7 2 2 7" xfId="3199" xr:uid="{001E4547-5428-4D56-AF74-8EF5603E4064}"/>
    <cellStyle name="20% - Accent1 7 2 3" xfId="3200" xr:uid="{BA950C03-02CB-46B5-AD22-B2B2650FFCFA}"/>
    <cellStyle name="20% - Accent1 7 2 3 2" xfId="3201" xr:uid="{2AE1E8C4-FC1B-492F-B67B-EC4191D2046E}"/>
    <cellStyle name="20% - Accent1 7 2 3 2 2" xfId="3202" xr:uid="{B298238C-52A5-4A2C-A717-1DBFA7E00A39}"/>
    <cellStyle name="20% - Accent1 7 2 3 2 2 2" xfId="3203" xr:uid="{4A3A1889-18E7-4702-8F0C-270457483B7C}"/>
    <cellStyle name="20% - Accent1 7 2 3 2 3" xfId="3204" xr:uid="{A4A76E13-ACF3-4F7D-8B6B-B5FB70894F08}"/>
    <cellStyle name="20% - Accent1 7 2 3 3" xfId="3205" xr:uid="{7B1FB747-9B7D-453B-B6AE-00FE732C28AF}"/>
    <cellStyle name="20% - Accent1 7 2 3 3 2" xfId="3206" xr:uid="{B52954BC-0224-4C53-894B-8A54836B41D9}"/>
    <cellStyle name="20% - Accent1 7 2 3 3 2 2" xfId="3207" xr:uid="{4679FAA1-BE48-4172-85B5-EC8841053DD4}"/>
    <cellStyle name="20% - Accent1 7 2 3 3 3" xfId="3208" xr:uid="{4C3329F2-80E3-409D-A02B-7E9DB3B685B9}"/>
    <cellStyle name="20% - Accent1 7 2 3 4" xfId="3209" xr:uid="{DF7866DE-B3AE-4295-BC9C-D02542DBDD7F}"/>
    <cellStyle name="20% - Accent1 7 2 3 4 2" xfId="3210" xr:uid="{60B84FAF-DD6C-46C6-87BB-F4D8AC0C84E9}"/>
    <cellStyle name="20% - Accent1 7 2 3 4 2 2" xfId="3211" xr:uid="{9AD863AB-3CCD-41EB-B566-D33A156E5B03}"/>
    <cellStyle name="20% - Accent1 7 2 3 4 3" xfId="3212" xr:uid="{1EAEFFF5-A080-4F87-AB56-7C3B9D0E2F3B}"/>
    <cellStyle name="20% - Accent1 7 2 3 5" xfId="3213" xr:uid="{352C865D-36A7-4D6C-9C71-C9F4AB39FF60}"/>
    <cellStyle name="20% - Accent1 7 2 3 5 2" xfId="3214" xr:uid="{2092F9D8-B232-4968-873E-7C86CE840318}"/>
    <cellStyle name="20% - Accent1 7 2 3 6" xfId="3215" xr:uid="{9B170791-3816-42A5-A968-B6CCAEA26901}"/>
    <cellStyle name="20% - Accent1 7 2 4" xfId="3216" xr:uid="{53FCA084-7554-40F2-9178-48C48FC2D786}"/>
    <cellStyle name="20% - Accent1 7 2 4 2" xfId="3217" xr:uid="{85B1E6B0-A41F-424C-88F7-637AC41837A7}"/>
    <cellStyle name="20% - Accent1 7 2 4 2 2" xfId="3218" xr:uid="{17AE184C-2D58-4305-822F-9EE34F0B064D}"/>
    <cellStyle name="20% - Accent1 7 2 4 3" xfId="3219" xr:uid="{4697D324-3AF6-4B39-9B56-93532E7EFA35}"/>
    <cellStyle name="20% - Accent1 7 2 5" xfId="3220" xr:uid="{DFE830EF-4C5C-4120-930D-C01E44A92CB3}"/>
    <cellStyle name="20% - Accent1 7 2 5 2" xfId="3221" xr:uid="{E0BAA92E-500E-44D7-9516-9FEB3583CE87}"/>
    <cellStyle name="20% - Accent1 7 2 5 2 2" xfId="3222" xr:uid="{3A026257-68B8-4D2F-AFFF-630BB79FF6F6}"/>
    <cellStyle name="20% - Accent1 7 2 5 3" xfId="3223" xr:uid="{4AE00B9B-0B4E-4805-98F1-2289D92D88C2}"/>
    <cellStyle name="20% - Accent1 7 2 6" xfId="3224" xr:uid="{BF4BD855-008A-401F-A1BC-FA1C839A0489}"/>
    <cellStyle name="20% - Accent1 7 2 6 2" xfId="3225" xr:uid="{FB01E8DA-2833-4992-8330-12279C72AABC}"/>
    <cellStyle name="20% - Accent1 7 2 6 2 2" xfId="3226" xr:uid="{3C374FE7-FF5F-4242-BFBF-83D27B8C8B2B}"/>
    <cellStyle name="20% - Accent1 7 2 6 3" xfId="3227" xr:uid="{E84C9A88-664C-43DD-928C-3A6EAC4EF5C8}"/>
    <cellStyle name="20% - Accent1 7 2 7" xfId="3228" xr:uid="{E23B987F-1B96-489F-89A3-8E1EBEC2C1A2}"/>
    <cellStyle name="20% - Accent1 7 2 7 2" xfId="3229" xr:uid="{C6D6E264-B909-40BF-8503-07D0D8875576}"/>
    <cellStyle name="20% - Accent1 7 2 8" xfId="3230" xr:uid="{B6145BDA-E21D-48BD-9687-8D0954C5363B}"/>
    <cellStyle name="20% - Accent1 7 3" xfId="3231" xr:uid="{FC4CF5F6-2C9A-406B-B937-98D98DC56584}"/>
    <cellStyle name="20% - Accent1 7 3 2" xfId="3232" xr:uid="{64076C84-42D2-42B9-8675-049D14B06C2C}"/>
    <cellStyle name="20% - Accent1 7 3 2 2" xfId="3233" xr:uid="{CC64FFB9-F51B-4161-935D-61EE32FE1C9E}"/>
    <cellStyle name="20% - Accent1 7 3 2 2 2" xfId="3234" xr:uid="{0852E136-DDE6-49F3-82EA-0A8F99D6D94E}"/>
    <cellStyle name="20% - Accent1 7 3 2 2 2 2" xfId="3235" xr:uid="{E3FE7950-E3F4-47E5-BD62-E32B5EEC6D21}"/>
    <cellStyle name="20% - Accent1 7 3 2 2 2 2 2" xfId="3236" xr:uid="{9A617575-239E-4F33-9CCC-96B3635B74A1}"/>
    <cellStyle name="20% - Accent1 7 3 2 2 2 3" xfId="3237" xr:uid="{0B0A95EA-48AF-44F1-81B6-B749F62A8333}"/>
    <cellStyle name="20% - Accent1 7 3 2 2 3" xfId="3238" xr:uid="{7E787B4D-31AA-46C9-8674-F06F54A7E44D}"/>
    <cellStyle name="20% - Accent1 7 3 2 2 3 2" xfId="3239" xr:uid="{30BC8235-0546-4D1A-8AFA-B4E99B7F69B4}"/>
    <cellStyle name="20% - Accent1 7 3 2 2 3 2 2" xfId="3240" xr:uid="{F30BBDFF-30F8-4CB6-9B7E-E9FCEE83D4B6}"/>
    <cellStyle name="20% - Accent1 7 3 2 2 3 3" xfId="3241" xr:uid="{F468B3D8-9D77-4102-890D-07E19F355340}"/>
    <cellStyle name="20% - Accent1 7 3 2 2 4" xfId="3242" xr:uid="{9CC29D9D-3D6E-4034-927C-69CCF2AEF863}"/>
    <cellStyle name="20% - Accent1 7 3 2 2 4 2" xfId="3243" xr:uid="{141A0F97-556A-40F6-87BD-133F3D45E0A7}"/>
    <cellStyle name="20% - Accent1 7 3 2 2 4 2 2" xfId="3244" xr:uid="{DA35FD73-6040-43A1-9212-9A4D7AFB8101}"/>
    <cellStyle name="20% - Accent1 7 3 2 2 4 3" xfId="3245" xr:uid="{0741D16B-F467-4FBF-86FF-0E107D8E6B87}"/>
    <cellStyle name="20% - Accent1 7 3 2 2 5" xfId="3246" xr:uid="{93502334-FAAD-44AC-A8CE-E7CD4631C506}"/>
    <cellStyle name="20% - Accent1 7 3 2 2 5 2" xfId="3247" xr:uid="{B0A6EFA1-64C4-4373-94A8-A54C7CD6D837}"/>
    <cellStyle name="20% - Accent1 7 3 2 2 6" xfId="3248" xr:uid="{856CDB2B-46F6-4729-AD84-95F1FA6AC8CB}"/>
    <cellStyle name="20% - Accent1 7 3 2 3" xfId="3249" xr:uid="{36A28EAF-5BEC-4C17-AFBB-7787C8D12037}"/>
    <cellStyle name="20% - Accent1 7 3 2 3 2" xfId="3250" xr:uid="{1CD7B4FB-023E-4082-A3A6-BE930EA99529}"/>
    <cellStyle name="20% - Accent1 7 3 2 3 2 2" xfId="3251" xr:uid="{FCB2BDF8-2530-47C3-86E7-E0C8472E1D77}"/>
    <cellStyle name="20% - Accent1 7 3 2 3 3" xfId="3252" xr:uid="{0B4CE22F-C69F-4E66-8CCB-2F113AD6C698}"/>
    <cellStyle name="20% - Accent1 7 3 2 4" xfId="3253" xr:uid="{F65E15E4-6EE6-4BCC-8E85-67A77746A807}"/>
    <cellStyle name="20% - Accent1 7 3 2 4 2" xfId="3254" xr:uid="{CF508238-2DD1-4F79-A26A-46DE447EF07E}"/>
    <cellStyle name="20% - Accent1 7 3 2 4 2 2" xfId="3255" xr:uid="{E50BC7A3-3AF3-443C-83C6-8FED67DDE209}"/>
    <cellStyle name="20% - Accent1 7 3 2 4 3" xfId="3256" xr:uid="{65C74342-9771-43F6-8F6E-7600D576B881}"/>
    <cellStyle name="20% - Accent1 7 3 2 5" xfId="3257" xr:uid="{8B01A1D6-8BA3-42E6-8EA8-B54272592EEB}"/>
    <cellStyle name="20% - Accent1 7 3 2 5 2" xfId="3258" xr:uid="{649CD214-435A-425A-A292-7D45C4BB8C90}"/>
    <cellStyle name="20% - Accent1 7 3 2 5 2 2" xfId="3259" xr:uid="{030EA761-830A-4678-BE4F-8AE87BD4D330}"/>
    <cellStyle name="20% - Accent1 7 3 2 5 3" xfId="3260" xr:uid="{7EF3C7ED-DB57-4688-B0D3-3180BE0542F0}"/>
    <cellStyle name="20% - Accent1 7 3 2 6" xfId="3261" xr:uid="{C862E274-72E4-49FF-987D-7603EDF9C8AF}"/>
    <cellStyle name="20% - Accent1 7 3 2 6 2" xfId="3262" xr:uid="{7580B10C-8D5D-4BF1-A03B-00B0E5B6DCB2}"/>
    <cellStyle name="20% - Accent1 7 3 2 7" xfId="3263" xr:uid="{5D0DAACD-1BC5-4FE9-A400-AD635214388C}"/>
    <cellStyle name="20% - Accent1 7 3 3" xfId="3264" xr:uid="{74269C58-4B74-4A54-8E78-D4CD8897A59E}"/>
    <cellStyle name="20% - Accent1 7 3 3 2" xfId="3265" xr:uid="{551139DC-A555-49DA-83B2-6ED6A4095232}"/>
    <cellStyle name="20% - Accent1 7 3 3 2 2" xfId="3266" xr:uid="{3EAAB138-1584-48E6-A23E-E569567653FD}"/>
    <cellStyle name="20% - Accent1 7 3 3 2 2 2" xfId="3267" xr:uid="{D7302DB6-9933-4C67-8407-28F7A05045EB}"/>
    <cellStyle name="20% - Accent1 7 3 3 2 3" xfId="3268" xr:uid="{4EFE9504-39DB-4563-859A-00ADFCBB949D}"/>
    <cellStyle name="20% - Accent1 7 3 3 3" xfId="3269" xr:uid="{FD369F76-E714-4A04-8CFB-B8BC35BFC26F}"/>
    <cellStyle name="20% - Accent1 7 3 3 3 2" xfId="3270" xr:uid="{2E4F0872-D8D5-410B-B8D3-642D5DC87347}"/>
    <cellStyle name="20% - Accent1 7 3 3 3 2 2" xfId="3271" xr:uid="{DB94F9FA-434C-4ED6-A3FB-5E1CF52647F5}"/>
    <cellStyle name="20% - Accent1 7 3 3 3 3" xfId="3272" xr:uid="{8E2ECA86-56E5-4D32-B6DB-3833281B6166}"/>
    <cellStyle name="20% - Accent1 7 3 3 4" xfId="3273" xr:uid="{FD0C023F-F9EB-4F96-99A7-4CC7CBE55A10}"/>
    <cellStyle name="20% - Accent1 7 3 3 4 2" xfId="3274" xr:uid="{1DE30033-4447-4242-95E3-CA953749D13F}"/>
    <cellStyle name="20% - Accent1 7 3 3 4 2 2" xfId="3275" xr:uid="{1E62F3B4-1B2D-40B7-ABF5-6515C02D8EBE}"/>
    <cellStyle name="20% - Accent1 7 3 3 4 3" xfId="3276" xr:uid="{765684E8-3565-45A1-889A-0CD58038A33A}"/>
    <cellStyle name="20% - Accent1 7 3 3 5" xfId="3277" xr:uid="{BE9CB8F1-88F9-4FA9-809E-62B16CA8806C}"/>
    <cellStyle name="20% - Accent1 7 3 3 5 2" xfId="3278" xr:uid="{9852915B-C940-458F-B6A2-548B3DFC9976}"/>
    <cellStyle name="20% - Accent1 7 3 3 6" xfId="3279" xr:uid="{290B7E94-EBD5-4CB7-A3A9-BE8FE5A52FE9}"/>
    <cellStyle name="20% - Accent1 7 3 4" xfId="3280" xr:uid="{9CEA723A-B079-4237-803A-367E28FEA7E4}"/>
    <cellStyle name="20% - Accent1 7 3 4 2" xfId="3281" xr:uid="{8B55B488-1E0F-44F2-8D32-689A762677E3}"/>
    <cellStyle name="20% - Accent1 7 3 4 2 2" xfId="3282" xr:uid="{356D5FA4-2F99-4BA2-9696-C2FB62528BA7}"/>
    <cellStyle name="20% - Accent1 7 3 4 3" xfId="3283" xr:uid="{C0248883-9A51-4695-A03B-3872483A6B47}"/>
    <cellStyle name="20% - Accent1 7 3 5" xfId="3284" xr:uid="{F56147AE-B2D4-4A2E-A06A-A202E4D73C6E}"/>
    <cellStyle name="20% - Accent1 7 3 5 2" xfId="3285" xr:uid="{240BF1EB-6E0D-4924-8EE1-8D8B8F848FA6}"/>
    <cellStyle name="20% - Accent1 7 3 5 2 2" xfId="3286" xr:uid="{7D7C10D5-4001-4EEA-B4AF-EF2CD147ECF4}"/>
    <cellStyle name="20% - Accent1 7 3 5 3" xfId="3287" xr:uid="{F593E7FF-72FD-4765-87C2-0C79FA9FC36B}"/>
    <cellStyle name="20% - Accent1 7 3 6" xfId="3288" xr:uid="{50A59D48-B161-46F5-8760-844CBAA3FED7}"/>
    <cellStyle name="20% - Accent1 7 3 6 2" xfId="3289" xr:uid="{43EE2AA0-1373-4CDD-99E0-214CC48AD8E4}"/>
    <cellStyle name="20% - Accent1 7 3 6 2 2" xfId="3290" xr:uid="{84871D4C-DF62-4728-822D-27F7F2F53F50}"/>
    <cellStyle name="20% - Accent1 7 3 6 3" xfId="3291" xr:uid="{1688D300-11D4-4417-A7DE-6323680AD8A6}"/>
    <cellStyle name="20% - Accent1 7 3 7" xfId="3292" xr:uid="{F217EFDF-6CEE-417F-B03B-254DA6DE5058}"/>
    <cellStyle name="20% - Accent1 7 3 7 2" xfId="3293" xr:uid="{96839120-A784-4C47-BC2F-83322C1027AF}"/>
    <cellStyle name="20% - Accent1 7 3 8" xfId="3294" xr:uid="{9DFFFA71-8011-454A-BCA1-0F889A09F72B}"/>
    <cellStyle name="20% - Accent1 7 4" xfId="3295" xr:uid="{659B0350-14EA-4BAA-9783-15F591D7EEA8}"/>
    <cellStyle name="20% - Accent1 7 4 2" xfId="3296" xr:uid="{FEA62C54-CDDD-40B3-83CE-22D27383485D}"/>
    <cellStyle name="20% - Accent1 7 4 2 2" xfId="3297" xr:uid="{AB4BFC1E-E293-4A7B-A547-D9C3E6CDE917}"/>
    <cellStyle name="20% - Accent1 7 4 2 2 2" xfId="3298" xr:uid="{4DEE26C8-C784-40D3-9E66-C7AF075228F3}"/>
    <cellStyle name="20% - Accent1 7 4 2 2 2 2" xfId="3299" xr:uid="{82E466DB-0CEF-4836-80B8-7E896B36E57C}"/>
    <cellStyle name="20% - Accent1 7 4 2 2 3" xfId="3300" xr:uid="{5BB4B112-C52D-4160-A006-E6B2340C0C7A}"/>
    <cellStyle name="20% - Accent1 7 4 2 3" xfId="3301" xr:uid="{AEFD21F3-C37F-4B20-A8FD-799B3E0CD30D}"/>
    <cellStyle name="20% - Accent1 7 4 2 3 2" xfId="3302" xr:uid="{905A9E9E-DEB7-44BF-A637-288E035E0DEE}"/>
    <cellStyle name="20% - Accent1 7 4 2 3 2 2" xfId="3303" xr:uid="{08A846B9-A2A7-47F9-BD84-160312E94D05}"/>
    <cellStyle name="20% - Accent1 7 4 2 3 3" xfId="3304" xr:uid="{B3451702-3BCC-4E73-968C-7D4862FEC499}"/>
    <cellStyle name="20% - Accent1 7 4 2 4" xfId="3305" xr:uid="{C9493FA4-9B5B-49DB-9290-42C2F91831FB}"/>
    <cellStyle name="20% - Accent1 7 4 2 4 2" xfId="3306" xr:uid="{66C6591A-F516-4CCF-B1B8-31237C295AF7}"/>
    <cellStyle name="20% - Accent1 7 4 2 4 2 2" xfId="3307" xr:uid="{CA527ACF-F874-4B18-9FF5-F37ABB7A163D}"/>
    <cellStyle name="20% - Accent1 7 4 2 4 3" xfId="3308" xr:uid="{2D63C783-6B84-4D09-960B-258299CBBBAF}"/>
    <cellStyle name="20% - Accent1 7 4 2 5" xfId="3309" xr:uid="{1AE68B28-BD15-4A8C-B3F8-C1E430961194}"/>
    <cellStyle name="20% - Accent1 7 4 2 5 2" xfId="3310" xr:uid="{87D680AB-1141-45D7-BDE6-744576CFA653}"/>
    <cellStyle name="20% - Accent1 7 4 2 6" xfId="3311" xr:uid="{337CF1B9-DC9C-4D0C-AD23-63C8961E9F72}"/>
    <cellStyle name="20% - Accent1 7 4 3" xfId="3312" xr:uid="{D7D4B212-2B4F-41CF-AFCB-BF21A8290943}"/>
    <cellStyle name="20% - Accent1 7 4 3 2" xfId="3313" xr:uid="{ECCF29FA-3E30-4EAD-8371-D58F2A35452F}"/>
    <cellStyle name="20% - Accent1 7 4 3 2 2" xfId="3314" xr:uid="{446D9AAF-799E-4D62-B151-C4630280EF35}"/>
    <cellStyle name="20% - Accent1 7 4 3 3" xfId="3315" xr:uid="{6A7D1DD7-9311-42AE-AD30-878862A3EB98}"/>
    <cellStyle name="20% - Accent1 7 4 4" xfId="3316" xr:uid="{07083434-0808-4ECB-94E2-819E7A7F3B29}"/>
    <cellStyle name="20% - Accent1 7 4 4 2" xfId="3317" xr:uid="{84EE1C56-11A9-4530-8719-0F806073D87B}"/>
    <cellStyle name="20% - Accent1 7 4 4 2 2" xfId="3318" xr:uid="{EAEEE118-98F2-4BC5-B831-28B4C0ED7F4D}"/>
    <cellStyle name="20% - Accent1 7 4 4 3" xfId="3319" xr:uid="{A239EDD9-0E83-4321-A8AF-94BB253B57AE}"/>
    <cellStyle name="20% - Accent1 7 4 5" xfId="3320" xr:uid="{0714E68E-0358-4998-A92E-CCA0EFAE6582}"/>
    <cellStyle name="20% - Accent1 7 4 5 2" xfId="3321" xr:uid="{9C7306E4-81BD-4099-AFB2-D3FDEF87FB1E}"/>
    <cellStyle name="20% - Accent1 7 4 5 2 2" xfId="3322" xr:uid="{364F1B05-E034-473A-9BFE-3DADEA1A4A9F}"/>
    <cellStyle name="20% - Accent1 7 4 5 3" xfId="3323" xr:uid="{500D46EA-A6DF-4C61-B446-45167439833C}"/>
    <cellStyle name="20% - Accent1 7 4 6" xfId="3324" xr:uid="{6CAD64BA-831D-4996-8927-A4C63198203B}"/>
    <cellStyle name="20% - Accent1 7 4 6 2" xfId="3325" xr:uid="{89076CB9-E23A-487C-9082-1CADDDACF937}"/>
    <cellStyle name="20% - Accent1 7 4 7" xfId="3326" xr:uid="{C898AB55-7A66-4C8A-BA13-3C87AD65AF8D}"/>
    <cellStyle name="20% - Accent1 7 5" xfId="3327" xr:uid="{514F529A-AE1A-4623-9352-0EE1A0D70819}"/>
    <cellStyle name="20% - Accent1 7 5 2" xfId="3328" xr:uid="{5A34EEA9-EB1D-48DB-BC3C-5121623ED149}"/>
    <cellStyle name="20% - Accent1 7 5 2 2" xfId="3329" xr:uid="{AD08F64F-06A2-4477-9247-27E57205C9F9}"/>
    <cellStyle name="20% - Accent1 7 5 2 2 2" xfId="3330" xr:uid="{EA36666E-07B0-499D-9C12-F7545720BAB0}"/>
    <cellStyle name="20% - Accent1 7 5 2 2 2 2" xfId="3331" xr:uid="{EEAF0682-79C4-417C-9C0B-9EC1FDBFA409}"/>
    <cellStyle name="20% - Accent1 7 5 2 2 3" xfId="3332" xr:uid="{22472901-E1C6-400D-A9C2-9D235AE848C7}"/>
    <cellStyle name="20% - Accent1 7 5 2 3" xfId="3333" xr:uid="{2E088EE8-2E88-4662-AD34-C4F65D5F0E42}"/>
    <cellStyle name="20% - Accent1 7 5 2 3 2" xfId="3334" xr:uid="{8625A065-475B-4693-AE7D-41CFE9D8F140}"/>
    <cellStyle name="20% - Accent1 7 5 2 3 2 2" xfId="3335" xr:uid="{F09E2FC7-1DAE-41C5-AE00-A7E76063C50F}"/>
    <cellStyle name="20% - Accent1 7 5 2 3 3" xfId="3336" xr:uid="{BEB45793-D720-4D4A-984F-CC2781FDF10E}"/>
    <cellStyle name="20% - Accent1 7 5 2 4" xfId="3337" xr:uid="{7FB0417E-E793-4D62-98DA-190C6F5C1180}"/>
    <cellStyle name="20% - Accent1 7 5 2 4 2" xfId="3338" xr:uid="{6CFC8BCA-5694-4BA7-B32D-FFE441989ECA}"/>
    <cellStyle name="20% - Accent1 7 5 2 4 2 2" xfId="3339" xr:uid="{5EC5F9C4-AB5A-4916-9361-B0D2A16400A4}"/>
    <cellStyle name="20% - Accent1 7 5 2 4 3" xfId="3340" xr:uid="{445D481C-2AD2-4A46-BC88-EDFB3E099D23}"/>
    <cellStyle name="20% - Accent1 7 5 2 5" xfId="3341" xr:uid="{9AF38356-9B62-40FB-964B-37FD648F1912}"/>
    <cellStyle name="20% - Accent1 7 5 2 5 2" xfId="3342" xr:uid="{B203D414-D3E4-444F-84B2-99F79D5353B5}"/>
    <cellStyle name="20% - Accent1 7 5 2 6" xfId="3343" xr:uid="{E417BD3A-2576-4D99-85EB-D57B92FFD1CB}"/>
    <cellStyle name="20% - Accent1 7 5 3" xfId="3344" xr:uid="{E48CDDA7-80C4-4C91-AB0C-D52B8FA486C9}"/>
    <cellStyle name="20% - Accent1 7 5 3 2" xfId="3345" xr:uid="{6CCB1CEE-286D-4801-BB78-E7B6AFB5440C}"/>
    <cellStyle name="20% - Accent1 7 5 3 2 2" xfId="3346" xr:uid="{4DFD422E-C38D-414E-AE36-AA1DFD7EF42B}"/>
    <cellStyle name="20% - Accent1 7 5 3 3" xfId="3347" xr:uid="{E5AA9A22-5199-496B-980C-90D60D535324}"/>
    <cellStyle name="20% - Accent1 7 5 4" xfId="3348" xr:uid="{31EF4CD7-7258-4375-9D7C-4C6023490443}"/>
    <cellStyle name="20% - Accent1 7 5 4 2" xfId="3349" xr:uid="{E51B539C-ADB2-456B-88DB-42B7ABDB253C}"/>
    <cellStyle name="20% - Accent1 7 5 4 2 2" xfId="3350" xr:uid="{A8C8420E-8918-48C5-A453-1C7A1534E549}"/>
    <cellStyle name="20% - Accent1 7 5 4 3" xfId="3351" xr:uid="{702034BC-C993-4D42-A62B-344161C7E712}"/>
    <cellStyle name="20% - Accent1 7 5 5" xfId="3352" xr:uid="{D1BA5C45-183E-470C-9FE2-CC9B7421A931}"/>
    <cellStyle name="20% - Accent1 7 5 5 2" xfId="3353" xr:uid="{506984C0-EFC9-490F-A214-3614104D54CD}"/>
    <cellStyle name="20% - Accent1 7 5 5 2 2" xfId="3354" xr:uid="{68B621F2-6FD7-4687-B09D-FC3873FBB742}"/>
    <cellStyle name="20% - Accent1 7 5 5 3" xfId="3355" xr:uid="{1608AA21-C6BC-44B5-BFED-FFBF23ECB893}"/>
    <cellStyle name="20% - Accent1 7 5 6" xfId="3356" xr:uid="{67FD0454-C165-437B-8972-437822F228E5}"/>
    <cellStyle name="20% - Accent1 7 5 6 2" xfId="3357" xr:uid="{FC5EE7B2-BBA0-462B-BF15-D1EB578F95A7}"/>
    <cellStyle name="20% - Accent1 7 5 7" xfId="3358" xr:uid="{F7A89FD7-ED58-48DE-BDE4-DDE9F91700B0}"/>
    <cellStyle name="20% - Accent1 7 6" xfId="3359" xr:uid="{20DF5E16-06F4-471C-AC73-EBB877CD7E45}"/>
    <cellStyle name="20% - Accent1 7 6 2" xfId="3360" xr:uid="{E18C1833-ABB6-4CAB-90CF-567940FCD70B}"/>
    <cellStyle name="20% - Accent1 7 6 2 2" xfId="3361" xr:uid="{00DBF236-402B-490B-98FF-994005679299}"/>
    <cellStyle name="20% - Accent1 7 6 2 2 2" xfId="3362" xr:uid="{D99FF1B5-A589-4E02-BD83-0CEFC3887499}"/>
    <cellStyle name="20% - Accent1 7 6 2 3" xfId="3363" xr:uid="{D38BCBD4-365E-4278-AB72-745F253735D9}"/>
    <cellStyle name="20% - Accent1 7 6 3" xfId="3364" xr:uid="{682F3E46-5A7B-49D5-B2D4-C1C5EECF4688}"/>
    <cellStyle name="20% - Accent1 7 6 3 2" xfId="3365" xr:uid="{9A08B9F7-8020-480F-82C7-B452E058290D}"/>
    <cellStyle name="20% - Accent1 7 6 3 2 2" xfId="3366" xr:uid="{37A8BC0E-5DAB-4FA7-85F4-E2283C300139}"/>
    <cellStyle name="20% - Accent1 7 6 3 3" xfId="3367" xr:uid="{A5B809D4-F1F2-45C9-9409-234295127165}"/>
    <cellStyle name="20% - Accent1 7 6 4" xfId="3368" xr:uid="{7A3DA1E6-CA1C-439C-9FB5-51493FC1B0C3}"/>
    <cellStyle name="20% - Accent1 7 6 4 2" xfId="3369" xr:uid="{425A4A69-3A25-47F6-9424-577A6391F4AD}"/>
    <cellStyle name="20% - Accent1 7 6 4 2 2" xfId="3370" xr:uid="{197971FC-FA41-4065-B82B-9981C28550EC}"/>
    <cellStyle name="20% - Accent1 7 6 4 3" xfId="3371" xr:uid="{A4632499-740A-4F87-8C7D-E146A8012DD3}"/>
    <cellStyle name="20% - Accent1 7 6 5" xfId="3372" xr:uid="{15394461-CBE2-4810-BCCF-B78AFEB4DB31}"/>
    <cellStyle name="20% - Accent1 7 6 5 2" xfId="3373" xr:uid="{79A8837B-9B52-44F3-B541-92A1574E2954}"/>
    <cellStyle name="20% - Accent1 7 6 6" xfId="3374" xr:uid="{722BC40C-2658-4857-89D0-8847A18EF5A5}"/>
    <cellStyle name="20% - Accent1 7 7" xfId="3375" xr:uid="{DC99A55F-74C5-49B0-8615-3C4C9289D8A1}"/>
    <cellStyle name="20% - Accent1 7 7 2" xfId="3376" xr:uid="{0D360E05-553D-472C-97FC-51D4D058EAA5}"/>
    <cellStyle name="20% - Accent1 7 7 2 2" xfId="3377" xr:uid="{5E4EFBB4-E500-4845-81A8-3ED159DA7DAF}"/>
    <cellStyle name="20% - Accent1 7 7 2 2 2" xfId="3378" xr:uid="{C32C022F-7F62-4190-B428-B12A0DB70F09}"/>
    <cellStyle name="20% - Accent1 7 7 2 3" xfId="3379" xr:uid="{CA963E84-7015-40FC-8922-7E50348B2AE3}"/>
    <cellStyle name="20% - Accent1 7 7 3" xfId="3380" xr:uid="{BFD25717-8564-4ACA-A799-5D5D0409CE4C}"/>
    <cellStyle name="20% - Accent1 7 7 3 2" xfId="3381" xr:uid="{27747095-65EF-4F7D-A95E-CB84F05C03F7}"/>
    <cellStyle name="20% - Accent1 7 7 3 2 2" xfId="3382" xr:uid="{7B397644-769D-42E3-8551-0C6828ADF11C}"/>
    <cellStyle name="20% - Accent1 7 7 3 3" xfId="3383" xr:uid="{6DA6F181-8D8B-4EB5-882C-3D9FC5885CE4}"/>
    <cellStyle name="20% - Accent1 7 7 4" xfId="3384" xr:uid="{CA161DDC-43C8-4F1D-ABAE-D89B11A6E3A1}"/>
    <cellStyle name="20% - Accent1 7 7 4 2" xfId="3385" xr:uid="{B5F5C650-D1A1-4F8B-BCEB-158677621F4F}"/>
    <cellStyle name="20% - Accent1 7 7 4 2 2" xfId="3386" xr:uid="{F497016B-324E-4920-ACC1-7CAB250C53B0}"/>
    <cellStyle name="20% - Accent1 7 7 4 3" xfId="3387" xr:uid="{99F97955-451E-4300-B028-7FE842BB5077}"/>
    <cellStyle name="20% - Accent1 7 7 5" xfId="3388" xr:uid="{F0A4C59B-0B87-40A3-B8C8-A36656E10CBD}"/>
    <cellStyle name="20% - Accent1 7 7 5 2" xfId="3389" xr:uid="{5886500A-9E3F-46AA-B8F2-9876373EE0B3}"/>
    <cellStyle name="20% - Accent1 7 7 6" xfId="3390" xr:uid="{BF4C3E9C-2566-4C81-B36B-CBE265355C70}"/>
    <cellStyle name="20% - Accent1 7 8" xfId="3391" xr:uid="{D949A7F6-EB9D-478E-89FF-16030A492837}"/>
    <cellStyle name="20% - Accent1 7 8 2" xfId="3392" xr:uid="{A8EF0C66-9384-4613-9416-EF3C0C9D2AB2}"/>
    <cellStyle name="20% - Accent1 7 8 2 2" xfId="3393" xr:uid="{A9C1D7EA-9BED-44D1-8AEA-91766BFE3ADB}"/>
    <cellStyle name="20% - Accent1 7 8 2 2 2" xfId="3394" xr:uid="{537BC486-A46C-41A5-B54F-6353C42B7F7B}"/>
    <cellStyle name="20% - Accent1 7 8 2 3" xfId="3395" xr:uid="{E64CA3C2-82D9-4200-839D-41DE8BCD2D1D}"/>
    <cellStyle name="20% - Accent1 7 8 3" xfId="3396" xr:uid="{631D413D-8E31-445E-9184-EEC249545A3A}"/>
    <cellStyle name="20% - Accent1 7 8 3 2" xfId="3397" xr:uid="{4D29DDF9-4BEB-4F11-B3D7-01678977D566}"/>
    <cellStyle name="20% - Accent1 7 8 3 2 2" xfId="3398" xr:uid="{10916DDF-EA9A-4034-8B75-1CBC814B4C71}"/>
    <cellStyle name="20% - Accent1 7 8 3 3" xfId="3399" xr:uid="{E99C120D-D4BB-4159-8053-2F8BCD5A651E}"/>
    <cellStyle name="20% - Accent1 7 8 4" xfId="3400" xr:uid="{C271A095-B765-4836-BE4F-C85036834258}"/>
    <cellStyle name="20% - Accent1 7 8 4 2" xfId="3401" xr:uid="{95992A5D-FCF4-4813-ABC5-3BBD983F8EAB}"/>
    <cellStyle name="20% - Accent1 7 8 4 2 2" xfId="3402" xr:uid="{C6EE5CC0-FD9C-4235-83B6-F81E56B6FEF6}"/>
    <cellStyle name="20% - Accent1 7 8 4 3" xfId="3403" xr:uid="{426C4084-D672-4B6D-B477-CFB53916B30B}"/>
    <cellStyle name="20% - Accent1 7 8 5" xfId="3404" xr:uid="{28FF7CBE-4963-47C9-9110-FFC947494500}"/>
    <cellStyle name="20% - Accent1 7 8 5 2" xfId="3405" xr:uid="{C9420518-8AAE-435E-BB8C-321C61C26963}"/>
    <cellStyle name="20% - Accent1 7 8 6" xfId="3406" xr:uid="{4EF17ED5-E55E-4F81-84D1-46F2AF4043AE}"/>
    <cellStyle name="20% - Accent1 7 9" xfId="3407" xr:uid="{B97918B4-97F7-479D-87EC-CF96DEF5DF6F}"/>
    <cellStyle name="20% - Accent1 7 9 2" xfId="3408" xr:uid="{7E685431-CED1-4304-B32D-9F37EEDA4B60}"/>
    <cellStyle name="20% - Accent1 7 9 2 2" xfId="3409" xr:uid="{6AA7FFE4-8F25-4D9B-912C-6CCD6B893276}"/>
    <cellStyle name="20% - Accent1 7 9 2 2 2" xfId="3410" xr:uid="{7FDC93A0-5835-413C-BA4D-2EE1F654A832}"/>
    <cellStyle name="20% - Accent1 7 9 2 3" xfId="3411" xr:uid="{136BF6E7-ABC5-47A1-B618-22A482BA9B19}"/>
    <cellStyle name="20% - Accent1 7 9 3" xfId="3412" xr:uid="{2FBF972F-B6A5-4971-9328-828FD9A00624}"/>
    <cellStyle name="20% - Accent1 7 9 3 2" xfId="3413" xr:uid="{09DF5CAD-64B2-473F-A9E4-E977DE8A14C1}"/>
    <cellStyle name="20% - Accent1 7 9 3 2 2" xfId="3414" xr:uid="{AE6C507D-4331-45F9-8918-3D2A02B94A20}"/>
    <cellStyle name="20% - Accent1 7 9 3 3" xfId="3415" xr:uid="{2A6D686D-015E-4D32-AB11-77E5C85FEDCA}"/>
    <cellStyle name="20% - Accent1 7 9 4" xfId="3416" xr:uid="{C7B96DEA-36AF-45FD-B018-15C3FD5631A3}"/>
    <cellStyle name="20% - Accent1 7 9 4 2" xfId="3417" xr:uid="{5F455292-1919-4A61-9536-76DC98AAC932}"/>
    <cellStyle name="20% - Accent1 7 9 4 2 2" xfId="3418" xr:uid="{6E21C12B-8D4E-4901-9BF9-F8674E3D5FBF}"/>
    <cellStyle name="20% - Accent1 7 9 4 3" xfId="3419" xr:uid="{08468F2F-EF1D-4CDC-9FAA-5F2D651BDE6C}"/>
    <cellStyle name="20% - Accent1 7 9 5" xfId="3420" xr:uid="{78F4E3FF-4438-4746-973C-446DF3ABA551}"/>
    <cellStyle name="20% - Accent1 7 9 5 2" xfId="3421" xr:uid="{309578E2-BFC7-4013-A9E5-0A2E08F5DA45}"/>
    <cellStyle name="20% - Accent1 7 9 6" xfId="3422" xr:uid="{DA984A10-73CB-41D9-8C59-062F030A6091}"/>
    <cellStyle name="20% - Accent1 8" xfId="3423" xr:uid="{3899742F-D896-4174-9A91-0E0C90D0F238}"/>
    <cellStyle name="20% - Accent1 9" xfId="3424" xr:uid="{9BDC4E9A-4889-4F4E-950A-2300583A51CB}"/>
    <cellStyle name="20% - Accent1 9 2" xfId="3425" xr:uid="{77FA196D-753F-477A-AB7C-06D2334A1145}"/>
    <cellStyle name="20% - Accent1 9 2 2" xfId="3426" xr:uid="{634A438C-6CB8-4EBF-86D8-E61228A56CCE}"/>
    <cellStyle name="20% - Accent1 9 2 2 2" xfId="3427" xr:uid="{E72AAECE-D8C4-4651-800A-CCEA6355CF57}"/>
    <cellStyle name="20% - Accent1 9 2 2 2 2" xfId="3428" xr:uid="{2B886EB5-7D96-42F0-A989-2243B7F1F906}"/>
    <cellStyle name="20% - Accent1 9 2 2 2 2 2" xfId="3429" xr:uid="{7FB86264-6FD3-4FAA-BFBF-66F55257CF28}"/>
    <cellStyle name="20% - Accent1 9 2 2 2 3" xfId="3430" xr:uid="{A52A6F0D-AE6A-473A-9814-BC2EB570516A}"/>
    <cellStyle name="20% - Accent1 9 2 2 3" xfId="3431" xr:uid="{EB0B541A-39B3-4DCA-A26D-45CF5E9991BE}"/>
    <cellStyle name="20% - Accent1 9 2 2 3 2" xfId="3432" xr:uid="{1B78EE1F-3F70-4CED-9966-16D643507AC9}"/>
    <cellStyle name="20% - Accent1 9 2 2 3 2 2" xfId="3433" xr:uid="{70440A79-D399-4978-9FF8-751C43912224}"/>
    <cellStyle name="20% - Accent1 9 2 2 3 3" xfId="3434" xr:uid="{235375FA-ABBF-4E17-B19D-5E457F0868BC}"/>
    <cellStyle name="20% - Accent1 9 2 2 4" xfId="3435" xr:uid="{37C8599E-D8D3-430B-A4FD-94A6917D09EC}"/>
    <cellStyle name="20% - Accent1 9 2 2 4 2" xfId="3436" xr:uid="{E64B71FC-3F0D-4A88-A329-9AE857A7D084}"/>
    <cellStyle name="20% - Accent1 9 2 2 4 2 2" xfId="3437" xr:uid="{F3FC46CF-AF0D-42BE-B8C4-2C4AF958A4FF}"/>
    <cellStyle name="20% - Accent1 9 2 2 4 3" xfId="3438" xr:uid="{0F1A8BA5-7422-4496-804F-9308B987BB8A}"/>
    <cellStyle name="20% - Accent1 9 2 2 5" xfId="3439" xr:uid="{FEEFAC18-F27F-4925-BCB9-4A2625298F77}"/>
    <cellStyle name="20% - Accent1 9 2 2 5 2" xfId="3440" xr:uid="{3F7366BA-9A08-42DD-9398-AF6095E8021F}"/>
    <cellStyle name="20% - Accent1 9 2 2 6" xfId="3441" xr:uid="{63E5E4A8-EB7F-491B-A52E-D3D9B57F52ED}"/>
    <cellStyle name="20% - Accent1 9 2 3" xfId="3442" xr:uid="{65A4482E-E83F-4436-A1DC-CA0B28919860}"/>
    <cellStyle name="20% - Accent1 9 2 3 2" xfId="3443" xr:uid="{70589C46-67C0-468D-A8AE-73853A37A494}"/>
    <cellStyle name="20% - Accent1 9 2 3 2 2" xfId="3444" xr:uid="{B50E9105-ECB7-4CC2-9591-4B2B21BF6D34}"/>
    <cellStyle name="20% - Accent1 9 2 3 3" xfId="3445" xr:uid="{4BE89974-1336-4765-B2FA-DF03702B521F}"/>
    <cellStyle name="20% - Accent1 9 2 4" xfId="3446" xr:uid="{49484A51-CED8-4771-8693-B95222E478AB}"/>
    <cellStyle name="20% - Accent1 9 2 4 2" xfId="3447" xr:uid="{912B9C0D-0724-460E-BCBA-551519C6B28D}"/>
    <cellStyle name="20% - Accent1 9 2 4 2 2" xfId="3448" xr:uid="{E7C34A24-4FE8-49CB-9AB4-AFABA0A8300C}"/>
    <cellStyle name="20% - Accent1 9 2 4 3" xfId="3449" xr:uid="{86F04766-EFAE-4433-988B-15EC7E6B90D2}"/>
    <cellStyle name="20% - Accent1 9 2 5" xfId="3450" xr:uid="{C28DDEEA-C0D6-4F2D-9B11-01743202D661}"/>
    <cellStyle name="20% - Accent1 9 2 5 2" xfId="3451" xr:uid="{11C50E58-FF06-41FF-B6E6-AA8434BF3D6D}"/>
    <cellStyle name="20% - Accent1 9 2 5 2 2" xfId="3452" xr:uid="{6B40F16C-DEF6-43EF-9FE1-DF16C9744F31}"/>
    <cellStyle name="20% - Accent1 9 2 5 3" xfId="3453" xr:uid="{282D3E64-70D1-416B-AD5A-48F17CE5A852}"/>
    <cellStyle name="20% - Accent1 9 2 6" xfId="3454" xr:uid="{F15C8D09-1FAC-4509-B349-5D0A11155FF6}"/>
    <cellStyle name="20% - Accent1 9 2 6 2" xfId="3455" xr:uid="{E159208F-589B-415F-B87B-B114F6E87219}"/>
    <cellStyle name="20% - Accent1 9 2 7" xfId="3456" xr:uid="{0764B913-4008-4D23-8BEE-152E6B7598C2}"/>
    <cellStyle name="20% - Accent1 9 3" xfId="3457" xr:uid="{EF04AB1E-C499-4189-884E-775E44338D87}"/>
    <cellStyle name="20% - Accent1 9 3 2" xfId="3458" xr:uid="{D1937DDB-C146-4FFF-8A3A-73C7E70B8738}"/>
    <cellStyle name="20% - Accent1 9 3 2 2" xfId="3459" xr:uid="{69A42DD0-8522-47A3-9B5D-27D30086F3AF}"/>
    <cellStyle name="20% - Accent1 9 3 2 2 2" xfId="3460" xr:uid="{44845CFF-12FF-4EE0-AD31-681D39E36EBB}"/>
    <cellStyle name="20% - Accent1 9 3 2 3" xfId="3461" xr:uid="{E3A5DE04-D3FA-49F2-B56D-6B1162470E76}"/>
    <cellStyle name="20% - Accent1 9 3 3" xfId="3462" xr:uid="{2C306E71-E79F-4926-AC9F-EC4BC384C25E}"/>
    <cellStyle name="20% - Accent1 9 3 3 2" xfId="3463" xr:uid="{9850F10A-1DD7-42BC-B00B-B18894BDEDA5}"/>
    <cellStyle name="20% - Accent1 9 3 3 2 2" xfId="3464" xr:uid="{100BF28F-9786-452B-BBD7-6363FCE20144}"/>
    <cellStyle name="20% - Accent1 9 3 3 3" xfId="3465" xr:uid="{3E5F0A8E-FD4B-40C0-91F2-55FC3475D752}"/>
    <cellStyle name="20% - Accent1 9 3 4" xfId="3466" xr:uid="{9D343735-0CE9-47B3-9480-649C52C82684}"/>
    <cellStyle name="20% - Accent1 9 3 4 2" xfId="3467" xr:uid="{A3DF41BE-D53C-4ED9-BC4E-B8BAC2D7CD77}"/>
    <cellStyle name="20% - Accent1 9 3 4 2 2" xfId="3468" xr:uid="{65124647-525A-4EDA-8B75-D92388697865}"/>
    <cellStyle name="20% - Accent1 9 3 4 3" xfId="3469" xr:uid="{26D4D9D5-851B-46FB-9F74-1A204DAF5A07}"/>
    <cellStyle name="20% - Accent1 9 3 5" xfId="3470" xr:uid="{03F38321-F97D-4E07-8D25-D4DD2C1BFEF7}"/>
    <cellStyle name="20% - Accent1 9 3 5 2" xfId="3471" xr:uid="{4657AACE-312C-470D-8496-FF671CE2C7D0}"/>
    <cellStyle name="20% - Accent1 9 3 6" xfId="3472" xr:uid="{7147F309-5808-4DE9-8C58-98C7FCE80E2B}"/>
    <cellStyle name="20% - Accent1 9 4" xfId="3473" xr:uid="{9D32885A-B80D-4DC9-BBDF-AA4829B7F33F}"/>
    <cellStyle name="20% - Accent1 9 4 2" xfId="3474" xr:uid="{2ADB448D-3AAD-4EFD-B10D-CC0C70947425}"/>
    <cellStyle name="20% - Accent1 9 4 2 2" xfId="3475" xr:uid="{CE0B83D4-D4C3-43C4-8D7D-C5B4A70D4FB1}"/>
    <cellStyle name="20% - Accent1 9 4 3" xfId="3476" xr:uid="{4ED5129D-887A-4306-BE79-A8A6ADF887B8}"/>
    <cellStyle name="20% - Accent1 9 5" xfId="3477" xr:uid="{B6419729-0C85-484D-8936-82BA1D9EDD6C}"/>
    <cellStyle name="20% - Accent1 9 5 2" xfId="3478" xr:uid="{67D752D0-60B2-49E9-9DDC-E0D55215124E}"/>
    <cellStyle name="20% - Accent1 9 5 2 2" xfId="3479" xr:uid="{E2FD5A71-7218-4F6C-AEC3-21E352684AEE}"/>
    <cellStyle name="20% - Accent1 9 5 3" xfId="3480" xr:uid="{5BCAAE0D-FFBD-4747-96D4-7ADDC9F8C9E3}"/>
    <cellStyle name="20% - Accent1 9 6" xfId="3481" xr:uid="{96674F80-CE70-46BD-9FC5-0F016FE929F5}"/>
    <cellStyle name="20% - Accent1 9 6 2" xfId="3482" xr:uid="{6CF1E267-5636-491D-A842-50A09C611EAB}"/>
    <cellStyle name="20% - Accent1 9 6 2 2" xfId="3483" xr:uid="{0F60FA47-9FEB-4B2F-8342-EAC92BDBF910}"/>
    <cellStyle name="20% - Accent1 9 6 3" xfId="3484" xr:uid="{8A49354F-A95B-40DD-8573-C248CE63F6EB}"/>
    <cellStyle name="20% - Accent1 9 7" xfId="3485" xr:uid="{4EB60A2C-220C-4F19-9A7A-CDACD41DE326}"/>
    <cellStyle name="20% - Accent1 9 7 2" xfId="3486" xr:uid="{2772B711-A475-41B8-A38C-9390DD4DF8BD}"/>
    <cellStyle name="20% - Accent1 9 8" xfId="3487" xr:uid="{1EA3AEC3-B815-46AF-8627-0AFDEFA08E7F}"/>
    <cellStyle name="20% - Accent2 10" xfId="3488" xr:uid="{89E6994D-8533-4D9D-8C6A-BA689B085267}"/>
    <cellStyle name="20% - Accent2 10 2" xfId="3489" xr:uid="{7A2CDA02-4DED-41A5-B152-6730B9950D3A}"/>
    <cellStyle name="20% - Accent2 10 2 2" xfId="3490" xr:uid="{6373F33E-B82E-4E86-8E6A-CBFAB933D150}"/>
    <cellStyle name="20% - Accent2 10 2 2 2" xfId="3491" xr:uid="{57FBAFEA-AF1D-4352-BEA7-4C51F1555F33}"/>
    <cellStyle name="20% - Accent2 10 2 2 2 2" xfId="3492" xr:uid="{4C5EC84F-EFA8-4BC7-963B-2E416A6B20E4}"/>
    <cellStyle name="20% - Accent2 10 2 2 2 2 2" xfId="3493" xr:uid="{4E6B5A1F-2815-4FA9-A613-572C390EDFEA}"/>
    <cellStyle name="20% - Accent2 10 2 2 2 3" xfId="3494" xr:uid="{DA0BFB56-6A95-4A76-A055-690C2ADB918A}"/>
    <cellStyle name="20% - Accent2 10 2 2 3" xfId="3495" xr:uid="{DE8198EF-C9CE-439C-88ED-C1956F81E479}"/>
    <cellStyle name="20% - Accent2 10 2 2 3 2" xfId="3496" xr:uid="{CFC77BE1-8473-458E-B82C-C3497F98767C}"/>
    <cellStyle name="20% - Accent2 10 2 2 3 2 2" xfId="3497" xr:uid="{FDDEA5F7-E6F7-4129-8CE0-46AE27053B12}"/>
    <cellStyle name="20% - Accent2 10 2 2 3 3" xfId="3498" xr:uid="{CB43B977-473D-402E-8962-C8F5E75A488B}"/>
    <cellStyle name="20% - Accent2 10 2 2 4" xfId="3499" xr:uid="{B5E461E3-AAF0-4739-BE77-F83528DFA3AE}"/>
    <cellStyle name="20% - Accent2 10 2 2 4 2" xfId="3500" xr:uid="{6D5468B9-A485-4D5D-8D01-96E3EB74B032}"/>
    <cellStyle name="20% - Accent2 10 2 2 4 2 2" xfId="3501" xr:uid="{AF9AA727-FD49-4FA0-8BBD-F089DD56B169}"/>
    <cellStyle name="20% - Accent2 10 2 2 4 3" xfId="3502" xr:uid="{B68058C9-B933-4A93-AEE1-0BD574889EB0}"/>
    <cellStyle name="20% - Accent2 10 2 2 5" xfId="3503" xr:uid="{74F1F99A-186B-4A92-9E8E-5BD041CD6111}"/>
    <cellStyle name="20% - Accent2 10 2 2 5 2" xfId="3504" xr:uid="{91E910C9-B433-419D-9F44-C163908EB234}"/>
    <cellStyle name="20% - Accent2 10 2 2 6" xfId="3505" xr:uid="{A26DAA7A-6794-4170-BB0C-4A3C1325B16F}"/>
    <cellStyle name="20% - Accent2 10 2 3" xfId="3506" xr:uid="{304329AD-4531-4008-88EB-6546D7896F53}"/>
    <cellStyle name="20% - Accent2 10 2 3 2" xfId="3507" xr:uid="{23A87C04-66B1-4BAC-B3AD-6E254BC7DD77}"/>
    <cellStyle name="20% - Accent2 10 2 3 2 2" xfId="3508" xr:uid="{FF6ECCB2-F7DE-4204-9121-3CFAE0D361AA}"/>
    <cellStyle name="20% - Accent2 10 2 3 3" xfId="3509" xr:uid="{FE8D417D-6D46-4D0B-881D-05EF1AC292B6}"/>
    <cellStyle name="20% - Accent2 10 2 4" xfId="3510" xr:uid="{FBC1EED7-465F-44AD-AECF-BED4BFFB0139}"/>
    <cellStyle name="20% - Accent2 10 2 4 2" xfId="3511" xr:uid="{B0B1277D-89A6-4B90-8750-2A408EC27F76}"/>
    <cellStyle name="20% - Accent2 10 2 4 2 2" xfId="3512" xr:uid="{05C8B867-7124-42B9-AD4F-88CAFAD05CA4}"/>
    <cellStyle name="20% - Accent2 10 2 4 3" xfId="3513" xr:uid="{6E8AA441-1603-4746-AE8A-F5B24758420F}"/>
    <cellStyle name="20% - Accent2 10 2 5" xfId="3514" xr:uid="{DF740F87-EC6F-4DEB-9773-5F5FB2309D6F}"/>
    <cellStyle name="20% - Accent2 10 2 5 2" xfId="3515" xr:uid="{BE5F042D-E90A-4A44-8C59-ED3C91CA5DD9}"/>
    <cellStyle name="20% - Accent2 10 2 5 2 2" xfId="3516" xr:uid="{97502DF1-6DB6-4B21-8AD4-75C0CE551E67}"/>
    <cellStyle name="20% - Accent2 10 2 5 3" xfId="3517" xr:uid="{51920A1D-9853-4620-A836-29E176730F02}"/>
    <cellStyle name="20% - Accent2 10 2 6" xfId="3518" xr:uid="{4B611585-368F-4643-B452-A19ED91F5262}"/>
    <cellStyle name="20% - Accent2 10 2 6 2" xfId="3519" xr:uid="{67625D1D-2497-4A25-A854-F6675CFAA112}"/>
    <cellStyle name="20% - Accent2 10 2 7" xfId="3520" xr:uid="{3BFA71EF-0F71-4492-B9E1-0328ED55C47B}"/>
    <cellStyle name="20% - Accent2 10 3" xfId="3521" xr:uid="{4A97E27B-6B28-442D-B7BF-9D41DEE6A502}"/>
    <cellStyle name="20% - Accent2 10 3 2" xfId="3522" xr:uid="{CD817709-8A37-433D-AFA4-742F62AB4BF8}"/>
    <cellStyle name="20% - Accent2 10 3 2 2" xfId="3523" xr:uid="{CC274A63-6BFB-4105-ADC3-CCF755329C9E}"/>
    <cellStyle name="20% - Accent2 10 3 2 2 2" xfId="3524" xr:uid="{5E2D990E-388F-4EA9-BCF6-4DEB6F6BF5FC}"/>
    <cellStyle name="20% - Accent2 10 3 2 3" xfId="3525" xr:uid="{86906B99-D322-474A-BBBC-E540D68B24DC}"/>
    <cellStyle name="20% - Accent2 10 3 3" xfId="3526" xr:uid="{246C2FCD-BA50-45DC-9139-DC3688710EE2}"/>
    <cellStyle name="20% - Accent2 10 3 3 2" xfId="3527" xr:uid="{CD9F2427-9D48-4735-A4A3-3EA9408C8F5B}"/>
    <cellStyle name="20% - Accent2 10 3 3 2 2" xfId="3528" xr:uid="{76717E29-F0BA-44A3-8545-A4A7A291948E}"/>
    <cellStyle name="20% - Accent2 10 3 3 3" xfId="3529" xr:uid="{EC143B12-A2FB-4060-86C9-EA292167C782}"/>
    <cellStyle name="20% - Accent2 10 3 4" xfId="3530" xr:uid="{AB15C246-83F4-461D-8549-1EB84314E1E8}"/>
    <cellStyle name="20% - Accent2 10 3 4 2" xfId="3531" xr:uid="{EF4A7F22-CE74-4BDB-AC67-9F5AF4AD0E5F}"/>
    <cellStyle name="20% - Accent2 10 3 4 2 2" xfId="3532" xr:uid="{E7F06FDE-5ECA-476D-868B-43FF90C3F228}"/>
    <cellStyle name="20% - Accent2 10 3 4 3" xfId="3533" xr:uid="{81A4E409-40F0-4570-9E96-EB040D147CC3}"/>
    <cellStyle name="20% - Accent2 10 3 5" xfId="3534" xr:uid="{EA07E6E3-7AB5-4729-A831-5BA4B1320893}"/>
    <cellStyle name="20% - Accent2 10 3 5 2" xfId="3535" xr:uid="{4EA80A22-B413-4379-8186-C7EB2B209306}"/>
    <cellStyle name="20% - Accent2 10 3 6" xfId="3536" xr:uid="{229BC02C-1396-4CDD-88CA-934609AD2681}"/>
    <cellStyle name="20% - Accent2 10 4" xfId="3537" xr:uid="{919D16A5-85C6-4DD7-A64B-F034FD88DA2F}"/>
    <cellStyle name="20% - Accent2 10 4 2" xfId="3538" xr:uid="{8C44077C-6648-4BDE-84EB-976EFF749CC0}"/>
    <cellStyle name="20% - Accent2 10 4 2 2" xfId="3539" xr:uid="{36C664B0-1DB1-4129-8E5B-245367A023E5}"/>
    <cellStyle name="20% - Accent2 10 4 3" xfId="3540" xr:uid="{2C5074EE-65D4-4D99-86C8-EA5BF6810B00}"/>
    <cellStyle name="20% - Accent2 10 5" xfId="3541" xr:uid="{02279E2B-D21B-46E6-AFB6-3625A6C6A379}"/>
    <cellStyle name="20% - Accent2 10 5 2" xfId="3542" xr:uid="{DCC30291-7B12-4E8B-95CD-86685358702B}"/>
    <cellStyle name="20% - Accent2 10 5 2 2" xfId="3543" xr:uid="{972C0836-4D09-4BC8-8B8A-5E60F0EA9D10}"/>
    <cellStyle name="20% - Accent2 10 5 3" xfId="3544" xr:uid="{09A510E0-5A02-4909-863F-2285B6F28658}"/>
    <cellStyle name="20% - Accent2 10 6" xfId="3545" xr:uid="{5A4CE31D-900E-4D3B-8053-404450E34963}"/>
    <cellStyle name="20% - Accent2 10 6 2" xfId="3546" xr:uid="{51204A2D-CB52-41A1-8931-8640E0F5C51F}"/>
    <cellStyle name="20% - Accent2 10 6 2 2" xfId="3547" xr:uid="{596C472F-0069-4D51-B9F0-F351EA50CD11}"/>
    <cellStyle name="20% - Accent2 10 6 3" xfId="3548" xr:uid="{641E1CD8-3290-4167-93C8-0E65241B16EC}"/>
    <cellStyle name="20% - Accent2 10 7" xfId="3549" xr:uid="{A9637EB7-68AE-4794-974C-1985E3884C02}"/>
    <cellStyle name="20% - Accent2 10 7 2" xfId="3550" xr:uid="{749ED258-EBAD-4D1E-9BAE-FB0D57E8B8F8}"/>
    <cellStyle name="20% - Accent2 10 8" xfId="3551" xr:uid="{8176D7C5-A5B3-464A-BEA2-D93B41F55664}"/>
    <cellStyle name="20% - Accent2 11" xfId="3552" xr:uid="{5627A18E-F66E-452E-902B-A66C86ADD3E2}"/>
    <cellStyle name="20% - Accent2 11 2" xfId="3553" xr:uid="{414D9EA1-E694-495B-BBAF-E0D5E9D95EB6}"/>
    <cellStyle name="20% - Accent2 11 2 2" xfId="3554" xr:uid="{9F38240B-4D9B-494C-AA05-D285C8D2803F}"/>
    <cellStyle name="20% - Accent2 11 2 2 2" xfId="3555" xr:uid="{4DE033D0-C0B0-4B79-A503-508C8C728499}"/>
    <cellStyle name="20% - Accent2 11 2 2 2 2" xfId="3556" xr:uid="{1B7C44EF-0CCB-469D-975F-7ADE1403A6C1}"/>
    <cellStyle name="20% - Accent2 11 2 2 2 2 2" xfId="3557" xr:uid="{BEFC4AA9-D8FE-4CDA-BE94-B8E98B300D06}"/>
    <cellStyle name="20% - Accent2 11 2 2 2 3" xfId="3558" xr:uid="{23BE20B3-E30F-49EC-80E0-83140B8BFCC6}"/>
    <cellStyle name="20% - Accent2 11 2 2 3" xfId="3559" xr:uid="{D08A14FF-B079-411B-975C-43E1D35E3E3A}"/>
    <cellStyle name="20% - Accent2 11 2 2 3 2" xfId="3560" xr:uid="{5246944D-95BB-4B09-A7A4-D50E129AD897}"/>
    <cellStyle name="20% - Accent2 11 2 2 3 2 2" xfId="3561" xr:uid="{593D9B3F-D916-46C2-A1AF-9B59F0B74EE7}"/>
    <cellStyle name="20% - Accent2 11 2 2 3 3" xfId="3562" xr:uid="{887A3E44-EEF4-442B-83A6-96A989379717}"/>
    <cellStyle name="20% - Accent2 11 2 2 4" xfId="3563" xr:uid="{FFDC7B7F-305A-46C9-8688-D1856D4618B0}"/>
    <cellStyle name="20% - Accent2 11 2 2 4 2" xfId="3564" xr:uid="{030EA79A-EFAD-4069-B4BB-487DE73D3EBE}"/>
    <cellStyle name="20% - Accent2 11 2 2 4 2 2" xfId="3565" xr:uid="{2F995399-B031-49D0-8EC9-3B8AC8C3D24C}"/>
    <cellStyle name="20% - Accent2 11 2 2 4 3" xfId="3566" xr:uid="{A1F798C8-7697-4458-A0C0-1066DE9247D7}"/>
    <cellStyle name="20% - Accent2 11 2 2 5" xfId="3567" xr:uid="{EDDE1429-BE39-48B1-8658-A61C942E4134}"/>
    <cellStyle name="20% - Accent2 11 2 2 5 2" xfId="3568" xr:uid="{1741C492-F1D4-4987-903A-E8602847CBD4}"/>
    <cellStyle name="20% - Accent2 11 2 2 6" xfId="3569" xr:uid="{C86729D1-931A-4336-B9B2-1426E9AE9E22}"/>
    <cellStyle name="20% - Accent2 11 2 3" xfId="3570" xr:uid="{0D19E28F-F37A-41D8-B34B-7B44E58DB265}"/>
    <cellStyle name="20% - Accent2 11 2 3 2" xfId="3571" xr:uid="{CCB64C6F-BD52-4278-B04B-BA816F1E1640}"/>
    <cellStyle name="20% - Accent2 11 2 3 2 2" xfId="3572" xr:uid="{501BAD72-6AD9-4273-846C-EC3208D94B90}"/>
    <cellStyle name="20% - Accent2 11 2 3 3" xfId="3573" xr:uid="{B768C28F-688B-4E8A-B91C-21EA71865486}"/>
    <cellStyle name="20% - Accent2 11 2 4" xfId="3574" xr:uid="{DA84FD8C-F50F-459F-9917-AAE3D1C9C7AC}"/>
    <cellStyle name="20% - Accent2 11 2 4 2" xfId="3575" xr:uid="{50FDBAF5-6D33-4D1B-8101-45D6066173AD}"/>
    <cellStyle name="20% - Accent2 11 2 4 2 2" xfId="3576" xr:uid="{3C3EDF51-E4E8-47F9-BC62-1F33C3F46962}"/>
    <cellStyle name="20% - Accent2 11 2 4 3" xfId="3577" xr:uid="{1F8CBE1D-2109-41DA-928D-FE727B99E676}"/>
    <cellStyle name="20% - Accent2 11 2 5" xfId="3578" xr:uid="{C47A08AF-C3AD-42A4-9AD8-F387C2CF1B9A}"/>
    <cellStyle name="20% - Accent2 11 2 5 2" xfId="3579" xr:uid="{CB1E7DF1-5091-4584-82B5-F4A02BF227C6}"/>
    <cellStyle name="20% - Accent2 11 2 5 2 2" xfId="3580" xr:uid="{8B77319F-B4D3-48CE-83A9-0D6786DC24D0}"/>
    <cellStyle name="20% - Accent2 11 2 5 3" xfId="3581" xr:uid="{AAA887C5-D72A-4EDB-AB4B-23D54C2EEA28}"/>
    <cellStyle name="20% - Accent2 11 2 6" xfId="3582" xr:uid="{0EC467FE-D498-48F3-8D59-E8CE021476A5}"/>
    <cellStyle name="20% - Accent2 11 2 6 2" xfId="3583" xr:uid="{F4F399D4-3E39-497E-9C0B-C8A47E6ED331}"/>
    <cellStyle name="20% - Accent2 11 2 7" xfId="3584" xr:uid="{BFA51EC1-35F6-4967-ABD7-72F484973465}"/>
    <cellStyle name="20% - Accent2 11 3" xfId="3585" xr:uid="{AAD4ECBA-E119-41A1-A2AA-D8C08A62F96C}"/>
    <cellStyle name="20% - Accent2 11 3 2" xfId="3586" xr:uid="{40ED303E-F3C0-44AB-AFDA-9E218245AE6A}"/>
    <cellStyle name="20% - Accent2 11 3 2 2" xfId="3587" xr:uid="{91285E95-E215-4C0B-82FD-DF292A4FEEF3}"/>
    <cellStyle name="20% - Accent2 11 3 2 2 2" xfId="3588" xr:uid="{2B5A31D9-0B9B-4F1A-A340-72AAE073B091}"/>
    <cellStyle name="20% - Accent2 11 3 2 3" xfId="3589" xr:uid="{80EF3C0E-3BC6-4C32-8D21-43FF02E1FFBF}"/>
    <cellStyle name="20% - Accent2 11 3 3" xfId="3590" xr:uid="{27E153E1-6F6F-4DA2-B814-4B56ECA6E050}"/>
    <cellStyle name="20% - Accent2 11 3 3 2" xfId="3591" xr:uid="{1EB5D5B2-64B0-40B2-9555-DFDAEF16AA09}"/>
    <cellStyle name="20% - Accent2 11 3 3 2 2" xfId="3592" xr:uid="{B6A65B55-A492-426E-B940-D4F04B95942F}"/>
    <cellStyle name="20% - Accent2 11 3 3 3" xfId="3593" xr:uid="{B3D70823-6B46-4BAA-A140-C58AD95C7ACF}"/>
    <cellStyle name="20% - Accent2 11 3 4" xfId="3594" xr:uid="{91DF0353-C937-491D-833E-1DC668B0973E}"/>
    <cellStyle name="20% - Accent2 11 3 4 2" xfId="3595" xr:uid="{A0E27937-2C34-45D1-BF77-58D93742808B}"/>
    <cellStyle name="20% - Accent2 11 3 4 2 2" xfId="3596" xr:uid="{BFBE0BF6-B52B-454F-8A33-4F657FA77C50}"/>
    <cellStyle name="20% - Accent2 11 3 4 3" xfId="3597" xr:uid="{7C77BB78-2B01-476F-A95D-4422D256359C}"/>
    <cellStyle name="20% - Accent2 11 3 5" xfId="3598" xr:uid="{8611764D-5974-4D30-A425-C37AF90D116F}"/>
    <cellStyle name="20% - Accent2 11 3 5 2" xfId="3599" xr:uid="{5CDB4FAB-3A1B-40ED-BCD9-6D74B0C7206F}"/>
    <cellStyle name="20% - Accent2 11 3 6" xfId="3600" xr:uid="{B5E04E5E-DA5D-4D4F-B772-230DE1C971B7}"/>
    <cellStyle name="20% - Accent2 11 4" xfId="3601" xr:uid="{1151CAE4-7597-406E-995E-C6BB52582BA3}"/>
    <cellStyle name="20% - Accent2 11 4 2" xfId="3602" xr:uid="{89518B5E-6E37-4B49-A7CC-0F8417D326BB}"/>
    <cellStyle name="20% - Accent2 11 4 2 2" xfId="3603" xr:uid="{0497DF04-1D8E-4285-B43C-823FEBA1A3EB}"/>
    <cellStyle name="20% - Accent2 11 4 3" xfId="3604" xr:uid="{910A06D1-7221-44D8-9A8C-CE6D754BCD8C}"/>
    <cellStyle name="20% - Accent2 11 5" xfId="3605" xr:uid="{C1BC6014-901F-45B8-B246-5C44477F4110}"/>
    <cellStyle name="20% - Accent2 11 5 2" xfId="3606" xr:uid="{712E6783-6BFD-4F2D-8028-D222C4746E9A}"/>
    <cellStyle name="20% - Accent2 11 5 2 2" xfId="3607" xr:uid="{A40D30FF-6FCB-47AC-B29A-BA12FE953D36}"/>
    <cellStyle name="20% - Accent2 11 5 3" xfId="3608" xr:uid="{89BA66B9-2727-4C43-8128-27FCD0D32F52}"/>
    <cellStyle name="20% - Accent2 11 6" xfId="3609" xr:uid="{281A3F5F-1D56-4A04-B053-6849AC7C1E61}"/>
    <cellStyle name="20% - Accent2 11 6 2" xfId="3610" xr:uid="{F685A025-BB6E-4B2B-8E40-419097E486AF}"/>
    <cellStyle name="20% - Accent2 11 6 2 2" xfId="3611" xr:uid="{19741029-C663-4973-8E47-DB9663107725}"/>
    <cellStyle name="20% - Accent2 11 6 3" xfId="3612" xr:uid="{49D3E088-4CB9-4EAF-B920-BE5E1F7C8BB1}"/>
    <cellStyle name="20% - Accent2 11 7" xfId="3613" xr:uid="{59AD9CB4-D261-4A3B-AE02-E6F49F78AA12}"/>
    <cellStyle name="20% - Accent2 11 7 2" xfId="3614" xr:uid="{BF96BE04-706E-40CE-BE5F-461C325744F8}"/>
    <cellStyle name="20% - Accent2 11 8" xfId="3615" xr:uid="{6E1CE604-28E1-471E-8B1D-73E0BBC41B55}"/>
    <cellStyle name="20% - Accent2 12" xfId="3616" xr:uid="{5EEFE880-87E5-4C2A-B389-54C88DC7C138}"/>
    <cellStyle name="20% - Accent2 12 2" xfId="3617" xr:uid="{3B242951-4671-47F1-8687-350A2C47A2D3}"/>
    <cellStyle name="20% - Accent2 12 2 2" xfId="3618" xr:uid="{528305D2-F14F-4538-8BD1-A87E4623F7A8}"/>
    <cellStyle name="20% - Accent2 12 2 2 2" xfId="3619" xr:uid="{00E6F873-2FC8-4A28-945B-3B543BB63A6F}"/>
    <cellStyle name="20% - Accent2 12 2 2 2 2" xfId="3620" xr:uid="{166F8575-E982-42B1-A605-526F2460DF70}"/>
    <cellStyle name="20% - Accent2 12 2 2 3" xfId="3621" xr:uid="{784A68D5-E58C-4246-9415-CF98B8938233}"/>
    <cellStyle name="20% - Accent2 12 2 3" xfId="3622" xr:uid="{2CF95BFD-3130-4D06-B630-6491C2A0FFE7}"/>
    <cellStyle name="20% - Accent2 12 2 3 2" xfId="3623" xr:uid="{0D697E52-A1AE-4DBB-BFB4-33BC6600994E}"/>
    <cellStyle name="20% - Accent2 12 2 3 2 2" xfId="3624" xr:uid="{89A67B8D-8114-4A26-96C6-7E9C44E6045C}"/>
    <cellStyle name="20% - Accent2 12 2 3 3" xfId="3625" xr:uid="{11E8CC43-1F77-49DA-B611-5EED0E7383EA}"/>
    <cellStyle name="20% - Accent2 12 2 4" xfId="3626" xr:uid="{B9B5D987-4563-4CCF-8287-B9DE8EC59274}"/>
    <cellStyle name="20% - Accent2 12 2 4 2" xfId="3627" xr:uid="{4B04A225-18CC-401A-9341-7D967911CD59}"/>
    <cellStyle name="20% - Accent2 12 2 4 2 2" xfId="3628" xr:uid="{52F8DC7A-5BE7-4B8A-A377-0242D2FC09DB}"/>
    <cellStyle name="20% - Accent2 12 2 4 3" xfId="3629" xr:uid="{CBE0BE16-AC09-45B1-9C8B-F4FC3E29A7C5}"/>
    <cellStyle name="20% - Accent2 12 2 5" xfId="3630" xr:uid="{3BED471C-6D64-40DB-95F7-49517C50B096}"/>
    <cellStyle name="20% - Accent2 12 2 5 2" xfId="3631" xr:uid="{1975F563-64C7-4BE4-ACD0-2E32F402BC9D}"/>
    <cellStyle name="20% - Accent2 12 2 6" xfId="3632" xr:uid="{94A1C974-2C60-40B2-903B-4399E1BA65C1}"/>
    <cellStyle name="20% - Accent2 12 3" xfId="3633" xr:uid="{065BB14E-EE23-4516-8B19-1197E5F60C07}"/>
    <cellStyle name="20% - Accent2 12 3 2" xfId="3634" xr:uid="{4E283701-86BE-4EB7-8634-3A850D04A809}"/>
    <cellStyle name="20% - Accent2 12 3 2 2" xfId="3635" xr:uid="{F919878F-E799-48B0-819E-9E73745E7043}"/>
    <cellStyle name="20% - Accent2 12 3 3" xfId="3636" xr:uid="{DC385F71-B780-4D03-92EB-96C84797611E}"/>
    <cellStyle name="20% - Accent2 12 4" xfId="3637" xr:uid="{B9779DDD-25C9-4AE6-88F3-1FA0B521255D}"/>
    <cellStyle name="20% - Accent2 12 4 2" xfId="3638" xr:uid="{D9A64C3A-6ED6-48C1-9A04-0925C3C4246E}"/>
    <cellStyle name="20% - Accent2 12 4 2 2" xfId="3639" xr:uid="{67414B2C-781E-4C42-8E11-DB50B4F0DD17}"/>
    <cellStyle name="20% - Accent2 12 4 3" xfId="3640" xr:uid="{5B48CD4A-8C31-48CF-9A42-CEC7EFFC0C32}"/>
    <cellStyle name="20% - Accent2 12 5" xfId="3641" xr:uid="{A802D6C5-4404-45C5-B528-9CE132FB3C2B}"/>
    <cellStyle name="20% - Accent2 12 5 2" xfId="3642" xr:uid="{660656A6-D40F-45F3-AEE6-F01DFB187812}"/>
    <cellStyle name="20% - Accent2 12 5 2 2" xfId="3643" xr:uid="{EFF0890E-BB8D-4BFE-91AA-BC1725AB7591}"/>
    <cellStyle name="20% - Accent2 12 5 3" xfId="3644" xr:uid="{106E7119-7931-4A4B-8B89-93242B9BA24D}"/>
    <cellStyle name="20% - Accent2 12 6" xfId="3645" xr:uid="{A4725865-C2C9-41F9-928C-D6D8AE49213A}"/>
    <cellStyle name="20% - Accent2 12 6 2" xfId="3646" xr:uid="{16D96BCE-B45A-4FB0-89AE-78130F9A09C9}"/>
    <cellStyle name="20% - Accent2 12 7" xfId="3647" xr:uid="{4B53267D-CB90-4B81-AD8D-B591BABBE515}"/>
    <cellStyle name="20% - Accent2 13" xfId="3648" xr:uid="{ECBCFCFE-BA9C-4164-B4B3-3B910B33E30F}"/>
    <cellStyle name="20% - Accent2 13 2" xfId="3649" xr:uid="{FA7C7609-906D-478E-84A2-50AC1EAFE160}"/>
    <cellStyle name="20% - Accent2 13 2 2" xfId="3650" xr:uid="{F5147237-AEEF-4A9A-9F35-72DE67E9624F}"/>
    <cellStyle name="20% - Accent2 13 2 2 2" xfId="3651" xr:uid="{65C22E63-F017-4AB5-ADE1-31C80D4003D8}"/>
    <cellStyle name="20% - Accent2 13 2 3" xfId="3652" xr:uid="{77AEA73E-79A8-4FC9-88F9-363F52726A6E}"/>
    <cellStyle name="20% - Accent2 13 3" xfId="3653" xr:uid="{244FB7B8-FE3D-4CCC-8F38-F4B94110CB43}"/>
    <cellStyle name="20% - Accent2 13 3 2" xfId="3654" xr:uid="{D3F5C873-6660-4B18-BE32-1778524452D6}"/>
    <cellStyle name="20% - Accent2 13 3 2 2" xfId="3655" xr:uid="{DB3DEB6F-5654-426B-B49E-A47D96551520}"/>
    <cellStyle name="20% - Accent2 13 3 3" xfId="3656" xr:uid="{6FD79054-D98E-4C96-8C94-42D065D87ACD}"/>
    <cellStyle name="20% - Accent2 13 4" xfId="3657" xr:uid="{AF9A6E31-0896-4397-A5B2-DAD319643398}"/>
    <cellStyle name="20% - Accent2 13 4 2" xfId="3658" xr:uid="{8137579A-852C-4A1A-9597-428599A35734}"/>
    <cellStyle name="20% - Accent2 13 4 2 2" xfId="3659" xr:uid="{C454EC1B-95B2-470C-BF21-65BE1911EB2E}"/>
    <cellStyle name="20% - Accent2 13 4 3" xfId="3660" xr:uid="{57BC28E3-0AAC-4EC6-9669-A00E2F615B08}"/>
    <cellStyle name="20% - Accent2 13 5" xfId="3661" xr:uid="{43BB97DA-0A7F-4C35-90CA-0AF573F81A45}"/>
    <cellStyle name="20% - Accent2 13 5 2" xfId="3662" xr:uid="{98A874DC-A411-449B-83A5-BC03830E5B55}"/>
    <cellStyle name="20% - Accent2 13 6" xfId="3663" xr:uid="{1BBC02A3-E3F7-4422-A9B9-098092C35EF8}"/>
    <cellStyle name="20% - Accent2 14" xfId="3664" xr:uid="{8441C9C5-9279-4521-804B-80B16D0519B7}"/>
    <cellStyle name="20% - Accent2 14 2" xfId="3665" xr:uid="{0582968D-68B8-4E88-A1CD-FB4041DE7E82}"/>
    <cellStyle name="20% - Accent2 14 2 2" xfId="3666" xr:uid="{E78FDE21-01C4-46EB-8A96-53F3B9442629}"/>
    <cellStyle name="20% - Accent2 14 2 2 2" xfId="3667" xr:uid="{611F5B70-BF6C-42FA-A1C3-66E026AA52C4}"/>
    <cellStyle name="20% - Accent2 14 2 3" xfId="3668" xr:uid="{6420BEF9-D336-4DB7-9AFC-104F06CBE53D}"/>
    <cellStyle name="20% - Accent2 14 3" xfId="3669" xr:uid="{518C6B1F-D935-483D-9603-430B92DAB5DD}"/>
    <cellStyle name="20% - Accent2 14 3 2" xfId="3670" xr:uid="{8D620AF1-D493-4800-A520-5371C3E21023}"/>
    <cellStyle name="20% - Accent2 14 3 2 2" xfId="3671" xr:uid="{9714D4CF-F9F2-4C7B-A29B-B3D32E050740}"/>
    <cellStyle name="20% - Accent2 14 3 3" xfId="3672" xr:uid="{278F9216-EE65-48AE-88EA-F579C94CEB03}"/>
    <cellStyle name="20% - Accent2 14 4" xfId="3673" xr:uid="{D65C2F0D-E648-4949-ACA0-A37C468B97CB}"/>
    <cellStyle name="20% - Accent2 14 4 2" xfId="3674" xr:uid="{D1043274-6CC4-454A-8E4F-87B1F2A848E2}"/>
    <cellStyle name="20% - Accent2 14 4 2 2" xfId="3675" xr:uid="{DB0D7D69-6D67-4704-B12C-CD6458FBF712}"/>
    <cellStyle name="20% - Accent2 14 4 3" xfId="3676" xr:uid="{69E12A45-45DB-4398-A6A6-5A029FE1BA1A}"/>
    <cellStyle name="20% - Accent2 14 5" xfId="3677" xr:uid="{C00A9F8C-086A-486D-9EC0-2D92D0CFDBF1}"/>
    <cellStyle name="20% - Accent2 14 5 2" xfId="3678" xr:uid="{0B6ACF0E-0D5A-4898-9FC4-92ECBC9E0724}"/>
    <cellStyle name="20% - Accent2 14 6" xfId="3679" xr:uid="{E094CDB3-8415-43E9-BF63-DB8D8F10217B}"/>
    <cellStyle name="20% - Accent2 15" xfId="3680" xr:uid="{7033447A-77BC-4C47-8C3A-BB9B1A26627F}"/>
    <cellStyle name="20% - Accent2 15 2" xfId="3681" xr:uid="{A79D7019-D7AD-4A94-B562-DBD403CF5E18}"/>
    <cellStyle name="20% - Accent2 15 2 2" xfId="3682" xr:uid="{C2D94D1B-D0B4-4E7A-84A6-3AA92E7B7101}"/>
    <cellStyle name="20% - Accent2 15 2 2 2" xfId="3683" xr:uid="{9F0682DD-81DD-443B-9CD6-5D4265261732}"/>
    <cellStyle name="20% - Accent2 15 2 3" xfId="3684" xr:uid="{6D200C1B-4BB0-4CC2-9574-29E69B6C39F6}"/>
    <cellStyle name="20% - Accent2 15 3" xfId="3685" xr:uid="{2B2700E1-1B65-4841-A812-1BE9E6C77B1A}"/>
    <cellStyle name="20% - Accent2 15 3 2" xfId="3686" xr:uid="{37C841F7-2D5E-4F7A-80FD-26110DD47B35}"/>
    <cellStyle name="20% - Accent2 15 3 2 2" xfId="3687" xr:uid="{76974143-F9D2-45ED-AE4B-746C33DC78DF}"/>
    <cellStyle name="20% - Accent2 15 3 3" xfId="3688" xr:uid="{55E37CED-D0EE-4B01-A017-B0ACB60E637F}"/>
    <cellStyle name="20% - Accent2 15 4" xfId="3689" xr:uid="{77F69CAF-10EC-4AB0-A8BA-A33A159F3EC8}"/>
    <cellStyle name="20% - Accent2 15 4 2" xfId="3690" xr:uid="{9577AAC5-C675-4E0B-97A6-435420216E38}"/>
    <cellStyle name="20% - Accent2 15 4 2 2" xfId="3691" xr:uid="{634A49C4-795C-49F1-8C04-63958372E0FE}"/>
    <cellStyle name="20% - Accent2 15 4 3" xfId="3692" xr:uid="{6B2AFC0E-563D-4C9E-B073-4729F6A6BA49}"/>
    <cellStyle name="20% - Accent2 15 5" xfId="3693" xr:uid="{AE945FF1-A0B6-4BCE-8F19-57980DF23E47}"/>
    <cellStyle name="20% - Accent2 15 5 2" xfId="3694" xr:uid="{C8DBD6DA-17A6-4185-ABD2-55A2D09184E4}"/>
    <cellStyle name="20% - Accent2 15 6" xfId="3695" xr:uid="{A4D313F3-334A-4D49-8625-B9A494334A89}"/>
    <cellStyle name="20% - Accent2 16" xfId="3696" xr:uid="{540C3725-0D09-448C-9B08-7E579B96FB56}"/>
    <cellStyle name="20% - Accent2 16 2" xfId="3697" xr:uid="{A35EB75C-5574-4BEC-A2A3-9298FAD0482F}"/>
    <cellStyle name="20% - Accent2 16 2 2" xfId="3698" xr:uid="{7F9F0193-5327-4399-8F19-100842B273F2}"/>
    <cellStyle name="20% - Accent2 16 2 2 2" xfId="3699" xr:uid="{BE470377-5B69-44AD-AD57-8AC03E07D99C}"/>
    <cellStyle name="20% - Accent2 16 2 3" xfId="3700" xr:uid="{83700E0A-350C-4826-B8CC-180C7D5CB328}"/>
    <cellStyle name="20% - Accent2 16 3" xfId="3701" xr:uid="{38C0D2CB-76F4-4C55-88C8-EC9B82BC31BC}"/>
    <cellStyle name="20% - Accent2 16 3 2" xfId="3702" xr:uid="{64C8C651-B368-4D65-BC65-D682BC606B56}"/>
    <cellStyle name="20% - Accent2 16 3 2 2" xfId="3703" xr:uid="{9D7A4A35-24F6-4A6E-A9FD-35147FA15E13}"/>
    <cellStyle name="20% - Accent2 16 3 3" xfId="3704" xr:uid="{84827F1F-0B6D-46C9-BE03-783E354A664C}"/>
    <cellStyle name="20% - Accent2 16 4" xfId="3705" xr:uid="{2CC7D101-FC8D-48E8-86A6-F816CA163DAD}"/>
    <cellStyle name="20% - Accent2 16 4 2" xfId="3706" xr:uid="{4981273C-C60D-4E73-B278-26FA9F08A68E}"/>
    <cellStyle name="20% - Accent2 16 4 2 2" xfId="3707" xr:uid="{6C092BFE-0408-4E04-8DC4-66E153BF59B2}"/>
    <cellStyle name="20% - Accent2 16 4 3" xfId="3708" xr:uid="{A722CEA7-B576-4F8D-9143-F8A0CD154777}"/>
    <cellStyle name="20% - Accent2 16 5" xfId="3709" xr:uid="{AED7EAC4-2F60-41E1-9922-C3611615ED5D}"/>
    <cellStyle name="20% - Accent2 16 5 2" xfId="3710" xr:uid="{98CA1685-EC9D-4C3E-990D-9CE766657FCC}"/>
    <cellStyle name="20% - Accent2 16 6" xfId="3711" xr:uid="{2EF2019C-191E-4A3B-A493-1E8717C840A5}"/>
    <cellStyle name="20% - Accent2 17" xfId="3712" xr:uid="{92BFFA10-C92D-4827-AA56-CB75B0BB0766}"/>
    <cellStyle name="20% - Accent2 17 2" xfId="3713" xr:uid="{D3D93144-5A5C-4A73-82C5-32D9A90AD7A5}"/>
    <cellStyle name="20% - Accent2 17 2 2" xfId="3714" xr:uid="{CCF03DE6-9E12-432D-BE86-AC6B02DF6B08}"/>
    <cellStyle name="20% - Accent2 17 2 2 2" xfId="3715" xr:uid="{7B0C1B65-D37D-45D0-B99B-F23A34DF1F9B}"/>
    <cellStyle name="20% - Accent2 17 2 3" xfId="3716" xr:uid="{AF258989-95E9-4866-BF53-09B689DD97DF}"/>
    <cellStyle name="20% - Accent2 17 3" xfId="3717" xr:uid="{240CAB1A-03FC-43C9-ADA2-9C41450F919A}"/>
    <cellStyle name="20% - Accent2 17 3 2" xfId="3718" xr:uid="{73F95027-877B-4487-B79F-6F0F57476A83}"/>
    <cellStyle name="20% - Accent2 17 3 2 2" xfId="3719" xr:uid="{F4131F3E-1C8B-4FD9-97A1-32E7C1411E62}"/>
    <cellStyle name="20% - Accent2 17 3 3" xfId="3720" xr:uid="{1346AA45-0570-4C60-9F18-95CC3D74E826}"/>
    <cellStyle name="20% - Accent2 17 4" xfId="3721" xr:uid="{C9705049-DB71-4DD0-BA5D-A071B1B65363}"/>
    <cellStyle name="20% - Accent2 17 4 2" xfId="3722" xr:uid="{CE36AA72-19E8-4EE6-89CA-56E9DB160C2C}"/>
    <cellStyle name="20% - Accent2 17 4 2 2" xfId="3723" xr:uid="{EB662B32-49A4-440A-A287-0E1DF7EB7224}"/>
    <cellStyle name="20% - Accent2 17 4 3" xfId="3724" xr:uid="{8FE59755-94EE-44A3-8E13-9335214AA8B4}"/>
    <cellStyle name="20% - Accent2 17 5" xfId="3725" xr:uid="{925F220E-F2C4-4305-BAE9-256B608A4539}"/>
    <cellStyle name="20% - Accent2 17 5 2" xfId="3726" xr:uid="{C45EE6A8-235C-4586-A9B7-B663543B76A1}"/>
    <cellStyle name="20% - Accent2 17 6" xfId="3727" xr:uid="{B73E5E5C-B664-42F2-BFB3-C79ECD643E66}"/>
    <cellStyle name="20% - Accent2 18" xfId="3728" xr:uid="{6071992D-7E5E-44E5-AB44-C506D086A491}"/>
    <cellStyle name="20% - Accent2 18 2" xfId="3729" xr:uid="{25B23E2C-A514-407C-98AD-712C5B1974BA}"/>
    <cellStyle name="20% - Accent2 18 2 2" xfId="3730" xr:uid="{1F0276EE-F1D5-4711-A1B6-7226821A3158}"/>
    <cellStyle name="20% - Accent2 18 2 2 2" xfId="3731" xr:uid="{34CD927F-DA4A-4FAD-9A9B-9E3F78A69C56}"/>
    <cellStyle name="20% - Accent2 18 2 3" xfId="3732" xr:uid="{CB65AFFB-3296-462D-82B1-649C6DE2D51A}"/>
    <cellStyle name="20% - Accent2 18 3" xfId="3733" xr:uid="{90C3C23D-649A-43A1-8D07-5151D3DD3146}"/>
    <cellStyle name="20% - Accent2 18 3 2" xfId="3734" xr:uid="{5C186734-9714-4E94-AEBA-274E73D0CCE5}"/>
    <cellStyle name="20% - Accent2 18 3 2 2" xfId="3735" xr:uid="{CAC0AFB3-CB5A-42B4-B3F1-E8063967D43F}"/>
    <cellStyle name="20% - Accent2 18 3 3" xfId="3736" xr:uid="{B71B0D45-1218-410E-AE53-BF9FEA851F23}"/>
    <cellStyle name="20% - Accent2 18 4" xfId="3737" xr:uid="{2BA4935B-59C1-4A26-945F-7CE8B025CF07}"/>
    <cellStyle name="20% - Accent2 18 4 2" xfId="3738" xr:uid="{82163EF6-F773-4963-9243-C616F3ACE494}"/>
    <cellStyle name="20% - Accent2 18 4 2 2" xfId="3739" xr:uid="{75999E48-2179-46CB-8721-AC40F812ECE5}"/>
    <cellStyle name="20% - Accent2 18 4 3" xfId="3740" xr:uid="{96B9C267-A147-4E2D-BB30-F333393DCF27}"/>
    <cellStyle name="20% - Accent2 18 5" xfId="3741" xr:uid="{4D91BAEE-97DA-4745-8F89-76EBA3AA26BF}"/>
    <cellStyle name="20% - Accent2 18 5 2" xfId="3742" xr:uid="{1B6CD962-8C6B-4EC4-BDDA-0FFE3DB198B2}"/>
    <cellStyle name="20% - Accent2 18 6" xfId="3743" xr:uid="{6CD1595F-1183-49D5-A3E0-2B379A36949F}"/>
    <cellStyle name="20% - Accent2 19" xfId="3744" xr:uid="{E1ACD024-9B25-4FD0-BED7-559800549BD0}"/>
    <cellStyle name="20% - Accent2 19 2" xfId="3745" xr:uid="{8A6A43A4-FEB7-4FCE-B614-5F2C62C2E483}"/>
    <cellStyle name="20% - Accent2 19 2 2" xfId="3746" xr:uid="{E3065598-881C-411F-B260-D9ED454CE5CB}"/>
    <cellStyle name="20% - Accent2 19 2 2 2" xfId="3747" xr:uid="{F5C27095-FDE5-4FB4-8757-304CC9932A73}"/>
    <cellStyle name="20% - Accent2 19 2 3" xfId="3748" xr:uid="{9DDC93D6-9C4C-40C7-8EBF-E57E333AF4A5}"/>
    <cellStyle name="20% - Accent2 19 3" xfId="3749" xr:uid="{470D9F57-5A35-440C-A820-45F6C810E45E}"/>
    <cellStyle name="20% - Accent2 19 3 2" xfId="3750" xr:uid="{B549BBFD-3E25-42DF-B393-687E89F46992}"/>
    <cellStyle name="20% - Accent2 19 3 2 2" xfId="3751" xr:uid="{1F1F22A3-A054-4FF4-B042-D4781D8ED667}"/>
    <cellStyle name="20% - Accent2 19 3 3" xfId="3752" xr:uid="{460BAAF8-77B3-4B28-8EBB-D2695A7CA881}"/>
    <cellStyle name="20% - Accent2 19 4" xfId="3753" xr:uid="{825CD688-9075-47CA-AD80-FF7722484C53}"/>
    <cellStyle name="20% - Accent2 19 4 2" xfId="3754" xr:uid="{79709A33-DF42-4C76-8476-3E12F4C1E0C4}"/>
    <cellStyle name="20% - Accent2 19 4 2 2" xfId="3755" xr:uid="{0A85F3FC-1B02-466D-8482-2ADB69AA985B}"/>
    <cellStyle name="20% - Accent2 19 4 3" xfId="3756" xr:uid="{A85C9636-5624-438F-AC8D-102F504B8F7D}"/>
    <cellStyle name="20% - Accent2 19 5" xfId="3757" xr:uid="{6C3FEAC4-4E53-401B-A97A-711A1213B260}"/>
    <cellStyle name="20% - Accent2 19 5 2" xfId="3758" xr:uid="{39352772-91C9-4ED2-82CD-4A5EDF8036A2}"/>
    <cellStyle name="20% - Accent2 19 6" xfId="3759" xr:uid="{320AFEE1-8C91-4A32-B43A-858F9B3D6A41}"/>
    <cellStyle name="20% - Accent2 2" xfId="1278" xr:uid="{00000000-0005-0000-0000-000002000000}"/>
    <cellStyle name="20% - Accent2 2 10" xfId="3761" xr:uid="{7B327509-DAA4-4A0C-B088-9242C74E1EF2}"/>
    <cellStyle name="20% - Accent2 2 10 2" xfId="3762" xr:uid="{4C991651-0284-49A5-9AC4-D488C434D328}"/>
    <cellStyle name="20% - Accent2 2 10 2 2" xfId="3763" xr:uid="{AAB31A1E-7193-418C-ADB9-98A3FC2066D8}"/>
    <cellStyle name="20% - Accent2 2 10 2 2 2" xfId="3764" xr:uid="{964CBFEA-6CD5-4611-B6F7-22C963A96EA6}"/>
    <cellStyle name="20% - Accent2 2 10 2 3" xfId="3765" xr:uid="{743A8E34-A256-47F9-83EF-56C825426A49}"/>
    <cellStyle name="20% - Accent2 2 10 3" xfId="3766" xr:uid="{1E6B5A02-F341-42C6-8C7B-8FC5467BAC2D}"/>
    <cellStyle name="20% - Accent2 2 10 3 2" xfId="3767" xr:uid="{C018160E-F5CF-47EB-864D-8BB5CBABB099}"/>
    <cellStyle name="20% - Accent2 2 10 3 2 2" xfId="3768" xr:uid="{047E2B55-CF0B-463C-8512-0170CB3A1717}"/>
    <cellStyle name="20% - Accent2 2 10 3 3" xfId="3769" xr:uid="{23B0FC15-5150-446B-8744-8E5E54C67232}"/>
    <cellStyle name="20% - Accent2 2 10 4" xfId="3770" xr:uid="{D807BD3F-5040-491F-AFB5-A30DA5E59A70}"/>
    <cellStyle name="20% - Accent2 2 10 4 2" xfId="3771" xr:uid="{18DE34FB-E36D-4925-9757-F5F778925E89}"/>
    <cellStyle name="20% - Accent2 2 10 4 2 2" xfId="3772" xr:uid="{B6F0F02D-44D7-4AC5-811A-118A55EA72D5}"/>
    <cellStyle name="20% - Accent2 2 10 4 3" xfId="3773" xr:uid="{3733E23C-8B5C-4D8C-B54C-AD4AA0E88F16}"/>
    <cellStyle name="20% - Accent2 2 10 5" xfId="3774" xr:uid="{08D747F7-9851-4513-A4E2-84A71D43D64B}"/>
    <cellStyle name="20% - Accent2 2 10 5 2" xfId="3775" xr:uid="{ABC245FA-EE0B-483F-B461-B50DB172BD2A}"/>
    <cellStyle name="20% - Accent2 2 10 6" xfId="3776" xr:uid="{C83A3C09-CF71-4F85-A51D-749F890DB653}"/>
    <cellStyle name="20% - Accent2 2 11" xfId="3777" xr:uid="{768D80FC-3ABC-4F02-A3F5-4EA8FD01BC44}"/>
    <cellStyle name="20% - Accent2 2 11 2" xfId="3778" xr:uid="{C0383D2F-FA5A-4EE0-9628-F42481637B09}"/>
    <cellStyle name="20% - Accent2 2 11 2 2" xfId="3779" xr:uid="{C4549D37-743D-4E7F-8A15-12B5CB7151A3}"/>
    <cellStyle name="20% - Accent2 2 11 3" xfId="3780" xr:uid="{392BCF06-AA78-4451-B659-1D9685430724}"/>
    <cellStyle name="20% - Accent2 2 12" xfId="3781" xr:uid="{BE5832FE-CD81-4DD3-B2A0-46301004473A}"/>
    <cellStyle name="20% - Accent2 2 12 2" xfId="3782" xr:uid="{0DB96F58-C5FF-4241-AF46-DBE9DA77FEB2}"/>
    <cellStyle name="20% - Accent2 2 12 2 2" xfId="3783" xr:uid="{BAC3C503-9F33-4FFF-B668-27A8C49FFF53}"/>
    <cellStyle name="20% - Accent2 2 12 3" xfId="3784" xr:uid="{6E9A854B-AA0F-4113-8525-38814CD3B91E}"/>
    <cellStyle name="20% - Accent2 2 13" xfId="3785" xr:uid="{4C3D6C35-8710-4C9B-B116-11E4474C7A66}"/>
    <cellStyle name="20% - Accent2 2 13 2" xfId="3786" xr:uid="{2D028ECD-3550-4F3A-8562-9FB34E83F5D6}"/>
    <cellStyle name="20% - Accent2 2 13 2 2" xfId="3787" xr:uid="{331224D4-EB62-45C6-9BFB-ABB85A34E878}"/>
    <cellStyle name="20% - Accent2 2 13 3" xfId="3788" xr:uid="{E394B996-B6F1-4558-8DED-010B832E7C7E}"/>
    <cellStyle name="20% - Accent2 2 14" xfId="3789" xr:uid="{8B2C153A-A58B-4453-9C50-4502220697AF}"/>
    <cellStyle name="20% - Accent2 2 14 2" xfId="3790" xr:uid="{05E33A67-F28A-4DEE-A9D4-48D4F602C25C}"/>
    <cellStyle name="20% - Accent2 2 14 2 2" xfId="3791" xr:uid="{185C0A97-E2F9-421F-8A11-9C885ED90024}"/>
    <cellStyle name="20% - Accent2 2 14 3" xfId="3792" xr:uid="{139583B1-3577-4766-A861-4C619ADF6AE7}"/>
    <cellStyle name="20% - Accent2 2 15" xfId="3793" xr:uid="{00029FC9-E814-4172-BC60-078E3C2293FB}"/>
    <cellStyle name="20% - Accent2 2 15 2" xfId="3794" xr:uid="{516E1BE3-8567-4C61-9139-26F873BF7F8D}"/>
    <cellStyle name="20% - Accent2 2 16" xfId="3795" xr:uid="{D28F9FE8-3B39-4EC0-B065-B3FB6CF928BC}"/>
    <cellStyle name="20% - Accent2 2 17" xfId="3760" xr:uid="{7D459F57-CD35-4F3E-A512-9988C9362752}"/>
    <cellStyle name="20% - Accent2 2 2" xfId="3796" xr:uid="{22D6B0BE-CD2E-4C8B-A14A-4E740F3B1585}"/>
    <cellStyle name="20% - Accent2 2 2 2" xfId="3797" xr:uid="{42F82524-FFA1-4EC4-82D9-ACA76AA61F72}"/>
    <cellStyle name="20% - Accent2 2 2 2 2" xfId="3798" xr:uid="{02D0E141-60BA-49DB-9AB5-99BD5B1DE25A}"/>
    <cellStyle name="20% - Accent2 2 2 2 2 2" xfId="3799" xr:uid="{597D5487-45EF-4328-ADBD-40288E3101A8}"/>
    <cellStyle name="20% - Accent2 2 2 2 2 2 2" xfId="3800" xr:uid="{88468ECB-307F-4F5D-BFBA-E511955D6E32}"/>
    <cellStyle name="20% - Accent2 2 2 2 2 2 2 2" xfId="3801" xr:uid="{9851B5E0-0DDD-4269-A03F-F5B32B0AC195}"/>
    <cellStyle name="20% - Accent2 2 2 2 2 2 3" xfId="3802" xr:uid="{2BCC3EF3-08EA-4C61-932A-EADCF6798A35}"/>
    <cellStyle name="20% - Accent2 2 2 2 2 3" xfId="3803" xr:uid="{33D8382D-71CF-4956-BBAF-38434D5E7631}"/>
    <cellStyle name="20% - Accent2 2 2 2 2 3 2" xfId="3804" xr:uid="{7FEEAD3F-4313-4908-9753-4A125D085A27}"/>
    <cellStyle name="20% - Accent2 2 2 2 2 3 2 2" xfId="3805" xr:uid="{2CC7B530-AB5D-4486-824E-887639482061}"/>
    <cellStyle name="20% - Accent2 2 2 2 2 3 3" xfId="3806" xr:uid="{B1972B42-8264-4A16-9ED7-37265EAFE4CD}"/>
    <cellStyle name="20% - Accent2 2 2 2 2 4" xfId="3807" xr:uid="{D3D6B29C-0C0A-49F7-9C6B-75E274D8921E}"/>
    <cellStyle name="20% - Accent2 2 2 2 2 4 2" xfId="3808" xr:uid="{432E1DBF-5BE5-43CD-8EB7-A277AB0EF605}"/>
    <cellStyle name="20% - Accent2 2 2 2 2 4 2 2" xfId="3809" xr:uid="{67072242-FE51-41E0-A7E8-1EBAE23C8201}"/>
    <cellStyle name="20% - Accent2 2 2 2 2 4 3" xfId="3810" xr:uid="{0264D3F1-BABF-419B-BB53-6AAEFC5C5661}"/>
    <cellStyle name="20% - Accent2 2 2 2 2 5" xfId="3811" xr:uid="{AF975557-3525-432B-8600-5F9D442994CF}"/>
    <cellStyle name="20% - Accent2 2 2 2 2 5 2" xfId="3812" xr:uid="{B33ABDD0-98B9-409E-A9B3-C6B5F5263AB2}"/>
    <cellStyle name="20% - Accent2 2 2 2 2 6" xfId="3813" xr:uid="{D79C31C7-7DA1-4218-B482-4408BA5FE952}"/>
    <cellStyle name="20% - Accent2 2 2 2 3" xfId="3814" xr:uid="{1534911C-09E0-4549-A999-581AB1C22CE4}"/>
    <cellStyle name="20% - Accent2 2 2 2 3 2" xfId="3815" xr:uid="{5C64267F-A854-4BFC-864E-52C6AC77F4D2}"/>
    <cellStyle name="20% - Accent2 2 2 2 3 2 2" xfId="3816" xr:uid="{B7A95F1E-7FD6-49CF-84FD-80FB3940CAE4}"/>
    <cellStyle name="20% - Accent2 2 2 2 3 3" xfId="3817" xr:uid="{46C21DAE-793D-471B-902C-CBE8BFDC0FAD}"/>
    <cellStyle name="20% - Accent2 2 2 2 4" xfId="3818" xr:uid="{56096536-3627-4F14-85CF-369F1800DD81}"/>
    <cellStyle name="20% - Accent2 2 2 2 4 2" xfId="3819" xr:uid="{C7A98F80-7D55-4152-8CB8-CAF063C80848}"/>
    <cellStyle name="20% - Accent2 2 2 2 4 2 2" xfId="3820" xr:uid="{4875FD06-600E-4657-9EE2-105DC5C90592}"/>
    <cellStyle name="20% - Accent2 2 2 2 4 3" xfId="3821" xr:uid="{ED91A0C9-777F-4CDA-BD4B-7C426362163B}"/>
    <cellStyle name="20% - Accent2 2 2 2 5" xfId="3822" xr:uid="{CE14FCC4-B627-46CE-A083-9CFDAA3B2800}"/>
    <cellStyle name="20% - Accent2 2 2 2 5 2" xfId="3823" xr:uid="{5CBDA50F-C3D0-4B20-B8C4-A85B3F4E5A02}"/>
    <cellStyle name="20% - Accent2 2 2 2 5 2 2" xfId="3824" xr:uid="{3D7D89A5-60B7-4C62-8507-4284FB43E14F}"/>
    <cellStyle name="20% - Accent2 2 2 2 5 3" xfId="3825" xr:uid="{5510ADE2-3D1C-4145-9A75-2316CCCA4A1A}"/>
    <cellStyle name="20% - Accent2 2 2 2 6" xfId="3826" xr:uid="{17F17926-CC73-414F-85CE-85DF6918EE19}"/>
    <cellStyle name="20% - Accent2 2 2 2 6 2" xfId="3827" xr:uid="{A76B01C8-7679-4FC6-8AA5-4F88A7B26811}"/>
    <cellStyle name="20% - Accent2 2 2 2 7" xfId="3828" xr:uid="{651E70C2-70AC-41EA-B228-52839E819DAF}"/>
    <cellStyle name="20% - Accent2 2 2 3" xfId="3829" xr:uid="{8F3FCE6B-1174-4FBE-BC9E-507CD236F4DA}"/>
    <cellStyle name="20% - Accent2 2 2 3 2" xfId="3830" xr:uid="{AD163EB4-2668-4502-AB37-BE10756D51AC}"/>
    <cellStyle name="20% - Accent2 2 2 3 2 2" xfId="3831" xr:uid="{9D1D99C6-BCA7-427F-A7C9-617D43BC02B9}"/>
    <cellStyle name="20% - Accent2 2 2 3 2 2 2" xfId="3832" xr:uid="{B029AF7A-2F54-4E75-8F12-3C8AC2A66858}"/>
    <cellStyle name="20% - Accent2 2 2 3 2 3" xfId="3833" xr:uid="{BB806E05-9CA0-4F0D-BEF4-FC20FD0F35BE}"/>
    <cellStyle name="20% - Accent2 2 2 3 3" xfId="3834" xr:uid="{A42CA5E4-94E8-47E6-B94F-C633947CF3E6}"/>
    <cellStyle name="20% - Accent2 2 2 3 3 2" xfId="3835" xr:uid="{18D76B8B-2A8F-4D51-81E0-FD125335824E}"/>
    <cellStyle name="20% - Accent2 2 2 3 3 2 2" xfId="3836" xr:uid="{F6F14B59-7844-45E9-99DF-45999B6EFC25}"/>
    <cellStyle name="20% - Accent2 2 2 3 3 3" xfId="3837" xr:uid="{C308F861-355F-441A-B820-606327F8E0D7}"/>
    <cellStyle name="20% - Accent2 2 2 3 4" xfId="3838" xr:uid="{3B3D7C82-2B2C-45CD-86F6-67B8EE6795A3}"/>
    <cellStyle name="20% - Accent2 2 2 3 4 2" xfId="3839" xr:uid="{6F7A62EA-8FF8-47E6-A4E8-495F2D705629}"/>
    <cellStyle name="20% - Accent2 2 2 3 4 2 2" xfId="3840" xr:uid="{3EBF4EEC-7A7E-45E0-9DAF-A35F30B34B50}"/>
    <cellStyle name="20% - Accent2 2 2 3 4 3" xfId="3841" xr:uid="{1B28BEA8-7BD1-490C-8A79-CB4CFB710A74}"/>
    <cellStyle name="20% - Accent2 2 2 3 5" xfId="3842" xr:uid="{6784D877-FDCA-4B12-AD2A-2999070C3F93}"/>
    <cellStyle name="20% - Accent2 2 2 3 5 2" xfId="3843" xr:uid="{89F778CA-A04D-4905-B373-4C375E6824FF}"/>
    <cellStyle name="20% - Accent2 2 2 3 6" xfId="3844" xr:uid="{25BDBB13-AD2A-44B5-80D3-53893F45D6FA}"/>
    <cellStyle name="20% - Accent2 2 2 4" xfId="3845" xr:uid="{5D2E3041-48E4-4330-9F57-329D0C241E0F}"/>
    <cellStyle name="20% - Accent2 2 2 4 2" xfId="3846" xr:uid="{76529629-3FF3-43FE-BFD7-E0315D3F8C0D}"/>
    <cellStyle name="20% - Accent2 2 2 4 2 2" xfId="3847" xr:uid="{88DCF319-0BAC-460D-9D91-0DCE52C12E1F}"/>
    <cellStyle name="20% - Accent2 2 2 4 3" xfId="3848" xr:uid="{EA667F86-3E0D-44F7-8D85-E9DC6B76C85C}"/>
    <cellStyle name="20% - Accent2 2 2 5" xfId="3849" xr:uid="{4EFFBC05-6CCD-4F80-9371-E7448AAAD542}"/>
    <cellStyle name="20% - Accent2 2 2 5 2" xfId="3850" xr:uid="{479C3735-1714-4EA0-A612-FEBAC05BC1CD}"/>
    <cellStyle name="20% - Accent2 2 2 5 2 2" xfId="3851" xr:uid="{30A3915E-F49E-41DE-8206-B325B9CC01BC}"/>
    <cellStyle name="20% - Accent2 2 2 5 3" xfId="3852" xr:uid="{51D0D530-1FAB-40CC-8E40-28EA86AF3BD5}"/>
    <cellStyle name="20% - Accent2 2 2 6" xfId="3853" xr:uid="{BB76CC6A-2840-49C3-A840-859B6C48A0A0}"/>
    <cellStyle name="20% - Accent2 2 2 6 2" xfId="3854" xr:uid="{3085943A-EB71-477C-B992-3CD6856DDBF8}"/>
    <cellStyle name="20% - Accent2 2 2 6 2 2" xfId="3855" xr:uid="{D8F6677F-EC94-4AF8-A462-FD46DD999752}"/>
    <cellStyle name="20% - Accent2 2 2 6 3" xfId="3856" xr:uid="{A7434282-137E-463A-ACFC-938B54D59A59}"/>
    <cellStyle name="20% - Accent2 2 2 7" xfId="3857" xr:uid="{12AC098B-B78C-4C1C-9A37-DFA33060A03C}"/>
    <cellStyle name="20% - Accent2 2 2 7 2" xfId="3858" xr:uid="{F97F7767-3732-434B-BDED-6D866121F493}"/>
    <cellStyle name="20% - Accent2 2 2 8" xfId="3859" xr:uid="{B1860F51-8E8A-40B0-82EC-D4CAA1C3B808}"/>
    <cellStyle name="20% - Accent2 2 3" xfId="3860" xr:uid="{17E169AE-C1F4-4F73-9B7B-4662D701B9D2}"/>
    <cellStyle name="20% - Accent2 2 3 2" xfId="3861" xr:uid="{B78F95E2-F7CA-46F3-8303-585B9A83DB24}"/>
    <cellStyle name="20% - Accent2 2 3 2 2" xfId="3862" xr:uid="{ED93C402-FDD7-47A8-94A7-FBCED5F3AA62}"/>
    <cellStyle name="20% - Accent2 2 3 2 2 2" xfId="3863" xr:uid="{9E49D7FD-BAB6-4EEC-BC96-7446188F05F9}"/>
    <cellStyle name="20% - Accent2 2 3 2 2 2 2" xfId="3864" xr:uid="{F1E83CCA-148B-4D96-82FE-CD6200DBB782}"/>
    <cellStyle name="20% - Accent2 2 3 2 2 2 2 2" xfId="3865" xr:uid="{4D89D032-EA94-4F19-B094-E06906630FCA}"/>
    <cellStyle name="20% - Accent2 2 3 2 2 2 3" xfId="3866" xr:uid="{32904B89-4EBA-443C-81DA-8375613CD317}"/>
    <cellStyle name="20% - Accent2 2 3 2 2 3" xfId="3867" xr:uid="{A07FA391-8237-4DC7-9578-E1A1514BB775}"/>
    <cellStyle name="20% - Accent2 2 3 2 2 3 2" xfId="3868" xr:uid="{9D5EFE8C-1B49-4A82-ADC0-DE498A945A79}"/>
    <cellStyle name="20% - Accent2 2 3 2 2 3 2 2" xfId="3869" xr:uid="{DAD751B2-11B0-48FC-AD6E-3109EA1A8046}"/>
    <cellStyle name="20% - Accent2 2 3 2 2 3 3" xfId="3870" xr:uid="{B4C200E8-C744-4F17-9153-E31696C4CCA7}"/>
    <cellStyle name="20% - Accent2 2 3 2 2 4" xfId="3871" xr:uid="{1188E762-DC57-43E6-900E-0ECF0D21611F}"/>
    <cellStyle name="20% - Accent2 2 3 2 2 4 2" xfId="3872" xr:uid="{D4BBD49C-1379-4CEE-85F1-BCB3E193264B}"/>
    <cellStyle name="20% - Accent2 2 3 2 2 4 2 2" xfId="3873" xr:uid="{E077BE39-C980-4C59-BB17-5ED3BA835254}"/>
    <cellStyle name="20% - Accent2 2 3 2 2 4 3" xfId="3874" xr:uid="{B64AAF69-D6EC-4C31-9292-374ABC604BDE}"/>
    <cellStyle name="20% - Accent2 2 3 2 2 5" xfId="3875" xr:uid="{2D449BA9-9552-48DB-AD31-35CC789E1CBD}"/>
    <cellStyle name="20% - Accent2 2 3 2 2 5 2" xfId="3876" xr:uid="{E7C619A3-56DC-4CCA-AFB1-1434B1CDBE10}"/>
    <cellStyle name="20% - Accent2 2 3 2 2 6" xfId="3877" xr:uid="{350D9134-2EAE-4E1A-B08C-BB1CBDB84CEB}"/>
    <cellStyle name="20% - Accent2 2 3 2 3" xfId="3878" xr:uid="{048B172F-1074-48F2-BEAB-068DE7EFFAC2}"/>
    <cellStyle name="20% - Accent2 2 3 2 3 2" xfId="3879" xr:uid="{4A958B1F-0DF3-43CA-A9CB-E30FAA1CEB1F}"/>
    <cellStyle name="20% - Accent2 2 3 2 3 2 2" xfId="3880" xr:uid="{8730B63A-9A39-4981-9FD1-F1681A5ABC10}"/>
    <cellStyle name="20% - Accent2 2 3 2 3 3" xfId="3881" xr:uid="{1EA6CA54-5679-4BBC-A491-C26CBDD3D416}"/>
    <cellStyle name="20% - Accent2 2 3 2 4" xfId="3882" xr:uid="{8F4F9A15-DB30-4EC5-ADA1-768AAB697573}"/>
    <cellStyle name="20% - Accent2 2 3 2 4 2" xfId="3883" xr:uid="{122EFC11-924E-4003-838A-16D3B1437BBD}"/>
    <cellStyle name="20% - Accent2 2 3 2 4 2 2" xfId="3884" xr:uid="{2D0967C5-D6A1-49D5-9DCB-EAFFDDAF9163}"/>
    <cellStyle name="20% - Accent2 2 3 2 4 3" xfId="3885" xr:uid="{3DAC16A3-3D48-4D88-9F20-D7317640F8CB}"/>
    <cellStyle name="20% - Accent2 2 3 2 5" xfId="3886" xr:uid="{79811EB2-18F0-403B-91E4-70CEFFF807A6}"/>
    <cellStyle name="20% - Accent2 2 3 2 5 2" xfId="3887" xr:uid="{624ED89F-CD22-4AA7-9173-1BC08B22EEBB}"/>
    <cellStyle name="20% - Accent2 2 3 2 5 2 2" xfId="3888" xr:uid="{DF197C23-A7D9-42B3-A5A8-392E8E3C96F7}"/>
    <cellStyle name="20% - Accent2 2 3 2 5 3" xfId="3889" xr:uid="{20C2C1FC-D1A1-4E9B-8687-AAE006AECF6F}"/>
    <cellStyle name="20% - Accent2 2 3 2 6" xfId="3890" xr:uid="{3B5AED27-5B65-4BB5-9C4F-EA5C4988F4B0}"/>
    <cellStyle name="20% - Accent2 2 3 2 6 2" xfId="3891" xr:uid="{90B1FEC1-F1CC-4687-BAB0-B04D9AF40CCE}"/>
    <cellStyle name="20% - Accent2 2 3 2 7" xfId="3892" xr:uid="{D7573945-A156-4ED9-BD26-86BA5C18C927}"/>
    <cellStyle name="20% - Accent2 2 3 3" xfId="3893" xr:uid="{B2E56094-E2FC-4F6F-AE9E-599CA9AD28B5}"/>
    <cellStyle name="20% - Accent2 2 3 3 2" xfId="3894" xr:uid="{D68901C6-B4D8-448E-B2B1-73CAA6E5798F}"/>
    <cellStyle name="20% - Accent2 2 3 3 2 2" xfId="3895" xr:uid="{8C443A7B-5EF4-44FF-AB77-C813638E8441}"/>
    <cellStyle name="20% - Accent2 2 3 3 2 2 2" xfId="3896" xr:uid="{27037837-3A47-4C5B-B57C-02407AB591DB}"/>
    <cellStyle name="20% - Accent2 2 3 3 2 3" xfId="3897" xr:uid="{E0E9F961-1D2B-4DB3-85A8-5467CA21642B}"/>
    <cellStyle name="20% - Accent2 2 3 3 3" xfId="3898" xr:uid="{6992DCB0-93A5-49DC-B393-6B789AA683A1}"/>
    <cellStyle name="20% - Accent2 2 3 3 3 2" xfId="3899" xr:uid="{DC550E61-A45B-408D-A073-FC5147AEE158}"/>
    <cellStyle name="20% - Accent2 2 3 3 3 2 2" xfId="3900" xr:uid="{D7212449-B5D7-485D-B935-FC78DF25B129}"/>
    <cellStyle name="20% - Accent2 2 3 3 3 3" xfId="3901" xr:uid="{007CE004-1AF3-4F85-B545-9AD16E238C5A}"/>
    <cellStyle name="20% - Accent2 2 3 3 4" xfId="3902" xr:uid="{B95B6FBA-B965-4A60-BDE1-51A07FA9843D}"/>
    <cellStyle name="20% - Accent2 2 3 3 4 2" xfId="3903" xr:uid="{FAC580A5-FD5E-4B44-B039-4F96373FD916}"/>
    <cellStyle name="20% - Accent2 2 3 3 4 2 2" xfId="3904" xr:uid="{331DC5E2-B7B6-41C8-A912-CEABC3E9624A}"/>
    <cellStyle name="20% - Accent2 2 3 3 4 3" xfId="3905" xr:uid="{09E6CC1E-0125-4801-8A53-31F03BB8D55D}"/>
    <cellStyle name="20% - Accent2 2 3 3 5" xfId="3906" xr:uid="{A3863A82-63C6-4B59-BD86-EE32DECC3871}"/>
    <cellStyle name="20% - Accent2 2 3 3 5 2" xfId="3907" xr:uid="{19441F09-2C41-4161-90F3-5BD6FB7974A2}"/>
    <cellStyle name="20% - Accent2 2 3 3 6" xfId="3908" xr:uid="{F1106114-E16D-4079-B067-DF0CAEA9C7BE}"/>
    <cellStyle name="20% - Accent2 2 3 4" xfId="3909" xr:uid="{8C23E18B-34F1-44E0-9FEF-E70B54BE00F1}"/>
    <cellStyle name="20% - Accent2 2 3 4 2" xfId="3910" xr:uid="{995D3EA1-B243-4CDA-9951-60399B300143}"/>
    <cellStyle name="20% - Accent2 2 3 4 2 2" xfId="3911" xr:uid="{3935C833-C2DE-4257-A08A-B906848447CD}"/>
    <cellStyle name="20% - Accent2 2 3 4 3" xfId="3912" xr:uid="{2C8C131D-3D3B-438E-AE1D-F5947B82E949}"/>
    <cellStyle name="20% - Accent2 2 3 5" xfId="3913" xr:uid="{96DAB35C-3FBC-4604-BE21-F91234B8413E}"/>
    <cellStyle name="20% - Accent2 2 3 5 2" xfId="3914" xr:uid="{4748C742-3092-40BC-B2F3-99244BAEC2BD}"/>
    <cellStyle name="20% - Accent2 2 3 5 2 2" xfId="3915" xr:uid="{1AB06DFB-0407-458F-927E-18C9AF7EB585}"/>
    <cellStyle name="20% - Accent2 2 3 5 3" xfId="3916" xr:uid="{433D3F11-91A8-43C8-B603-E4E3504FBA47}"/>
    <cellStyle name="20% - Accent2 2 3 6" xfId="3917" xr:uid="{6BBF0C59-2C4E-4ED8-A1AC-0B0327854C1C}"/>
    <cellStyle name="20% - Accent2 2 3 6 2" xfId="3918" xr:uid="{58C2D27B-04FA-4A2C-96A8-568DCDCDB22A}"/>
    <cellStyle name="20% - Accent2 2 3 6 2 2" xfId="3919" xr:uid="{F5DD75C7-152E-4467-9C4B-F60DE277546E}"/>
    <cellStyle name="20% - Accent2 2 3 6 3" xfId="3920" xr:uid="{3B1411C1-B61A-4D9A-A4CF-5768AE74CA15}"/>
    <cellStyle name="20% - Accent2 2 3 7" xfId="3921" xr:uid="{5028BEE4-9B0C-4136-A2E5-0E1743363F7A}"/>
    <cellStyle name="20% - Accent2 2 3 7 2" xfId="3922" xr:uid="{21A6B1EE-1B01-464F-A38D-C8012BD65C79}"/>
    <cellStyle name="20% - Accent2 2 3 8" xfId="3923" xr:uid="{DB6C5F1A-8989-47EC-99F8-7A43E0B249D6}"/>
    <cellStyle name="20% - Accent2 2 4" xfId="3924" xr:uid="{547B024B-0E32-4077-BBEF-24889D3EB5B8}"/>
    <cellStyle name="20% - Accent2 2 4 2" xfId="3925" xr:uid="{39D3759E-CFFF-45EA-8B64-B89B3A832DE7}"/>
    <cellStyle name="20% - Accent2 2 4 2 2" xfId="3926" xr:uid="{14DD79E4-9BD8-4FE5-9B4E-AABADADE7F16}"/>
    <cellStyle name="20% - Accent2 2 4 2 2 2" xfId="3927" xr:uid="{4751011F-3D10-4144-AB7A-A37A2471ED47}"/>
    <cellStyle name="20% - Accent2 2 4 2 2 2 2" xfId="3928" xr:uid="{24C2002E-48AF-4C5D-B874-7A8290457555}"/>
    <cellStyle name="20% - Accent2 2 4 2 2 3" xfId="3929" xr:uid="{5200044B-569D-440B-B466-1281B3A5072D}"/>
    <cellStyle name="20% - Accent2 2 4 2 3" xfId="3930" xr:uid="{96990A12-28CE-47B7-BB54-E24A5E3A1B4A}"/>
    <cellStyle name="20% - Accent2 2 4 2 3 2" xfId="3931" xr:uid="{8B275F05-8BB6-41E7-8E0C-F922B882656E}"/>
    <cellStyle name="20% - Accent2 2 4 2 3 2 2" xfId="3932" xr:uid="{15E0434A-D42D-4B2C-96A8-66F20F6EC5FF}"/>
    <cellStyle name="20% - Accent2 2 4 2 3 3" xfId="3933" xr:uid="{399A8BC7-E473-41E5-BE7D-F4BD299FC8BF}"/>
    <cellStyle name="20% - Accent2 2 4 2 4" xfId="3934" xr:uid="{AC47FF7A-BE30-4399-A8FC-04F1CFDEFA5B}"/>
    <cellStyle name="20% - Accent2 2 4 2 4 2" xfId="3935" xr:uid="{5A67C86D-E959-4CE4-9E1E-7D106527085C}"/>
    <cellStyle name="20% - Accent2 2 4 2 4 2 2" xfId="3936" xr:uid="{3362EC72-C6D9-4506-9CE1-7F459121D709}"/>
    <cellStyle name="20% - Accent2 2 4 2 4 3" xfId="3937" xr:uid="{04504D51-DC7D-4F5C-9DA6-15CB0F2F56B2}"/>
    <cellStyle name="20% - Accent2 2 4 2 5" xfId="3938" xr:uid="{9A8468CD-F56E-491D-B4F6-AB3468333227}"/>
    <cellStyle name="20% - Accent2 2 4 2 5 2" xfId="3939" xr:uid="{4F0E4E62-5279-4AB1-9DCC-EBF7FCBCC1AA}"/>
    <cellStyle name="20% - Accent2 2 4 2 6" xfId="3940" xr:uid="{76B15E83-BB67-47B6-B0B5-13C3690AC590}"/>
    <cellStyle name="20% - Accent2 2 4 3" xfId="3941" xr:uid="{BE1526F4-89B8-49A3-8A17-CEF0D38684C4}"/>
    <cellStyle name="20% - Accent2 2 4 3 2" xfId="3942" xr:uid="{3295BA9C-9CBA-406B-8F54-F096FC6F6477}"/>
    <cellStyle name="20% - Accent2 2 4 3 2 2" xfId="3943" xr:uid="{B5CFE266-F5AB-4D51-ADAB-03DBAF090887}"/>
    <cellStyle name="20% - Accent2 2 4 3 3" xfId="3944" xr:uid="{E3567CC2-938E-4F86-8EBC-AE5B0ACB5253}"/>
    <cellStyle name="20% - Accent2 2 4 4" xfId="3945" xr:uid="{AF271FF7-ED59-4010-9581-C5730FE7FA6A}"/>
    <cellStyle name="20% - Accent2 2 4 4 2" xfId="3946" xr:uid="{39E79B99-1098-4FFD-97A6-1D8AE6FB49E1}"/>
    <cellStyle name="20% - Accent2 2 4 4 2 2" xfId="3947" xr:uid="{616294AE-C640-4A76-8AC0-14D40452B40A}"/>
    <cellStyle name="20% - Accent2 2 4 4 3" xfId="3948" xr:uid="{39950E99-E376-4AF2-AE99-C3B5A01D3DD4}"/>
    <cellStyle name="20% - Accent2 2 4 5" xfId="3949" xr:uid="{ED720EEC-E5A1-44F1-BC3A-51651D569FE8}"/>
    <cellStyle name="20% - Accent2 2 4 5 2" xfId="3950" xr:uid="{574ECB6E-F3CD-4254-A894-462A809D7A6E}"/>
    <cellStyle name="20% - Accent2 2 4 5 2 2" xfId="3951" xr:uid="{728F5AB2-C35C-4E6B-98B1-3D7AE29F7561}"/>
    <cellStyle name="20% - Accent2 2 4 5 3" xfId="3952" xr:uid="{41A36CDF-CA94-4030-B029-47F16419D4D3}"/>
    <cellStyle name="20% - Accent2 2 4 6" xfId="3953" xr:uid="{19EA14DC-3C0D-44B6-A91C-C77E3DA85D6A}"/>
    <cellStyle name="20% - Accent2 2 4 6 2" xfId="3954" xr:uid="{BEBEABE9-1ABA-4396-83A8-45EF597FD56D}"/>
    <cellStyle name="20% - Accent2 2 4 7" xfId="3955" xr:uid="{C19FE3DB-D3E2-401C-B1E0-742501AB9F23}"/>
    <cellStyle name="20% - Accent2 2 5" xfId="3956" xr:uid="{74175540-01C8-4136-A051-FBAEA14518B6}"/>
    <cellStyle name="20% - Accent2 2 5 2" xfId="3957" xr:uid="{160B341B-480D-41ED-A4DE-1278CE386646}"/>
    <cellStyle name="20% - Accent2 2 5 2 2" xfId="3958" xr:uid="{AF7F436A-95B3-40B6-85CB-D944CB0F9C35}"/>
    <cellStyle name="20% - Accent2 2 5 2 2 2" xfId="3959" xr:uid="{C098802A-D450-491E-8F03-8D547DD7956D}"/>
    <cellStyle name="20% - Accent2 2 5 2 2 2 2" xfId="3960" xr:uid="{C6DC4525-5C2F-4744-8789-7179D78131F8}"/>
    <cellStyle name="20% - Accent2 2 5 2 2 3" xfId="3961" xr:uid="{07730F50-7890-43D4-8859-B86AFAFA3E24}"/>
    <cellStyle name="20% - Accent2 2 5 2 3" xfId="3962" xr:uid="{112FBB1E-6CFF-45B6-9079-873168B2E03D}"/>
    <cellStyle name="20% - Accent2 2 5 2 3 2" xfId="3963" xr:uid="{C81412B3-9653-44F7-BBA4-B41AD18A8BA5}"/>
    <cellStyle name="20% - Accent2 2 5 2 3 2 2" xfId="3964" xr:uid="{33A01DEA-B5DC-42F4-9BB2-745357E5D360}"/>
    <cellStyle name="20% - Accent2 2 5 2 3 3" xfId="3965" xr:uid="{820A5975-5E23-429F-A7FA-E2DA4429D3A1}"/>
    <cellStyle name="20% - Accent2 2 5 2 4" xfId="3966" xr:uid="{9306E31B-F5CF-4C26-9115-9C35D5233F82}"/>
    <cellStyle name="20% - Accent2 2 5 2 4 2" xfId="3967" xr:uid="{CDC9D862-88E7-4361-9B90-838C1EFE3761}"/>
    <cellStyle name="20% - Accent2 2 5 2 4 2 2" xfId="3968" xr:uid="{340200E7-4D01-4E96-A856-E09629125B5C}"/>
    <cellStyle name="20% - Accent2 2 5 2 4 3" xfId="3969" xr:uid="{672FDAD2-EFF4-48C6-B837-F7261626AADE}"/>
    <cellStyle name="20% - Accent2 2 5 2 5" xfId="3970" xr:uid="{B041D16B-9797-46A7-B28D-4FD1032C8F65}"/>
    <cellStyle name="20% - Accent2 2 5 2 5 2" xfId="3971" xr:uid="{6DF24B3B-C8E8-4F31-8051-D034B79EFB9A}"/>
    <cellStyle name="20% - Accent2 2 5 2 6" xfId="3972" xr:uid="{956D8E7C-AAA0-4015-9929-3FDCE2BF7C34}"/>
    <cellStyle name="20% - Accent2 2 5 3" xfId="3973" xr:uid="{27CC9176-B1DD-44D4-A728-53D7E9E00503}"/>
    <cellStyle name="20% - Accent2 2 5 3 2" xfId="3974" xr:uid="{9107E4E9-7F70-4196-BB70-A9572641656F}"/>
    <cellStyle name="20% - Accent2 2 5 3 2 2" xfId="3975" xr:uid="{1250FDCE-C162-4C6B-9018-F1D26A8CCB60}"/>
    <cellStyle name="20% - Accent2 2 5 3 3" xfId="3976" xr:uid="{43E1D37E-25F8-4496-83EA-549408195734}"/>
    <cellStyle name="20% - Accent2 2 5 4" xfId="3977" xr:uid="{35657A48-9BEB-4797-9E2B-42E3C32CB4BF}"/>
    <cellStyle name="20% - Accent2 2 5 4 2" xfId="3978" xr:uid="{ECA5A018-1C60-4306-90D6-581F05AD11F7}"/>
    <cellStyle name="20% - Accent2 2 5 4 2 2" xfId="3979" xr:uid="{8D47F98E-B92D-4912-9D28-D79D98019216}"/>
    <cellStyle name="20% - Accent2 2 5 4 3" xfId="3980" xr:uid="{EFB38875-F78D-48CF-9E43-49F045865AE9}"/>
    <cellStyle name="20% - Accent2 2 5 5" xfId="3981" xr:uid="{C40668B2-CAD3-43A8-8191-377956E1436F}"/>
    <cellStyle name="20% - Accent2 2 5 5 2" xfId="3982" xr:uid="{89503080-7D0D-4530-8BF7-9C1D31D3340F}"/>
    <cellStyle name="20% - Accent2 2 5 5 2 2" xfId="3983" xr:uid="{8B508D1F-689E-4852-94C3-B5333641B34D}"/>
    <cellStyle name="20% - Accent2 2 5 5 3" xfId="3984" xr:uid="{F16717B5-BF1F-4E0B-9E71-FB5A13432A2E}"/>
    <cellStyle name="20% - Accent2 2 5 6" xfId="3985" xr:uid="{F833ECAD-5825-4B56-AC7C-E3834B61ADBD}"/>
    <cellStyle name="20% - Accent2 2 5 6 2" xfId="3986" xr:uid="{4A80AF56-BF4B-4A7B-8F53-F9746F370350}"/>
    <cellStyle name="20% - Accent2 2 5 7" xfId="3987" xr:uid="{63C199AA-0092-408A-8547-71AFD6D9A4C8}"/>
    <cellStyle name="20% - Accent2 2 6" xfId="3988" xr:uid="{77BA464A-0E5F-4529-B94D-8CB511237D52}"/>
    <cellStyle name="20% - Accent2 2 6 2" xfId="3989" xr:uid="{36B31A2F-CEDD-4E61-9F6E-F65A9F63AD44}"/>
    <cellStyle name="20% - Accent2 2 6 2 2" xfId="3990" xr:uid="{8246569B-29C9-4782-9AC3-E366438AD283}"/>
    <cellStyle name="20% - Accent2 2 6 2 2 2" xfId="3991" xr:uid="{BA21EAF8-EB26-49F3-8E42-CC416EBE0D95}"/>
    <cellStyle name="20% - Accent2 2 6 2 3" xfId="3992" xr:uid="{9499DCBC-E8E3-47F6-A826-E57F5C9BC3E2}"/>
    <cellStyle name="20% - Accent2 2 6 3" xfId="3993" xr:uid="{0630291C-C7FA-47DA-A57F-64F298C7BCA3}"/>
    <cellStyle name="20% - Accent2 2 6 3 2" xfId="3994" xr:uid="{82D738B5-0203-492F-9A94-AD6FE1F2BF62}"/>
    <cellStyle name="20% - Accent2 2 6 3 2 2" xfId="3995" xr:uid="{DA7B4D0B-3645-4D07-AD39-59C763A94CBD}"/>
    <cellStyle name="20% - Accent2 2 6 3 3" xfId="3996" xr:uid="{D7F381AA-89E8-4A52-BD3B-06645E985A51}"/>
    <cellStyle name="20% - Accent2 2 6 4" xfId="3997" xr:uid="{9FD7161E-A65E-4AB3-8469-8168728CE843}"/>
    <cellStyle name="20% - Accent2 2 6 4 2" xfId="3998" xr:uid="{87A44954-F543-4EEB-81E9-2BAEA2B68ABD}"/>
    <cellStyle name="20% - Accent2 2 6 4 2 2" xfId="3999" xr:uid="{039CEAED-BBBE-4C59-B1E5-8CAA119B7874}"/>
    <cellStyle name="20% - Accent2 2 6 4 3" xfId="4000" xr:uid="{238F6D05-B417-4E90-9CDD-5551E652542E}"/>
    <cellStyle name="20% - Accent2 2 6 5" xfId="4001" xr:uid="{B0A32F24-99BB-4F2D-9D97-476F6425772A}"/>
    <cellStyle name="20% - Accent2 2 6 5 2" xfId="4002" xr:uid="{922B66CA-6C6B-4A4A-ACB8-68F3304F2A86}"/>
    <cellStyle name="20% - Accent2 2 6 6" xfId="4003" xr:uid="{1387AF87-CE9D-4FD1-9FC0-A97529375595}"/>
    <cellStyle name="20% - Accent2 2 7" xfId="4004" xr:uid="{C79531B2-668E-4615-8662-789177ABCB89}"/>
    <cellStyle name="20% - Accent2 2 7 2" xfId="4005" xr:uid="{EFE9FB37-2CED-4CEB-9D81-25AF1902E3A5}"/>
    <cellStyle name="20% - Accent2 2 7 2 2" xfId="4006" xr:uid="{48DC9D53-2447-4FF5-AC2E-BA285020FE6A}"/>
    <cellStyle name="20% - Accent2 2 7 2 2 2" xfId="4007" xr:uid="{2C4A7A81-41E9-4387-A5D2-8FAB074F8F5A}"/>
    <cellStyle name="20% - Accent2 2 7 2 3" xfId="4008" xr:uid="{E46A01BD-9B10-44A9-B929-45FA9C57E7DC}"/>
    <cellStyle name="20% - Accent2 2 7 3" xfId="4009" xr:uid="{749F57D8-CFE1-4F1E-B269-13C2FD38EF74}"/>
    <cellStyle name="20% - Accent2 2 7 3 2" xfId="4010" xr:uid="{D3DE0978-F5F9-4836-A864-EBAEFB757C73}"/>
    <cellStyle name="20% - Accent2 2 7 3 2 2" xfId="4011" xr:uid="{0AAE615F-6BE7-43C2-BCBD-6798E8F68D13}"/>
    <cellStyle name="20% - Accent2 2 7 3 3" xfId="4012" xr:uid="{AA92A5C9-80BC-4C15-BEF5-09C9C5B33087}"/>
    <cellStyle name="20% - Accent2 2 7 4" xfId="4013" xr:uid="{0B9AE397-7974-45AE-A0E5-B119290BAEB6}"/>
    <cellStyle name="20% - Accent2 2 7 4 2" xfId="4014" xr:uid="{42A531F6-6D94-4D4A-B18B-6007BECB5720}"/>
    <cellStyle name="20% - Accent2 2 7 4 2 2" xfId="4015" xr:uid="{49951E7C-8724-4911-A3C4-FB7B1FDC1EF4}"/>
    <cellStyle name="20% - Accent2 2 7 4 3" xfId="4016" xr:uid="{566D4D04-5E21-4DE9-B331-93C87FC1F796}"/>
    <cellStyle name="20% - Accent2 2 7 5" xfId="4017" xr:uid="{36D0BC0E-9FBE-4399-8BFE-53CA308E842A}"/>
    <cellStyle name="20% - Accent2 2 7 5 2" xfId="4018" xr:uid="{FE8183AD-BED3-428A-B70E-D7EFA8FB03A1}"/>
    <cellStyle name="20% - Accent2 2 7 6" xfId="4019" xr:uid="{DD1FF7D5-CEDD-44ED-AFAA-D3A4BFA31F49}"/>
    <cellStyle name="20% - Accent2 2 8" xfId="4020" xr:uid="{5D60953A-CE00-4B01-8BCA-19CF65E69E47}"/>
    <cellStyle name="20% - Accent2 2 8 2" xfId="4021" xr:uid="{37EF403A-CAC9-4CB8-9519-DA97CD4A957C}"/>
    <cellStyle name="20% - Accent2 2 8 2 2" xfId="4022" xr:uid="{CDCCC65F-735F-4BEA-AD17-80737C4D2FCA}"/>
    <cellStyle name="20% - Accent2 2 8 2 2 2" xfId="4023" xr:uid="{E5DBD029-B846-4D01-996F-21AC23C4C8DD}"/>
    <cellStyle name="20% - Accent2 2 8 2 3" xfId="4024" xr:uid="{6F4B6490-E28D-4899-AAA8-111D6EC64451}"/>
    <cellStyle name="20% - Accent2 2 8 3" xfId="4025" xr:uid="{F4B5B672-C3C1-4839-A6B0-C09CED4B6757}"/>
    <cellStyle name="20% - Accent2 2 8 3 2" xfId="4026" xr:uid="{44184B60-0703-413E-A416-F5B0B3D96847}"/>
    <cellStyle name="20% - Accent2 2 8 3 2 2" xfId="4027" xr:uid="{778E6C93-FFC7-4C35-8BBD-1EE445616E8B}"/>
    <cellStyle name="20% - Accent2 2 8 3 3" xfId="4028" xr:uid="{DCF75755-985F-4139-8A5E-7F933564C4A2}"/>
    <cellStyle name="20% - Accent2 2 8 4" xfId="4029" xr:uid="{DAE44D8F-2CF3-4FFB-A26E-7338CA9628D4}"/>
    <cellStyle name="20% - Accent2 2 8 4 2" xfId="4030" xr:uid="{AE177424-809C-473A-842C-4FC32D41DF76}"/>
    <cellStyle name="20% - Accent2 2 8 4 2 2" xfId="4031" xr:uid="{C5A95D17-4A02-4784-96E7-B3448723D78E}"/>
    <cellStyle name="20% - Accent2 2 8 4 3" xfId="4032" xr:uid="{2E878438-1AC6-4F8F-A30A-D3A80825C029}"/>
    <cellStyle name="20% - Accent2 2 8 5" xfId="4033" xr:uid="{9916C95E-E231-4259-9024-063EF7698576}"/>
    <cellStyle name="20% - Accent2 2 8 5 2" xfId="4034" xr:uid="{FC074D91-E887-4462-B11B-955D8D26DE67}"/>
    <cellStyle name="20% - Accent2 2 8 6" xfId="4035" xr:uid="{6479001A-F962-4FEA-B503-251C2E44B000}"/>
    <cellStyle name="20% - Accent2 2 9" xfId="4036" xr:uid="{937BCF5B-DF7A-4174-AD89-63100E54861A}"/>
    <cellStyle name="20% - Accent2 2 9 2" xfId="4037" xr:uid="{C34DA928-ACB5-4DCA-87C5-C836166C2BFC}"/>
    <cellStyle name="20% - Accent2 2 9 2 2" xfId="4038" xr:uid="{5AE26B70-9664-40FB-84DB-CDB751ABBFCF}"/>
    <cellStyle name="20% - Accent2 2 9 2 2 2" xfId="4039" xr:uid="{50F390B3-9678-4F34-9C44-DA691CB5C9BE}"/>
    <cellStyle name="20% - Accent2 2 9 2 3" xfId="4040" xr:uid="{8521B8F4-9C84-499F-88EA-C6E1D6E8FC59}"/>
    <cellStyle name="20% - Accent2 2 9 3" xfId="4041" xr:uid="{14BBCC3E-5BF3-4EFF-97A8-6CCAAFE59815}"/>
    <cellStyle name="20% - Accent2 2 9 3 2" xfId="4042" xr:uid="{A3D62057-03BE-4A8D-984A-2577605D757B}"/>
    <cellStyle name="20% - Accent2 2 9 3 2 2" xfId="4043" xr:uid="{DFF02B37-ABB7-4C82-9A73-3A1AF56A8551}"/>
    <cellStyle name="20% - Accent2 2 9 3 3" xfId="4044" xr:uid="{B5542F02-C50A-4840-8F45-5D9982CBACD9}"/>
    <cellStyle name="20% - Accent2 2 9 4" xfId="4045" xr:uid="{E4A1D1E4-C24E-4265-9F0F-951C379CC3E7}"/>
    <cellStyle name="20% - Accent2 2 9 4 2" xfId="4046" xr:uid="{626DC86E-CD5B-4787-82DB-67995E6DB527}"/>
    <cellStyle name="20% - Accent2 2 9 4 2 2" xfId="4047" xr:uid="{330DF1FD-3285-44E8-A98E-0505E16F9849}"/>
    <cellStyle name="20% - Accent2 2 9 4 3" xfId="4048" xr:uid="{43B8ECD4-9B48-4DB4-9161-0F3888A556C0}"/>
    <cellStyle name="20% - Accent2 2 9 5" xfId="4049" xr:uid="{6DC06F63-2E6F-43F4-A87D-BEFDDCA0A1E9}"/>
    <cellStyle name="20% - Accent2 2 9 5 2" xfId="4050" xr:uid="{60787C93-76CC-4C83-B4A4-9A6DC6751A45}"/>
    <cellStyle name="20% - Accent2 2 9 6" xfId="4051" xr:uid="{7E3FBC5E-4E5F-48D8-8834-E59B86A8A529}"/>
    <cellStyle name="20% - Accent2 20" xfId="4052" xr:uid="{1C158ADC-A485-4742-B4F2-ABEBD93DEB39}"/>
    <cellStyle name="20% - Accent2 20 2" xfId="4053" xr:uid="{39F64E85-C52A-497F-9375-73FFAC8BD228}"/>
    <cellStyle name="20% - Accent2 20 2 2" xfId="4054" xr:uid="{BF73B39D-6971-4D37-9A1B-36989874BCFE}"/>
    <cellStyle name="20% - Accent2 20 2 2 2" xfId="4055" xr:uid="{609A0C80-6A0F-4A97-AC97-14E67851C7FF}"/>
    <cellStyle name="20% - Accent2 20 2 3" xfId="4056" xr:uid="{D06D4100-68B9-488E-A4AA-F443F3F56A6F}"/>
    <cellStyle name="20% - Accent2 20 3" xfId="4057" xr:uid="{D2968C03-8C13-40AD-8B9D-816DC7B9DA63}"/>
    <cellStyle name="20% - Accent2 20 3 2" xfId="4058" xr:uid="{D96C5847-8D3A-4708-B46C-434F26F98218}"/>
    <cellStyle name="20% - Accent2 20 3 2 2" xfId="4059" xr:uid="{3A81F960-4B5C-494F-B294-82F7F32DFD93}"/>
    <cellStyle name="20% - Accent2 20 3 3" xfId="4060" xr:uid="{84DA257A-7EB8-4E09-BF09-D1EBDFA0AD2B}"/>
    <cellStyle name="20% - Accent2 20 4" xfId="4061" xr:uid="{BCD511F2-546A-4B97-B327-EE47F27708D4}"/>
    <cellStyle name="20% - Accent2 20 4 2" xfId="4062" xr:uid="{0D4823F4-5F56-40C4-89AA-66FE42C3456A}"/>
    <cellStyle name="20% - Accent2 20 4 2 2" xfId="4063" xr:uid="{D6109086-078B-44B7-8BB8-7DC1068FC6A0}"/>
    <cellStyle name="20% - Accent2 20 4 3" xfId="4064" xr:uid="{5E5EE7DE-7F42-466A-BE38-D6928A536208}"/>
    <cellStyle name="20% - Accent2 20 5" xfId="4065" xr:uid="{F9281F36-B57D-4585-8C60-4850C019214F}"/>
    <cellStyle name="20% - Accent2 20 5 2" xfId="4066" xr:uid="{69C1A1B9-E6A6-4A25-A93B-9EB699F60069}"/>
    <cellStyle name="20% - Accent2 20 6" xfId="4067" xr:uid="{39CC7F41-6A21-4274-99DF-473E79033886}"/>
    <cellStyle name="20% - Accent2 21" xfId="4068" xr:uid="{47B8C6E1-1D4C-4E83-B94E-52071CF8ED09}"/>
    <cellStyle name="20% - Accent2 21 2" xfId="4069" xr:uid="{CC488021-D1F7-4261-916D-2DC857E8A663}"/>
    <cellStyle name="20% - Accent2 21 2 2" xfId="4070" xr:uid="{5FDD7931-FAA8-430B-89E6-F8C2AD0388C4}"/>
    <cellStyle name="20% - Accent2 21 2 2 2" xfId="4071" xr:uid="{84CFE582-20F4-4FD5-9C85-C4446E1B35AF}"/>
    <cellStyle name="20% - Accent2 21 2 3" xfId="4072" xr:uid="{06678001-55A5-4865-9D7E-E117DE89439D}"/>
    <cellStyle name="20% - Accent2 21 3" xfId="4073" xr:uid="{C06E20CA-8B9D-4C65-820D-2D33828637C8}"/>
    <cellStyle name="20% - Accent2 21 3 2" xfId="4074" xr:uid="{E1D62683-4AC3-4B94-8723-91E482DE25B2}"/>
    <cellStyle name="20% - Accent2 21 3 2 2" xfId="4075" xr:uid="{9A352689-BE20-43B7-AA0C-392864A27F6A}"/>
    <cellStyle name="20% - Accent2 21 3 3" xfId="4076" xr:uid="{1E3F3AE6-8C2E-4CD4-9185-AE3695FD3A25}"/>
    <cellStyle name="20% - Accent2 21 4" xfId="4077" xr:uid="{D13B3A28-DB06-4FD7-8293-805F72BFDDE6}"/>
    <cellStyle name="20% - Accent2 21 4 2" xfId="4078" xr:uid="{B18A42AB-3534-4E32-A5F7-44C83B5D8F62}"/>
    <cellStyle name="20% - Accent2 21 4 2 2" xfId="4079" xr:uid="{D121931F-7E5F-431C-9D39-C4BA4A1AE0DB}"/>
    <cellStyle name="20% - Accent2 21 4 3" xfId="4080" xr:uid="{C9BC4386-04F2-4FFB-BBE5-CF5A7D6007AC}"/>
    <cellStyle name="20% - Accent2 21 5" xfId="4081" xr:uid="{0B860073-202A-46D5-B40A-4A17D9CC5ACE}"/>
    <cellStyle name="20% - Accent2 21 5 2" xfId="4082" xr:uid="{A0C576D4-B11E-48C8-8E55-C97FFF81B3EF}"/>
    <cellStyle name="20% - Accent2 21 6" xfId="4083" xr:uid="{DFCD4C65-6CEA-4F3F-A2F6-B10699FECFED}"/>
    <cellStyle name="20% - Accent2 22" xfId="4084" xr:uid="{05BCB87F-D164-4B1F-B7BB-73F78ACC1E4B}"/>
    <cellStyle name="20% - Accent2 22 2" xfId="4085" xr:uid="{9218D4D4-11DE-4997-B95A-7CD48CC1E172}"/>
    <cellStyle name="20% - Accent2 22 2 2" xfId="4086" xr:uid="{D244765B-D35B-4951-94AA-3916DAA2F372}"/>
    <cellStyle name="20% - Accent2 22 3" xfId="4087" xr:uid="{0E26CC6C-44FC-4E7C-ACD5-C260C56E283E}"/>
    <cellStyle name="20% - Accent2 23" xfId="4088" xr:uid="{939B916C-174F-46C7-8F5C-28E9B504C756}"/>
    <cellStyle name="20% - Accent2 23 2" xfId="4089" xr:uid="{E3490FBD-6F1F-4C6C-AC14-57B7668A92C8}"/>
    <cellStyle name="20% - Accent2 23 2 2" xfId="4090" xr:uid="{7342CBB4-A774-458E-B613-DBBD1E7FE848}"/>
    <cellStyle name="20% - Accent2 23 3" xfId="4091" xr:uid="{E22CAF5B-7CEC-4F0B-A94A-C36A6A1BEF85}"/>
    <cellStyle name="20% - Accent2 24" xfId="4092" xr:uid="{1E7E87AA-1CC9-4665-BA37-2090B9B2710A}"/>
    <cellStyle name="20% - Accent2 24 2" xfId="4093" xr:uid="{68C9075C-8A8C-408D-825E-99F664DD3667}"/>
    <cellStyle name="20% - Accent2 24 2 2" xfId="4094" xr:uid="{48D46CE8-5541-49CA-BA9C-86FBF5D5F5CC}"/>
    <cellStyle name="20% - Accent2 24 3" xfId="4095" xr:uid="{DCB97AB0-22F0-4EF1-93C6-945653B2144E}"/>
    <cellStyle name="20% - Accent2 25" xfId="4096" xr:uid="{48647288-74BC-4F1F-8B2A-F4974E4774A5}"/>
    <cellStyle name="20% - Accent2 25 2" xfId="4097" xr:uid="{12F82ECA-D4DB-4956-8670-C44DF8E3D266}"/>
    <cellStyle name="20% - Accent2 26" xfId="4098" xr:uid="{95C9F8D4-FB4F-4D15-95F3-C5634EB0CB2A}"/>
    <cellStyle name="20% - Accent2 3" xfId="1258" xr:uid="{00000000-0005-0000-0000-000003000000}"/>
    <cellStyle name="20% - Accent2 3 10" xfId="4100" xr:uid="{4244BBA4-C848-424F-96B9-F16B80798EAF}"/>
    <cellStyle name="20% - Accent2 3 10 2" xfId="4101" xr:uid="{4B02EA74-8951-4B35-BB7F-5E0FA1DBE55A}"/>
    <cellStyle name="20% - Accent2 3 10 2 2" xfId="4102" xr:uid="{41B5B65E-6BA0-4014-8784-B72844FFAB2C}"/>
    <cellStyle name="20% - Accent2 3 10 2 2 2" xfId="4103" xr:uid="{222F9CC8-A97B-4989-BC1E-7DF2BC874EE4}"/>
    <cellStyle name="20% - Accent2 3 10 2 3" xfId="4104" xr:uid="{E970F3DA-FACF-4760-ACD1-52856A05FE81}"/>
    <cellStyle name="20% - Accent2 3 10 3" xfId="4105" xr:uid="{1B982B2D-0AC6-42D2-9504-A68BA23C1628}"/>
    <cellStyle name="20% - Accent2 3 10 3 2" xfId="4106" xr:uid="{5877ECC5-40D5-4094-A023-640FA84E1569}"/>
    <cellStyle name="20% - Accent2 3 10 3 2 2" xfId="4107" xr:uid="{58CD8A45-5A9E-4125-8CC8-24F31E2DB251}"/>
    <cellStyle name="20% - Accent2 3 10 3 3" xfId="4108" xr:uid="{262DFE1B-0993-4670-B458-7791DFAB4CEE}"/>
    <cellStyle name="20% - Accent2 3 10 4" xfId="4109" xr:uid="{D4036507-BA2A-4B4E-8840-F55BFC650632}"/>
    <cellStyle name="20% - Accent2 3 10 4 2" xfId="4110" xr:uid="{FC58597A-53C8-4550-A73B-4C69E3F4391C}"/>
    <cellStyle name="20% - Accent2 3 10 4 2 2" xfId="4111" xr:uid="{678368B6-8213-4A67-9B96-56923530D4BC}"/>
    <cellStyle name="20% - Accent2 3 10 4 3" xfId="4112" xr:uid="{0FD1F697-D9B3-4BCB-B23A-08B4E1A4F9AF}"/>
    <cellStyle name="20% - Accent2 3 10 5" xfId="4113" xr:uid="{5C313700-CACF-46E2-92AD-73F2D4F6373A}"/>
    <cellStyle name="20% - Accent2 3 10 5 2" xfId="4114" xr:uid="{3D2873A0-BD6D-4349-B786-1D4F46F491D7}"/>
    <cellStyle name="20% - Accent2 3 10 6" xfId="4115" xr:uid="{3A212332-7B20-4E36-8C38-314FB0D337E7}"/>
    <cellStyle name="20% - Accent2 3 11" xfId="4116" xr:uid="{4628FF2E-5CBE-461D-951A-29C6B0A818EC}"/>
    <cellStyle name="20% - Accent2 3 11 2" xfId="4117" xr:uid="{BB9CADE4-094E-4E12-AED6-57A1D3A38E53}"/>
    <cellStyle name="20% - Accent2 3 11 2 2" xfId="4118" xr:uid="{F1783EEC-3593-484F-826E-ACD4E5E102B3}"/>
    <cellStyle name="20% - Accent2 3 11 3" xfId="4119" xr:uid="{241A9825-D42A-43DE-802F-53E864695114}"/>
    <cellStyle name="20% - Accent2 3 12" xfId="4120" xr:uid="{B664C860-7EB2-4771-AE87-EF0481406FCB}"/>
    <cellStyle name="20% - Accent2 3 12 2" xfId="4121" xr:uid="{E962208D-3852-4344-9F0C-5A404681CCE5}"/>
    <cellStyle name="20% - Accent2 3 12 2 2" xfId="4122" xr:uid="{C251EFE4-A4FE-4878-87A4-79E828B933EA}"/>
    <cellStyle name="20% - Accent2 3 12 3" xfId="4123" xr:uid="{B17B55EF-B2BF-4DD8-8F68-3178DCA7E539}"/>
    <cellStyle name="20% - Accent2 3 13" xfId="4124" xr:uid="{E1923284-71FE-4262-AD05-8D460C37A5C8}"/>
    <cellStyle name="20% - Accent2 3 13 2" xfId="4125" xr:uid="{BB0BC58F-F54F-47F9-8955-F1CEBB5DDD49}"/>
    <cellStyle name="20% - Accent2 3 13 2 2" xfId="4126" xr:uid="{2ACB6F0F-2B3B-41D5-BE13-5E78E5CC4B7B}"/>
    <cellStyle name="20% - Accent2 3 13 3" xfId="4127" xr:uid="{025E3922-C15B-45BB-848D-F92830C9A82C}"/>
    <cellStyle name="20% - Accent2 3 14" xfId="4128" xr:uid="{9F11E1C3-5957-4944-9FF7-06316FEF64FC}"/>
    <cellStyle name="20% - Accent2 3 14 2" xfId="4129" xr:uid="{E9301FB3-E1E5-4DE9-80E7-49378622FFDE}"/>
    <cellStyle name="20% - Accent2 3 14 2 2" xfId="4130" xr:uid="{9DD51E3F-A174-4555-8171-1479AA2FB0F0}"/>
    <cellStyle name="20% - Accent2 3 14 3" xfId="4131" xr:uid="{4606C9C4-49C4-4D6B-B4B7-2CD4EE7896D1}"/>
    <cellStyle name="20% - Accent2 3 15" xfId="4132" xr:uid="{1BCDB67B-0A79-43A5-B568-5B0EF726C54E}"/>
    <cellStyle name="20% - Accent2 3 15 2" xfId="4133" xr:uid="{A1E909D0-B6BE-466C-80F1-F64AFC692949}"/>
    <cellStyle name="20% - Accent2 3 16" xfId="4134" xr:uid="{6B385C0D-D728-452C-990D-DB8F7FD3F517}"/>
    <cellStyle name="20% - Accent2 3 17" xfId="4099" xr:uid="{8BDDC5CF-3C89-4EF5-8D73-481A7E620F0C}"/>
    <cellStyle name="20% - Accent2 3 2" xfId="4135" xr:uid="{2AB5395F-D51D-40C3-850D-4E9955E29E3A}"/>
    <cellStyle name="20% - Accent2 3 2 2" xfId="4136" xr:uid="{7FB926D6-32F7-4D5E-9A9C-750C11849CAE}"/>
    <cellStyle name="20% - Accent2 3 2 2 2" xfId="4137" xr:uid="{DF501ED0-0349-4668-8ACD-7C136EEAA1F7}"/>
    <cellStyle name="20% - Accent2 3 2 2 2 2" xfId="4138" xr:uid="{01E74D7A-9023-41E5-94F0-A19B802872C2}"/>
    <cellStyle name="20% - Accent2 3 2 2 2 2 2" xfId="4139" xr:uid="{2105F902-B554-49DD-9BC5-7094D4E80774}"/>
    <cellStyle name="20% - Accent2 3 2 2 2 2 2 2" xfId="4140" xr:uid="{01685633-981C-47A2-A51B-74E271D37A9C}"/>
    <cellStyle name="20% - Accent2 3 2 2 2 2 3" xfId="4141" xr:uid="{DD9D8D94-FAD8-4AEA-A63D-58552262D1C5}"/>
    <cellStyle name="20% - Accent2 3 2 2 2 3" xfId="4142" xr:uid="{609C0502-9607-4DD3-82B1-7ED80CE5A577}"/>
    <cellStyle name="20% - Accent2 3 2 2 2 3 2" xfId="4143" xr:uid="{7900E445-81FB-4AB7-A7F4-2945AF1AA14E}"/>
    <cellStyle name="20% - Accent2 3 2 2 2 3 2 2" xfId="4144" xr:uid="{D75CEBF1-1AC8-4D26-A3EA-88D6F0594E1D}"/>
    <cellStyle name="20% - Accent2 3 2 2 2 3 3" xfId="4145" xr:uid="{6803C31B-9D56-4CE0-ABD2-5DFD590EF6ED}"/>
    <cellStyle name="20% - Accent2 3 2 2 2 4" xfId="4146" xr:uid="{0D121884-59A9-4062-9106-9ED7DDF78E97}"/>
    <cellStyle name="20% - Accent2 3 2 2 2 4 2" xfId="4147" xr:uid="{E0CDCCF6-F6CD-4BE2-8D1C-E97044448FD5}"/>
    <cellStyle name="20% - Accent2 3 2 2 2 4 2 2" xfId="4148" xr:uid="{8F748431-FC1B-4017-A1DC-24855F92C083}"/>
    <cellStyle name="20% - Accent2 3 2 2 2 4 3" xfId="4149" xr:uid="{8DB98FDA-FD3E-4FAB-B8EF-9C330A03187B}"/>
    <cellStyle name="20% - Accent2 3 2 2 2 5" xfId="4150" xr:uid="{B0F33CEB-FF62-4B5A-8C3E-0AA4C68270EA}"/>
    <cellStyle name="20% - Accent2 3 2 2 2 5 2" xfId="4151" xr:uid="{81D9E91F-36F4-4630-A5CF-AC7A4B93BF7E}"/>
    <cellStyle name="20% - Accent2 3 2 2 2 6" xfId="4152" xr:uid="{B32FB1E9-EAF9-4AB5-8652-F6A5F38B4507}"/>
    <cellStyle name="20% - Accent2 3 2 2 3" xfId="4153" xr:uid="{F0B904D9-D8BA-4161-B44C-3D32B952B142}"/>
    <cellStyle name="20% - Accent2 3 2 2 3 2" xfId="4154" xr:uid="{81F1FB9D-61FD-4426-880D-8CBF8654DF30}"/>
    <cellStyle name="20% - Accent2 3 2 2 3 2 2" xfId="4155" xr:uid="{355D5B26-B253-4401-8635-4EEC3603E1DB}"/>
    <cellStyle name="20% - Accent2 3 2 2 3 3" xfId="4156" xr:uid="{69567F0E-425E-4126-99B6-B0BF9116AC11}"/>
    <cellStyle name="20% - Accent2 3 2 2 4" xfId="4157" xr:uid="{7C1A7734-2BAF-461C-92FC-30BD396F29F8}"/>
    <cellStyle name="20% - Accent2 3 2 2 4 2" xfId="4158" xr:uid="{2EFC0A11-B7CC-4A56-B44D-E930658A31FB}"/>
    <cellStyle name="20% - Accent2 3 2 2 4 2 2" xfId="4159" xr:uid="{47476243-BC3B-412E-BE99-0CE05D730339}"/>
    <cellStyle name="20% - Accent2 3 2 2 4 3" xfId="4160" xr:uid="{8A8A729D-B7D8-4A02-A0DB-ED286E6244B6}"/>
    <cellStyle name="20% - Accent2 3 2 2 5" xfId="4161" xr:uid="{89E6D0B0-3E08-4CBD-874B-16B2620C248C}"/>
    <cellStyle name="20% - Accent2 3 2 2 5 2" xfId="4162" xr:uid="{A8510AF9-16A6-4C5A-B027-FC3063C34CA7}"/>
    <cellStyle name="20% - Accent2 3 2 2 5 2 2" xfId="4163" xr:uid="{B252813E-FC89-4871-B076-F2FA17C574F4}"/>
    <cellStyle name="20% - Accent2 3 2 2 5 3" xfId="4164" xr:uid="{27639FF2-9594-48EF-B2B8-02A2CABD7E37}"/>
    <cellStyle name="20% - Accent2 3 2 2 6" xfId="4165" xr:uid="{C4E005AF-0016-461D-B4EB-DDCCF6AFD03B}"/>
    <cellStyle name="20% - Accent2 3 2 2 6 2" xfId="4166" xr:uid="{A60E205E-9C49-4056-BB05-FE7B7CDDC3A6}"/>
    <cellStyle name="20% - Accent2 3 2 2 7" xfId="4167" xr:uid="{A047D0B4-4A52-4F90-8661-70A3F0AFD964}"/>
    <cellStyle name="20% - Accent2 3 2 3" xfId="4168" xr:uid="{8DB4D5FF-AF6C-45EE-9D0A-81636C923FF9}"/>
    <cellStyle name="20% - Accent2 3 2 3 2" xfId="4169" xr:uid="{DD999294-F8CE-45D2-9C2C-D84118ADA69A}"/>
    <cellStyle name="20% - Accent2 3 2 3 2 2" xfId="4170" xr:uid="{CD0EB859-1A50-4090-9DFC-5728B1E389CC}"/>
    <cellStyle name="20% - Accent2 3 2 3 2 2 2" xfId="4171" xr:uid="{81AAD99A-B06A-4856-9E8F-741FEB02E165}"/>
    <cellStyle name="20% - Accent2 3 2 3 2 3" xfId="4172" xr:uid="{2390C10B-89D2-4489-AC50-6A23305ADCF8}"/>
    <cellStyle name="20% - Accent2 3 2 3 3" xfId="4173" xr:uid="{8C85F841-5F36-40CC-9097-2B0C42075A24}"/>
    <cellStyle name="20% - Accent2 3 2 3 3 2" xfId="4174" xr:uid="{0FEEEC7A-6906-4FDC-9351-5A2617118B62}"/>
    <cellStyle name="20% - Accent2 3 2 3 3 2 2" xfId="4175" xr:uid="{1B53E3A9-FA44-46FC-BF03-62A4E6592EC5}"/>
    <cellStyle name="20% - Accent2 3 2 3 3 3" xfId="4176" xr:uid="{020D493D-8E42-4EC0-8BEF-33F216F4FDCC}"/>
    <cellStyle name="20% - Accent2 3 2 3 4" xfId="4177" xr:uid="{B76C37A5-31B2-41B3-A12E-175B1E147844}"/>
    <cellStyle name="20% - Accent2 3 2 3 4 2" xfId="4178" xr:uid="{F947EAB9-1D01-495E-B4FA-A8A208F2C1E9}"/>
    <cellStyle name="20% - Accent2 3 2 3 4 2 2" xfId="4179" xr:uid="{42094A00-6EE8-49AD-A98C-98440DF9983C}"/>
    <cellStyle name="20% - Accent2 3 2 3 4 3" xfId="4180" xr:uid="{FBA2C238-2655-4821-BF03-16B3508FB62B}"/>
    <cellStyle name="20% - Accent2 3 2 3 5" xfId="4181" xr:uid="{4AC004D4-076D-4D69-A26C-31C583C38706}"/>
    <cellStyle name="20% - Accent2 3 2 3 5 2" xfId="4182" xr:uid="{72D3B9DD-491B-4FE5-935B-0E9BC2A32255}"/>
    <cellStyle name="20% - Accent2 3 2 3 6" xfId="4183" xr:uid="{FE6A2517-147A-47EF-9044-3872E5ECA6C9}"/>
    <cellStyle name="20% - Accent2 3 2 4" xfId="4184" xr:uid="{1C1B9E81-F831-4886-B8A5-64C63DD6497E}"/>
    <cellStyle name="20% - Accent2 3 2 4 2" xfId="4185" xr:uid="{47D35533-AB95-4DE2-98CF-65012A8D3EEC}"/>
    <cellStyle name="20% - Accent2 3 2 4 2 2" xfId="4186" xr:uid="{668E3E8A-72AE-421F-921D-81FE37DD1BB2}"/>
    <cellStyle name="20% - Accent2 3 2 4 3" xfId="4187" xr:uid="{47AD51FA-98A3-407B-99FC-71A7F8EE4CBF}"/>
    <cellStyle name="20% - Accent2 3 2 5" xfId="4188" xr:uid="{DA000D85-9979-495F-AB23-C1BB47910276}"/>
    <cellStyle name="20% - Accent2 3 2 5 2" xfId="4189" xr:uid="{88F70E97-C86C-4EE2-AB64-6C7B8701E300}"/>
    <cellStyle name="20% - Accent2 3 2 5 2 2" xfId="4190" xr:uid="{311EABFF-1A6B-48B4-A392-89E4E02D60FF}"/>
    <cellStyle name="20% - Accent2 3 2 5 3" xfId="4191" xr:uid="{DE6AD84B-8530-4886-AF02-65EC4F503B60}"/>
    <cellStyle name="20% - Accent2 3 2 6" xfId="4192" xr:uid="{1CEBA607-4BB8-4B56-B193-2D1515D8CD2E}"/>
    <cellStyle name="20% - Accent2 3 2 6 2" xfId="4193" xr:uid="{86B83C48-704F-4FC8-AAC4-F6B6EE5FBD14}"/>
    <cellStyle name="20% - Accent2 3 2 6 2 2" xfId="4194" xr:uid="{4EEFFEC4-984A-481D-9E8E-DC7759CB9B72}"/>
    <cellStyle name="20% - Accent2 3 2 6 3" xfId="4195" xr:uid="{B7DBF4BE-BDFC-4BF9-AFCD-FB0E8B49CC0B}"/>
    <cellStyle name="20% - Accent2 3 2 7" xfId="4196" xr:uid="{BCD8E3E2-6BFC-487E-BB5D-9489E324359D}"/>
    <cellStyle name="20% - Accent2 3 2 7 2" xfId="4197" xr:uid="{59ECA156-2FAD-47C6-9B5E-B353734B7687}"/>
    <cellStyle name="20% - Accent2 3 2 8" xfId="4198" xr:uid="{9FF03A40-9629-4148-8EAD-79CBD9C62E53}"/>
    <cellStyle name="20% - Accent2 3 3" xfId="4199" xr:uid="{D5E9CB31-91D8-44B9-966F-2141A57385EA}"/>
    <cellStyle name="20% - Accent2 3 3 2" xfId="4200" xr:uid="{FF12864A-9EB4-4277-9B60-0FA22F4DDE0E}"/>
    <cellStyle name="20% - Accent2 3 3 2 2" xfId="4201" xr:uid="{2BC7B339-2B7F-443D-9309-58F8B4F631BD}"/>
    <cellStyle name="20% - Accent2 3 3 2 2 2" xfId="4202" xr:uid="{A07C4904-FEA4-4252-B749-C267DA985FA3}"/>
    <cellStyle name="20% - Accent2 3 3 2 2 2 2" xfId="4203" xr:uid="{2399B80E-F432-4790-B857-FD858AF05951}"/>
    <cellStyle name="20% - Accent2 3 3 2 2 2 2 2" xfId="4204" xr:uid="{1578A070-3FAB-4B19-8D08-7368FD9F3A22}"/>
    <cellStyle name="20% - Accent2 3 3 2 2 2 3" xfId="4205" xr:uid="{42677B83-8C5E-4E62-B6A7-8F19C58B4053}"/>
    <cellStyle name="20% - Accent2 3 3 2 2 3" xfId="4206" xr:uid="{5A93A7D5-4CD0-488B-BB66-8D190B52CC7D}"/>
    <cellStyle name="20% - Accent2 3 3 2 2 3 2" xfId="4207" xr:uid="{F838E3B3-CF49-4B77-B5E0-CCABB39B2C42}"/>
    <cellStyle name="20% - Accent2 3 3 2 2 3 2 2" xfId="4208" xr:uid="{8E210567-A5A1-4A9C-8682-212D2DF040AF}"/>
    <cellStyle name="20% - Accent2 3 3 2 2 3 3" xfId="4209" xr:uid="{32DCF866-6103-4C77-A327-CEF272144390}"/>
    <cellStyle name="20% - Accent2 3 3 2 2 4" xfId="4210" xr:uid="{3A983E78-6B8B-4982-862F-80FF428B10A7}"/>
    <cellStyle name="20% - Accent2 3 3 2 2 4 2" xfId="4211" xr:uid="{CCBD7572-D9C9-4DB9-B6C6-1EA6BE0D7C76}"/>
    <cellStyle name="20% - Accent2 3 3 2 2 4 2 2" xfId="4212" xr:uid="{422B5E00-243E-45F4-AAE9-EF05E6290704}"/>
    <cellStyle name="20% - Accent2 3 3 2 2 4 3" xfId="4213" xr:uid="{8FD0DC8D-C123-4B30-9EC4-3CD58FAE2C12}"/>
    <cellStyle name="20% - Accent2 3 3 2 2 5" xfId="4214" xr:uid="{F0E7DEA5-AEA0-434E-9794-8429C0A06365}"/>
    <cellStyle name="20% - Accent2 3 3 2 2 5 2" xfId="4215" xr:uid="{5B6327E2-A5B7-4CC5-A025-378019FFD646}"/>
    <cellStyle name="20% - Accent2 3 3 2 2 6" xfId="4216" xr:uid="{237E7E94-BEB4-49D7-B355-113B6F0893B5}"/>
    <cellStyle name="20% - Accent2 3 3 2 3" xfId="4217" xr:uid="{CA4E7E9E-9C5E-48CC-855D-6D9B99537306}"/>
    <cellStyle name="20% - Accent2 3 3 2 3 2" xfId="4218" xr:uid="{74F20B7F-A788-4242-BC3C-8BC4B164A7F8}"/>
    <cellStyle name="20% - Accent2 3 3 2 3 2 2" xfId="4219" xr:uid="{38C695E9-52C3-4B7C-BBC5-53856B20B8BF}"/>
    <cellStyle name="20% - Accent2 3 3 2 3 3" xfId="4220" xr:uid="{7AB8CEC6-E268-43A7-B37F-5802DDDF2CFF}"/>
    <cellStyle name="20% - Accent2 3 3 2 4" xfId="4221" xr:uid="{2ABE38DD-6487-49B6-B225-6280B5B88BE7}"/>
    <cellStyle name="20% - Accent2 3 3 2 4 2" xfId="4222" xr:uid="{F2449600-5236-4F18-9E11-67322307CCFE}"/>
    <cellStyle name="20% - Accent2 3 3 2 4 2 2" xfId="4223" xr:uid="{6D737E0D-808C-4532-B016-91FC0ED393B3}"/>
    <cellStyle name="20% - Accent2 3 3 2 4 3" xfId="4224" xr:uid="{0E88E09B-9BB7-4E2B-9EC5-617C13F49392}"/>
    <cellStyle name="20% - Accent2 3 3 2 5" xfId="4225" xr:uid="{F1765391-479B-4732-8579-8D0935DF9E5B}"/>
    <cellStyle name="20% - Accent2 3 3 2 5 2" xfId="4226" xr:uid="{4536C647-AC63-41F2-A2CB-F40C1DDD98B6}"/>
    <cellStyle name="20% - Accent2 3 3 2 5 2 2" xfId="4227" xr:uid="{5DBC0230-A325-469A-8D42-DF7B68C45C88}"/>
    <cellStyle name="20% - Accent2 3 3 2 5 3" xfId="4228" xr:uid="{37CEA681-C321-48C4-B4CC-07B490F5DCC1}"/>
    <cellStyle name="20% - Accent2 3 3 2 6" xfId="4229" xr:uid="{0F196145-3C84-4D90-B0AF-95650A863E36}"/>
    <cellStyle name="20% - Accent2 3 3 2 6 2" xfId="4230" xr:uid="{43951968-76B9-4B99-AFCB-06721250FC0F}"/>
    <cellStyle name="20% - Accent2 3 3 2 7" xfId="4231" xr:uid="{1DA2F22D-0431-4662-807A-DBC86B47AA22}"/>
    <cellStyle name="20% - Accent2 3 3 3" xfId="4232" xr:uid="{34913C52-1DF0-4094-A333-9DAEEC9F4D59}"/>
    <cellStyle name="20% - Accent2 3 3 3 2" xfId="4233" xr:uid="{4F194EFA-F49E-4E81-A4B0-5A5002AEC6F4}"/>
    <cellStyle name="20% - Accent2 3 3 3 2 2" xfId="4234" xr:uid="{45F4F6C4-B8BA-41DC-AF6D-C42D91FC75BE}"/>
    <cellStyle name="20% - Accent2 3 3 3 2 2 2" xfId="4235" xr:uid="{0D735F7B-4593-44E3-AF04-4413FCF3300C}"/>
    <cellStyle name="20% - Accent2 3 3 3 2 3" xfId="4236" xr:uid="{D3CA9149-DC02-477D-8340-8BE8B8DBBFE8}"/>
    <cellStyle name="20% - Accent2 3 3 3 3" xfId="4237" xr:uid="{85D3EC94-5D62-433E-B007-E723BC488BB5}"/>
    <cellStyle name="20% - Accent2 3 3 3 3 2" xfId="4238" xr:uid="{71252CED-CBFC-47AA-8000-B100618D9D71}"/>
    <cellStyle name="20% - Accent2 3 3 3 3 2 2" xfId="4239" xr:uid="{1A02F921-D1F2-46C5-8DCB-64E0B76B945B}"/>
    <cellStyle name="20% - Accent2 3 3 3 3 3" xfId="4240" xr:uid="{D689965D-1862-49D8-934B-349AE0B88DCF}"/>
    <cellStyle name="20% - Accent2 3 3 3 4" xfId="4241" xr:uid="{733669B3-8C95-4164-9459-D17D979E89E5}"/>
    <cellStyle name="20% - Accent2 3 3 3 4 2" xfId="4242" xr:uid="{3329031F-2520-477E-8DA9-791A7212A260}"/>
    <cellStyle name="20% - Accent2 3 3 3 4 2 2" xfId="4243" xr:uid="{CA2BB1CC-3D78-495A-8417-5E07AFF8AD6D}"/>
    <cellStyle name="20% - Accent2 3 3 3 4 3" xfId="4244" xr:uid="{B6811336-BFCA-408A-B6EE-66D3A22C53DB}"/>
    <cellStyle name="20% - Accent2 3 3 3 5" xfId="4245" xr:uid="{3A3C8A1F-6A8A-426D-A088-0C28515FA596}"/>
    <cellStyle name="20% - Accent2 3 3 3 5 2" xfId="4246" xr:uid="{8F714F66-1684-4397-9EAB-109353BF53FC}"/>
    <cellStyle name="20% - Accent2 3 3 3 6" xfId="4247" xr:uid="{C0A66F63-770B-4D51-B567-BF2E15E53B93}"/>
    <cellStyle name="20% - Accent2 3 3 4" xfId="4248" xr:uid="{D991643A-1198-4DEC-8A81-662D62A583AB}"/>
    <cellStyle name="20% - Accent2 3 3 4 2" xfId="4249" xr:uid="{7254700E-13C6-4D3C-928F-5600792F6BEC}"/>
    <cellStyle name="20% - Accent2 3 3 4 2 2" xfId="4250" xr:uid="{3C7AB86E-9B08-4B7B-8903-A8468604C4E7}"/>
    <cellStyle name="20% - Accent2 3 3 4 3" xfId="4251" xr:uid="{9F56A68F-1647-4A02-B1B8-446B74B489C0}"/>
    <cellStyle name="20% - Accent2 3 3 5" xfId="4252" xr:uid="{B358983B-6577-499F-B7F9-4210E0D52256}"/>
    <cellStyle name="20% - Accent2 3 3 5 2" xfId="4253" xr:uid="{2E00B9DF-FF96-4BE4-9C76-99CC55A03AD0}"/>
    <cellStyle name="20% - Accent2 3 3 5 2 2" xfId="4254" xr:uid="{FA248F4B-8078-4DAD-BACC-C8570A880BEA}"/>
    <cellStyle name="20% - Accent2 3 3 5 3" xfId="4255" xr:uid="{6790DFA4-9152-4281-B050-02D6EFC557E2}"/>
    <cellStyle name="20% - Accent2 3 3 6" xfId="4256" xr:uid="{3C7F76F6-251E-4CFB-9B72-9AF012F415EF}"/>
    <cellStyle name="20% - Accent2 3 3 6 2" xfId="4257" xr:uid="{3C6F41A0-C3C4-429C-8FD7-8169DEA6EC6E}"/>
    <cellStyle name="20% - Accent2 3 3 6 2 2" xfId="4258" xr:uid="{77AA75BF-6AF8-436D-B955-68858C21DD04}"/>
    <cellStyle name="20% - Accent2 3 3 6 3" xfId="4259" xr:uid="{D28119C3-F9C3-4893-B3BC-E326B8450CD4}"/>
    <cellStyle name="20% - Accent2 3 3 7" xfId="4260" xr:uid="{536AD585-B532-475B-831B-60958D214A60}"/>
    <cellStyle name="20% - Accent2 3 3 7 2" xfId="4261" xr:uid="{12D855F9-4ED4-4574-92D0-D08CDECD93C8}"/>
    <cellStyle name="20% - Accent2 3 3 8" xfId="4262" xr:uid="{6B025455-B922-4B78-8EA1-EA35FDE7B218}"/>
    <cellStyle name="20% - Accent2 3 4" xfId="4263" xr:uid="{64A31C5C-AEDA-4AD1-8F4B-DD4BB2E98E5A}"/>
    <cellStyle name="20% - Accent2 3 4 2" xfId="4264" xr:uid="{1C13A5ED-1C37-4C95-BEE7-92CB49452D8C}"/>
    <cellStyle name="20% - Accent2 3 4 2 2" xfId="4265" xr:uid="{9F7F1BAE-70E3-4B10-8119-3597570A8FB0}"/>
    <cellStyle name="20% - Accent2 3 4 2 2 2" xfId="4266" xr:uid="{0C4D06BD-110D-4A37-94A9-11913AC3353B}"/>
    <cellStyle name="20% - Accent2 3 4 2 2 2 2" xfId="4267" xr:uid="{FCFE6059-8148-4F94-9ECF-46B50FA94AB4}"/>
    <cellStyle name="20% - Accent2 3 4 2 2 3" xfId="4268" xr:uid="{BD19658E-B306-4C7F-8EB8-45C2D3A896FE}"/>
    <cellStyle name="20% - Accent2 3 4 2 3" xfId="4269" xr:uid="{73DF4350-D851-46AF-ACC2-920EECC7B6B1}"/>
    <cellStyle name="20% - Accent2 3 4 2 3 2" xfId="4270" xr:uid="{D8E97C2B-3A1C-405E-A0F0-6E5E05E534A8}"/>
    <cellStyle name="20% - Accent2 3 4 2 3 2 2" xfId="4271" xr:uid="{6D56AC37-E908-4098-A609-9C10119D0828}"/>
    <cellStyle name="20% - Accent2 3 4 2 3 3" xfId="4272" xr:uid="{19E81B95-2756-4C11-80A1-6D491E3FDA00}"/>
    <cellStyle name="20% - Accent2 3 4 2 4" xfId="4273" xr:uid="{6FED61E4-72E0-47ED-9BBA-DDDA829C2B86}"/>
    <cellStyle name="20% - Accent2 3 4 2 4 2" xfId="4274" xr:uid="{8460DE20-4C11-418F-8FE2-B3ECA0DB4641}"/>
    <cellStyle name="20% - Accent2 3 4 2 4 2 2" xfId="4275" xr:uid="{686CCD2B-9609-4C6C-8739-2C8E6DAB75B5}"/>
    <cellStyle name="20% - Accent2 3 4 2 4 3" xfId="4276" xr:uid="{C078856A-3AE1-413A-877D-BA79DD2C226D}"/>
    <cellStyle name="20% - Accent2 3 4 2 5" xfId="4277" xr:uid="{024858DD-34AE-4500-977E-DB5BA60DBCC2}"/>
    <cellStyle name="20% - Accent2 3 4 2 5 2" xfId="4278" xr:uid="{6D83B41F-536E-4030-9BA1-995F2A011419}"/>
    <cellStyle name="20% - Accent2 3 4 2 6" xfId="4279" xr:uid="{0AD4996E-BF67-49C4-ABFF-84F34A0841B9}"/>
    <cellStyle name="20% - Accent2 3 4 3" xfId="4280" xr:uid="{18C0D3B3-DC68-4C00-8D4F-8A60B3230E20}"/>
    <cellStyle name="20% - Accent2 3 4 3 2" xfId="4281" xr:uid="{D1857AF5-CF79-49EE-9C45-D45E749E40FA}"/>
    <cellStyle name="20% - Accent2 3 4 3 2 2" xfId="4282" xr:uid="{8FBD47BC-1B06-4588-B0BB-50F9C21514D6}"/>
    <cellStyle name="20% - Accent2 3 4 3 3" xfId="4283" xr:uid="{DDE0564C-708C-420B-867A-486D3F94FDA1}"/>
    <cellStyle name="20% - Accent2 3 4 4" xfId="4284" xr:uid="{8EF3F8C0-15D5-422C-B851-2CA1040102A6}"/>
    <cellStyle name="20% - Accent2 3 4 4 2" xfId="4285" xr:uid="{6C1004A2-E73F-4DD3-AF02-A1FC66278BF7}"/>
    <cellStyle name="20% - Accent2 3 4 4 2 2" xfId="4286" xr:uid="{7BB2319B-712B-436B-9E4E-ADFE9047475F}"/>
    <cellStyle name="20% - Accent2 3 4 4 3" xfId="4287" xr:uid="{AD8CC85E-6370-40A7-B222-A6ED79C78291}"/>
    <cellStyle name="20% - Accent2 3 4 5" xfId="4288" xr:uid="{E470AEC1-ADC4-445B-8AEB-C1BC295CD97F}"/>
    <cellStyle name="20% - Accent2 3 4 5 2" xfId="4289" xr:uid="{5D2CBFD9-E66E-4F21-AEF8-16E82DCD9770}"/>
    <cellStyle name="20% - Accent2 3 4 5 2 2" xfId="4290" xr:uid="{53B79108-2AE1-4E8B-BBA5-831D12146D02}"/>
    <cellStyle name="20% - Accent2 3 4 5 3" xfId="4291" xr:uid="{D34DED65-8050-4143-8E74-65DC847C848F}"/>
    <cellStyle name="20% - Accent2 3 4 6" xfId="4292" xr:uid="{8A4C7670-A6ED-41A6-BC96-F75CA991D920}"/>
    <cellStyle name="20% - Accent2 3 4 6 2" xfId="4293" xr:uid="{6CF11DC4-BE26-47BD-ADBC-C275BF806F83}"/>
    <cellStyle name="20% - Accent2 3 4 7" xfId="4294" xr:uid="{73595076-3E83-4D5C-ADFF-448965446A2E}"/>
    <cellStyle name="20% - Accent2 3 5" xfId="4295" xr:uid="{9579D89C-EBEA-4842-ACBA-4FA49DE273F2}"/>
    <cellStyle name="20% - Accent2 3 5 2" xfId="4296" xr:uid="{C633DE7C-83CC-44C4-8CEC-D4F0C8BD22FD}"/>
    <cellStyle name="20% - Accent2 3 5 2 2" xfId="4297" xr:uid="{3154731E-FBF6-4937-834B-96BF134FEEAD}"/>
    <cellStyle name="20% - Accent2 3 5 2 2 2" xfId="4298" xr:uid="{D48C9245-560D-491C-B2BF-CA9CED8A6637}"/>
    <cellStyle name="20% - Accent2 3 5 2 2 2 2" xfId="4299" xr:uid="{33147452-C5B0-4113-BF86-FFE11C0295F4}"/>
    <cellStyle name="20% - Accent2 3 5 2 2 3" xfId="4300" xr:uid="{DFF08FA5-B6D1-4CD8-99CA-656021CFC22C}"/>
    <cellStyle name="20% - Accent2 3 5 2 3" xfId="4301" xr:uid="{63C215F9-611C-4878-BBD2-F05C867A9B3C}"/>
    <cellStyle name="20% - Accent2 3 5 2 3 2" xfId="4302" xr:uid="{B5715EAD-B4B8-406F-8235-A4AC99B03466}"/>
    <cellStyle name="20% - Accent2 3 5 2 3 2 2" xfId="4303" xr:uid="{20413B11-3241-490B-837C-F568B3368C05}"/>
    <cellStyle name="20% - Accent2 3 5 2 3 3" xfId="4304" xr:uid="{F5B0C5B9-ACE0-445E-B985-D961740B1049}"/>
    <cellStyle name="20% - Accent2 3 5 2 4" xfId="4305" xr:uid="{15AB99F1-A090-4ED4-A217-2F09A4F29DCF}"/>
    <cellStyle name="20% - Accent2 3 5 2 4 2" xfId="4306" xr:uid="{B5E11675-F0DE-4B4B-A060-E5A9012D983A}"/>
    <cellStyle name="20% - Accent2 3 5 2 4 2 2" xfId="4307" xr:uid="{FFBD897B-7632-49CB-9E0F-9CB0EF0907D2}"/>
    <cellStyle name="20% - Accent2 3 5 2 4 3" xfId="4308" xr:uid="{AB61FDD7-A018-41DD-8E76-837D3DB0BEE1}"/>
    <cellStyle name="20% - Accent2 3 5 2 5" xfId="4309" xr:uid="{90B723F5-7AD6-4D68-BD74-C1FAA22675EA}"/>
    <cellStyle name="20% - Accent2 3 5 2 5 2" xfId="4310" xr:uid="{501974C5-4E28-4855-B84B-69DE281F2E58}"/>
    <cellStyle name="20% - Accent2 3 5 2 6" xfId="4311" xr:uid="{031EEEE0-5FB0-4BB1-9628-9E56CC6514C1}"/>
    <cellStyle name="20% - Accent2 3 5 3" xfId="4312" xr:uid="{AD624145-5EE6-4C81-8116-032CF3704E9D}"/>
    <cellStyle name="20% - Accent2 3 5 3 2" xfId="4313" xr:uid="{40C2C1F5-2E46-475C-A3E1-58AB4E49DB4A}"/>
    <cellStyle name="20% - Accent2 3 5 3 2 2" xfId="4314" xr:uid="{D38CF2D9-092A-4CC2-BF0C-78AD6943E7DD}"/>
    <cellStyle name="20% - Accent2 3 5 3 3" xfId="4315" xr:uid="{DEE3D15A-BFA9-42C2-9D47-CF52725B82A5}"/>
    <cellStyle name="20% - Accent2 3 5 4" xfId="4316" xr:uid="{45F35F0A-EF79-4887-A2A8-E603BFF3DEE1}"/>
    <cellStyle name="20% - Accent2 3 5 4 2" xfId="4317" xr:uid="{8BE38917-D948-434A-9923-4E7319955463}"/>
    <cellStyle name="20% - Accent2 3 5 4 2 2" xfId="4318" xr:uid="{5C552AD6-6876-4DF3-A1B0-EEC602D3C379}"/>
    <cellStyle name="20% - Accent2 3 5 4 3" xfId="4319" xr:uid="{32122CF5-1E25-48C4-9555-F8A33E6F46F3}"/>
    <cellStyle name="20% - Accent2 3 5 5" xfId="4320" xr:uid="{1CB1360C-1D86-4E25-86C4-361ED108921F}"/>
    <cellStyle name="20% - Accent2 3 5 5 2" xfId="4321" xr:uid="{FF4708EB-3095-4CAE-970E-AF501C4A57D2}"/>
    <cellStyle name="20% - Accent2 3 5 5 2 2" xfId="4322" xr:uid="{CFDA8FA2-3ECC-4B8A-99E1-D1CDA16A197B}"/>
    <cellStyle name="20% - Accent2 3 5 5 3" xfId="4323" xr:uid="{A99EA35D-38FC-4A83-9271-3D1E52FF3224}"/>
    <cellStyle name="20% - Accent2 3 5 6" xfId="4324" xr:uid="{CABC579A-1BAD-4F3E-A6BE-BD43FD291331}"/>
    <cellStyle name="20% - Accent2 3 5 6 2" xfId="4325" xr:uid="{32136D1B-C1C7-40EC-AE4B-838A208C6ADC}"/>
    <cellStyle name="20% - Accent2 3 5 7" xfId="4326" xr:uid="{2F86D589-D406-441B-8B3D-39BAAC024A52}"/>
    <cellStyle name="20% - Accent2 3 6" xfId="4327" xr:uid="{FDF631BF-31D7-4B9D-916D-994B9F3F8358}"/>
    <cellStyle name="20% - Accent2 3 6 2" xfId="4328" xr:uid="{8D73E2D6-783E-4193-9BA7-119C5771C973}"/>
    <cellStyle name="20% - Accent2 3 6 2 2" xfId="4329" xr:uid="{E87F8ACC-2BFE-4330-B339-7344D0A85C2D}"/>
    <cellStyle name="20% - Accent2 3 6 2 2 2" xfId="4330" xr:uid="{9D355CE8-62F8-49C5-B439-2C762E13649F}"/>
    <cellStyle name="20% - Accent2 3 6 2 3" xfId="4331" xr:uid="{7199EB1C-88F1-42DA-8079-07A3F763E0AC}"/>
    <cellStyle name="20% - Accent2 3 6 3" xfId="4332" xr:uid="{D8A1FDD7-BB88-4824-8473-9174AE74848F}"/>
    <cellStyle name="20% - Accent2 3 6 3 2" xfId="4333" xr:uid="{D725DCC4-D56B-4E73-A8C9-B5612BC793F5}"/>
    <cellStyle name="20% - Accent2 3 6 3 2 2" xfId="4334" xr:uid="{F56EC499-131B-44F3-B70F-D4274D581066}"/>
    <cellStyle name="20% - Accent2 3 6 3 3" xfId="4335" xr:uid="{4D3653FE-759D-4BF0-A0D8-344A9FBB642D}"/>
    <cellStyle name="20% - Accent2 3 6 4" xfId="4336" xr:uid="{88E25BE2-00C7-4991-88F3-5932583134D8}"/>
    <cellStyle name="20% - Accent2 3 6 4 2" xfId="4337" xr:uid="{248898F5-B7EA-497C-956D-96D9C17B264A}"/>
    <cellStyle name="20% - Accent2 3 6 4 2 2" xfId="4338" xr:uid="{BC17AE7F-8E52-4A00-8E0E-E4555870AC06}"/>
    <cellStyle name="20% - Accent2 3 6 4 3" xfId="4339" xr:uid="{FA6FC810-D2F4-470F-BAF1-D89FBC8BD7F3}"/>
    <cellStyle name="20% - Accent2 3 6 5" xfId="4340" xr:uid="{B680A12D-CFCC-4146-9ACC-E884537E10A3}"/>
    <cellStyle name="20% - Accent2 3 6 5 2" xfId="4341" xr:uid="{6A99E961-C6D0-4DC9-A972-933DC87FB779}"/>
    <cellStyle name="20% - Accent2 3 6 6" xfId="4342" xr:uid="{06BF3E30-556B-4D6F-B77F-C6AAD85495AF}"/>
    <cellStyle name="20% - Accent2 3 7" xfId="4343" xr:uid="{6CAC1A4B-A2DE-4752-BD12-53361CA79CAB}"/>
    <cellStyle name="20% - Accent2 3 7 2" xfId="4344" xr:uid="{A39A6667-87A2-46CE-BCCC-35A8371C7866}"/>
    <cellStyle name="20% - Accent2 3 7 2 2" xfId="4345" xr:uid="{71587B67-2BE4-438B-90BB-87CAEA61738C}"/>
    <cellStyle name="20% - Accent2 3 7 2 2 2" xfId="4346" xr:uid="{2D14FFB3-D54A-4180-90F6-0F7DDC373617}"/>
    <cellStyle name="20% - Accent2 3 7 2 3" xfId="4347" xr:uid="{13BE4520-E22F-40EB-A617-9DA8D79A7DAD}"/>
    <cellStyle name="20% - Accent2 3 7 3" xfId="4348" xr:uid="{DF86DFDD-BC5B-4612-896C-82812F03180B}"/>
    <cellStyle name="20% - Accent2 3 7 3 2" xfId="4349" xr:uid="{8F8AECED-D91E-4B4B-9CA7-1D1050FBEE98}"/>
    <cellStyle name="20% - Accent2 3 7 3 2 2" xfId="4350" xr:uid="{A48C2CF6-126C-4374-804F-C908BD858B45}"/>
    <cellStyle name="20% - Accent2 3 7 3 3" xfId="4351" xr:uid="{1AC1A44F-8C1B-456D-A1C3-C084C860F367}"/>
    <cellStyle name="20% - Accent2 3 7 4" xfId="4352" xr:uid="{2CD8B4F8-8EAD-4C7C-9232-5743D7C28103}"/>
    <cellStyle name="20% - Accent2 3 7 4 2" xfId="4353" xr:uid="{4A8CA159-42F6-456B-96C3-51B014A77B25}"/>
    <cellStyle name="20% - Accent2 3 7 4 2 2" xfId="4354" xr:uid="{4952F37C-5C92-48B0-BA96-313490447986}"/>
    <cellStyle name="20% - Accent2 3 7 4 3" xfId="4355" xr:uid="{59A0BE5B-FA0F-48D2-A085-FA9CA41F27FA}"/>
    <cellStyle name="20% - Accent2 3 7 5" xfId="4356" xr:uid="{AD2150C3-7C5C-4975-B3B5-BBEC5248E213}"/>
    <cellStyle name="20% - Accent2 3 7 5 2" xfId="4357" xr:uid="{9FC7502A-7CD4-47BB-B919-0EB490EA2958}"/>
    <cellStyle name="20% - Accent2 3 7 6" xfId="4358" xr:uid="{D3DC99F1-0EE9-4F96-BB30-B56CC4D72D74}"/>
    <cellStyle name="20% - Accent2 3 8" xfId="4359" xr:uid="{A31096CA-31A8-4C9F-A527-A4622A50EE19}"/>
    <cellStyle name="20% - Accent2 3 8 2" xfId="4360" xr:uid="{FB8716BC-5867-455A-B774-F00305B295B7}"/>
    <cellStyle name="20% - Accent2 3 8 2 2" xfId="4361" xr:uid="{71A6911E-6DE2-49A1-A6C9-2ADC70F0ECA8}"/>
    <cellStyle name="20% - Accent2 3 8 2 2 2" xfId="4362" xr:uid="{FC5409EE-B855-42A1-8B50-31BBA54304C6}"/>
    <cellStyle name="20% - Accent2 3 8 2 3" xfId="4363" xr:uid="{B640D02E-F3F3-49D8-88F2-A56226DC8905}"/>
    <cellStyle name="20% - Accent2 3 8 3" xfId="4364" xr:uid="{0C3FE82C-72E7-47CC-A2A6-C439557CCB46}"/>
    <cellStyle name="20% - Accent2 3 8 3 2" xfId="4365" xr:uid="{7788D2B8-D3B8-4E2A-9144-ED8AD2036FA0}"/>
    <cellStyle name="20% - Accent2 3 8 3 2 2" xfId="4366" xr:uid="{95B7A5F3-FDF9-47B8-BEF2-E310F8008D88}"/>
    <cellStyle name="20% - Accent2 3 8 3 3" xfId="4367" xr:uid="{69B922DB-3CBC-4F0B-BAFB-9315FA1DBAAD}"/>
    <cellStyle name="20% - Accent2 3 8 4" xfId="4368" xr:uid="{2930594B-9F69-47B9-BEC5-297F453D64D0}"/>
    <cellStyle name="20% - Accent2 3 8 4 2" xfId="4369" xr:uid="{78CF3750-A1A4-4A95-B2D9-634C562BA963}"/>
    <cellStyle name="20% - Accent2 3 8 4 2 2" xfId="4370" xr:uid="{0E2FCC5E-4AD5-4782-919E-577AC17FD63E}"/>
    <cellStyle name="20% - Accent2 3 8 4 3" xfId="4371" xr:uid="{3C409F43-7EAA-413E-88AF-07C9F34B1ADA}"/>
    <cellStyle name="20% - Accent2 3 8 5" xfId="4372" xr:uid="{3F30B2E8-D1EC-49D5-8256-7E225F43F89D}"/>
    <cellStyle name="20% - Accent2 3 8 5 2" xfId="4373" xr:uid="{C6EF826A-F1EA-4F2C-8A6D-E8CF7B71836C}"/>
    <cellStyle name="20% - Accent2 3 8 6" xfId="4374" xr:uid="{12E9D45F-C747-45EC-8B13-BD82F9E80AD3}"/>
    <cellStyle name="20% - Accent2 3 9" xfId="4375" xr:uid="{779C68D6-0A0A-4A27-8964-964801282B2E}"/>
    <cellStyle name="20% - Accent2 3 9 2" xfId="4376" xr:uid="{4CA81A92-3BE3-4868-9905-5F653FC7B2D5}"/>
    <cellStyle name="20% - Accent2 3 9 2 2" xfId="4377" xr:uid="{589A4422-8476-4747-99EA-5F2B2401903C}"/>
    <cellStyle name="20% - Accent2 3 9 2 2 2" xfId="4378" xr:uid="{490E4676-EFF8-467B-AB59-09026D3D975E}"/>
    <cellStyle name="20% - Accent2 3 9 2 3" xfId="4379" xr:uid="{30E08BB5-CE2B-4C16-8D2A-90DFD6AF35E5}"/>
    <cellStyle name="20% - Accent2 3 9 3" xfId="4380" xr:uid="{2FCA4F7D-C69F-4A34-8513-345DD84A077D}"/>
    <cellStyle name="20% - Accent2 3 9 3 2" xfId="4381" xr:uid="{126AB3F9-0330-48F8-B0A7-83A2950FFE62}"/>
    <cellStyle name="20% - Accent2 3 9 3 2 2" xfId="4382" xr:uid="{B6A7412B-5D88-4721-9B62-EFE9AE7E3FE3}"/>
    <cellStyle name="20% - Accent2 3 9 3 3" xfId="4383" xr:uid="{6457373B-1B81-43A2-89AA-D81B659FCAD5}"/>
    <cellStyle name="20% - Accent2 3 9 4" xfId="4384" xr:uid="{4378676C-58F7-4951-AA90-B094C5DEFBB8}"/>
    <cellStyle name="20% - Accent2 3 9 4 2" xfId="4385" xr:uid="{B0518358-DFA1-4ED1-8A8A-3DC666FA8781}"/>
    <cellStyle name="20% - Accent2 3 9 4 2 2" xfId="4386" xr:uid="{D93077EC-79E5-4C86-B75E-E6688238566A}"/>
    <cellStyle name="20% - Accent2 3 9 4 3" xfId="4387" xr:uid="{3D62E4CC-4F38-4168-83DF-955DCB24EA26}"/>
    <cellStyle name="20% - Accent2 3 9 5" xfId="4388" xr:uid="{3406F934-4D6C-4999-B616-0DD9F0D496B9}"/>
    <cellStyle name="20% - Accent2 3 9 5 2" xfId="4389" xr:uid="{319B43ED-DC64-437E-8390-1311AF8711D1}"/>
    <cellStyle name="20% - Accent2 3 9 6" xfId="4390" xr:uid="{74197709-2E0B-46EB-A736-712C6A5CE1C5}"/>
    <cellStyle name="20% - Accent2 4" xfId="4391" xr:uid="{049E7F1E-10C0-428A-8A63-0D02F11A5CAA}"/>
    <cellStyle name="20% - Accent2 4 10" xfId="4392" xr:uid="{8E775B86-E0B7-463E-84CE-FFEE46FE2E43}"/>
    <cellStyle name="20% - Accent2 4 10 2" xfId="4393" xr:uid="{B60465C4-2ED9-44EF-B9DA-DA0F658D4423}"/>
    <cellStyle name="20% - Accent2 4 10 2 2" xfId="4394" xr:uid="{14289754-1961-4CA9-82AA-9308685D2C8A}"/>
    <cellStyle name="20% - Accent2 4 10 2 2 2" xfId="4395" xr:uid="{FFE8CAAA-D0D6-4742-ACBD-9EC1CB017E5F}"/>
    <cellStyle name="20% - Accent2 4 10 2 3" xfId="4396" xr:uid="{1987F26C-A1D6-42D1-B57E-8C8DAF44A5B4}"/>
    <cellStyle name="20% - Accent2 4 10 3" xfId="4397" xr:uid="{318B9AB8-13B3-432E-B410-560ED62C9AC0}"/>
    <cellStyle name="20% - Accent2 4 10 3 2" xfId="4398" xr:uid="{E42CCBF7-61F7-4548-8267-7E1E7D08037B}"/>
    <cellStyle name="20% - Accent2 4 10 3 2 2" xfId="4399" xr:uid="{E1AE93DD-E7DA-45DB-AA4B-D6B36F165AB7}"/>
    <cellStyle name="20% - Accent2 4 10 3 3" xfId="4400" xr:uid="{D00F89B9-FB3F-405C-A832-53E848DFFBB5}"/>
    <cellStyle name="20% - Accent2 4 10 4" xfId="4401" xr:uid="{2B3C3CD3-9870-4F4B-B489-6B5A61267094}"/>
    <cellStyle name="20% - Accent2 4 10 4 2" xfId="4402" xr:uid="{0BCC6FF2-88AD-4802-AE46-38586609F368}"/>
    <cellStyle name="20% - Accent2 4 10 4 2 2" xfId="4403" xr:uid="{9D887329-7670-4D22-B31B-EC348D8F66EF}"/>
    <cellStyle name="20% - Accent2 4 10 4 3" xfId="4404" xr:uid="{B3E6BE7B-4EDE-4661-A0B2-F0ADBC35D8C3}"/>
    <cellStyle name="20% - Accent2 4 10 5" xfId="4405" xr:uid="{102A52E2-044D-4874-B02B-52EAEE054EA7}"/>
    <cellStyle name="20% - Accent2 4 10 5 2" xfId="4406" xr:uid="{8B128CD8-C5F4-41A5-AF4C-3922DBC32A0C}"/>
    <cellStyle name="20% - Accent2 4 10 6" xfId="4407" xr:uid="{714B1284-F76D-476E-93DA-48716CEA9CAE}"/>
    <cellStyle name="20% - Accent2 4 11" xfId="4408" xr:uid="{66CD5B5C-6ED5-468B-B5E2-59A8E3A8E328}"/>
    <cellStyle name="20% - Accent2 4 11 2" xfId="4409" xr:uid="{FF7B2475-BDD2-43BE-8141-9D9CABB12CC8}"/>
    <cellStyle name="20% - Accent2 4 11 2 2" xfId="4410" xr:uid="{7DCD77BC-1362-4653-9C6C-44F5D5B80B19}"/>
    <cellStyle name="20% - Accent2 4 11 3" xfId="4411" xr:uid="{F2EFFA87-65F3-47F1-B3D0-47C8F927E2D6}"/>
    <cellStyle name="20% - Accent2 4 12" xfId="4412" xr:uid="{8AF8A031-75A6-4689-BE93-0C22DEECB53E}"/>
    <cellStyle name="20% - Accent2 4 12 2" xfId="4413" xr:uid="{740E4B32-7FCF-43A5-94DC-E1F86437E097}"/>
    <cellStyle name="20% - Accent2 4 12 2 2" xfId="4414" xr:uid="{1E950827-38BF-4DED-9C85-3FF7F9B8AF63}"/>
    <cellStyle name="20% - Accent2 4 12 3" xfId="4415" xr:uid="{7B5A7411-8758-4ED5-BDDF-7C54FC87B661}"/>
    <cellStyle name="20% - Accent2 4 13" xfId="4416" xr:uid="{9DA40A32-B2E2-4419-886E-C74AB027F5C6}"/>
    <cellStyle name="20% - Accent2 4 13 2" xfId="4417" xr:uid="{60952F7A-AF62-4F6B-96A0-14D6AE4E15E0}"/>
    <cellStyle name="20% - Accent2 4 13 2 2" xfId="4418" xr:uid="{B9C2DC92-FF20-4709-B5C8-211ACC329AA5}"/>
    <cellStyle name="20% - Accent2 4 13 3" xfId="4419" xr:uid="{A68D6838-7506-41D9-969C-C08C28F4B9E7}"/>
    <cellStyle name="20% - Accent2 4 14" xfId="4420" xr:uid="{AA6FA09F-3D01-4D49-80F9-AC5760F7A627}"/>
    <cellStyle name="20% - Accent2 4 14 2" xfId="4421" xr:uid="{046F4A90-FA30-4C32-B634-6E5E54E88852}"/>
    <cellStyle name="20% - Accent2 4 14 2 2" xfId="4422" xr:uid="{7D4ED295-2B90-450F-AF1B-394267932598}"/>
    <cellStyle name="20% - Accent2 4 14 3" xfId="4423" xr:uid="{E3252282-762C-4D16-8006-82700E710FE2}"/>
    <cellStyle name="20% - Accent2 4 15" xfId="4424" xr:uid="{372CDB5A-8DD5-4EE4-B427-61305BDB66BC}"/>
    <cellStyle name="20% - Accent2 4 15 2" xfId="4425" xr:uid="{9A5E7A29-6F76-4F94-8A2B-540E8970197E}"/>
    <cellStyle name="20% - Accent2 4 16" xfId="4426" xr:uid="{8D72A8A9-4ADB-4DDB-A640-3E0653B58D12}"/>
    <cellStyle name="20% - Accent2 4 2" xfId="4427" xr:uid="{1D74695F-0AD9-40DC-A0BE-2E8CD55B52C0}"/>
    <cellStyle name="20% - Accent2 4 2 2" xfId="4428" xr:uid="{9EC66864-E66B-4A0C-9AA9-C6FE03926D5E}"/>
    <cellStyle name="20% - Accent2 4 2 2 2" xfId="4429" xr:uid="{3DE95A5C-2D92-4CE3-A1B5-765001804F98}"/>
    <cellStyle name="20% - Accent2 4 2 2 2 2" xfId="4430" xr:uid="{F4809CB9-EDA4-451C-B1CA-B33BF9698D38}"/>
    <cellStyle name="20% - Accent2 4 2 2 2 2 2" xfId="4431" xr:uid="{36556E02-FFCE-46AB-BD71-FAB121999959}"/>
    <cellStyle name="20% - Accent2 4 2 2 2 2 2 2" xfId="4432" xr:uid="{26B5546F-3C8B-4E12-AC71-785CCE5F9454}"/>
    <cellStyle name="20% - Accent2 4 2 2 2 2 3" xfId="4433" xr:uid="{5DADB233-97C5-4191-AE9D-CEA158F27F04}"/>
    <cellStyle name="20% - Accent2 4 2 2 2 3" xfId="4434" xr:uid="{8ACA1653-2302-47A8-8B7C-ACB2982D7893}"/>
    <cellStyle name="20% - Accent2 4 2 2 2 3 2" xfId="4435" xr:uid="{C10B989F-9F10-4F97-A6FC-C69D93939EDD}"/>
    <cellStyle name="20% - Accent2 4 2 2 2 3 2 2" xfId="4436" xr:uid="{E46AD9B7-588B-468E-8898-C1E433271303}"/>
    <cellStyle name="20% - Accent2 4 2 2 2 3 3" xfId="4437" xr:uid="{966FCD5B-0804-4883-BA44-A3F6B06B20EE}"/>
    <cellStyle name="20% - Accent2 4 2 2 2 4" xfId="4438" xr:uid="{56ED8A60-1D55-4B6B-8737-B968D81FB8EA}"/>
    <cellStyle name="20% - Accent2 4 2 2 2 4 2" xfId="4439" xr:uid="{CDC9D39D-F480-4257-B447-4B4BBC0D7EED}"/>
    <cellStyle name="20% - Accent2 4 2 2 2 4 2 2" xfId="4440" xr:uid="{8E21C913-50FA-4666-8AA0-A6B9C47DEFDE}"/>
    <cellStyle name="20% - Accent2 4 2 2 2 4 3" xfId="4441" xr:uid="{4F057DAA-8F12-4EDD-BD1C-38DBBAF0B1B2}"/>
    <cellStyle name="20% - Accent2 4 2 2 2 5" xfId="4442" xr:uid="{D4FC07C5-D070-40E0-836C-70826C06DA00}"/>
    <cellStyle name="20% - Accent2 4 2 2 2 5 2" xfId="4443" xr:uid="{9FDB72EF-5E04-414C-88F4-DE74CCBBC1C5}"/>
    <cellStyle name="20% - Accent2 4 2 2 2 6" xfId="4444" xr:uid="{EE482A0F-31D2-43DC-80EF-7F76F669968F}"/>
    <cellStyle name="20% - Accent2 4 2 2 3" xfId="4445" xr:uid="{7DE145A2-83F1-402D-8C27-47DCBF45B4F5}"/>
    <cellStyle name="20% - Accent2 4 2 2 3 2" xfId="4446" xr:uid="{34A49D11-DDAF-4A34-AB37-0C7479241C94}"/>
    <cellStyle name="20% - Accent2 4 2 2 3 2 2" xfId="4447" xr:uid="{BFA6938B-CA3E-4AF4-BE7B-2A1B08EF253C}"/>
    <cellStyle name="20% - Accent2 4 2 2 3 3" xfId="4448" xr:uid="{AEB86CE2-4D0E-4687-B1D4-8ECE1FCE1DAE}"/>
    <cellStyle name="20% - Accent2 4 2 2 4" xfId="4449" xr:uid="{D33A282A-B3AB-4148-904B-F32E2101CD0B}"/>
    <cellStyle name="20% - Accent2 4 2 2 4 2" xfId="4450" xr:uid="{36F620EA-BAC1-4C92-AFF7-C2661DBF9645}"/>
    <cellStyle name="20% - Accent2 4 2 2 4 2 2" xfId="4451" xr:uid="{33FE83A7-0073-4347-B74C-D855B0359F5F}"/>
    <cellStyle name="20% - Accent2 4 2 2 4 3" xfId="4452" xr:uid="{DD1969B3-4504-48C1-82D0-59C97098DE7E}"/>
    <cellStyle name="20% - Accent2 4 2 2 5" xfId="4453" xr:uid="{6A508A93-C4A3-46AF-9AD5-E485F4709578}"/>
    <cellStyle name="20% - Accent2 4 2 2 5 2" xfId="4454" xr:uid="{DD0BAFD8-3BC9-46ED-A2CC-013EBE9CA62D}"/>
    <cellStyle name="20% - Accent2 4 2 2 5 2 2" xfId="4455" xr:uid="{354D714B-0A87-4E56-86C5-67966500907C}"/>
    <cellStyle name="20% - Accent2 4 2 2 5 3" xfId="4456" xr:uid="{2D1F4745-9DE8-487C-810B-74F7A568B8CE}"/>
    <cellStyle name="20% - Accent2 4 2 2 6" xfId="4457" xr:uid="{E703B871-ADCC-4236-86F2-D4552C79676B}"/>
    <cellStyle name="20% - Accent2 4 2 2 6 2" xfId="4458" xr:uid="{C7A9B286-F001-440E-A709-1CDF87CEF8DA}"/>
    <cellStyle name="20% - Accent2 4 2 2 7" xfId="4459" xr:uid="{DCA0EECB-9886-47CC-ACD5-7B8D4A126370}"/>
    <cellStyle name="20% - Accent2 4 2 3" xfId="4460" xr:uid="{6E661A35-5FA2-492E-99D1-9C2FAB9CE4C3}"/>
    <cellStyle name="20% - Accent2 4 2 3 2" xfId="4461" xr:uid="{DE9F0DE6-A19B-444B-947D-8DCA3763EEA0}"/>
    <cellStyle name="20% - Accent2 4 2 3 2 2" xfId="4462" xr:uid="{D62DDDBE-DC34-465E-AF10-5F2CD5F329E2}"/>
    <cellStyle name="20% - Accent2 4 2 3 2 2 2" xfId="4463" xr:uid="{463F1E61-8B4A-4907-9881-18063A41FF9A}"/>
    <cellStyle name="20% - Accent2 4 2 3 2 3" xfId="4464" xr:uid="{3BD74756-A4D1-40ED-B096-43062B230000}"/>
    <cellStyle name="20% - Accent2 4 2 3 3" xfId="4465" xr:uid="{C7EAA1B2-405B-4AEB-A3ED-ED2C3947B96B}"/>
    <cellStyle name="20% - Accent2 4 2 3 3 2" xfId="4466" xr:uid="{5FA28AB2-262A-4C0F-BD3C-0D964866BAE5}"/>
    <cellStyle name="20% - Accent2 4 2 3 3 2 2" xfId="4467" xr:uid="{41DB421B-DA23-4D4E-8B3C-8F602D865D75}"/>
    <cellStyle name="20% - Accent2 4 2 3 3 3" xfId="4468" xr:uid="{D1497C59-8861-4011-A18E-33D072030239}"/>
    <cellStyle name="20% - Accent2 4 2 3 4" xfId="4469" xr:uid="{2A9DD3A3-B4F9-43B7-90D3-1D5727372F3C}"/>
    <cellStyle name="20% - Accent2 4 2 3 4 2" xfId="4470" xr:uid="{4B486E95-4289-4442-9723-8FD44B64D092}"/>
    <cellStyle name="20% - Accent2 4 2 3 4 2 2" xfId="4471" xr:uid="{2FB112A8-287F-473E-8253-20922A43B163}"/>
    <cellStyle name="20% - Accent2 4 2 3 4 3" xfId="4472" xr:uid="{9F49A620-CE50-4385-8002-70DA1F811029}"/>
    <cellStyle name="20% - Accent2 4 2 3 5" xfId="4473" xr:uid="{CAF281BE-A22F-4519-ABD4-72C51067720D}"/>
    <cellStyle name="20% - Accent2 4 2 3 5 2" xfId="4474" xr:uid="{219BF664-8DB4-4D46-91A7-7368E4D84336}"/>
    <cellStyle name="20% - Accent2 4 2 3 6" xfId="4475" xr:uid="{4D64178E-E973-48AC-B636-86D902F022B8}"/>
    <cellStyle name="20% - Accent2 4 2 4" xfId="4476" xr:uid="{7D5C1533-EA61-4261-9645-4FE9FCA3C6A6}"/>
    <cellStyle name="20% - Accent2 4 2 4 2" xfId="4477" xr:uid="{2189707C-3EBE-466F-9480-D3427CCC54A8}"/>
    <cellStyle name="20% - Accent2 4 2 4 2 2" xfId="4478" xr:uid="{146FD082-ED5F-457C-BEE1-A2F567D0BA08}"/>
    <cellStyle name="20% - Accent2 4 2 4 3" xfId="4479" xr:uid="{EEBAF999-6181-4DB8-9698-C99880FB0958}"/>
    <cellStyle name="20% - Accent2 4 2 5" xfId="4480" xr:uid="{3470BA9D-7C37-483C-9F62-D34EF792B299}"/>
    <cellStyle name="20% - Accent2 4 2 5 2" xfId="4481" xr:uid="{A8655473-768B-4957-9E70-E88D39A8D67F}"/>
    <cellStyle name="20% - Accent2 4 2 5 2 2" xfId="4482" xr:uid="{E13784AD-522B-4D00-8A4E-B9D87BC3E194}"/>
    <cellStyle name="20% - Accent2 4 2 5 3" xfId="4483" xr:uid="{8D4364F5-38C3-422C-B8E8-0547CC581D26}"/>
    <cellStyle name="20% - Accent2 4 2 6" xfId="4484" xr:uid="{446EA61B-CABB-4B9C-A983-066A02153381}"/>
    <cellStyle name="20% - Accent2 4 2 6 2" xfId="4485" xr:uid="{A258329D-1FEE-4C14-8A27-7ABB6F30EEAE}"/>
    <cellStyle name="20% - Accent2 4 2 6 2 2" xfId="4486" xr:uid="{C8EB4BC4-966F-41CF-8D06-D13975D82625}"/>
    <cellStyle name="20% - Accent2 4 2 6 3" xfId="4487" xr:uid="{F0AD4E24-E523-4D77-9C27-9305682C6B43}"/>
    <cellStyle name="20% - Accent2 4 2 7" xfId="4488" xr:uid="{9B272F80-E26C-496E-875C-87F1C2632232}"/>
    <cellStyle name="20% - Accent2 4 2 7 2" xfId="4489" xr:uid="{EE2F1355-121D-4097-AFD3-3040661A8740}"/>
    <cellStyle name="20% - Accent2 4 2 8" xfId="4490" xr:uid="{422162CA-6DA8-407F-98F3-0AC29287842C}"/>
    <cellStyle name="20% - Accent2 4 3" xfId="4491" xr:uid="{A8A274CC-1C32-4298-88B3-07099F15F6DE}"/>
    <cellStyle name="20% - Accent2 4 3 2" xfId="4492" xr:uid="{4413F04C-E72F-45F8-9C66-D5D02E987783}"/>
    <cellStyle name="20% - Accent2 4 3 2 2" xfId="4493" xr:uid="{332535FC-2911-4980-8A00-59AF9B20A372}"/>
    <cellStyle name="20% - Accent2 4 3 2 2 2" xfId="4494" xr:uid="{05713139-F966-4FF1-80C9-57AAECCA58DC}"/>
    <cellStyle name="20% - Accent2 4 3 2 2 2 2" xfId="4495" xr:uid="{310C075F-E51D-4076-A7C0-13A67DE2BA73}"/>
    <cellStyle name="20% - Accent2 4 3 2 2 2 2 2" xfId="4496" xr:uid="{5229B51D-FC94-4DDC-85A9-E00B4EBAACDD}"/>
    <cellStyle name="20% - Accent2 4 3 2 2 2 3" xfId="4497" xr:uid="{483BB770-E61B-42E7-B281-B072C0964A67}"/>
    <cellStyle name="20% - Accent2 4 3 2 2 3" xfId="4498" xr:uid="{1C467463-D069-49A8-AB5F-B0E57FE9BA26}"/>
    <cellStyle name="20% - Accent2 4 3 2 2 3 2" xfId="4499" xr:uid="{50D77FB6-4E3F-4AEB-A0E7-5FEF206DE38D}"/>
    <cellStyle name="20% - Accent2 4 3 2 2 3 2 2" xfId="4500" xr:uid="{7FB3F577-26EF-4AA1-9725-003FE7B03BD7}"/>
    <cellStyle name="20% - Accent2 4 3 2 2 3 3" xfId="4501" xr:uid="{2499C507-E97F-4D31-AF35-292BEA818BCC}"/>
    <cellStyle name="20% - Accent2 4 3 2 2 4" xfId="4502" xr:uid="{FF1033AE-E9B0-49C1-AA6A-DC47544E4C83}"/>
    <cellStyle name="20% - Accent2 4 3 2 2 4 2" xfId="4503" xr:uid="{3C1D7A5E-A7E1-4ACC-B2F7-139152C78864}"/>
    <cellStyle name="20% - Accent2 4 3 2 2 4 2 2" xfId="4504" xr:uid="{65530F3C-0383-438C-A628-E7527F39F7C7}"/>
    <cellStyle name="20% - Accent2 4 3 2 2 4 3" xfId="4505" xr:uid="{423C991D-9BFE-47D7-AC08-C8D3C9EF6AB2}"/>
    <cellStyle name="20% - Accent2 4 3 2 2 5" xfId="4506" xr:uid="{FF3FB770-75DB-4827-9B53-78B22EB32F1C}"/>
    <cellStyle name="20% - Accent2 4 3 2 2 5 2" xfId="4507" xr:uid="{85B2D5F6-F885-484E-B922-7302A2E9ABA8}"/>
    <cellStyle name="20% - Accent2 4 3 2 2 6" xfId="4508" xr:uid="{1497C062-66A4-4848-8F2C-13CB4843EA1C}"/>
    <cellStyle name="20% - Accent2 4 3 2 3" xfId="4509" xr:uid="{063BAB0A-C796-4D93-8F75-2E4C89A61877}"/>
    <cellStyle name="20% - Accent2 4 3 2 3 2" xfId="4510" xr:uid="{BB2EF861-A7A5-4986-9E50-D96773A39BFF}"/>
    <cellStyle name="20% - Accent2 4 3 2 3 2 2" xfId="4511" xr:uid="{67DE9EDB-470F-4E3B-BB3C-50BA39FB3C13}"/>
    <cellStyle name="20% - Accent2 4 3 2 3 3" xfId="4512" xr:uid="{F6EC6075-F797-4C57-A341-6749CF437A80}"/>
    <cellStyle name="20% - Accent2 4 3 2 4" xfId="4513" xr:uid="{390F9332-B8B9-4680-AD39-98BD772A7A20}"/>
    <cellStyle name="20% - Accent2 4 3 2 4 2" xfId="4514" xr:uid="{79AA9815-6755-4D77-957D-32ACC2F04F64}"/>
    <cellStyle name="20% - Accent2 4 3 2 4 2 2" xfId="4515" xr:uid="{4B0046B3-1566-4CF7-A46B-09DE534E4144}"/>
    <cellStyle name="20% - Accent2 4 3 2 4 3" xfId="4516" xr:uid="{ADFF949A-C402-49F0-B51E-067389088999}"/>
    <cellStyle name="20% - Accent2 4 3 2 5" xfId="4517" xr:uid="{8F91DFB7-7AAE-4AC4-8C4C-2297BEA957D7}"/>
    <cellStyle name="20% - Accent2 4 3 2 5 2" xfId="4518" xr:uid="{0426AC9E-95C4-4A19-A0F6-AC5B336C23D3}"/>
    <cellStyle name="20% - Accent2 4 3 2 5 2 2" xfId="4519" xr:uid="{000FE265-B746-406C-9BB6-BC0117A56355}"/>
    <cellStyle name="20% - Accent2 4 3 2 5 3" xfId="4520" xr:uid="{5A96796E-9CC3-4EFA-B5FD-B97C270F12DA}"/>
    <cellStyle name="20% - Accent2 4 3 2 6" xfId="4521" xr:uid="{617257CA-11AC-4182-BDB1-0AA4288EA2A3}"/>
    <cellStyle name="20% - Accent2 4 3 2 6 2" xfId="4522" xr:uid="{ED8AEAA7-0CC7-4B73-9BDE-B36F1278BD34}"/>
    <cellStyle name="20% - Accent2 4 3 2 7" xfId="4523" xr:uid="{5EAC707A-8756-437D-BB94-D48AE0D6C469}"/>
    <cellStyle name="20% - Accent2 4 3 3" xfId="4524" xr:uid="{0F07D2BF-9E7F-4F62-8DC5-DC64BF30BEAA}"/>
    <cellStyle name="20% - Accent2 4 3 3 2" xfId="4525" xr:uid="{5C26255E-4754-4236-9E64-1E50D60027C3}"/>
    <cellStyle name="20% - Accent2 4 3 3 2 2" xfId="4526" xr:uid="{A42EC961-CA1D-45BD-9E83-A785ADEDBF40}"/>
    <cellStyle name="20% - Accent2 4 3 3 2 2 2" xfId="4527" xr:uid="{F6FF353B-87B3-4A32-97F0-F975095377F0}"/>
    <cellStyle name="20% - Accent2 4 3 3 2 3" xfId="4528" xr:uid="{E8B4C679-50EF-4B14-ACB8-D12CB2958DA0}"/>
    <cellStyle name="20% - Accent2 4 3 3 3" xfId="4529" xr:uid="{FF277F7A-950F-4BA8-AF3E-F7AF100FB724}"/>
    <cellStyle name="20% - Accent2 4 3 3 3 2" xfId="4530" xr:uid="{CA8AADE7-9A77-4430-99A9-26EE5478B970}"/>
    <cellStyle name="20% - Accent2 4 3 3 3 2 2" xfId="4531" xr:uid="{BCAA3E35-1E25-4964-A28E-252A7A3305A3}"/>
    <cellStyle name="20% - Accent2 4 3 3 3 3" xfId="4532" xr:uid="{3697F2B6-AE58-4753-AB3F-B71353AC1D29}"/>
    <cellStyle name="20% - Accent2 4 3 3 4" xfId="4533" xr:uid="{3E0443C5-5AD8-46D0-BA7C-A79547732502}"/>
    <cellStyle name="20% - Accent2 4 3 3 4 2" xfId="4534" xr:uid="{F763DE3D-F70C-431A-84FF-D22ADA4D6885}"/>
    <cellStyle name="20% - Accent2 4 3 3 4 2 2" xfId="4535" xr:uid="{80AA4C85-7045-4573-A59B-0E1BBF932AA6}"/>
    <cellStyle name="20% - Accent2 4 3 3 4 3" xfId="4536" xr:uid="{0ABABDF3-4CF4-4993-BCDC-E38E1C39913F}"/>
    <cellStyle name="20% - Accent2 4 3 3 5" xfId="4537" xr:uid="{3F879CF3-8E27-4994-A55E-5EB5DCAF93A7}"/>
    <cellStyle name="20% - Accent2 4 3 3 5 2" xfId="4538" xr:uid="{DF36B129-9B00-4D13-AD3E-52F33A8BFECB}"/>
    <cellStyle name="20% - Accent2 4 3 3 6" xfId="4539" xr:uid="{3188367D-56A2-4C75-90BE-124E56C1A90F}"/>
    <cellStyle name="20% - Accent2 4 3 4" xfId="4540" xr:uid="{50222EF9-30D9-4191-86CD-98B8960CDD6F}"/>
    <cellStyle name="20% - Accent2 4 3 4 2" xfId="4541" xr:uid="{C252CF42-2F6D-4319-856A-B2F08E650FF7}"/>
    <cellStyle name="20% - Accent2 4 3 4 2 2" xfId="4542" xr:uid="{FFEB88B0-5C66-4963-9C72-E93BC80EE09F}"/>
    <cellStyle name="20% - Accent2 4 3 4 3" xfId="4543" xr:uid="{66AF8CE4-C80B-4002-8F14-6D3E1DFE26BF}"/>
    <cellStyle name="20% - Accent2 4 3 5" xfId="4544" xr:uid="{48B3D6A1-6FBD-45C1-A017-A606FB588B58}"/>
    <cellStyle name="20% - Accent2 4 3 5 2" xfId="4545" xr:uid="{0E5A85F7-D1F3-4AFA-B244-9B236B213430}"/>
    <cellStyle name="20% - Accent2 4 3 5 2 2" xfId="4546" xr:uid="{5E2E576B-4B44-43A2-99E6-1CF9B71A6567}"/>
    <cellStyle name="20% - Accent2 4 3 5 3" xfId="4547" xr:uid="{977C5CAA-80ED-4170-AC98-78692383DB85}"/>
    <cellStyle name="20% - Accent2 4 3 6" xfId="4548" xr:uid="{D96D36C5-9EB7-4BFA-A7E1-57A012DF0D67}"/>
    <cellStyle name="20% - Accent2 4 3 6 2" xfId="4549" xr:uid="{AF295D56-68C5-4E04-97E7-D17285D54337}"/>
    <cellStyle name="20% - Accent2 4 3 6 2 2" xfId="4550" xr:uid="{4C07363F-4761-4827-B161-699AB54E1185}"/>
    <cellStyle name="20% - Accent2 4 3 6 3" xfId="4551" xr:uid="{28F24A0B-6F57-4A35-82F7-ADC70DCCEE01}"/>
    <cellStyle name="20% - Accent2 4 3 7" xfId="4552" xr:uid="{4FD49AF9-1179-4CA3-B516-864AB462F87B}"/>
    <cellStyle name="20% - Accent2 4 3 7 2" xfId="4553" xr:uid="{35B36F5B-F5DA-4752-BCBC-4016C444F157}"/>
    <cellStyle name="20% - Accent2 4 3 8" xfId="4554" xr:uid="{E475D4A0-A5A0-4C46-A9C8-20DCD85CB011}"/>
    <cellStyle name="20% - Accent2 4 4" xfId="4555" xr:uid="{6BF168A3-F403-4DB4-B4F2-073F8533CFF4}"/>
    <cellStyle name="20% - Accent2 4 4 2" xfId="4556" xr:uid="{E9F27739-EE44-402F-8B7C-1D1138D7AD48}"/>
    <cellStyle name="20% - Accent2 4 4 2 2" xfId="4557" xr:uid="{BFB2FEE4-A70A-4972-AD83-5EF860AC369B}"/>
    <cellStyle name="20% - Accent2 4 4 2 2 2" xfId="4558" xr:uid="{F3B76D62-7193-4336-9CB6-7530E0E16BD5}"/>
    <cellStyle name="20% - Accent2 4 4 2 2 2 2" xfId="4559" xr:uid="{EB317804-2028-4FC1-817D-7509C8D16FAB}"/>
    <cellStyle name="20% - Accent2 4 4 2 2 3" xfId="4560" xr:uid="{5CD192F2-6E03-4CB3-92D2-79C371D213E3}"/>
    <cellStyle name="20% - Accent2 4 4 2 3" xfId="4561" xr:uid="{1E5338DB-5846-4BAE-B2F3-16BF2E64C0B2}"/>
    <cellStyle name="20% - Accent2 4 4 2 3 2" xfId="4562" xr:uid="{696F2891-E2BD-423D-B358-900464BF6288}"/>
    <cellStyle name="20% - Accent2 4 4 2 3 2 2" xfId="4563" xr:uid="{7321D1E4-109A-499D-91F8-10F7C5D3FDF7}"/>
    <cellStyle name="20% - Accent2 4 4 2 3 3" xfId="4564" xr:uid="{D58889FB-E0D2-4114-903B-686D54DB6F0C}"/>
    <cellStyle name="20% - Accent2 4 4 2 4" xfId="4565" xr:uid="{9A5D4931-901C-4F9E-AC18-FEC95A47D61F}"/>
    <cellStyle name="20% - Accent2 4 4 2 4 2" xfId="4566" xr:uid="{EEC4BF8F-090C-46A1-A09B-F053C3E504D9}"/>
    <cellStyle name="20% - Accent2 4 4 2 4 2 2" xfId="4567" xr:uid="{58193BAD-A6F7-40B9-9F2C-BEDA3BB8A465}"/>
    <cellStyle name="20% - Accent2 4 4 2 4 3" xfId="4568" xr:uid="{598ABDE3-116E-4CF1-A9EA-282BC7001CA5}"/>
    <cellStyle name="20% - Accent2 4 4 2 5" xfId="4569" xr:uid="{098D5485-71A1-4A13-97BB-7B5575E48EE1}"/>
    <cellStyle name="20% - Accent2 4 4 2 5 2" xfId="4570" xr:uid="{9B672D0C-972D-46AA-BFB2-4A552363B726}"/>
    <cellStyle name="20% - Accent2 4 4 2 6" xfId="4571" xr:uid="{FCD413F0-40D7-4689-A2C3-AA8F8F9D209F}"/>
    <cellStyle name="20% - Accent2 4 4 3" xfId="4572" xr:uid="{09011F32-5D09-40C5-9126-295A520C9E0A}"/>
    <cellStyle name="20% - Accent2 4 4 3 2" xfId="4573" xr:uid="{EACABC62-A2D9-485B-ACB7-7FF44C131BA5}"/>
    <cellStyle name="20% - Accent2 4 4 3 2 2" xfId="4574" xr:uid="{130B4E78-DCA8-416C-B591-A1BA20974DE7}"/>
    <cellStyle name="20% - Accent2 4 4 3 3" xfId="4575" xr:uid="{C88D3150-06AA-48D2-BF9B-0C09247B05DD}"/>
    <cellStyle name="20% - Accent2 4 4 4" xfId="4576" xr:uid="{DFFDF0C3-5801-4D1F-B194-20DDE0A44D9E}"/>
    <cellStyle name="20% - Accent2 4 4 4 2" xfId="4577" xr:uid="{6EEEF86C-9712-42F2-B5FF-FCB72308F9DD}"/>
    <cellStyle name="20% - Accent2 4 4 4 2 2" xfId="4578" xr:uid="{DA4B7CF4-4C17-4FB8-944B-EF0CBBDDA1AA}"/>
    <cellStyle name="20% - Accent2 4 4 4 3" xfId="4579" xr:uid="{9C97C227-96D3-4547-B064-2305CD2E8B89}"/>
    <cellStyle name="20% - Accent2 4 4 5" xfId="4580" xr:uid="{07B74B48-0C35-44B5-9B52-EB3826FC5200}"/>
    <cellStyle name="20% - Accent2 4 4 5 2" xfId="4581" xr:uid="{D3C420DB-CF2A-40CB-B2AC-7CFF3873913D}"/>
    <cellStyle name="20% - Accent2 4 4 5 2 2" xfId="4582" xr:uid="{4BA94347-715E-4B2B-AB58-6E3807CB07D3}"/>
    <cellStyle name="20% - Accent2 4 4 5 3" xfId="4583" xr:uid="{0B77C1E5-B5FD-4787-9301-629535D1C4E0}"/>
    <cellStyle name="20% - Accent2 4 4 6" xfId="4584" xr:uid="{EFFCC2CA-14ED-4B08-844C-FA3D786FDE85}"/>
    <cellStyle name="20% - Accent2 4 4 6 2" xfId="4585" xr:uid="{89BCCC9F-DE34-477F-BB12-FB86A529BB94}"/>
    <cellStyle name="20% - Accent2 4 4 7" xfId="4586" xr:uid="{5D587AED-EDEF-41F9-83F1-DDCF627B9880}"/>
    <cellStyle name="20% - Accent2 4 5" xfId="4587" xr:uid="{43015A2B-C38B-4271-ACBB-D6ECCD46D19B}"/>
    <cellStyle name="20% - Accent2 4 5 2" xfId="4588" xr:uid="{3B45ED09-B594-4E5A-BF9B-0197F08EEBFD}"/>
    <cellStyle name="20% - Accent2 4 5 2 2" xfId="4589" xr:uid="{FC19EFBA-9255-4707-A5A9-542999768427}"/>
    <cellStyle name="20% - Accent2 4 5 2 2 2" xfId="4590" xr:uid="{39791E11-1F5A-4051-87A9-03B4C781A852}"/>
    <cellStyle name="20% - Accent2 4 5 2 2 2 2" xfId="4591" xr:uid="{E1D9E75A-092E-4B47-B62F-0DF0A5D4AFD6}"/>
    <cellStyle name="20% - Accent2 4 5 2 2 3" xfId="4592" xr:uid="{29CFD08D-79E5-41C8-9733-AD43FCE5EDF7}"/>
    <cellStyle name="20% - Accent2 4 5 2 3" xfId="4593" xr:uid="{888FBDAE-D5C8-4D04-BD8B-B6BE95B72467}"/>
    <cellStyle name="20% - Accent2 4 5 2 3 2" xfId="4594" xr:uid="{E2F72B61-F7A5-4FB4-AFE4-A863AA03B295}"/>
    <cellStyle name="20% - Accent2 4 5 2 3 2 2" xfId="4595" xr:uid="{4E68329B-5CDF-465B-931D-B26EA1ABDB77}"/>
    <cellStyle name="20% - Accent2 4 5 2 3 3" xfId="4596" xr:uid="{2348EEDA-0227-4614-8D03-77DDFE1F69EB}"/>
    <cellStyle name="20% - Accent2 4 5 2 4" xfId="4597" xr:uid="{2ABC007D-C6E6-49AF-B2FF-4D25466CC902}"/>
    <cellStyle name="20% - Accent2 4 5 2 4 2" xfId="4598" xr:uid="{F8E4620D-1EE7-4137-B922-3BA6669438E8}"/>
    <cellStyle name="20% - Accent2 4 5 2 4 2 2" xfId="4599" xr:uid="{EBC165BC-E511-4402-AAA9-A408732C7635}"/>
    <cellStyle name="20% - Accent2 4 5 2 4 3" xfId="4600" xr:uid="{90D9BC83-FCCA-4BB9-828F-47BBF5638992}"/>
    <cellStyle name="20% - Accent2 4 5 2 5" xfId="4601" xr:uid="{9BB2D4D6-B0A7-410B-AE27-5BAC7E62B3A3}"/>
    <cellStyle name="20% - Accent2 4 5 2 5 2" xfId="4602" xr:uid="{93832899-B8FC-424A-9258-3210763FB32A}"/>
    <cellStyle name="20% - Accent2 4 5 2 6" xfId="4603" xr:uid="{87201E58-4FD7-4F56-A77A-CF81722961D8}"/>
    <cellStyle name="20% - Accent2 4 5 3" xfId="4604" xr:uid="{81BB4E8E-9EB9-44DC-98CC-D887AFADD19D}"/>
    <cellStyle name="20% - Accent2 4 5 3 2" xfId="4605" xr:uid="{46F070B4-5549-4C36-80E9-7B2800243AE4}"/>
    <cellStyle name="20% - Accent2 4 5 3 2 2" xfId="4606" xr:uid="{FB437CF9-BD64-41B6-B92E-AACBC0A70B4A}"/>
    <cellStyle name="20% - Accent2 4 5 3 3" xfId="4607" xr:uid="{85362149-3311-45E8-B090-0B1AF3386CC7}"/>
    <cellStyle name="20% - Accent2 4 5 4" xfId="4608" xr:uid="{BF9C1B0F-4085-40A2-AE94-E5BBE417869A}"/>
    <cellStyle name="20% - Accent2 4 5 4 2" xfId="4609" xr:uid="{0F732C2B-39E2-4937-A8D2-FA18569ED540}"/>
    <cellStyle name="20% - Accent2 4 5 4 2 2" xfId="4610" xr:uid="{A2E3C95C-DFC8-4E18-BD78-5F544B477C38}"/>
    <cellStyle name="20% - Accent2 4 5 4 3" xfId="4611" xr:uid="{990CE2E6-4CDB-43AB-8DB2-40E3CC53ADC6}"/>
    <cellStyle name="20% - Accent2 4 5 5" xfId="4612" xr:uid="{76EEE2AF-5E0D-433B-90C6-C5151A65F357}"/>
    <cellStyle name="20% - Accent2 4 5 5 2" xfId="4613" xr:uid="{10A85CE2-A369-4787-A0B8-E06C7B948732}"/>
    <cellStyle name="20% - Accent2 4 5 5 2 2" xfId="4614" xr:uid="{CD386D51-1037-4CC2-8A24-EEEA8AA19331}"/>
    <cellStyle name="20% - Accent2 4 5 5 3" xfId="4615" xr:uid="{F72E49F5-8B93-44AF-A4DC-065556AB6846}"/>
    <cellStyle name="20% - Accent2 4 5 6" xfId="4616" xr:uid="{8EE7E6D6-20E7-4B1A-B78B-FCD14D4369AF}"/>
    <cellStyle name="20% - Accent2 4 5 6 2" xfId="4617" xr:uid="{29761D77-CEBB-4789-BDD7-333A1DAD5DCC}"/>
    <cellStyle name="20% - Accent2 4 5 7" xfId="4618" xr:uid="{A7DCC553-2852-4F05-A150-ED3DB590173B}"/>
    <cellStyle name="20% - Accent2 4 6" xfId="4619" xr:uid="{1EC9F3C5-FF96-497C-BAD2-50A2993E1BC6}"/>
    <cellStyle name="20% - Accent2 4 6 2" xfId="4620" xr:uid="{5823D61E-CE86-43E7-9995-BFB41DF448B9}"/>
    <cellStyle name="20% - Accent2 4 6 2 2" xfId="4621" xr:uid="{7AE0716F-0AAA-424B-A4D0-A81F6BB5C036}"/>
    <cellStyle name="20% - Accent2 4 6 2 2 2" xfId="4622" xr:uid="{FC9246DD-493E-4806-873C-DBD4C8F3CF45}"/>
    <cellStyle name="20% - Accent2 4 6 2 3" xfId="4623" xr:uid="{1A6FE826-0823-4734-A042-A0457FE15965}"/>
    <cellStyle name="20% - Accent2 4 6 3" xfId="4624" xr:uid="{2F57DB2C-14CF-4712-AD65-7559713A690B}"/>
    <cellStyle name="20% - Accent2 4 6 3 2" xfId="4625" xr:uid="{DB74E8B2-BFA9-49BD-9E3A-6828D43E7D16}"/>
    <cellStyle name="20% - Accent2 4 6 3 2 2" xfId="4626" xr:uid="{2A31838E-AF76-4114-BDD4-5719F8FD8594}"/>
    <cellStyle name="20% - Accent2 4 6 3 3" xfId="4627" xr:uid="{1F4AF56F-91F4-4331-BA43-B0F1D3C2E388}"/>
    <cellStyle name="20% - Accent2 4 6 4" xfId="4628" xr:uid="{7B438EED-BFE8-467A-A542-4908CF58702B}"/>
    <cellStyle name="20% - Accent2 4 6 4 2" xfId="4629" xr:uid="{AA31B8AF-AC33-4335-B3CA-F50A96578D64}"/>
    <cellStyle name="20% - Accent2 4 6 4 2 2" xfId="4630" xr:uid="{CC1A059F-C63A-4DDE-B9B7-983C024859FC}"/>
    <cellStyle name="20% - Accent2 4 6 4 3" xfId="4631" xr:uid="{EC2D4BA8-175F-4B58-81E4-B337B885B2C3}"/>
    <cellStyle name="20% - Accent2 4 6 5" xfId="4632" xr:uid="{7869A256-0D82-4E40-B9E9-BF915CFB9BF9}"/>
    <cellStyle name="20% - Accent2 4 6 5 2" xfId="4633" xr:uid="{0454FC84-6F9F-475D-9E28-50980925E213}"/>
    <cellStyle name="20% - Accent2 4 6 6" xfId="4634" xr:uid="{DE35F793-273A-484E-B343-FF141906836E}"/>
    <cellStyle name="20% - Accent2 4 7" xfId="4635" xr:uid="{55667429-8F78-481A-822B-B70832C1843C}"/>
    <cellStyle name="20% - Accent2 4 7 2" xfId="4636" xr:uid="{136A7B6D-4C2A-4A38-910A-446A56C05145}"/>
    <cellStyle name="20% - Accent2 4 7 2 2" xfId="4637" xr:uid="{B568107F-91CC-43FA-8EEF-467ED8F0B9EA}"/>
    <cellStyle name="20% - Accent2 4 7 2 2 2" xfId="4638" xr:uid="{AAF205F7-6257-45E7-A8EB-53D0BA3F7D20}"/>
    <cellStyle name="20% - Accent2 4 7 2 3" xfId="4639" xr:uid="{1403CCE9-1DBF-4CE0-AC4A-9488D186C486}"/>
    <cellStyle name="20% - Accent2 4 7 3" xfId="4640" xr:uid="{A937BA5C-55B2-4199-9BF1-0B556F4DD8BF}"/>
    <cellStyle name="20% - Accent2 4 7 3 2" xfId="4641" xr:uid="{DA3CF6E3-B0F4-49C8-ACDD-7959A07FF95C}"/>
    <cellStyle name="20% - Accent2 4 7 3 2 2" xfId="4642" xr:uid="{552A0AC3-C4D1-46B7-974C-26383265F720}"/>
    <cellStyle name="20% - Accent2 4 7 3 3" xfId="4643" xr:uid="{764BB49F-43A7-464F-8673-EB464F0B164D}"/>
    <cellStyle name="20% - Accent2 4 7 4" xfId="4644" xr:uid="{ADA89961-82B5-45EF-B177-EEC7700F4562}"/>
    <cellStyle name="20% - Accent2 4 7 4 2" xfId="4645" xr:uid="{A4EBC785-220F-432C-9723-7EAD824CF59F}"/>
    <cellStyle name="20% - Accent2 4 7 4 2 2" xfId="4646" xr:uid="{281680C2-0ABE-4570-AE16-65611C426D83}"/>
    <cellStyle name="20% - Accent2 4 7 4 3" xfId="4647" xr:uid="{86213335-E369-4509-A970-CF2245A970FE}"/>
    <cellStyle name="20% - Accent2 4 7 5" xfId="4648" xr:uid="{917931B0-3A45-4225-84D7-4BAB29373A3D}"/>
    <cellStyle name="20% - Accent2 4 7 5 2" xfId="4649" xr:uid="{1C7652A0-49C2-43E6-81DF-F6C6E1A0119E}"/>
    <cellStyle name="20% - Accent2 4 7 6" xfId="4650" xr:uid="{CED30509-DB64-4870-A964-447D367C2E0B}"/>
    <cellStyle name="20% - Accent2 4 8" xfId="4651" xr:uid="{40AFD180-E469-401F-87BC-9FBB1AB560F8}"/>
    <cellStyle name="20% - Accent2 4 8 2" xfId="4652" xr:uid="{407523B3-048E-4BAB-8F86-2E4D6AF4B0BD}"/>
    <cellStyle name="20% - Accent2 4 8 2 2" xfId="4653" xr:uid="{FF09C9A4-B9CB-4932-86E4-ECC0585EFDE2}"/>
    <cellStyle name="20% - Accent2 4 8 2 2 2" xfId="4654" xr:uid="{E1352C48-CC5F-40FC-9F80-4041B939E6C8}"/>
    <cellStyle name="20% - Accent2 4 8 2 3" xfId="4655" xr:uid="{D12E0F31-67EE-468D-8EDA-D8421CADBFFB}"/>
    <cellStyle name="20% - Accent2 4 8 3" xfId="4656" xr:uid="{33C67F7E-70DA-4464-AD20-A2FD81B5A90E}"/>
    <cellStyle name="20% - Accent2 4 8 3 2" xfId="4657" xr:uid="{A3DEF0C7-05C6-4764-B021-B54C6DF5D908}"/>
    <cellStyle name="20% - Accent2 4 8 3 2 2" xfId="4658" xr:uid="{08C9F790-FCB2-4FE5-AACE-35ECC8EB3266}"/>
    <cellStyle name="20% - Accent2 4 8 3 3" xfId="4659" xr:uid="{CDDF555E-79EC-4C2B-99F0-41ACB4722A36}"/>
    <cellStyle name="20% - Accent2 4 8 4" xfId="4660" xr:uid="{5804371C-172F-49B3-B852-67C03D073E23}"/>
    <cellStyle name="20% - Accent2 4 8 4 2" xfId="4661" xr:uid="{B1ED9DDE-8040-4224-831F-700382A0C862}"/>
    <cellStyle name="20% - Accent2 4 8 4 2 2" xfId="4662" xr:uid="{15A5CE89-F129-45E6-BD9D-BE17414A2C9A}"/>
    <cellStyle name="20% - Accent2 4 8 4 3" xfId="4663" xr:uid="{978A150E-114B-493B-B8F8-042D2860E05B}"/>
    <cellStyle name="20% - Accent2 4 8 5" xfId="4664" xr:uid="{902D482C-3EC0-4F7E-80D9-0E2C21B1F1BA}"/>
    <cellStyle name="20% - Accent2 4 8 5 2" xfId="4665" xr:uid="{57B46C56-43B8-4299-90D7-17A8E57B1D65}"/>
    <cellStyle name="20% - Accent2 4 8 6" xfId="4666" xr:uid="{2C9E4057-37C1-4628-8E75-BA856E09ACA9}"/>
    <cellStyle name="20% - Accent2 4 9" xfId="4667" xr:uid="{3EC6823D-4AE2-4114-A7A6-9115462681C5}"/>
    <cellStyle name="20% - Accent2 4 9 2" xfId="4668" xr:uid="{1BF1D5A8-FC73-4976-BA37-DD91AA1549D6}"/>
    <cellStyle name="20% - Accent2 4 9 2 2" xfId="4669" xr:uid="{2C96EA02-3E85-4FCC-92DA-43938DDD504F}"/>
    <cellStyle name="20% - Accent2 4 9 2 2 2" xfId="4670" xr:uid="{73822D3A-94E1-46CE-B8B3-870EAB7F58E2}"/>
    <cellStyle name="20% - Accent2 4 9 2 3" xfId="4671" xr:uid="{9C76266F-8716-4DE1-9245-35F8D9A5A21D}"/>
    <cellStyle name="20% - Accent2 4 9 3" xfId="4672" xr:uid="{778FCA60-4581-4DBA-9171-CF3F4D8D8B32}"/>
    <cellStyle name="20% - Accent2 4 9 3 2" xfId="4673" xr:uid="{FF07C6DD-21A3-42C1-80DA-652C5C0EA1BD}"/>
    <cellStyle name="20% - Accent2 4 9 3 2 2" xfId="4674" xr:uid="{E719052B-3625-4135-89FB-794F0F325C37}"/>
    <cellStyle name="20% - Accent2 4 9 3 3" xfId="4675" xr:uid="{190E2D18-346A-4BF8-BE59-C0831286B5F4}"/>
    <cellStyle name="20% - Accent2 4 9 4" xfId="4676" xr:uid="{54432361-A89E-4468-BF88-044CA7A4B0DA}"/>
    <cellStyle name="20% - Accent2 4 9 4 2" xfId="4677" xr:uid="{5EEF723A-BB1B-4FA2-9440-295B7710B658}"/>
    <cellStyle name="20% - Accent2 4 9 4 2 2" xfId="4678" xr:uid="{1A70D9AD-03AE-4D28-8960-432C6CE45CFD}"/>
    <cellStyle name="20% - Accent2 4 9 4 3" xfId="4679" xr:uid="{6123A605-590C-40B1-9FC4-17FD8320B3F1}"/>
    <cellStyle name="20% - Accent2 4 9 5" xfId="4680" xr:uid="{CCFFE72B-A830-4884-A17A-5AADDE7ACF93}"/>
    <cellStyle name="20% - Accent2 4 9 5 2" xfId="4681" xr:uid="{7BC2031D-1DDD-40BD-B232-1C7BB0BCB669}"/>
    <cellStyle name="20% - Accent2 4 9 6" xfId="4682" xr:uid="{F33F59A0-F618-4C41-A492-94877B702331}"/>
    <cellStyle name="20% - Accent2 5" xfId="4683" xr:uid="{25CD4D5F-1169-426B-8443-AC5FAFD086F2}"/>
    <cellStyle name="20% - Accent2 5 10" xfId="4684" xr:uid="{89ED9728-2508-44E8-845B-B32A4C10B1DA}"/>
    <cellStyle name="20% - Accent2 5 10 2" xfId="4685" xr:uid="{E67C4941-3386-4B30-A510-30DC8D966F0F}"/>
    <cellStyle name="20% - Accent2 5 10 2 2" xfId="4686" xr:uid="{FF46BD23-39AF-4921-BA45-31EF0E378DDF}"/>
    <cellStyle name="20% - Accent2 5 10 2 2 2" xfId="4687" xr:uid="{528CCC81-8585-450B-B5BF-1C3DF0E980E3}"/>
    <cellStyle name="20% - Accent2 5 10 2 3" xfId="4688" xr:uid="{66BD173F-37CE-41BB-8C5E-CB8452AFB79B}"/>
    <cellStyle name="20% - Accent2 5 10 3" xfId="4689" xr:uid="{E40B638F-55D1-42EA-B3D8-078DF2E6F0D5}"/>
    <cellStyle name="20% - Accent2 5 10 3 2" xfId="4690" xr:uid="{367A3DCE-3498-4AB4-80D1-8F5F45543752}"/>
    <cellStyle name="20% - Accent2 5 10 3 2 2" xfId="4691" xr:uid="{357745C6-4F06-4B8A-AA2B-566664C9F581}"/>
    <cellStyle name="20% - Accent2 5 10 3 3" xfId="4692" xr:uid="{3DF20265-C25F-4C29-B675-E7EADD129444}"/>
    <cellStyle name="20% - Accent2 5 10 4" xfId="4693" xr:uid="{85E731D5-200B-44CC-B941-BD570C65A221}"/>
    <cellStyle name="20% - Accent2 5 10 4 2" xfId="4694" xr:uid="{99CE3D8C-47E9-48B7-B6A5-4F2C6B8A56E5}"/>
    <cellStyle name="20% - Accent2 5 10 4 2 2" xfId="4695" xr:uid="{DCA7E716-8CF1-49D8-9E5B-3FA3E43578D5}"/>
    <cellStyle name="20% - Accent2 5 10 4 3" xfId="4696" xr:uid="{26FB2479-BDF0-44E1-AA35-B84CF7D27CB1}"/>
    <cellStyle name="20% - Accent2 5 10 5" xfId="4697" xr:uid="{CD22CD27-BEFA-4DE6-B839-F48027F9F1F9}"/>
    <cellStyle name="20% - Accent2 5 10 5 2" xfId="4698" xr:uid="{33C2FC92-7C73-4547-B780-49146ECA0674}"/>
    <cellStyle name="20% - Accent2 5 10 6" xfId="4699" xr:uid="{5080191D-3537-4FB3-B8F9-C457537830C1}"/>
    <cellStyle name="20% - Accent2 5 11" xfId="4700" xr:uid="{9B7F7406-D191-492C-8F7C-F3BD0576ED31}"/>
    <cellStyle name="20% - Accent2 5 11 2" xfId="4701" xr:uid="{99734571-8C4F-46C9-842D-615C16CD8737}"/>
    <cellStyle name="20% - Accent2 5 11 2 2" xfId="4702" xr:uid="{570988DC-A1D6-4F05-98BD-4DA24CAEEFA3}"/>
    <cellStyle name="20% - Accent2 5 11 3" xfId="4703" xr:uid="{4CAC85C6-5044-4AC8-89EB-B8638FC76D7C}"/>
    <cellStyle name="20% - Accent2 5 12" xfId="4704" xr:uid="{7C2CE679-48BF-49F2-8A43-39845A4BE973}"/>
    <cellStyle name="20% - Accent2 5 12 2" xfId="4705" xr:uid="{CD7BD14E-3377-4411-8776-D64B0CC10E9A}"/>
    <cellStyle name="20% - Accent2 5 12 2 2" xfId="4706" xr:uid="{EB4FB96E-1BA2-483F-A8AE-78CB2DE7800D}"/>
    <cellStyle name="20% - Accent2 5 12 3" xfId="4707" xr:uid="{8579A03D-7A16-45BD-94EE-5ED32A78963B}"/>
    <cellStyle name="20% - Accent2 5 13" xfId="4708" xr:uid="{90DF4806-B396-4118-AC0A-F3B13F0AB056}"/>
    <cellStyle name="20% - Accent2 5 13 2" xfId="4709" xr:uid="{59CEF659-AA4F-4406-8FF7-1F8C6BEC722C}"/>
    <cellStyle name="20% - Accent2 5 13 2 2" xfId="4710" xr:uid="{1E5E32C3-47D8-4513-8514-0C379917B005}"/>
    <cellStyle name="20% - Accent2 5 13 3" xfId="4711" xr:uid="{81CE745E-C4AA-4E33-9135-95B20A519EA4}"/>
    <cellStyle name="20% - Accent2 5 14" xfId="4712" xr:uid="{54F77C7C-4ACC-45A6-BD85-F1912AE838CC}"/>
    <cellStyle name="20% - Accent2 5 14 2" xfId="4713" xr:uid="{6F8703E2-B5BB-45B3-991D-86D628A3A82C}"/>
    <cellStyle name="20% - Accent2 5 14 2 2" xfId="4714" xr:uid="{1F36E046-7DC1-4552-8AB7-9F2C45D24D84}"/>
    <cellStyle name="20% - Accent2 5 14 3" xfId="4715" xr:uid="{4B3FBF8E-2F69-4F6F-AC63-A7CEC3821654}"/>
    <cellStyle name="20% - Accent2 5 15" xfId="4716" xr:uid="{87B84E76-561B-4104-8F5D-31DE5069F16C}"/>
    <cellStyle name="20% - Accent2 5 15 2" xfId="4717" xr:uid="{9E0529D3-0A6B-47A6-AF53-407C2B45D89F}"/>
    <cellStyle name="20% - Accent2 5 16" xfId="4718" xr:uid="{EAF1DC01-02E9-4769-A57A-5BD97E960BE8}"/>
    <cellStyle name="20% - Accent2 5 2" xfId="4719" xr:uid="{17AC0682-33E1-4F74-95ED-782B331FF910}"/>
    <cellStyle name="20% - Accent2 5 2 2" xfId="4720" xr:uid="{09E82BAF-C6CA-49A1-B327-5CACD6498A27}"/>
    <cellStyle name="20% - Accent2 5 2 2 2" xfId="4721" xr:uid="{92F60EFD-6A84-43FB-AD0B-0593E66A0513}"/>
    <cellStyle name="20% - Accent2 5 2 2 2 2" xfId="4722" xr:uid="{08C0814D-6EDD-4514-81B5-0F63FDCA9575}"/>
    <cellStyle name="20% - Accent2 5 2 2 2 2 2" xfId="4723" xr:uid="{50689669-B43E-4084-8079-C7750AD1B603}"/>
    <cellStyle name="20% - Accent2 5 2 2 2 2 2 2" xfId="4724" xr:uid="{6AA4FC19-B525-4CE4-B99A-32DCFA414EB1}"/>
    <cellStyle name="20% - Accent2 5 2 2 2 2 3" xfId="4725" xr:uid="{D132EDBA-AC57-4C57-B308-6CED858BDF41}"/>
    <cellStyle name="20% - Accent2 5 2 2 2 3" xfId="4726" xr:uid="{C3DE6A00-3146-4671-9B8E-934999189889}"/>
    <cellStyle name="20% - Accent2 5 2 2 2 3 2" xfId="4727" xr:uid="{05202C47-BCA6-46B2-9159-8064DFB8B270}"/>
    <cellStyle name="20% - Accent2 5 2 2 2 3 2 2" xfId="4728" xr:uid="{77E7338D-A460-4DA7-87A3-494FA99FE6CC}"/>
    <cellStyle name="20% - Accent2 5 2 2 2 3 3" xfId="4729" xr:uid="{22AFBCF3-E956-42A5-8F20-E63C40CE8FF1}"/>
    <cellStyle name="20% - Accent2 5 2 2 2 4" xfId="4730" xr:uid="{38A1F492-E09F-427C-A913-F84DA55474F7}"/>
    <cellStyle name="20% - Accent2 5 2 2 2 4 2" xfId="4731" xr:uid="{240D58EE-E3FD-4FB9-A9F3-7B7346308EAC}"/>
    <cellStyle name="20% - Accent2 5 2 2 2 4 2 2" xfId="4732" xr:uid="{E4A76492-DF14-433E-9C9F-140721F2D9CB}"/>
    <cellStyle name="20% - Accent2 5 2 2 2 4 3" xfId="4733" xr:uid="{50954164-CF81-4610-8EC4-965F60852172}"/>
    <cellStyle name="20% - Accent2 5 2 2 2 5" xfId="4734" xr:uid="{C829CE49-871E-440A-BB9D-679C817DB4C0}"/>
    <cellStyle name="20% - Accent2 5 2 2 2 5 2" xfId="4735" xr:uid="{48BD16E1-A1E7-41BE-B1B2-02A82F598081}"/>
    <cellStyle name="20% - Accent2 5 2 2 2 6" xfId="4736" xr:uid="{9A8EEF10-5C18-465B-98E0-1E65C38E831B}"/>
    <cellStyle name="20% - Accent2 5 2 2 3" xfId="4737" xr:uid="{59D79CC1-194A-44D9-A2D6-E24F17ABE1A0}"/>
    <cellStyle name="20% - Accent2 5 2 2 3 2" xfId="4738" xr:uid="{C85D0A3E-CD82-406F-BBB6-7F53997077E9}"/>
    <cellStyle name="20% - Accent2 5 2 2 3 2 2" xfId="4739" xr:uid="{CEB0A141-D10E-41F6-94C5-E015D4ABF1BA}"/>
    <cellStyle name="20% - Accent2 5 2 2 3 3" xfId="4740" xr:uid="{FE11E79C-5FC2-4555-A46E-2240658B576E}"/>
    <cellStyle name="20% - Accent2 5 2 2 4" xfId="4741" xr:uid="{65BC2A03-9A33-4F08-8F72-B46F012BBC8F}"/>
    <cellStyle name="20% - Accent2 5 2 2 4 2" xfId="4742" xr:uid="{CED968C6-17D3-4C8A-AE74-5C1161771DA5}"/>
    <cellStyle name="20% - Accent2 5 2 2 4 2 2" xfId="4743" xr:uid="{9B714590-C14A-42CF-BAE6-A287552D16FC}"/>
    <cellStyle name="20% - Accent2 5 2 2 4 3" xfId="4744" xr:uid="{B0D4E7F5-52BB-41E5-9EA3-080244489F2A}"/>
    <cellStyle name="20% - Accent2 5 2 2 5" xfId="4745" xr:uid="{CDA81789-9AC6-4604-9720-653F9962721A}"/>
    <cellStyle name="20% - Accent2 5 2 2 5 2" xfId="4746" xr:uid="{855B246E-E20B-4632-8FF0-5DE224E8789A}"/>
    <cellStyle name="20% - Accent2 5 2 2 5 2 2" xfId="4747" xr:uid="{A7B203EA-12FA-4A39-AEA0-207CEC798790}"/>
    <cellStyle name="20% - Accent2 5 2 2 5 3" xfId="4748" xr:uid="{B06506CF-C248-40FE-AF25-9FF3F4021B69}"/>
    <cellStyle name="20% - Accent2 5 2 2 6" xfId="4749" xr:uid="{45D146A9-ACA2-4DC9-A9F0-E799B64AA556}"/>
    <cellStyle name="20% - Accent2 5 2 2 6 2" xfId="4750" xr:uid="{C1158251-3BAF-4CE2-8868-790CF87B111F}"/>
    <cellStyle name="20% - Accent2 5 2 2 7" xfId="4751" xr:uid="{DC00C508-0F7E-42E2-A41E-539B94F50FE8}"/>
    <cellStyle name="20% - Accent2 5 2 3" xfId="4752" xr:uid="{1D636AAB-0930-4E08-8414-5DCDB0EC05E5}"/>
    <cellStyle name="20% - Accent2 5 2 3 2" xfId="4753" xr:uid="{69505118-46F4-4D4E-864F-A8164D908E8A}"/>
    <cellStyle name="20% - Accent2 5 2 3 2 2" xfId="4754" xr:uid="{C2050BED-E5FD-4FCA-B7E6-D6282130C28F}"/>
    <cellStyle name="20% - Accent2 5 2 3 2 2 2" xfId="4755" xr:uid="{7926BB23-5388-4EBD-862C-298633D0C5B5}"/>
    <cellStyle name="20% - Accent2 5 2 3 2 3" xfId="4756" xr:uid="{7F8E485B-E8FA-4788-9144-5C4E15572213}"/>
    <cellStyle name="20% - Accent2 5 2 3 3" xfId="4757" xr:uid="{6E48D1D9-63C4-4265-BCCF-DF7E6195326B}"/>
    <cellStyle name="20% - Accent2 5 2 3 3 2" xfId="4758" xr:uid="{4B67075E-9DB0-4E19-BE74-A3518EB31BEF}"/>
    <cellStyle name="20% - Accent2 5 2 3 3 2 2" xfId="4759" xr:uid="{35AFE6F5-5E62-42CF-906F-5CE2CD45E027}"/>
    <cellStyle name="20% - Accent2 5 2 3 3 3" xfId="4760" xr:uid="{38C26741-839E-4CAE-B94C-B6279E18BA33}"/>
    <cellStyle name="20% - Accent2 5 2 3 4" xfId="4761" xr:uid="{BF1B942C-0002-45EF-AEAE-0D4F8BC46B33}"/>
    <cellStyle name="20% - Accent2 5 2 3 4 2" xfId="4762" xr:uid="{A2729612-F2CF-4050-AD27-28822DE32585}"/>
    <cellStyle name="20% - Accent2 5 2 3 4 2 2" xfId="4763" xr:uid="{0127E056-7214-4CE7-9835-E9C3DD4E9EB0}"/>
    <cellStyle name="20% - Accent2 5 2 3 4 3" xfId="4764" xr:uid="{3CDEED72-D13F-4A47-B464-BA254734D39C}"/>
    <cellStyle name="20% - Accent2 5 2 3 5" xfId="4765" xr:uid="{E571BD9F-055B-4A57-BBBB-2D8E0020E8B0}"/>
    <cellStyle name="20% - Accent2 5 2 3 5 2" xfId="4766" xr:uid="{39BCA7D8-C193-44AE-A07D-9017DB2F6958}"/>
    <cellStyle name="20% - Accent2 5 2 3 6" xfId="4767" xr:uid="{B44BC0CA-728B-46FB-8139-8C8EB4ABFD02}"/>
    <cellStyle name="20% - Accent2 5 2 4" xfId="4768" xr:uid="{5CC70FB5-D969-4072-A506-EDE15DF93500}"/>
    <cellStyle name="20% - Accent2 5 2 4 2" xfId="4769" xr:uid="{D16FD86B-9554-4FC6-B135-433258E3BB58}"/>
    <cellStyle name="20% - Accent2 5 2 4 2 2" xfId="4770" xr:uid="{EA529E80-C577-4389-8724-C9F91D56F6B3}"/>
    <cellStyle name="20% - Accent2 5 2 4 3" xfId="4771" xr:uid="{CA6E66E4-21FD-417C-8017-4FF1B2457542}"/>
    <cellStyle name="20% - Accent2 5 2 5" xfId="4772" xr:uid="{78266D7E-076A-4526-88C7-7C419E2219AA}"/>
    <cellStyle name="20% - Accent2 5 2 5 2" xfId="4773" xr:uid="{43C6BB02-9589-446D-93F7-748B80F4EA54}"/>
    <cellStyle name="20% - Accent2 5 2 5 2 2" xfId="4774" xr:uid="{BE92E348-1828-4B54-A752-8462E3C7DAF5}"/>
    <cellStyle name="20% - Accent2 5 2 5 3" xfId="4775" xr:uid="{24FD5AA9-22B9-44B7-9763-08D96630B13D}"/>
    <cellStyle name="20% - Accent2 5 2 6" xfId="4776" xr:uid="{306CD4CC-AE84-4870-B3F6-2E16F2DE6EC5}"/>
    <cellStyle name="20% - Accent2 5 2 6 2" xfId="4777" xr:uid="{5D485149-29E3-4276-9154-3B8995CF615D}"/>
    <cellStyle name="20% - Accent2 5 2 6 2 2" xfId="4778" xr:uid="{E3CEE86D-F710-46CF-A530-72B69EE61C9B}"/>
    <cellStyle name="20% - Accent2 5 2 6 3" xfId="4779" xr:uid="{3E3EE146-6209-4B4F-9D72-E5FAE75B9EFB}"/>
    <cellStyle name="20% - Accent2 5 2 7" xfId="4780" xr:uid="{5BD86103-B38D-4563-BACB-514C22843BE8}"/>
    <cellStyle name="20% - Accent2 5 2 7 2" xfId="4781" xr:uid="{B4A96177-BC46-4851-B470-349937B21977}"/>
    <cellStyle name="20% - Accent2 5 2 8" xfId="4782" xr:uid="{523943BD-4E27-482D-8805-BB681B08709B}"/>
    <cellStyle name="20% - Accent2 5 3" xfId="4783" xr:uid="{A5686E0D-A5D3-4FFE-81ED-B3E5A1F2C3E9}"/>
    <cellStyle name="20% - Accent2 5 3 2" xfId="4784" xr:uid="{9EB3145E-E8CE-4A5A-9C32-7FE20E031724}"/>
    <cellStyle name="20% - Accent2 5 3 2 2" xfId="4785" xr:uid="{64A337CA-FF7B-40D4-853E-D0F4672006FD}"/>
    <cellStyle name="20% - Accent2 5 3 2 2 2" xfId="4786" xr:uid="{9C8017AB-51DA-4830-ABC3-3C130AF6EB38}"/>
    <cellStyle name="20% - Accent2 5 3 2 2 2 2" xfId="4787" xr:uid="{BCF22EF5-8951-4FC8-9A6E-610ABA75AA80}"/>
    <cellStyle name="20% - Accent2 5 3 2 2 2 2 2" xfId="4788" xr:uid="{561862FE-6A4B-44A5-AE3F-5BAA20662BCE}"/>
    <cellStyle name="20% - Accent2 5 3 2 2 2 3" xfId="4789" xr:uid="{67A699EE-BA5C-421E-ABDE-675BBEE325D7}"/>
    <cellStyle name="20% - Accent2 5 3 2 2 3" xfId="4790" xr:uid="{ADDB3CE7-CA19-48CB-8266-CDEF843040CE}"/>
    <cellStyle name="20% - Accent2 5 3 2 2 3 2" xfId="4791" xr:uid="{74F6D977-6D8B-41E3-8CEE-48E8CEA7FE2D}"/>
    <cellStyle name="20% - Accent2 5 3 2 2 3 2 2" xfId="4792" xr:uid="{32682FE9-AACA-42AE-A774-233F56DAA61B}"/>
    <cellStyle name="20% - Accent2 5 3 2 2 3 3" xfId="4793" xr:uid="{81128F9B-24FE-40E5-B32D-F4784D631C47}"/>
    <cellStyle name="20% - Accent2 5 3 2 2 4" xfId="4794" xr:uid="{4F623351-23B0-4568-9008-EC827E468C09}"/>
    <cellStyle name="20% - Accent2 5 3 2 2 4 2" xfId="4795" xr:uid="{F980E4AF-1BA2-4351-B08F-E1BAEC9EE90C}"/>
    <cellStyle name="20% - Accent2 5 3 2 2 4 2 2" xfId="4796" xr:uid="{27D0C6FA-4CF4-4CE7-A5DB-FCB65EA71CB9}"/>
    <cellStyle name="20% - Accent2 5 3 2 2 4 3" xfId="4797" xr:uid="{13707F36-1F12-4AC4-8026-562373F6A51F}"/>
    <cellStyle name="20% - Accent2 5 3 2 2 5" xfId="4798" xr:uid="{FD3D47B6-C418-495D-A6EF-8AEB5C44BCEA}"/>
    <cellStyle name="20% - Accent2 5 3 2 2 5 2" xfId="4799" xr:uid="{64FDF800-B58E-4769-A6A9-C790D6218589}"/>
    <cellStyle name="20% - Accent2 5 3 2 2 6" xfId="4800" xr:uid="{2324C0BE-6E27-4CD3-805E-CCBD49203E18}"/>
    <cellStyle name="20% - Accent2 5 3 2 3" xfId="4801" xr:uid="{2969359C-3E9E-4682-A522-2112EF5BF430}"/>
    <cellStyle name="20% - Accent2 5 3 2 3 2" xfId="4802" xr:uid="{EFD9FDE5-6393-4534-8E3C-B3EB7011F9B9}"/>
    <cellStyle name="20% - Accent2 5 3 2 3 2 2" xfId="4803" xr:uid="{3D191DCF-983F-4895-AAE7-AE14640AE889}"/>
    <cellStyle name="20% - Accent2 5 3 2 3 3" xfId="4804" xr:uid="{F52464D5-A8EB-4686-A48E-F31CAE850BEF}"/>
    <cellStyle name="20% - Accent2 5 3 2 4" xfId="4805" xr:uid="{782E80D8-E07E-4676-8D6A-55483CB167C3}"/>
    <cellStyle name="20% - Accent2 5 3 2 4 2" xfId="4806" xr:uid="{72F4E6E5-7B0C-4987-9B2D-366F0FC83DD2}"/>
    <cellStyle name="20% - Accent2 5 3 2 4 2 2" xfId="4807" xr:uid="{450C24AE-2D28-49AD-B226-D20955203DCA}"/>
    <cellStyle name="20% - Accent2 5 3 2 4 3" xfId="4808" xr:uid="{8A4B05AA-6D5B-4EDF-9DAC-256FEC2310FE}"/>
    <cellStyle name="20% - Accent2 5 3 2 5" xfId="4809" xr:uid="{7EA63DD6-D71E-46B6-B90F-C154AA49CD4F}"/>
    <cellStyle name="20% - Accent2 5 3 2 5 2" xfId="4810" xr:uid="{F59C1CEA-0B1C-43F7-9313-C4703CB0CDE4}"/>
    <cellStyle name="20% - Accent2 5 3 2 5 2 2" xfId="4811" xr:uid="{4B29B1AD-26BA-4DB6-9700-C8F9F5003B52}"/>
    <cellStyle name="20% - Accent2 5 3 2 5 3" xfId="4812" xr:uid="{8D49B0FF-BEE5-4F07-8530-71CA77D252F1}"/>
    <cellStyle name="20% - Accent2 5 3 2 6" xfId="4813" xr:uid="{9A730623-F0CD-4E56-9270-D65DEA959E7A}"/>
    <cellStyle name="20% - Accent2 5 3 2 6 2" xfId="4814" xr:uid="{B002F708-401F-45A1-852E-91C9747B2124}"/>
    <cellStyle name="20% - Accent2 5 3 2 7" xfId="4815" xr:uid="{D40D3947-D830-46E5-9CA7-692A42EFE0F9}"/>
    <cellStyle name="20% - Accent2 5 3 3" xfId="4816" xr:uid="{42AB3151-1BB5-4D4C-9413-0781C38DD345}"/>
    <cellStyle name="20% - Accent2 5 3 3 2" xfId="4817" xr:uid="{79B07CC4-9401-4579-96E7-3A9AC47F8F13}"/>
    <cellStyle name="20% - Accent2 5 3 3 2 2" xfId="4818" xr:uid="{2995FA44-D5C8-4D8B-AE94-F9686B65E02A}"/>
    <cellStyle name="20% - Accent2 5 3 3 2 2 2" xfId="4819" xr:uid="{040D7505-27AB-4FE4-8811-66361B61A121}"/>
    <cellStyle name="20% - Accent2 5 3 3 2 3" xfId="4820" xr:uid="{AC36E94C-85A8-4E9B-B2C1-FE6E27193421}"/>
    <cellStyle name="20% - Accent2 5 3 3 3" xfId="4821" xr:uid="{A6DE2B65-F9A7-46BF-887D-E4A14E0F29C8}"/>
    <cellStyle name="20% - Accent2 5 3 3 3 2" xfId="4822" xr:uid="{271358DF-291E-4B2B-B28E-6293278702A0}"/>
    <cellStyle name="20% - Accent2 5 3 3 3 2 2" xfId="4823" xr:uid="{C6731C04-1F71-4F08-AEF0-1D02F2CE8595}"/>
    <cellStyle name="20% - Accent2 5 3 3 3 3" xfId="4824" xr:uid="{70CE8D40-F611-40A9-9B98-CD924D9E3B7C}"/>
    <cellStyle name="20% - Accent2 5 3 3 4" xfId="4825" xr:uid="{4AC2F5EA-62CB-4C08-B7AA-3971B108D11D}"/>
    <cellStyle name="20% - Accent2 5 3 3 4 2" xfId="4826" xr:uid="{63EA2F5D-8BA1-479F-9128-14F2170FCB9E}"/>
    <cellStyle name="20% - Accent2 5 3 3 4 2 2" xfId="4827" xr:uid="{EB665419-CE71-40A3-A115-5500091CD9F6}"/>
    <cellStyle name="20% - Accent2 5 3 3 4 3" xfId="4828" xr:uid="{9CDDEE24-A42E-4982-848E-602B43F919E5}"/>
    <cellStyle name="20% - Accent2 5 3 3 5" xfId="4829" xr:uid="{6E97335F-6A6C-4D3B-B51B-F9B11694E7B7}"/>
    <cellStyle name="20% - Accent2 5 3 3 5 2" xfId="4830" xr:uid="{33584357-C525-45B3-A78D-B792B1CC6DC6}"/>
    <cellStyle name="20% - Accent2 5 3 3 6" xfId="4831" xr:uid="{5E443EAD-3DEA-4251-962E-8A462CAC4920}"/>
    <cellStyle name="20% - Accent2 5 3 4" xfId="4832" xr:uid="{DF62A72D-4779-489A-9279-7EFD7FCE9917}"/>
    <cellStyle name="20% - Accent2 5 3 4 2" xfId="4833" xr:uid="{219E927E-14BB-4590-8CD4-D386EC44B6C1}"/>
    <cellStyle name="20% - Accent2 5 3 4 2 2" xfId="4834" xr:uid="{D3FACE11-57AB-46CD-8689-16639501248C}"/>
    <cellStyle name="20% - Accent2 5 3 4 3" xfId="4835" xr:uid="{09CAC9F7-0595-4473-BC48-6C26D5DE2354}"/>
    <cellStyle name="20% - Accent2 5 3 5" xfId="4836" xr:uid="{571FBE43-4120-4CB5-8074-D1924F8EF72A}"/>
    <cellStyle name="20% - Accent2 5 3 5 2" xfId="4837" xr:uid="{3C0E238A-22BC-415E-824A-F4767C9736C5}"/>
    <cellStyle name="20% - Accent2 5 3 5 2 2" xfId="4838" xr:uid="{2815D594-82BB-4CED-8E4A-83108FB5F037}"/>
    <cellStyle name="20% - Accent2 5 3 5 3" xfId="4839" xr:uid="{C82F2B73-28F7-4540-A27F-340E44BFA4C2}"/>
    <cellStyle name="20% - Accent2 5 3 6" xfId="4840" xr:uid="{CCD7892F-43E6-4D1C-88C8-3958877087CA}"/>
    <cellStyle name="20% - Accent2 5 3 6 2" xfId="4841" xr:uid="{C5AA6A5D-BF12-4587-9095-D2C9FE3A330A}"/>
    <cellStyle name="20% - Accent2 5 3 6 2 2" xfId="4842" xr:uid="{F3D8CC81-E9E7-4B91-BBBB-BAD745236C95}"/>
    <cellStyle name="20% - Accent2 5 3 6 3" xfId="4843" xr:uid="{27445F9C-D18D-4170-A417-CE7BAEBD8410}"/>
    <cellStyle name="20% - Accent2 5 3 7" xfId="4844" xr:uid="{3FBBF276-5B17-44E5-847F-6AB647471240}"/>
    <cellStyle name="20% - Accent2 5 3 7 2" xfId="4845" xr:uid="{97DE25F6-D9A3-434C-A9F2-B60C9F6F3DC6}"/>
    <cellStyle name="20% - Accent2 5 3 8" xfId="4846" xr:uid="{B87E2C59-2395-4ADF-AAF8-CB20413F799F}"/>
    <cellStyle name="20% - Accent2 5 4" xfId="4847" xr:uid="{66A52231-57B5-4FA3-907B-D3ED22F1A273}"/>
    <cellStyle name="20% - Accent2 5 4 2" xfId="4848" xr:uid="{9C2122D1-7FB3-4721-AEC5-AAB513734D96}"/>
    <cellStyle name="20% - Accent2 5 4 2 2" xfId="4849" xr:uid="{E8F0975A-B68D-450E-A825-6440112E526B}"/>
    <cellStyle name="20% - Accent2 5 4 2 2 2" xfId="4850" xr:uid="{56A4750E-95BC-4440-8CC6-5E848AB62EF6}"/>
    <cellStyle name="20% - Accent2 5 4 2 2 2 2" xfId="4851" xr:uid="{8EDCCF75-FD34-4BD6-89E9-E01CE91B7C48}"/>
    <cellStyle name="20% - Accent2 5 4 2 2 3" xfId="4852" xr:uid="{A51569B5-928D-439F-BEAA-6CCB0F71B26E}"/>
    <cellStyle name="20% - Accent2 5 4 2 3" xfId="4853" xr:uid="{5BA28CAD-EFC5-4F51-84D8-8BD2810E0164}"/>
    <cellStyle name="20% - Accent2 5 4 2 3 2" xfId="4854" xr:uid="{0AF9F316-D736-4611-95FF-2C614EBC4AC7}"/>
    <cellStyle name="20% - Accent2 5 4 2 3 2 2" xfId="4855" xr:uid="{24A17A97-7C51-4B59-A8C0-19856D367551}"/>
    <cellStyle name="20% - Accent2 5 4 2 3 3" xfId="4856" xr:uid="{C00A6C03-16F9-473F-B4CD-B45B9C5D2992}"/>
    <cellStyle name="20% - Accent2 5 4 2 4" xfId="4857" xr:uid="{BC193D2E-5E19-4703-BC1C-546E5653F51C}"/>
    <cellStyle name="20% - Accent2 5 4 2 4 2" xfId="4858" xr:uid="{D406C99D-95A1-40B5-AC54-0C498A18BDD0}"/>
    <cellStyle name="20% - Accent2 5 4 2 4 2 2" xfId="4859" xr:uid="{5B14C2E2-3339-4591-A260-9EBC212925DD}"/>
    <cellStyle name="20% - Accent2 5 4 2 4 3" xfId="4860" xr:uid="{CF4DB415-7D97-4BD2-AF24-A69DAD3C0C3A}"/>
    <cellStyle name="20% - Accent2 5 4 2 5" xfId="4861" xr:uid="{BF4D1554-59DD-4CD0-9951-D53232EEFC26}"/>
    <cellStyle name="20% - Accent2 5 4 2 5 2" xfId="4862" xr:uid="{62143C42-121A-47ED-8B2D-99815E1B6C27}"/>
    <cellStyle name="20% - Accent2 5 4 2 6" xfId="4863" xr:uid="{B4819042-88F3-43F4-A2A9-248F17F4A613}"/>
    <cellStyle name="20% - Accent2 5 4 3" xfId="4864" xr:uid="{9C82C0CE-8B30-4BC9-9B21-43982D51F33D}"/>
    <cellStyle name="20% - Accent2 5 4 3 2" xfId="4865" xr:uid="{2A14CF4D-B111-452A-AE55-03F9F5DDAB1C}"/>
    <cellStyle name="20% - Accent2 5 4 3 2 2" xfId="4866" xr:uid="{725B9DEA-B8ED-4C35-A6EE-F6DB50C7F8D8}"/>
    <cellStyle name="20% - Accent2 5 4 3 3" xfId="4867" xr:uid="{5BB6827D-952B-4E28-8E0E-3939F36894DC}"/>
    <cellStyle name="20% - Accent2 5 4 4" xfId="4868" xr:uid="{449E2967-B578-4076-9298-983D8C10870A}"/>
    <cellStyle name="20% - Accent2 5 4 4 2" xfId="4869" xr:uid="{DA36FC6E-C91D-434A-952F-70E104354BB7}"/>
    <cellStyle name="20% - Accent2 5 4 4 2 2" xfId="4870" xr:uid="{B73822A1-A627-41C4-9D3A-BBD3162A4946}"/>
    <cellStyle name="20% - Accent2 5 4 4 3" xfId="4871" xr:uid="{D6915958-3293-48CC-BEF3-FF9B38FA0A15}"/>
    <cellStyle name="20% - Accent2 5 4 5" xfId="4872" xr:uid="{7EC6BE56-83C0-4C31-8B1C-D2192BB64C49}"/>
    <cellStyle name="20% - Accent2 5 4 5 2" xfId="4873" xr:uid="{E75229D4-4D32-410A-8D04-B013A87DFB76}"/>
    <cellStyle name="20% - Accent2 5 4 5 2 2" xfId="4874" xr:uid="{B0E01EE6-A4B8-458F-8E9B-EDDE1866AC40}"/>
    <cellStyle name="20% - Accent2 5 4 5 3" xfId="4875" xr:uid="{0DF9EC91-29CD-49B0-BE9E-9538499A44E6}"/>
    <cellStyle name="20% - Accent2 5 4 6" xfId="4876" xr:uid="{503C030E-1567-4722-A0C8-9831178D830B}"/>
    <cellStyle name="20% - Accent2 5 4 6 2" xfId="4877" xr:uid="{1CAD5932-4E62-4DAA-B1CD-B9F32D6BBAC5}"/>
    <cellStyle name="20% - Accent2 5 4 7" xfId="4878" xr:uid="{EEB7679B-3550-459E-B74E-73C1B1E55EEA}"/>
    <cellStyle name="20% - Accent2 5 5" xfId="4879" xr:uid="{6F86194D-B14A-4DCB-B658-AF95178BF351}"/>
    <cellStyle name="20% - Accent2 5 5 2" xfId="4880" xr:uid="{A90969A4-39A9-45B3-B9BA-6B8F99E9ABCD}"/>
    <cellStyle name="20% - Accent2 5 5 2 2" xfId="4881" xr:uid="{0FD88AF2-7317-4423-A527-B1734768739C}"/>
    <cellStyle name="20% - Accent2 5 5 2 2 2" xfId="4882" xr:uid="{683C6343-99BD-4BA6-9789-48FBCCE01D77}"/>
    <cellStyle name="20% - Accent2 5 5 2 2 2 2" xfId="4883" xr:uid="{E72E8261-602C-42D6-8718-776275F591E8}"/>
    <cellStyle name="20% - Accent2 5 5 2 2 3" xfId="4884" xr:uid="{74DADA86-2F38-4964-9CBF-0FB0232E11C4}"/>
    <cellStyle name="20% - Accent2 5 5 2 3" xfId="4885" xr:uid="{9B1E7A83-0499-430A-8707-263F82661D1F}"/>
    <cellStyle name="20% - Accent2 5 5 2 3 2" xfId="4886" xr:uid="{BC6970D6-7DDF-4FD8-94F8-552C54C62C89}"/>
    <cellStyle name="20% - Accent2 5 5 2 3 2 2" xfId="4887" xr:uid="{F2D65407-5E0E-42DC-9547-FE84F763A22C}"/>
    <cellStyle name="20% - Accent2 5 5 2 3 3" xfId="4888" xr:uid="{5CBCB4E2-5CDE-4D3E-B947-879EC914D21D}"/>
    <cellStyle name="20% - Accent2 5 5 2 4" xfId="4889" xr:uid="{3B1B16F8-8ADD-4FCA-9637-3C73997AF07A}"/>
    <cellStyle name="20% - Accent2 5 5 2 4 2" xfId="4890" xr:uid="{0D246EF6-0F16-4530-9D5E-A67F9617D2E6}"/>
    <cellStyle name="20% - Accent2 5 5 2 4 2 2" xfId="4891" xr:uid="{52929028-2A46-4C40-8369-7165B360D288}"/>
    <cellStyle name="20% - Accent2 5 5 2 4 3" xfId="4892" xr:uid="{B1B2D2BE-A685-4117-886E-69F46656FF9F}"/>
    <cellStyle name="20% - Accent2 5 5 2 5" xfId="4893" xr:uid="{DC4A6B47-F431-4F14-AB04-5A0F76B1A95B}"/>
    <cellStyle name="20% - Accent2 5 5 2 5 2" xfId="4894" xr:uid="{5C8BAA4E-6EAA-4EEC-B9EC-0B898C904948}"/>
    <cellStyle name="20% - Accent2 5 5 2 6" xfId="4895" xr:uid="{AF9481E2-27D9-4AF7-85F2-ED27D101974C}"/>
    <cellStyle name="20% - Accent2 5 5 3" xfId="4896" xr:uid="{05C566F0-82A1-428A-9C98-D0CCE8BD4C3C}"/>
    <cellStyle name="20% - Accent2 5 5 3 2" xfId="4897" xr:uid="{165C2F1E-8CF9-4D63-9354-E96DEC15D64D}"/>
    <cellStyle name="20% - Accent2 5 5 3 2 2" xfId="4898" xr:uid="{98C790AE-B800-4865-A85E-636740FAD5B4}"/>
    <cellStyle name="20% - Accent2 5 5 3 3" xfId="4899" xr:uid="{2E153B27-635A-4130-8559-6C7360F53C07}"/>
    <cellStyle name="20% - Accent2 5 5 4" xfId="4900" xr:uid="{86FFE49C-3559-4D18-976F-69526E36E164}"/>
    <cellStyle name="20% - Accent2 5 5 4 2" xfId="4901" xr:uid="{B2E87746-57DC-42EB-AC59-D23F4775A745}"/>
    <cellStyle name="20% - Accent2 5 5 4 2 2" xfId="4902" xr:uid="{AF1590FF-B010-42A5-870E-90844E4A3984}"/>
    <cellStyle name="20% - Accent2 5 5 4 3" xfId="4903" xr:uid="{C5C79070-C1AF-417A-A5DA-328D6D361FFE}"/>
    <cellStyle name="20% - Accent2 5 5 5" xfId="4904" xr:uid="{FD7CAB01-E580-4AF8-B416-CFAB976C06B4}"/>
    <cellStyle name="20% - Accent2 5 5 5 2" xfId="4905" xr:uid="{F5786BFC-F0D4-46BE-9220-FAFCA8671986}"/>
    <cellStyle name="20% - Accent2 5 5 5 2 2" xfId="4906" xr:uid="{8DD6E18B-7BAF-43DD-AA10-A3A49B5D1C03}"/>
    <cellStyle name="20% - Accent2 5 5 5 3" xfId="4907" xr:uid="{EB219ABA-BEB0-4724-B8B3-BC258B98093A}"/>
    <cellStyle name="20% - Accent2 5 5 6" xfId="4908" xr:uid="{BF9F9BE4-8941-4358-A9A5-A52B758F3CF0}"/>
    <cellStyle name="20% - Accent2 5 5 6 2" xfId="4909" xr:uid="{3B2A5314-0399-4309-BD8E-185693EA952F}"/>
    <cellStyle name="20% - Accent2 5 5 7" xfId="4910" xr:uid="{68BDB13F-4FA1-4EE5-97F3-E748DC2E38A9}"/>
    <cellStyle name="20% - Accent2 5 6" xfId="4911" xr:uid="{54F59396-8962-4B99-BFB3-37C558F4D4A3}"/>
    <cellStyle name="20% - Accent2 5 6 2" xfId="4912" xr:uid="{16B676F4-A1CB-4437-B2A7-FB6189F02EFD}"/>
    <cellStyle name="20% - Accent2 5 6 2 2" xfId="4913" xr:uid="{21D318B9-F882-4FF3-B71F-F4E75035CD89}"/>
    <cellStyle name="20% - Accent2 5 6 2 2 2" xfId="4914" xr:uid="{A226531C-AF4E-4AD2-9B9F-4581E58CD685}"/>
    <cellStyle name="20% - Accent2 5 6 2 3" xfId="4915" xr:uid="{BD581B0A-DD6E-463B-8D2A-68A9EF6C08E7}"/>
    <cellStyle name="20% - Accent2 5 6 3" xfId="4916" xr:uid="{9CCB2BC2-9F77-4859-B5C0-7F91792FE0D0}"/>
    <cellStyle name="20% - Accent2 5 6 3 2" xfId="4917" xr:uid="{9A523B81-BF6F-46D4-9D98-ECFCA0A50A27}"/>
    <cellStyle name="20% - Accent2 5 6 3 2 2" xfId="4918" xr:uid="{4117014B-DEB4-438E-9586-81AAEF29C017}"/>
    <cellStyle name="20% - Accent2 5 6 3 3" xfId="4919" xr:uid="{63A32506-BB8E-420C-8571-2D62D132B05B}"/>
    <cellStyle name="20% - Accent2 5 6 4" xfId="4920" xr:uid="{08BAC014-E7D1-44C3-A1D5-DAEE7087A6B1}"/>
    <cellStyle name="20% - Accent2 5 6 4 2" xfId="4921" xr:uid="{537657A5-FB1B-435B-879F-5E144F789F53}"/>
    <cellStyle name="20% - Accent2 5 6 4 2 2" xfId="4922" xr:uid="{E260DC8D-74AE-4FD5-A6B5-BAAE32C1A0E1}"/>
    <cellStyle name="20% - Accent2 5 6 4 3" xfId="4923" xr:uid="{C10FA1CB-E0C0-4CBA-8CBF-4B43F80DCD00}"/>
    <cellStyle name="20% - Accent2 5 6 5" xfId="4924" xr:uid="{37574EE5-1ABB-49D7-A89E-4430BFCBB50D}"/>
    <cellStyle name="20% - Accent2 5 6 5 2" xfId="4925" xr:uid="{C45AF10E-0729-4A7A-BFD0-71A27CACA9B6}"/>
    <cellStyle name="20% - Accent2 5 6 6" xfId="4926" xr:uid="{556B8A1E-B65A-461F-A077-5F70051D3C76}"/>
    <cellStyle name="20% - Accent2 5 7" xfId="4927" xr:uid="{2E1DC069-F792-4CF7-B17D-0896DCD74C51}"/>
    <cellStyle name="20% - Accent2 5 7 2" xfId="4928" xr:uid="{BF3CED5F-0A25-4637-B3D7-014711B5E495}"/>
    <cellStyle name="20% - Accent2 5 7 2 2" xfId="4929" xr:uid="{83A6254C-DEDC-4377-AA6B-E9A5F1CE99AB}"/>
    <cellStyle name="20% - Accent2 5 7 2 2 2" xfId="4930" xr:uid="{34382D5A-2284-46D3-AD05-C3B8A1A0A33C}"/>
    <cellStyle name="20% - Accent2 5 7 2 3" xfId="4931" xr:uid="{CE40B132-2C46-4FAF-A2E9-DA001F811571}"/>
    <cellStyle name="20% - Accent2 5 7 3" xfId="4932" xr:uid="{A3AA39A8-42C8-4F1B-B7A8-FC83AECAB8E1}"/>
    <cellStyle name="20% - Accent2 5 7 3 2" xfId="4933" xr:uid="{4B8B0F28-6196-4F48-9111-60FFE8381FFA}"/>
    <cellStyle name="20% - Accent2 5 7 3 2 2" xfId="4934" xr:uid="{988EACF8-1228-43BF-909D-3044243DF396}"/>
    <cellStyle name="20% - Accent2 5 7 3 3" xfId="4935" xr:uid="{B273716A-7AA9-4C8A-9114-A22209ECD69D}"/>
    <cellStyle name="20% - Accent2 5 7 4" xfId="4936" xr:uid="{44FCE310-6BF6-4584-BBC2-3C78317B2D8F}"/>
    <cellStyle name="20% - Accent2 5 7 4 2" xfId="4937" xr:uid="{7CA04675-D4D7-4F90-8EDE-10C3B7636251}"/>
    <cellStyle name="20% - Accent2 5 7 4 2 2" xfId="4938" xr:uid="{67EAC6D7-8324-4E2E-BCFC-E18A24FD910D}"/>
    <cellStyle name="20% - Accent2 5 7 4 3" xfId="4939" xr:uid="{CACCC248-9575-4817-9A70-C98B8B5AEEEB}"/>
    <cellStyle name="20% - Accent2 5 7 5" xfId="4940" xr:uid="{DC0A782A-49B0-408C-8F34-3A5BB25E37D0}"/>
    <cellStyle name="20% - Accent2 5 7 5 2" xfId="4941" xr:uid="{025AF91F-B2E3-413E-8DB0-D50EF3648AAB}"/>
    <cellStyle name="20% - Accent2 5 7 6" xfId="4942" xr:uid="{7E2A8C73-6384-4521-8369-06EF516D5EE4}"/>
    <cellStyle name="20% - Accent2 5 8" xfId="4943" xr:uid="{D2E20F6E-2CE5-4C57-B039-636C0E25C789}"/>
    <cellStyle name="20% - Accent2 5 8 2" xfId="4944" xr:uid="{DFA6E234-D885-4800-9551-1D1CF6DE5443}"/>
    <cellStyle name="20% - Accent2 5 8 2 2" xfId="4945" xr:uid="{9A2E1EB5-3370-46B2-903B-F61F44A10D48}"/>
    <cellStyle name="20% - Accent2 5 8 2 2 2" xfId="4946" xr:uid="{1D2251AA-8494-4729-8715-DB1576B78599}"/>
    <cellStyle name="20% - Accent2 5 8 2 3" xfId="4947" xr:uid="{A29E1BA0-8852-4B82-8A9E-277510B71518}"/>
    <cellStyle name="20% - Accent2 5 8 3" xfId="4948" xr:uid="{B5C77348-E7AC-4467-9A18-D2679A3EF45B}"/>
    <cellStyle name="20% - Accent2 5 8 3 2" xfId="4949" xr:uid="{26F9CE9A-30A8-4335-BCD7-4CFEEF42C0FC}"/>
    <cellStyle name="20% - Accent2 5 8 3 2 2" xfId="4950" xr:uid="{AA6A28A6-FA65-44E2-8E34-FD3D09F7F7D2}"/>
    <cellStyle name="20% - Accent2 5 8 3 3" xfId="4951" xr:uid="{9E644471-9021-48A1-BD8D-B00F4ADC5A33}"/>
    <cellStyle name="20% - Accent2 5 8 4" xfId="4952" xr:uid="{8A301164-01D2-4352-BAAE-1FCF782A79C7}"/>
    <cellStyle name="20% - Accent2 5 8 4 2" xfId="4953" xr:uid="{9740105D-8B99-441C-957F-964807BC7A55}"/>
    <cellStyle name="20% - Accent2 5 8 4 2 2" xfId="4954" xr:uid="{91431216-523A-4B9F-A2FD-9E7D8D783E3E}"/>
    <cellStyle name="20% - Accent2 5 8 4 3" xfId="4955" xr:uid="{342AC020-CC49-4EB0-88C2-2D6A0D440067}"/>
    <cellStyle name="20% - Accent2 5 8 5" xfId="4956" xr:uid="{98BD50D4-1716-496A-BA4C-1D95A33E723E}"/>
    <cellStyle name="20% - Accent2 5 8 5 2" xfId="4957" xr:uid="{E957F489-EBE9-4130-92FB-0B33852488E2}"/>
    <cellStyle name="20% - Accent2 5 8 6" xfId="4958" xr:uid="{DE9373CB-34E8-4488-9B7B-4A5E38F961AC}"/>
    <cellStyle name="20% - Accent2 5 9" xfId="4959" xr:uid="{EF59C857-DCB1-48DE-AE47-3557F989EE16}"/>
    <cellStyle name="20% - Accent2 5 9 2" xfId="4960" xr:uid="{7550E1D2-A0B3-4082-BDF8-B126C6A890D5}"/>
    <cellStyle name="20% - Accent2 5 9 2 2" xfId="4961" xr:uid="{75B93627-872E-4356-81ED-1D6DE0C3962C}"/>
    <cellStyle name="20% - Accent2 5 9 2 2 2" xfId="4962" xr:uid="{F6D6A4F0-5922-4CF5-9710-849F22650346}"/>
    <cellStyle name="20% - Accent2 5 9 2 3" xfId="4963" xr:uid="{8938F29B-3489-445B-A375-568113531170}"/>
    <cellStyle name="20% - Accent2 5 9 3" xfId="4964" xr:uid="{CD1C772F-A170-41C7-85EC-038118CEFA8D}"/>
    <cellStyle name="20% - Accent2 5 9 3 2" xfId="4965" xr:uid="{3D763521-0192-4E1A-9317-FF3013C1E4D1}"/>
    <cellStyle name="20% - Accent2 5 9 3 2 2" xfId="4966" xr:uid="{230A86CF-B021-40A0-84DD-741D53569EFC}"/>
    <cellStyle name="20% - Accent2 5 9 3 3" xfId="4967" xr:uid="{6FB52A67-A27F-469B-BCFE-933FA019C1AD}"/>
    <cellStyle name="20% - Accent2 5 9 4" xfId="4968" xr:uid="{F4374A40-3651-4081-918E-10479C363134}"/>
    <cellStyle name="20% - Accent2 5 9 4 2" xfId="4969" xr:uid="{CAA65DEA-608F-4FC0-BCEE-8E3E9DBE51A2}"/>
    <cellStyle name="20% - Accent2 5 9 4 2 2" xfId="4970" xr:uid="{3E6D664C-F9D3-4B34-B9FF-95E78602AF15}"/>
    <cellStyle name="20% - Accent2 5 9 4 3" xfId="4971" xr:uid="{10F07485-F6A7-406B-BA15-5A966C3F4965}"/>
    <cellStyle name="20% - Accent2 5 9 5" xfId="4972" xr:uid="{DB96C0E4-84B3-4EDA-82B2-E323B5F276DC}"/>
    <cellStyle name="20% - Accent2 5 9 5 2" xfId="4973" xr:uid="{3C0F8C41-E77C-45A0-9836-5EE6E033420E}"/>
    <cellStyle name="20% - Accent2 5 9 6" xfId="4974" xr:uid="{D0B37BF9-CC58-4B0E-BD7C-834F079B5B39}"/>
    <cellStyle name="20% - Accent2 6" xfId="4975" xr:uid="{1D3C802C-797D-46BD-90B7-9482E92E2518}"/>
    <cellStyle name="20% - Accent2 6 10" xfId="4976" xr:uid="{A8EF838D-64EC-49E5-82D7-FD18650F302D}"/>
    <cellStyle name="20% - Accent2 6 10 2" xfId="4977" xr:uid="{0E6B2222-D134-49D7-9AED-4269C6FD8994}"/>
    <cellStyle name="20% - Accent2 6 10 2 2" xfId="4978" xr:uid="{08A4B007-2840-4E93-B5FF-D4B893460938}"/>
    <cellStyle name="20% - Accent2 6 10 2 2 2" xfId="4979" xr:uid="{5DDCC9D8-377A-4164-BC61-995F5127C0C8}"/>
    <cellStyle name="20% - Accent2 6 10 2 3" xfId="4980" xr:uid="{AA862C0E-F925-418D-9819-5FF2B4320F5A}"/>
    <cellStyle name="20% - Accent2 6 10 3" xfId="4981" xr:uid="{E0880F42-DA87-4D0F-89EF-AA41CE57EDAA}"/>
    <cellStyle name="20% - Accent2 6 10 3 2" xfId="4982" xr:uid="{3369B415-5906-49DA-9298-DCCC22B47EEC}"/>
    <cellStyle name="20% - Accent2 6 10 3 2 2" xfId="4983" xr:uid="{58233273-8F94-4313-82C1-158E322F9CAF}"/>
    <cellStyle name="20% - Accent2 6 10 3 3" xfId="4984" xr:uid="{ED363F04-C3ED-4EA1-9F49-AFF28ED98032}"/>
    <cellStyle name="20% - Accent2 6 10 4" xfId="4985" xr:uid="{E6D0EEC2-CF6C-4BCA-8AE6-62722488605F}"/>
    <cellStyle name="20% - Accent2 6 10 4 2" xfId="4986" xr:uid="{F4D5698B-DAEC-4A27-BB0B-1200F13DC28F}"/>
    <cellStyle name="20% - Accent2 6 10 4 2 2" xfId="4987" xr:uid="{0C577FD8-6168-412E-AB03-0F2B4B59E33E}"/>
    <cellStyle name="20% - Accent2 6 10 4 3" xfId="4988" xr:uid="{974D783F-C102-48FD-A14F-4DDA2C2F71AD}"/>
    <cellStyle name="20% - Accent2 6 10 5" xfId="4989" xr:uid="{BA0F38C1-F2C1-48CE-BC14-64EB20C72D73}"/>
    <cellStyle name="20% - Accent2 6 10 5 2" xfId="4990" xr:uid="{7FFE3948-B9DD-46CD-9CA8-0BE07204AA13}"/>
    <cellStyle name="20% - Accent2 6 10 6" xfId="4991" xr:uid="{F31C0CB6-FE31-416A-899C-F7DAC0D357E7}"/>
    <cellStyle name="20% - Accent2 6 11" xfId="4992" xr:uid="{8E0D10E8-9238-4ECA-9128-E548AC1AEBCD}"/>
    <cellStyle name="20% - Accent2 6 11 2" xfId="4993" xr:uid="{0723E9B3-D84A-403F-BC1C-D3018597AC8D}"/>
    <cellStyle name="20% - Accent2 6 11 2 2" xfId="4994" xr:uid="{04540470-C73C-45E1-856F-1B7A0C4DA7D0}"/>
    <cellStyle name="20% - Accent2 6 11 3" xfId="4995" xr:uid="{5966A5CF-B648-4C83-9E4D-CD1A5FEA768D}"/>
    <cellStyle name="20% - Accent2 6 12" xfId="4996" xr:uid="{707C5623-F4DD-43B1-B9C1-64930B6418B3}"/>
    <cellStyle name="20% - Accent2 6 12 2" xfId="4997" xr:uid="{3903AA2F-3D41-4148-9556-749E3B3A8074}"/>
    <cellStyle name="20% - Accent2 6 12 2 2" xfId="4998" xr:uid="{85C52893-CA81-4D86-B29C-12D4466976C0}"/>
    <cellStyle name="20% - Accent2 6 12 3" xfId="4999" xr:uid="{D2DC2756-5F17-42B5-85C3-44E5872F24CF}"/>
    <cellStyle name="20% - Accent2 6 13" xfId="5000" xr:uid="{4B4A5F18-5FA8-48D3-AA14-6C04EE39B7E9}"/>
    <cellStyle name="20% - Accent2 6 13 2" xfId="5001" xr:uid="{DE522CCD-0FCE-4953-9E48-A99A639CD514}"/>
    <cellStyle name="20% - Accent2 6 13 2 2" xfId="5002" xr:uid="{A04D618A-8450-4359-9D4F-A0A450663641}"/>
    <cellStyle name="20% - Accent2 6 13 3" xfId="5003" xr:uid="{EF049873-94AE-4252-B486-C253B50AA20B}"/>
    <cellStyle name="20% - Accent2 6 14" xfId="5004" xr:uid="{070B1522-038F-4DA2-92B7-1ABE054CD92A}"/>
    <cellStyle name="20% - Accent2 6 14 2" xfId="5005" xr:uid="{4CA89FF6-24FA-4857-BA14-5B21BAD1E4DF}"/>
    <cellStyle name="20% - Accent2 6 14 2 2" xfId="5006" xr:uid="{783BBB6F-4E4C-4A9A-9065-CD97937E487F}"/>
    <cellStyle name="20% - Accent2 6 14 3" xfId="5007" xr:uid="{3392B140-695C-4E58-8F9F-0874F927E430}"/>
    <cellStyle name="20% - Accent2 6 15" xfId="5008" xr:uid="{7138D23F-9E17-4D19-BAA9-6BD2363F2EFF}"/>
    <cellStyle name="20% - Accent2 6 15 2" xfId="5009" xr:uid="{E723B419-2759-4CB6-B010-CBA5B2E84140}"/>
    <cellStyle name="20% - Accent2 6 16" xfId="5010" xr:uid="{18ABA642-7DA5-4E0E-9EE5-D9C21EDD774D}"/>
    <cellStyle name="20% - Accent2 6 2" xfId="5011" xr:uid="{C0717E53-032A-44EC-94A7-7F6C78682CDD}"/>
    <cellStyle name="20% - Accent2 6 2 2" xfId="5012" xr:uid="{4D94AD06-E96D-4920-8F61-59D45A67892C}"/>
    <cellStyle name="20% - Accent2 6 2 2 2" xfId="5013" xr:uid="{A052609C-3582-4D56-8C1E-95D5C1F25DED}"/>
    <cellStyle name="20% - Accent2 6 2 2 2 2" xfId="5014" xr:uid="{D80F1FD0-8642-4B51-9A2F-F2ADE27196D6}"/>
    <cellStyle name="20% - Accent2 6 2 2 2 2 2" xfId="5015" xr:uid="{26DCEA36-3762-4F1D-AC5A-63263B6DCD48}"/>
    <cellStyle name="20% - Accent2 6 2 2 2 2 2 2" xfId="5016" xr:uid="{9152FF55-0957-42C3-8D6E-BC2E03D81B7F}"/>
    <cellStyle name="20% - Accent2 6 2 2 2 2 3" xfId="5017" xr:uid="{51715E57-B641-46BE-A5D4-27655A5AFB2A}"/>
    <cellStyle name="20% - Accent2 6 2 2 2 3" xfId="5018" xr:uid="{94B58D28-735C-4A01-B274-C517558E848E}"/>
    <cellStyle name="20% - Accent2 6 2 2 2 3 2" xfId="5019" xr:uid="{95D188F9-43DD-4710-8503-73F0B0C8B0A7}"/>
    <cellStyle name="20% - Accent2 6 2 2 2 3 2 2" xfId="5020" xr:uid="{BC393091-CE55-456D-B116-E5E0208950DF}"/>
    <cellStyle name="20% - Accent2 6 2 2 2 3 3" xfId="5021" xr:uid="{5649B505-6CCA-415A-B218-CE8AE2F4F39B}"/>
    <cellStyle name="20% - Accent2 6 2 2 2 4" xfId="5022" xr:uid="{EEABCC78-C9B1-4A26-B2B3-A42633655823}"/>
    <cellStyle name="20% - Accent2 6 2 2 2 4 2" xfId="5023" xr:uid="{EA81B640-07D7-444C-866F-CDDC400C65C2}"/>
    <cellStyle name="20% - Accent2 6 2 2 2 4 2 2" xfId="5024" xr:uid="{E1D70503-0932-4BEE-8068-A6AEAB072CE1}"/>
    <cellStyle name="20% - Accent2 6 2 2 2 4 3" xfId="5025" xr:uid="{8E256D3C-DF9E-4C22-AC0F-91C9E9354A9F}"/>
    <cellStyle name="20% - Accent2 6 2 2 2 5" xfId="5026" xr:uid="{15776A73-7361-4158-AA05-D50D2E45D43D}"/>
    <cellStyle name="20% - Accent2 6 2 2 2 5 2" xfId="5027" xr:uid="{46E3750C-9C6A-431B-853F-B59B7A010717}"/>
    <cellStyle name="20% - Accent2 6 2 2 2 6" xfId="5028" xr:uid="{549D4967-21A0-4157-88A1-575FCD498231}"/>
    <cellStyle name="20% - Accent2 6 2 2 3" xfId="5029" xr:uid="{4437C19C-CEF7-4DA0-8106-645C587AE075}"/>
    <cellStyle name="20% - Accent2 6 2 2 3 2" xfId="5030" xr:uid="{005CDF1E-8CB2-401B-B043-AD043BA4E5E4}"/>
    <cellStyle name="20% - Accent2 6 2 2 3 2 2" xfId="5031" xr:uid="{B9E0B349-2C6A-4921-8DC7-82D872053041}"/>
    <cellStyle name="20% - Accent2 6 2 2 3 3" xfId="5032" xr:uid="{8DCCDFFD-EF34-4199-940E-FCFD2DF68EB1}"/>
    <cellStyle name="20% - Accent2 6 2 2 4" xfId="5033" xr:uid="{8429828C-FB01-457A-B842-B0468F6872E9}"/>
    <cellStyle name="20% - Accent2 6 2 2 4 2" xfId="5034" xr:uid="{F3582C51-AA3D-4AB0-90E9-03F9BE6635F0}"/>
    <cellStyle name="20% - Accent2 6 2 2 4 2 2" xfId="5035" xr:uid="{FF1AD072-781C-44A0-938D-389FCDA71394}"/>
    <cellStyle name="20% - Accent2 6 2 2 4 3" xfId="5036" xr:uid="{046E409D-69DB-4EFA-BA41-AA15F41189AA}"/>
    <cellStyle name="20% - Accent2 6 2 2 5" xfId="5037" xr:uid="{0689273A-B920-4BA9-A9DC-CBA5BD7542D6}"/>
    <cellStyle name="20% - Accent2 6 2 2 5 2" xfId="5038" xr:uid="{B8DC104C-9821-4DB5-87BD-D68282FC55E4}"/>
    <cellStyle name="20% - Accent2 6 2 2 5 2 2" xfId="5039" xr:uid="{B4DA6D3E-CC4D-4CD7-B7E4-6EA384921A18}"/>
    <cellStyle name="20% - Accent2 6 2 2 5 3" xfId="5040" xr:uid="{EFD953DC-B58F-485C-A5E1-6946EC811B54}"/>
    <cellStyle name="20% - Accent2 6 2 2 6" xfId="5041" xr:uid="{398A163B-B0DE-41FA-A576-DD6AB7930E14}"/>
    <cellStyle name="20% - Accent2 6 2 2 6 2" xfId="5042" xr:uid="{7C500BE5-FB26-414F-9ACF-B3C298F3637A}"/>
    <cellStyle name="20% - Accent2 6 2 2 7" xfId="5043" xr:uid="{A35ABAC0-2E0F-4B42-9AFD-DCCD697B72B8}"/>
    <cellStyle name="20% - Accent2 6 2 3" xfId="5044" xr:uid="{D8ECAAAE-A425-448A-BDA5-FC25BD62F52C}"/>
    <cellStyle name="20% - Accent2 6 2 3 2" xfId="5045" xr:uid="{6569B1EB-5123-42B1-86B3-61CCC0FA78C8}"/>
    <cellStyle name="20% - Accent2 6 2 3 2 2" xfId="5046" xr:uid="{2CB8D8D3-A2B4-4E88-8F91-E8A2EBAAF625}"/>
    <cellStyle name="20% - Accent2 6 2 3 2 2 2" xfId="5047" xr:uid="{A45412E6-D49D-4574-A79E-EFA7FC1EDAE3}"/>
    <cellStyle name="20% - Accent2 6 2 3 2 3" xfId="5048" xr:uid="{3A0F351E-72BA-4BB3-8D32-68E4E3F8E62D}"/>
    <cellStyle name="20% - Accent2 6 2 3 3" xfId="5049" xr:uid="{BDABF175-CFCE-4F7C-ADAA-88D0F499F36D}"/>
    <cellStyle name="20% - Accent2 6 2 3 3 2" xfId="5050" xr:uid="{B3D44E16-6D3E-478D-BDDB-79E4A2EA8BF5}"/>
    <cellStyle name="20% - Accent2 6 2 3 3 2 2" xfId="5051" xr:uid="{D481D49D-CF88-42C4-892D-437DC0C7B286}"/>
    <cellStyle name="20% - Accent2 6 2 3 3 3" xfId="5052" xr:uid="{D7B45CFC-A0A7-4D4D-92BE-559F939829BE}"/>
    <cellStyle name="20% - Accent2 6 2 3 4" xfId="5053" xr:uid="{E13E2D43-FABF-42E2-9094-0DAFC293199B}"/>
    <cellStyle name="20% - Accent2 6 2 3 4 2" xfId="5054" xr:uid="{7008459A-E4BF-4ECA-9057-5FFE67802843}"/>
    <cellStyle name="20% - Accent2 6 2 3 4 2 2" xfId="5055" xr:uid="{3F34BE43-CE6A-40E3-BFC7-7B72A85FC3B2}"/>
    <cellStyle name="20% - Accent2 6 2 3 4 3" xfId="5056" xr:uid="{3FE90848-BFAF-469D-B44B-423543B0B146}"/>
    <cellStyle name="20% - Accent2 6 2 3 5" xfId="5057" xr:uid="{4E4825E0-B806-4189-A436-F2C048DEB785}"/>
    <cellStyle name="20% - Accent2 6 2 3 5 2" xfId="5058" xr:uid="{C4196C8F-C913-40CA-BEE4-6B9936DE3E3A}"/>
    <cellStyle name="20% - Accent2 6 2 3 6" xfId="5059" xr:uid="{910C2E62-B0D7-449F-8E17-613987E82A30}"/>
    <cellStyle name="20% - Accent2 6 2 4" xfId="5060" xr:uid="{95FCB517-AE03-4325-8B4F-00F514E0CF42}"/>
    <cellStyle name="20% - Accent2 6 2 4 2" xfId="5061" xr:uid="{1088DEEC-A394-4476-8C6C-AE8D87260953}"/>
    <cellStyle name="20% - Accent2 6 2 4 2 2" xfId="5062" xr:uid="{39920C91-A183-45DF-920E-F523D0C8677B}"/>
    <cellStyle name="20% - Accent2 6 2 4 3" xfId="5063" xr:uid="{0CCE0824-239F-4EE8-A3C8-AB146A19CBA2}"/>
    <cellStyle name="20% - Accent2 6 2 5" xfId="5064" xr:uid="{229EE645-CAA7-4CC9-AE20-598F5A696E22}"/>
    <cellStyle name="20% - Accent2 6 2 5 2" xfId="5065" xr:uid="{CD149150-9FDB-43C7-9C76-47CF1A8893C2}"/>
    <cellStyle name="20% - Accent2 6 2 5 2 2" xfId="5066" xr:uid="{03CBD1B6-9941-42DA-BBDB-AE7F745534EE}"/>
    <cellStyle name="20% - Accent2 6 2 5 3" xfId="5067" xr:uid="{80992A62-E65E-4AB3-8007-698914CE22B4}"/>
    <cellStyle name="20% - Accent2 6 2 6" xfId="5068" xr:uid="{8B9E842B-454E-479A-9634-3264802AE127}"/>
    <cellStyle name="20% - Accent2 6 2 6 2" xfId="5069" xr:uid="{6FE99500-410A-44AB-B6B4-F1DB14F0E230}"/>
    <cellStyle name="20% - Accent2 6 2 6 2 2" xfId="5070" xr:uid="{33B17031-7717-40C2-A069-919CE2C6E2CF}"/>
    <cellStyle name="20% - Accent2 6 2 6 3" xfId="5071" xr:uid="{166D7652-DD16-4CDF-A90B-62FAA083DD76}"/>
    <cellStyle name="20% - Accent2 6 2 7" xfId="5072" xr:uid="{704DA5F2-9DA8-4155-8690-C1AF471A6923}"/>
    <cellStyle name="20% - Accent2 6 2 7 2" xfId="5073" xr:uid="{8CFB4148-610B-43A9-88DD-E2A177992EAD}"/>
    <cellStyle name="20% - Accent2 6 2 8" xfId="5074" xr:uid="{5DD14B10-C73E-4BCA-840B-9DBFED4DE336}"/>
    <cellStyle name="20% - Accent2 6 3" xfId="5075" xr:uid="{13454DE6-A94E-40F1-98D4-87FC145D414F}"/>
    <cellStyle name="20% - Accent2 6 3 2" xfId="5076" xr:uid="{98C7B569-06FE-44F1-BF00-89C56CF6F764}"/>
    <cellStyle name="20% - Accent2 6 3 2 2" xfId="5077" xr:uid="{B42BBFAE-A321-4BAD-AD78-4C7B5D518299}"/>
    <cellStyle name="20% - Accent2 6 3 2 2 2" xfId="5078" xr:uid="{BBB5912C-36B4-4152-B2A7-DE55B9D30925}"/>
    <cellStyle name="20% - Accent2 6 3 2 2 2 2" xfId="5079" xr:uid="{A74447D3-4D9C-4DDF-A711-BCA48194A941}"/>
    <cellStyle name="20% - Accent2 6 3 2 2 2 2 2" xfId="5080" xr:uid="{B7765554-66B8-4BE6-B9B7-17D3B6EB88FB}"/>
    <cellStyle name="20% - Accent2 6 3 2 2 2 3" xfId="5081" xr:uid="{0B2A37B7-7E6C-4110-B76F-AFB70A9D4929}"/>
    <cellStyle name="20% - Accent2 6 3 2 2 3" xfId="5082" xr:uid="{BFE7AA8E-4950-4C9B-9B81-0FC001085822}"/>
    <cellStyle name="20% - Accent2 6 3 2 2 3 2" xfId="5083" xr:uid="{0190B541-42BC-49E1-A1B4-C17DF457A449}"/>
    <cellStyle name="20% - Accent2 6 3 2 2 3 2 2" xfId="5084" xr:uid="{5C01FDAF-3ABB-4E57-B29E-5E826E927BF0}"/>
    <cellStyle name="20% - Accent2 6 3 2 2 3 3" xfId="5085" xr:uid="{E2FC6778-1543-478C-A5AA-0A76EF71D978}"/>
    <cellStyle name="20% - Accent2 6 3 2 2 4" xfId="5086" xr:uid="{AD6E9A70-4BC0-4CFE-9155-C80358021080}"/>
    <cellStyle name="20% - Accent2 6 3 2 2 4 2" xfId="5087" xr:uid="{B0F356BB-DEB0-46EE-A1C5-62BC4DE4F684}"/>
    <cellStyle name="20% - Accent2 6 3 2 2 4 2 2" xfId="5088" xr:uid="{E7AA1D8C-F082-4F00-AD56-C01BCB91C218}"/>
    <cellStyle name="20% - Accent2 6 3 2 2 4 3" xfId="5089" xr:uid="{DB4B72E0-F056-478A-A69F-DD41C656F6FE}"/>
    <cellStyle name="20% - Accent2 6 3 2 2 5" xfId="5090" xr:uid="{689CCB6D-1B00-4842-A1B3-1AF22BF29892}"/>
    <cellStyle name="20% - Accent2 6 3 2 2 5 2" xfId="5091" xr:uid="{67DD20E0-EAE4-4399-93AA-189994611949}"/>
    <cellStyle name="20% - Accent2 6 3 2 2 6" xfId="5092" xr:uid="{4493791C-BD00-4510-B319-2489C6900A4E}"/>
    <cellStyle name="20% - Accent2 6 3 2 3" xfId="5093" xr:uid="{532A844C-BEDD-41D6-8B05-6FE4A89B5C8A}"/>
    <cellStyle name="20% - Accent2 6 3 2 3 2" xfId="5094" xr:uid="{C61B2EA9-1740-4A2D-B72D-CFB43CF245FA}"/>
    <cellStyle name="20% - Accent2 6 3 2 3 2 2" xfId="5095" xr:uid="{CA9C71AA-9562-41D0-B88C-EBA995F4C696}"/>
    <cellStyle name="20% - Accent2 6 3 2 3 3" xfId="5096" xr:uid="{29381C8B-5013-4D5C-B971-FCB49BEDF8FD}"/>
    <cellStyle name="20% - Accent2 6 3 2 4" xfId="5097" xr:uid="{E0A8923B-729D-40A8-B1A8-715B3E1AED33}"/>
    <cellStyle name="20% - Accent2 6 3 2 4 2" xfId="5098" xr:uid="{EC12E24C-0C51-47AF-B487-06158548AC96}"/>
    <cellStyle name="20% - Accent2 6 3 2 4 2 2" xfId="5099" xr:uid="{63BA2555-E25A-4D45-BC20-156644F45AB4}"/>
    <cellStyle name="20% - Accent2 6 3 2 4 3" xfId="5100" xr:uid="{1ABCBF9C-96CA-4240-85BC-D0B3AF8EB4F0}"/>
    <cellStyle name="20% - Accent2 6 3 2 5" xfId="5101" xr:uid="{CD90DA81-7111-4DFE-B74F-E1FDCB6BED1A}"/>
    <cellStyle name="20% - Accent2 6 3 2 5 2" xfId="5102" xr:uid="{AA214D0A-38F5-4DBD-9E76-5974F694AB30}"/>
    <cellStyle name="20% - Accent2 6 3 2 5 2 2" xfId="5103" xr:uid="{B5C1EFDC-3537-464B-95DA-297F90713245}"/>
    <cellStyle name="20% - Accent2 6 3 2 5 3" xfId="5104" xr:uid="{9BADA908-31A3-4B5A-A54B-8B63AFAB24B7}"/>
    <cellStyle name="20% - Accent2 6 3 2 6" xfId="5105" xr:uid="{22B8F772-8E08-42E5-9E11-48C459A5BC4E}"/>
    <cellStyle name="20% - Accent2 6 3 2 6 2" xfId="5106" xr:uid="{7FA66344-1AB4-43C8-A59F-1997D2319505}"/>
    <cellStyle name="20% - Accent2 6 3 2 7" xfId="5107" xr:uid="{67600A25-34A6-4A42-8A4D-21C74CD6A36D}"/>
    <cellStyle name="20% - Accent2 6 3 3" xfId="5108" xr:uid="{1F33E373-CEB2-4925-961B-9E90715163E0}"/>
    <cellStyle name="20% - Accent2 6 3 3 2" xfId="5109" xr:uid="{4D57C6E1-7954-42B5-B714-EBAD58E740A5}"/>
    <cellStyle name="20% - Accent2 6 3 3 2 2" xfId="5110" xr:uid="{A2820926-49E4-49DE-95F9-61041A0C6A59}"/>
    <cellStyle name="20% - Accent2 6 3 3 2 2 2" xfId="5111" xr:uid="{705B5D86-40C9-4B8D-9585-B71638CCA09E}"/>
    <cellStyle name="20% - Accent2 6 3 3 2 3" xfId="5112" xr:uid="{97C140A6-E54E-4BA9-B79C-A4CBCCA9F12E}"/>
    <cellStyle name="20% - Accent2 6 3 3 3" xfId="5113" xr:uid="{6D059308-EBFD-4E5A-83B4-5E9541B690C0}"/>
    <cellStyle name="20% - Accent2 6 3 3 3 2" xfId="5114" xr:uid="{C75ED3C8-2E33-43DE-AF07-F3AD341F3B6D}"/>
    <cellStyle name="20% - Accent2 6 3 3 3 2 2" xfId="5115" xr:uid="{7E6FF875-9457-4F79-9C19-180E94B4A00A}"/>
    <cellStyle name="20% - Accent2 6 3 3 3 3" xfId="5116" xr:uid="{7E2B2EBB-16E4-498C-8545-A8B7C9210884}"/>
    <cellStyle name="20% - Accent2 6 3 3 4" xfId="5117" xr:uid="{9BD120D3-D9C3-4550-BB31-63C3B244E19E}"/>
    <cellStyle name="20% - Accent2 6 3 3 4 2" xfId="5118" xr:uid="{2997B599-75A5-4FBA-8F9E-928AAC3DBDF7}"/>
    <cellStyle name="20% - Accent2 6 3 3 4 2 2" xfId="5119" xr:uid="{94208599-0C5B-4D1F-9EB9-16D26AD4C6B2}"/>
    <cellStyle name="20% - Accent2 6 3 3 4 3" xfId="5120" xr:uid="{A87A8A3D-8EC4-48AF-BADE-CACE67B0B557}"/>
    <cellStyle name="20% - Accent2 6 3 3 5" xfId="5121" xr:uid="{522177D2-15C3-441C-A107-FC85C1D44FF5}"/>
    <cellStyle name="20% - Accent2 6 3 3 5 2" xfId="5122" xr:uid="{41C34A2C-37DB-462C-A8F3-3BA3EE01130A}"/>
    <cellStyle name="20% - Accent2 6 3 3 6" xfId="5123" xr:uid="{87F77D04-A927-4D4C-92E3-2C128A931D24}"/>
    <cellStyle name="20% - Accent2 6 3 4" xfId="5124" xr:uid="{1BC4B848-92B7-4652-96D1-A1208C59A877}"/>
    <cellStyle name="20% - Accent2 6 3 4 2" xfId="5125" xr:uid="{41FD37CF-DBF3-4D33-A0B4-5FC5A928929F}"/>
    <cellStyle name="20% - Accent2 6 3 4 2 2" xfId="5126" xr:uid="{7C8FA356-B568-4E67-A6D7-AC49C19F2597}"/>
    <cellStyle name="20% - Accent2 6 3 4 3" xfId="5127" xr:uid="{701ACBB8-EA27-4BA5-973D-7C7081712A30}"/>
    <cellStyle name="20% - Accent2 6 3 5" xfId="5128" xr:uid="{BCB127C1-E6E8-4170-9B87-F805D3B76B42}"/>
    <cellStyle name="20% - Accent2 6 3 5 2" xfId="5129" xr:uid="{4D62168B-AF97-49A9-A45F-FED0B7B0A4F0}"/>
    <cellStyle name="20% - Accent2 6 3 5 2 2" xfId="5130" xr:uid="{6D11CDBC-AB6B-4E37-AC5D-03E112943E58}"/>
    <cellStyle name="20% - Accent2 6 3 5 3" xfId="5131" xr:uid="{08C44D9A-91BE-4CEB-953C-2EA77DC6570F}"/>
    <cellStyle name="20% - Accent2 6 3 6" xfId="5132" xr:uid="{0666BDA3-CCCD-42A7-986F-72268538A321}"/>
    <cellStyle name="20% - Accent2 6 3 6 2" xfId="5133" xr:uid="{BE7B5DF3-04EA-4930-AA95-35C9683FEDB7}"/>
    <cellStyle name="20% - Accent2 6 3 6 2 2" xfId="5134" xr:uid="{B451A4B4-148F-47DD-91BC-C8B0057D71E6}"/>
    <cellStyle name="20% - Accent2 6 3 6 3" xfId="5135" xr:uid="{7BBC7337-225D-44A9-B474-58C3EC09AE93}"/>
    <cellStyle name="20% - Accent2 6 3 7" xfId="5136" xr:uid="{E5B9C454-3BF9-4ED8-9148-630E3C601CDC}"/>
    <cellStyle name="20% - Accent2 6 3 7 2" xfId="5137" xr:uid="{D6DFD2D4-07EB-4DAD-9E8D-9FA84FFCD61E}"/>
    <cellStyle name="20% - Accent2 6 3 8" xfId="5138" xr:uid="{713D0FF9-4F3C-4FDD-86C8-DBAC545F8773}"/>
    <cellStyle name="20% - Accent2 6 4" xfId="5139" xr:uid="{6770C413-BF37-4E2E-8D00-4A26765DD608}"/>
    <cellStyle name="20% - Accent2 6 4 2" xfId="5140" xr:uid="{11748B35-69AE-4F22-8CC8-C947CB7D5889}"/>
    <cellStyle name="20% - Accent2 6 4 2 2" xfId="5141" xr:uid="{83805A0E-7C2B-4348-9F3C-D52C32DECE75}"/>
    <cellStyle name="20% - Accent2 6 4 2 2 2" xfId="5142" xr:uid="{25AE66FA-A335-429B-9FA8-28854272722B}"/>
    <cellStyle name="20% - Accent2 6 4 2 2 2 2" xfId="5143" xr:uid="{2210ED4F-F9A1-4636-9C5A-919EC6713DE2}"/>
    <cellStyle name="20% - Accent2 6 4 2 2 3" xfId="5144" xr:uid="{33932789-06AA-4291-9B10-95436CCC3E50}"/>
    <cellStyle name="20% - Accent2 6 4 2 3" xfId="5145" xr:uid="{44ADCB2D-F7AB-46BC-B18A-7F9A220050A5}"/>
    <cellStyle name="20% - Accent2 6 4 2 3 2" xfId="5146" xr:uid="{41C55A6A-EF53-4701-AF82-0924B785F021}"/>
    <cellStyle name="20% - Accent2 6 4 2 3 2 2" xfId="5147" xr:uid="{9936537C-4B01-4D9A-8E1B-B56F64624386}"/>
    <cellStyle name="20% - Accent2 6 4 2 3 3" xfId="5148" xr:uid="{DF418533-7C8F-43AB-8C2C-547335923AEE}"/>
    <cellStyle name="20% - Accent2 6 4 2 4" xfId="5149" xr:uid="{8C5BC5D6-3390-4047-B2A1-A01BB9F6F663}"/>
    <cellStyle name="20% - Accent2 6 4 2 4 2" xfId="5150" xr:uid="{83BCC62E-7280-4BB8-9C80-1376BE8B9555}"/>
    <cellStyle name="20% - Accent2 6 4 2 4 2 2" xfId="5151" xr:uid="{AFBBCE5F-99EF-4CDC-8434-4852227F9B94}"/>
    <cellStyle name="20% - Accent2 6 4 2 4 3" xfId="5152" xr:uid="{B1CDC642-9117-4F7F-A442-83BCE5943368}"/>
    <cellStyle name="20% - Accent2 6 4 2 5" xfId="5153" xr:uid="{F28CD2B7-0401-470C-826F-E31F19E1BCC2}"/>
    <cellStyle name="20% - Accent2 6 4 2 5 2" xfId="5154" xr:uid="{243A6818-2226-4AB8-9558-55B70E328C6C}"/>
    <cellStyle name="20% - Accent2 6 4 2 6" xfId="5155" xr:uid="{64A0D57A-95A7-4AF1-B36E-D44055DA62ED}"/>
    <cellStyle name="20% - Accent2 6 4 3" xfId="5156" xr:uid="{C82C87DF-69FA-4A2E-8625-571BEB1E2CF8}"/>
    <cellStyle name="20% - Accent2 6 4 3 2" xfId="5157" xr:uid="{189EAF27-ED86-4706-BB93-F9B6E0C91740}"/>
    <cellStyle name="20% - Accent2 6 4 3 2 2" xfId="5158" xr:uid="{4A0F68A7-9ABC-4D50-980C-632F44590F3E}"/>
    <cellStyle name="20% - Accent2 6 4 3 3" xfId="5159" xr:uid="{69DC02DE-91D4-486B-8330-DAE26B6CB378}"/>
    <cellStyle name="20% - Accent2 6 4 4" xfId="5160" xr:uid="{40960D49-4633-4344-A62D-8D6087E60BA5}"/>
    <cellStyle name="20% - Accent2 6 4 4 2" xfId="5161" xr:uid="{0D3EC2BF-60B7-403D-8574-2A318155C235}"/>
    <cellStyle name="20% - Accent2 6 4 4 2 2" xfId="5162" xr:uid="{534F4025-8405-41B3-8BEE-C2AD651D3A06}"/>
    <cellStyle name="20% - Accent2 6 4 4 3" xfId="5163" xr:uid="{FB8271DC-33A7-4FFF-9E4A-E952A0974E51}"/>
    <cellStyle name="20% - Accent2 6 4 5" xfId="5164" xr:uid="{01F3441C-2199-4D9F-893F-49504DD05B2C}"/>
    <cellStyle name="20% - Accent2 6 4 5 2" xfId="5165" xr:uid="{0759BDF6-E9F4-4AC0-98B3-5B30FDA25A78}"/>
    <cellStyle name="20% - Accent2 6 4 5 2 2" xfId="5166" xr:uid="{59CC99F9-B2F2-47FC-B9B9-DC29DE46BE3C}"/>
    <cellStyle name="20% - Accent2 6 4 5 3" xfId="5167" xr:uid="{73D04F97-92EE-4CF5-8350-4902E330D01B}"/>
    <cellStyle name="20% - Accent2 6 4 6" xfId="5168" xr:uid="{751F76EB-9EB5-45E4-A127-9A6ED6E157EC}"/>
    <cellStyle name="20% - Accent2 6 4 6 2" xfId="5169" xr:uid="{41E55B03-9DB4-4818-8F87-B50714BEDCA9}"/>
    <cellStyle name="20% - Accent2 6 4 7" xfId="5170" xr:uid="{E48DAC4C-0D17-47D8-89D2-8BD6037BAC7A}"/>
    <cellStyle name="20% - Accent2 6 5" xfId="5171" xr:uid="{61C8A3DC-A6D2-4676-AE48-1B953290037B}"/>
    <cellStyle name="20% - Accent2 6 5 2" xfId="5172" xr:uid="{D88CF243-560D-4DB6-BB04-01C99C6EF5B3}"/>
    <cellStyle name="20% - Accent2 6 5 2 2" xfId="5173" xr:uid="{0A3B40F7-3392-4F6F-BEEB-4751DC45705D}"/>
    <cellStyle name="20% - Accent2 6 5 2 2 2" xfId="5174" xr:uid="{C4F5512E-DC32-4C84-B9D4-71605847700E}"/>
    <cellStyle name="20% - Accent2 6 5 2 2 2 2" xfId="5175" xr:uid="{C66EDEE2-6A87-4205-916D-BCD6805D99AC}"/>
    <cellStyle name="20% - Accent2 6 5 2 2 3" xfId="5176" xr:uid="{FA268CFD-4B82-46BC-82C9-68520F2E7DE5}"/>
    <cellStyle name="20% - Accent2 6 5 2 3" xfId="5177" xr:uid="{4D0FAE05-A36F-421C-BDF7-2888A6B36FDF}"/>
    <cellStyle name="20% - Accent2 6 5 2 3 2" xfId="5178" xr:uid="{DA77332B-016F-4215-8D6D-6382854C16DC}"/>
    <cellStyle name="20% - Accent2 6 5 2 3 2 2" xfId="5179" xr:uid="{31C7C5B7-DF12-4036-925B-9D73C1F75A3B}"/>
    <cellStyle name="20% - Accent2 6 5 2 3 3" xfId="5180" xr:uid="{628AF50B-5A9C-4A0E-BA61-F7CF71951227}"/>
    <cellStyle name="20% - Accent2 6 5 2 4" xfId="5181" xr:uid="{6435DEB6-2D1F-4221-A87C-F1B2C565E93D}"/>
    <cellStyle name="20% - Accent2 6 5 2 4 2" xfId="5182" xr:uid="{E804FBB4-F4CD-40ED-BE46-B8E526E0AD70}"/>
    <cellStyle name="20% - Accent2 6 5 2 4 2 2" xfId="5183" xr:uid="{76099CBC-EF5D-4F73-9A7F-D779199F6DFB}"/>
    <cellStyle name="20% - Accent2 6 5 2 4 3" xfId="5184" xr:uid="{BF23C342-5A8C-4F09-BBA8-2FB642D4D347}"/>
    <cellStyle name="20% - Accent2 6 5 2 5" xfId="5185" xr:uid="{69B7423A-543E-4F84-8E7A-EE6CB22A8CB9}"/>
    <cellStyle name="20% - Accent2 6 5 2 5 2" xfId="5186" xr:uid="{A0A06D0F-739C-4078-9382-81CB49FD7DD5}"/>
    <cellStyle name="20% - Accent2 6 5 2 6" xfId="5187" xr:uid="{DE1815DF-C513-4A4B-A3A5-6BA4D3333F28}"/>
    <cellStyle name="20% - Accent2 6 5 3" xfId="5188" xr:uid="{6AFFD778-3102-4901-BA19-3859588CF85A}"/>
    <cellStyle name="20% - Accent2 6 5 3 2" xfId="5189" xr:uid="{5D6CFBC9-D78E-491F-BC79-6556B6D737EA}"/>
    <cellStyle name="20% - Accent2 6 5 3 2 2" xfId="5190" xr:uid="{5A3C36A5-5C10-4528-91ED-C0FABB27DA6B}"/>
    <cellStyle name="20% - Accent2 6 5 3 3" xfId="5191" xr:uid="{0AF63710-A35D-4C93-81E5-7244406A53FB}"/>
    <cellStyle name="20% - Accent2 6 5 4" xfId="5192" xr:uid="{DB1F13FA-58E1-47D6-908F-B66D53C00D8F}"/>
    <cellStyle name="20% - Accent2 6 5 4 2" xfId="5193" xr:uid="{84E0C123-7018-4956-8FA4-F3B98A61A7AC}"/>
    <cellStyle name="20% - Accent2 6 5 4 2 2" xfId="5194" xr:uid="{C0C9FF75-17F1-40B9-91B3-8328979E45F1}"/>
    <cellStyle name="20% - Accent2 6 5 4 3" xfId="5195" xr:uid="{83412BA8-8D76-4AA4-ACDD-C305369D8F05}"/>
    <cellStyle name="20% - Accent2 6 5 5" xfId="5196" xr:uid="{F8E4C8E0-8600-4C8D-AB58-41FC008B0550}"/>
    <cellStyle name="20% - Accent2 6 5 5 2" xfId="5197" xr:uid="{B95D9F85-9E5F-4786-A0BF-FA18FA786D2C}"/>
    <cellStyle name="20% - Accent2 6 5 5 2 2" xfId="5198" xr:uid="{FD7E9594-297F-42F1-9791-D6636AB144B2}"/>
    <cellStyle name="20% - Accent2 6 5 5 3" xfId="5199" xr:uid="{0B088A38-0A76-437C-87B8-FB0D2AFC7B66}"/>
    <cellStyle name="20% - Accent2 6 5 6" xfId="5200" xr:uid="{C46C4748-F37A-4455-A82C-04462C2704DA}"/>
    <cellStyle name="20% - Accent2 6 5 6 2" xfId="5201" xr:uid="{829013B8-BFB2-4EEA-A8B1-79AE0F2E8F96}"/>
    <cellStyle name="20% - Accent2 6 5 7" xfId="5202" xr:uid="{E5F702CB-7EC2-464A-8F2D-E36434A61EA7}"/>
    <cellStyle name="20% - Accent2 6 6" xfId="5203" xr:uid="{BE57A864-840E-40F1-8762-F5FEF94DA257}"/>
    <cellStyle name="20% - Accent2 6 6 2" xfId="5204" xr:uid="{CE2D5296-4BE2-48CE-B9F7-5096FD4DF7F7}"/>
    <cellStyle name="20% - Accent2 6 6 2 2" xfId="5205" xr:uid="{074BB559-546E-43D1-92CC-0D7797DFF6FB}"/>
    <cellStyle name="20% - Accent2 6 6 2 2 2" xfId="5206" xr:uid="{C32C30BA-1CEF-4A1F-BFFD-3C814CEC15ED}"/>
    <cellStyle name="20% - Accent2 6 6 2 3" xfId="5207" xr:uid="{11EC42CD-D235-45FD-A1B8-BB7BA0ACBA19}"/>
    <cellStyle name="20% - Accent2 6 6 3" xfId="5208" xr:uid="{EDCACC1F-C959-44C1-AAA6-83BFE46E3D8C}"/>
    <cellStyle name="20% - Accent2 6 6 3 2" xfId="5209" xr:uid="{E5972B02-A991-45AD-88D8-1690095FBBA2}"/>
    <cellStyle name="20% - Accent2 6 6 3 2 2" xfId="5210" xr:uid="{120CE594-FCCE-447E-838C-572E85EA55B2}"/>
    <cellStyle name="20% - Accent2 6 6 3 3" xfId="5211" xr:uid="{1090B662-9E9B-4443-865C-651AA4C4C271}"/>
    <cellStyle name="20% - Accent2 6 6 4" xfId="5212" xr:uid="{AFBDCD79-38B9-4A7A-A467-8679A826FC16}"/>
    <cellStyle name="20% - Accent2 6 6 4 2" xfId="5213" xr:uid="{7C89FA24-6521-4DA2-A1FC-6CC9B8F30C03}"/>
    <cellStyle name="20% - Accent2 6 6 4 2 2" xfId="5214" xr:uid="{0452A763-7D62-49B4-A804-8120826C8738}"/>
    <cellStyle name="20% - Accent2 6 6 4 3" xfId="5215" xr:uid="{704EB749-D873-4616-B10A-E566D1AF9028}"/>
    <cellStyle name="20% - Accent2 6 6 5" xfId="5216" xr:uid="{2F9803BF-65C8-4B59-A4BE-2AF930D9059F}"/>
    <cellStyle name="20% - Accent2 6 6 5 2" xfId="5217" xr:uid="{B153C3F1-FEBE-49D4-A30D-B467793AAFCB}"/>
    <cellStyle name="20% - Accent2 6 6 6" xfId="5218" xr:uid="{D3A20784-9050-4C02-9991-4B51E936D453}"/>
    <cellStyle name="20% - Accent2 6 7" xfId="5219" xr:uid="{84963420-748D-474B-8590-55FB74275FC6}"/>
    <cellStyle name="20% - Accent2 6 7 2" xfId="5220" xr:uid="{C00049A1-A00D-4124-9CB1-6619198F4A29}"/>
    <cellStyle name="20% - Accent2 6 7 2 2" xfId="5221" xr:uid="{CD5640B6-9EAD-483D-AD54-E99BC1A68E1C}"/>
    <cellStyle name="20% - Accent2 6 7 2 2 2" xfId="5222" xr:uid="{891247AF-4649-44EE-A451-FCBCC96BB9E4}"/>
    <cellStyle name="20% - Accent2 6 7 2 3" xfId="5223" xr:uid="{F5354755-BD21-4F51-9315-43A6F8838F73}"/>
    <cellStyle name="20% - Accent2 6 7 3" xfId="5224" xr:uid="{B92979D4-4BE0-438A-98B7-6497AC131890}"/>
    <cellStyle name="20% - Accent2 6 7 3 2" xfId="5225" xr:uid="{7AE3AD50-B4FB-45DA-A83B-2E16BF773362}"/>
    <cellStyle name="20% - Accent2 6 7 3 2 2" xfId="5226" xr:uid="{99B62385-82FA-4D1C-B2A1-6E94501B069E}"/>
    <cellStyle name="20% - Accent2 6 7 3 3" xfId="5227" xr:uid="{D467BAD9-8288-417B-AB76-3E7E779E5F8B}"/>
    <cellStyle name="20% - Accent2 6 7 4" xfId="5228" xr:uid="{00C2247C-14C1-44EA-B367-9D24571D0A5E}"/>
    <cellStyle name="20% - Accent2 6 7 4 2" xfId="5229" xr:uid="{9862E84D-2430-4F14-9173-1C645DA7F44D}"/>
    <cellStyle name="20% - Accent2 6 7 4 2 2" xfId="5230" xr:uid="{08F4CAB5-3032-4683-A491-4C2E47F7D407}"/>
    <cellStyle name="20% - Accent2 6 7 4 3" xfId="5231" xr:uid="{13AA756F-4E35-4990-AFC3-2FDD6CA6CF67}"/>
    <cellStyle name="20% - Accent2 6 7 5" xfId="5232" xr:uid="{BAF7685A-FAE7-4455-9D2A-14F6B788802B}"/>
    <cellStyle name="20% - Accent2 6 7 5 2" xfId="5233" xr:uid="{2295A263-C0AE-4EE2-A2A2-BCC90698E377}"/>
    <cellStyle name="20% - Accent2 6 7 6" xfId="5234" xr:uid="{A813073B-FC00-4645-8258-839F6CE7B69A}"/>
    <cellStyle name="20% - Accent2 6 8" xfId="5235" xr:uid="{3F1AF7D6-EFF9-470B-9BE8-4300DDAD92CE}"/>
    <cellStyle name="20% - Accent2 6 8 2" xfId="5236" xr:uid="{1F5A9069-43C9-4A23-A2BC-55CEAF0D5408}"/>
    <cellStyle name="20% - Accent2 6 8 2 2" xfId="5237" xr:uid="{E6E3DBD5-C80D-4B83-9057-8A6A14DE2656}"/>
    <cellStyle name="20% - Accent2 6 8 2 2 2" xfId="5238" xr:uid="{A9D29E5F-54CD-4740-8537-4C46687CE8F3}"/>
    <cellStyle name="20% - Accent2 6 8 2 3" xfId="5239" xr:uid="{84D41860-5B08-43E0-99A0-C87034F22811}"/>
    <cellStyle name="20% - Accent2 6 8 3" xfId="5240" xr:uid="{444B3E20-9773-44B9-B88D-46A7159DF57E}"/>
    <cellStyle name="20% - Accent2 6 8 3 2" xfId="5241" xr:uid="{10EF8E1B-FEE3-4528-9F31-7A766D9EDBC1}"/>
    <cellStyle name="20% - Accent2 6 8 3 2 2" xfId="5242" xr:uid="{892D40C5-0560-40DE-BF23-606DA0143CCD}"/>
    <cellStyle name="20% - Accent2 6 8 3 3" xfId="5243" xr:uid="{7CC8209C-3D56-4B91-8F37-9F06A35F9938}"/>
    <cellStyle name="20% - Accent2 6 8 4" xfId="5244" xr:uid="{7CBCAB17-E0B0-4E14-AD54-0EA231B335AE}"/>
    <cellStyle name="20% - Accent2 6 8 4 2" xfId="5245" xr:uid="{6F521BDA-AC7C-405C-A0BE-C9ECAC811F33}"/>
    <cellStyle name="20% - Accent2 6 8 4 2 2" xfId="5246" xr:uid="{E492FB9B-2D88-4685-A33D-F78D320C8E15}"/>
    <cellStyle name="20% - Accent2 6 8 4 3" xfId="5247" xr:uid="{2EC2830C-336F-4F74-906E-A1316AC9C198}"/>
    <cellStyle name="20% - Accent2 6 8 5" xfId="5248" xr:uid="{E1CA0D15-C5B2-437E-9EEE-87C24FD8E573}"/>
    <cellStyle name="20% - Accent2 6 8 5 2" xfId="5249" xr:uid="{CE7ADB2C-9057-4223-91E7-B0957F4DFAB6}"/>
    <cellStyle name="20% - Accent2 6 8 6" xfId="5250" xr:uid="{F9CCF968-2DCE-4F21-A521-260E3F1B7044}"/>
    <cellStyle name="20% - Accent2 6 9" xfId="5251" xr:uid="{A001393F-96A8-4E14-8046-9F40140875B5}"/>
    <cellStyle name="20% - Accent2 6 9 2" xfId="5252" xr:uid="{54DA22AF-D264-4C5F-87C2-9FB6AD95000B}"/>
    <cellStyle name="20% - Accent2 6 9 2 2" xfId="5253" xr:uid="{F21C7CA7-B733-4B83-8899-7ADE41EDD8B6}"/>
    <cellStyle name="20% - Accent2 6 9 2 2 2" xfId="5254" xr:uid="{359ED2B0-6A54-4B00-87AF-75963A1094A2}"/>
    <cellStyle name="20% - Accent2 6 9 2 3" xfId="5255" xr:uid="{40BBEB3E-F24E-43DF-AE5D-A087D6085172}"/>
    <cellStyle name="20% - Accent2 6 9 3" xfId="5256" xr:uid="{CD8C9086-9DFF-46B1-B9C4-F34E88757E99}"/>
    <cellStyle name="20% - Accent2 6 9 3 2" xfId="5257" xr:uid="{7FAD9DDB-BE22-4AC3-A85B-E197DA38CB83}"/>
    <cellStyle name="20% - Accent2 6 9 3 2 2" xfId="5258" xr:uid="{CF28B2B5-A2B9-4573-96E4-EDDE54C217FD}"/>
    <cellStyle name="20% - Accent2 6 9 3 3" xfId="5259" xr:uid="{A5A0CDAB-D3EB-4D8F-8984-829D33642DB5}"/>
    <cellStyle name="20% - Accent2 6 9 4" xfId="5260" xr:uid="{956216BF-C231-459B-96CF-C3647DFA8917}"/>
    <cellStyle name="20% - Accent2 6 9 4 2" xfId="5261" xr:uid="{4AE65B44-5645-4523-A4BE-6F187B97B72F}"/>
    <cellStyle name="20% - Accent2 6 9 4 2 2" xfId="5262" xr:uid="{EA887A62-F222-45EC-A723-F5FCE76AEB26}"/>
    <cellStyle name="20% - Accent2 6 9 4 3" xfId="5263" xr:uid="{BCCCBED8-54AC-48C9-9512-47A951429090}"/>
    <cellStyle name="20% - Accent2 6 9 5" xfId="5264" xr:uid="{8B6A93A7-D008-4012-B509-354B55209BA3}"/>
    <cellStyle name="20% - Accent2 6 9 5 2" xfId="5265" xr:uid="{3E135D26-C603-45E0-A4A6-7F40325C2073}"/>
    <cellStyle name="20% - Accent2 6 9 6" xfId="5266" xr:uid="{FEFFB545-9598-4A7F-8DE7-0D5B679930BD}"/>
    <cellStyle name="20% - Accent2 7" xfId="5267" xr:uid="{84025CD7-E41F-4AA4-AAB7-96DFA7021D89}"/>
    <cellStyle name="20% - Accent2 7 10" xfId="5268" xr:uid="{95AC189D-61A9-4B54-B200-87428DA65581}"/>
    <cellStyle name="20% - Accent2 7 10 2" xfId="5269" xr:uid="{1CADD485-C906-430A-A3D5-F297F3E335C7}"/>
    <cellStyle name="20% - Accent2 7 10 2 2" xfId="5270" xr:uid="{C48345CA-7B87-4B73-9D90-E1DC6354581E}"/>
    <cellStyle name="20% - Accent2 7 10 2 2 2" xfId="5271" xr:uid="{45EC8FEF-8E3D-413E-B5E1-DD532490B1DE}"/>
    <cellStyle name="20% - Accent2 7 10 2 3" xfId="5272" xr:uid="{D4209F13-44DB-4582-8A40-50D883750713}"/>
    <cellStyle name="20% - Accent2 7 10 3" xfId="5273" xr:uid="{3E52F110-723D-4003-8957-DD11EFC0D469}"/>
    <cellStyle name="20% - Accent2 7 10 3 2" xfId="5274" xr:uid="{7F42E117-1B8F-4CBC-935B-4AD3C0E90D51}"/>
    <cellStyle name="20% - Accent2 7 10 3 2 2" xfId="5275" xr:uid="{C5C2FFF7-868C-4960-8563-8E69CBA6293D}"/>
    <cellStyle name="20% - Accent2 7 10 3 3" xfId="5276" xr:uid="{62C41185-2D26-4D96-BEB6-AF4FE9590C12}"/>
    <cellStyle name="20% - Accent2 7 10 4" xfId="5277" xr:uid="{03D8D89D-20E8-4082-BA43-93CDF8596183}"/>
    <cellStyle name="20% - Accent2 7 10 4 2" xfId="5278" xr:uid="{07749F1E-59B5-4957-B31A-571F468FEAFC}"/>
    <cellStyle name="20% - Accent2 7 10 4 2 2" xfId="5279" xr:uid="{47131B03-3C45-4024-83A1-5556099F1693}"/>
    <cellStyle name="20% - Accent2 7 10 4 3" xfId="5280" xr:uid="{F541F13B-3D21-4443-9F8E-377CDE6B52C7}"/>
    <cellStyle name="20% - Accent2 7 10 5" xfId="5281" xr:uid="{BC2BEF69-6603-440B-8770-243785C96C32}"/>
    <cellStyle name="20% - Accent2 7 10 5 2" xfId="5282" xr:uid="{DD4EB4D2-CB1D-43FE-BA6F-A38C0F9CF1E9}"/>
    <cellStyle name="20% - Accent2 7 10 6" xfId="5283" xr:uid="{53DF8131-7C1D-436A-855F-193DB3F9F878}"/>
    <cellStyle name="20% - Accent2 7 11" xfId="5284" xr:uid="{15CB3F37-653E-4996-A166-DD72F7FC4CED}"/>
    <cellStyle name="20% - Accent2 7 11 2" xfId="5285" xr:uid="{E6E2089E-F85A-4739-8756-68A6FD319039}"/>
    <cellStyle name="20% - Accent2 7 11 2 2" xfId="5286" xr:uid="{21C46A56-F9CF-4C53-9EC0-43E979B963F2}"/>
    <cellStyle name="20% - Accent2 7 11 3" xfId="5287" xr:uid="{5D22C6B0-B0AC-4B5D-8241-FA3C40500735}"/>
    <cellStyle name="20% - Accent2 7 12" xfId="5288" xr:uid="{9BA09C25-09FE-4D93-A9CD-FAEF3CF2C24E}"/>
    <cellStyle name="20% - Accent2 7 12 2" xfId="5289" xr:uid="{55B87601-2190-4665-94A8-2F2F08DC9CA2}"/>
    <cellStyle name="20% - Accent2 7 12 2 2" xfId="5290" xr:uid="{1B256911-8B13-4FF3-85C6-CBB9544C7FA2}"/>
    <cellStyle name="20% - Accent2 7 12 3" xfId="5291" xr:uid="{399D081D-4337-4FA5-ACBE-2364F98D15FB}"/>
    <cellStyle name="20% - Accent2 7 13" xfId="5292" xr:uid="{9BA43030-B1CE-4013-8987-4D67FFAE6B01}"/>
    <cellStyle name="20% - Accent2 7 13 2" xfId="5293" xr:uid="{6EF423D8-520F-4E1A-9D58-1B6BA4026251}"/>
    <cellStyle name="20% - Accent2 7 13 2 2" xfId="5294" xr:uid="{45CD909F-6420-40A0-B3A1-FCA31C16F0BF}"/>
    <cellStyle name="20% - Accent2 7 13 3" xfId="5295" xr:uid="{067759AD-6DE0-455B-BFD3-4125B98D64F5}"/>
    <cellStyle name="20% - Accent2 7 14" xfId="5296" xr:uid="{369825C2-76D8-449F-A52A-1A3DA0A9602B}"/>
    <cellStyle name="20% - Accent2 7 14 2" xfId="5297" xr:uid="{BD5FE6D4-3221-478D-B2BE-D9A07CAE29CC}"/>
    <cellStyle name="20% - Accent2 7 14 2 2" xfId="5298" xr:uid="{E3681698-ACC8-4F17-A3C0-8E98F774F1A3}"/>
    <cellStyle name="20% - Accent2 7 14 3" xfId="5299" xr:uid="{6FB4A4DD-AA48-447A-A003-152047C7FFE5}"/>
    <cellStyle name="20% - Accent2 7 15" xfId="5300" xr:uid="{795060FE-4292-477F-A082-97BC959E0863}"/>
    <cellStyle name="20% - Accent2 7 15 2" xfId="5301" xr:uid="{69D7998F-6C82-4DA9-B449-FB4E84F80953}"/>
    <cellStyle name="20% - Accent2 7 16" xfId="5302" xr:uid="{DA502C83-2B5F-4B8A-983B-A82E9196C136}"/>
    <cellStyle name="20% - Accent2 7 2" xfId="5303" xr:uid="{AC49D63D-F860-4D4D-877A-28648CCCC9CA}"/>
    <cellStyle name="20% - Accent2 7 2 2" xfId="5304" xr:uid="{96F65B05-71F4-4802-888E-03747116EBE9}"/>
    <cellStyle name="20% - Accent2 7 2 2 2" xfId="5305" xr:uid="{60AFD2CA-575D-4472-94FA-C002B03B0052}"/>
    <cellStyle name="20% - Accent2 7 2 2 2 2" xfId="5306" xr:uid="{EB5694A6-1B52-4286-A518-998493ED380E}"/>
    <cellStyle name="20% - Accent2 7 2 2 2 2 2" xfId="5307" xr:uid="{E774FED1-EB57-41D7-9F3C-DF8C6BE37B79}"/>
    <cellStyle name="20% - Accent2 7 2 2 2 2 2 2" xfId="5308" xr:uid="{7F720474-4E8B-4EEA-961B-E00984EBA34F}"/>
    <cellStyle name="20% - Accent2 7 2 2 2 2 3" xfId="5309" xr:uid="{F8B45EFC-1885-473B-A161-17B6C7EFBE1F}"/>
    <cellStyle name="20% - Accent2 7 2 2 2 3" xfId="5310" xr:uid="{BD973D25-984F-4A7B-92F1-4159BC3F7726}"/>
    <cellStyle name="20% - Accent2 7 2 2 2 3 2" xfId="5311" xr:uid="{872D0C76-C463-4D84-BA55-C1F5C8BCFD42}"/>
    <cellStyle name="20% - Accent2 7 2 2 2 3 2 2" xfId="5312" xr:uid="{E4C28E49-6093-47FF-BCEE-25A7C7D19CB6}"/>
    <cellStyle name="20% - Accent2 7 2 2 2 3 3" xfId="5313" xr:uid="{B00105B9-725D-49BD-8C4B-BC3F2ED62908}"/>
    <cellStyle name="20% - Accent2 7 2 2 2 4" xfId="5314" xr:uid="{2A17448E-E760-48DC-B315-2A684C758853}"/>
    <cellStyle name="20% - Accent2 7 2 2 2 4 2" xfId="5315" xr:uid="{F296D0E3-4436-4C3F-B5FA-16169D0FAAF7}"/>
    <cellStyle name="20% - Accent2 7 2 2 2 4 2 2" xfId="5316" xr:uid="{1BBB6090-A66B-4134-A4A1-81C795AAFE2F}"/>
    <cellStyle name="20% - Accent2 7 2 2 2 4 3" xfId="5317" xr:uid="{2E190931-9F62-4196-9F1A-044B65800F8D}"/>
    <cellStyle name="20% - Accent2 7 2 2 2 5" xfId="5318" xr:uid="{A6C7B063-08FD-452C-9B27-C3B85C092386}"/>
    <cellStyle name="20% - Accent2 7 2 2 2 5 2" xfId="5319" xr:uid="{93F60423-76D7-45F7-98D3-5F86ABE23E2F}"/>
    <cellStyle name="20% - Accent2 7 2 2 2 6" xfId="5320" xr:uid="{523E56C0-E262-4568-A4C9-0917B2C7A262}"/>
    <cellStyle name="20% - Accent2 7 2 2 3" xfId="5321" xr:uid="{2AE9467A-5FDE-460A-B5F1-05CE7CC19158}"/>
    <cellStyle name="20% - Accent2 7 2 2 3 2" xfId="5322" xr:uid="{4F53FF77-5D79-4B37-9316-55F2B326E4AA}"/>
    <cellStyle name="20% - Accent2 7 2 2 3 2 2" xfId="5323" xr:uid="{8CB75E6E-AD74-404E-B255-67CB0EAAF5E6}"/>
    <cellStyle name="20% - Accent2 7 2 2 3 3" xfId="5324" xr:uid="{1A05A4A9-1171-4D00-8859-5D9FEF8B9DB4}"/>
    <cellStyle name="20% - Accent2 7 2 2 4" xfId="5325" xr:uid="{32F38A37-719A-44C1-A776-0B00B32FD725}"/>
    <cellStyle name="20% - Accent2 7 2 2 4 2" xfId="5326" xr:uid="{D7822746-4DCD-4DF9-9F77-0B2C50C4DDCC}"/>
    <cellStyle name="20% - Accent2 7 2 2 4 2 2" xfId="5327" xr:uid="{9B91293B-BCD9-4A0F-BEAF-20D86E293E83}"/>
    <cellStyle name="20% - Accent2 7 2 2 4 3" xfId="5328" xr:uid="{79173FDA-4F42-4D4B-ABCC-AA28ED8AC10A}"/>
    <cellStyle name="20% - Accent2 7 2 2 5" xfId="5329" xr:uid="{D0990D8A-C30E-47BF-885C-D96878CB4721}"/>
    <cellStyle name="20% - Accent2 7 2 2 5 2" xfId="5330" xr:uid="{664A4B25-7097-4739-A349-09146A844464}"/>
    <cellStyle name="20% - Accent2 7 2 2 5 2 2" xfId="5331" xr:uid="{14F30AA0-8E71-4905-B2E6-6501F266D9BF}"/>
    <cellStyle name="20% - Accent2 7 2 2 5 3" xfId="5332" xr:uid="{69A3ACA4-F71D-4B9D-9DD4-C3ECA37596A0}"/>
    <cellStyle name="20% - Accent2 7 2 2 6" xfId="5333" xr:uid="{B9DBCA41-4CF8-4964-97ED-BE5A0F036EEF}"/>
    <cellStyle name="20% - Accent2 7 2 2 6 2" xfId="5334" xr:uid="{DD3A0F0D-E186-459B-B432-B59A19E37FE9}"/>
    <cellStyle name="20% - Accent2 7 2 2 7" xfId="5335" xr:uid="{555836FC-8D58-4604-94BD-3515758ECFC9}"/>
    <cellStyle name="20% - Accent2 7 2 3" xfId="5336" xr:uid="{14A0A7A1-1734-4965-9D8F-808B54312159}"/>
    <cellStyle name="20% - Accent2 7 2 3 2" xfId="5337" xr:uid="{BB621C0D-DD82-485C-B9B2-5DBA976110D4}"/>
    <cellStyle name="20% - Accent2 7 2 3 2 2" xfId="5338" xr:uid="{F87F3C9C-3A7E-4E6E-BBB1-1E992C370678}"/>
    <cellStyle name="20% - Accent2 7 2 3 2 2 2" xfId="5339" xr:uid="{FBF91388-1D7F-4EE3-AB6A-29E36C523A71}"/>
    <cellStyle name="20% - Accent2 7 2 3 2 3" xfId="5340" xr:uid="{C29E0B55-3B30-470D-A082-18D81ACA4FDB}"/>
    <cellStyle name="20% - Accent2 7 2 3 3" xfId="5341" xr:uid="{2BCBD511-60BE-4676-B77C-07B5732F1273}"/>
    <cellStyle name="20% - Accent2 7 2 3 3 2" xfId="5342" xr:uid="{43E8B1F2-EE0E-435F-B368-ADB77017D782}"/>
    <cellStyle name="20% - Accent2 7 2 3 3 2 2" xfId="5343" xr:uid="{49865815-4666-47A3-80A1-3831A0BB0E5B}"/>
    <cellStyle name="20% - Accent2 7 2 3 3 3" xfId="5344" xr:uid="{86799EA7-387D-4161-9A5E-4E38E9B354C5}"/>
    <cellStyle name="20% - Accent2 7 2 3 4" xfId="5345" xr:uid="{D3C2C0E2-E40A-4FC6-AF65-8E62299CBA09}"/>
    <cellStyle name="20% - Accent2 7 2 3 4 2" xfId="5346" xr:uid="{730F121E-94F3-4C66-A315-00522974439E}"/>
    <cellStyle name="20% - Accent2 7 2 3 4 2 2" xfId="5347" xr:uid="{EC04E784-0557-4219-83D7-2C8411BB55C5}"/>
    <cellStyle name="20% - Accent2 7 2 3 4 3" xfId="5348" xr:uid="{265CBC49-949B-48B0-B79B-A9331FB57728}"/>
    <cellStyle name="20% - Accent2 7 2 3 5" xfId="5349" xr:uid="{B22BABFB-4B60-43CE-B11E-DA15227738CA}"/>
    <cellStyle name="20% - Accent2 7 2 3 5 2" xfId="5350" xr:uid="{87065331-C2AE-4C91-B881-DB5743B398E6}"/>
    <cellStyle name="20% - Accent2 7 2 3 6" xfId="5351" xr:uid="{416B8057-A82A-40D9-8B2E-1A66204A1B8A}"/>
    <cellStyle name="20% - Accent2 7 2 4" xfId="5352" xr:uid="{E24C9F61-3257-4EF0-AD6D-D39015034249}"/>
    <cellStyle name="20% - Accent2 7 2 4 2" xfId="5353" xr:uid="{2F22D833-AD24-4DA0-8213-627A7084302A}"/>
    <cellStyle name="20% - Accent2 7 2 4 2 2" xfId="5354" xr:uid="{A1469BBB-1508-4CF8-9500-D838936CC1C4}"/>
    <cellStyle name="20% - Accent2 7 2 4 3" xfId="5355" xr:uid="{023F2D9C-55BF-4968-94F7-07B7EAD2A3AC}"/>
    <cellStyle name="20% - Accent2 7 2 5" xfId="5356" xr:uid="{D3D5CD32-2E29-4AFA-B4D3-43748FC6F40A}"/>
    <cellStyle name="20% - Accent2 7 2 5 2" xfId="5357" xr:uid="{0AF22BE7-C0E6-4608-8CCF-6AFE6510C887}"/>
    <cellStyle name="20% - Accent2 7 2 5 2 2" xfId="5358" xr:uid="{F48C31DB-3CFF-4FE1-8D80-62425025D1F1}"/>
    <cellStyle name="20% - Accent2 7 2 5 3" xfId="5359" xr:uid="{92E5C107-DDB3-45DA-86FD-2B6CE23D11C8}"/>
    <cellStyle name="20% - Accent2 7 2 6" xfId="5360" xr:uid="{30CB5D53-C770-4427-8B12-37202FE5CA74}"/>
    <cellStyle name="20% - Accent2 7 2 6 2" xfId="5361" xr:uid="{47B1744F-D6FE-41E8-932B-90DED2640E5C}"/>
    <cellStyle name="20% - Accent2 7 2 6 2 2" xfId="5362" xr:uid="{B00DF520-A6AA-47D4-8B55-1E024B535B4A}"/>
    <cellStyle name="20% - Accent2 7 2 6 3" xfId="5363" xr:uid="{145307CE-9C80-4218-B162-455C4A868B17}"/>
    <cellStyle name="20% - Accent2 7 2 7" xfId="5364" xr:uid="{769FD7A9-F109-4394-8B49-95772E6BA852}"/>
    <cellStyle name="20% - Accent2 7 2 7 2" xfId="5365" xr:uid="{5DD52CBA-C13C-44FC-A84A-276106764C10}"/>
    <cellStyle name="20% - Accent2 7 2 8" xfId="5366" xr:uid="{8718991B-A788-4676-ADF2-D2E00FC59693}"/>
    <cellStyle name="20% - Accent2 7 3" xfId="5367" xr:uid="{C4C6F75C-7B11-4E8F-8D4D-D53BCDEDF1FA}"/>
    <cellStyle name="20% - Accent2 7 3 2" xfId="5368" xr:uid="{25D8E7A4-F346-4F60-907D-3D40F62EDF0E}"/>
    <cellStyle name="20% - Accent2 7 3 2 2" xfId="5369" xr:uid="{DF1C9E59-EFCB-4EC1-AB79-AC398DAD008F}"/>
    <cellStyle name="20% - Accent2 7 3 2 2 2" xfId="5370" xr:uid="{21F53B3D-A947-429B-9915-84D069894A1E}"/>
    <cellStyle name="20% - Accent2 7 3 2 2 2 2" xfId="5371" xr:uid="{5E729D38-A3EB-49EB-B6B2-33CC64E9CF24}"/>
    <cellStyle name="20% - Accent2 7 3 2 2 2 2 2" xfId="5372" xr:uid="{1E522CE0-FAAF-40EB-8039-1E801E1A8610}"/>
    <cellStyle name="20% - Accent2 7 3 2 2 2 3" xfId="5373" xr:uid="{FCF965E0-AB1C-4576-95A5-DF3BA7365B05}"/>
    <cellStyle name="20% - Accent2 7 3 2 2 3" xfId="5374" xr:uid="{80338B16-4972-45E6-BC9B-666B6D9D9D3D}"/>
    <cellStyle name="20% - Accent2 7 3 2 2 3 2" xfId="5375" xr:uid="{20E2E119-DF80-4AD2-83D7-BD17C8F8220C}"/>
    <cellStyle name="20% - Accent2 7 3 2 2 3 2 2" xfId="5376" xr:uid="{70199930-F9FB-4688-9DC6-6FDBEC38DE8D}"/>
    <cellStyle name="20% - Accent2 7 3 2 2 3 3" xfId="5377" xr:uid="{22536E0E-61B0-44CB-BE6E-8B42C313DD7A}"/>
    <cellStyle name="20% - Accent2 7 3 2 2 4" xfId="5378" xr:uid="{F48C25BD-A53D-4790-A827-91E333EBD6DE}"/>
    <cellStyle name="20% - Accent2 7 3 2 2 4 2" xfId="5379" xr:uid="{259A5748-8A0D-4593-8063-A12E80A2CB58}"/>
    <cellStyle name="20% - Accent2 7 3 2 2 4 2 2" xfId="5380" xr:uid="{70170D57-0C67-467C-B62D-099FB4024006}"/>
    <cellStyle name="20% - Accent2 7 3 2 2 4 3" xfId="5381" xr:uid="{FC683836-6FCF-4718-8E4B-7EAD9A567BE9}"/>
    <cellStyle name="20% - Accent2 7 3 2 2 5" xfId="5382" xr:uid="{D7B1E811-95AD-4F94-B93C-7CAD7FCF7152}"/>
    <cellStyle name="20% - Accent2 7 3 2 2 5 2" xfId="5383" xr:uid="{58423A6C-4032-4D33-A23E-D2A3C6A0D1AC}"/>
    <cellStyle name="20% - Accent2 7 3 2 2 6" xfId="5384" xr:uid="{40349B0D-D69D-4539-84A7-1F239CEE66DA}"/>
    <cellStyle name="20% - Accent2 7 3 2 3" xfId="5385" xr:uid="{0122BE8C-6FA3-4D6B-9E6D-CE014FEFE88D}"/>
    <cellStyle name="20% - Accent2 7 3 2 3 2" xfId="5386" xr:uid="{9724BBF7-DBF9-4CDA-A253-8F210D17564E}"/>
    <cellStyle name="20% - Accent2 7 3 2 3 2 2" xfId="5387" xr:uid="{24FA4EA5-8C25-4D68-A645-E4A35BC294D0}"/>
    <cellStyle name="20% - Accent2 7 3 2 3 3" xfId="5388" xr:uid="{B335865B-D8F7-4B4A-B0BC-91707BC0276F}"/>
    <cellStyle name="20% - Accent2 7 3 2 4" xfId="5389" xr:uid="{F782F142-7211-4404-AAD1-0E230DD56E9C}"/>
    <cellStyle name="20% - Accent2 7 3 2 4 2" xfId="5390" xr:uid="{B8BE4A46-E24D-4C17-BD87-4345914304A8}"/>
    <cellStyle name="20% - Accent2 7 3 2 4 2 2" xfId="5391" xr:uid="{261CD264-7D96-4178-BD0F-7268ABC8E6F4}"/>
    <cellStyle name="20% - Accent2 7 3 2 4 3" xfId="5392" xr:uid="{DA6B4A04-3676-4254-B441-B6D45272D380}"/>
    <cellStyle name="20% - Accent2 7 3 2 5" xfId="5393" xr:uid="{BC8DD16E-C665-4A41-BB99-7F2D87AC8E8D}"/>
    <cellStyle name="20% - Accent2 7 3 2 5 2" xfId="5394" xr:uid="{4C2A9AA1-536C-47C8-BAF3-4744034FEC8B}"/>
    <cellStyle name="20% - Accent2 7 3 2 5 2 2" xfId="5395" xr:uid="{14675682-00EF-49A9-9F12-31BC3D0EF386}"/>
    <cellStyle name="20% - Accent2 7 3 2 5 3" xfId="5396" xr:uid="{10377CC0-9DBD-43AC-B92C-7E021BE76E40}"/>
    <cellStyle name="20% - Accent2 7 3 2 6" xfId="5397" xr:uid="{66442B56-9E1E-4048-BDF4-AB0CCF37A7B0}"/>
    <cellStyle name="20% - Accent2 7 3 2 6 2" xfId="5398" xr:uid="{F2988C68-0821-4028-B1D9-A8200F9EB100}"/>
    <cellStyle name="20% - Accent2 7 3 2 7" xfId="5399" xr:uid="{35D39AD2-C663-421F-8E47-A780AFC2CDAC}"/>
    <cellStyle name="20% - Accent2 7 3 3" xfId="5400" xr:uid="{FDBA210B-5F7F-4E6C-AE73-49394A70D888}"/>
    <cellStyle name="20% - Accent2 7 3 3 2" xfId="5401" xr:uid="{1A3A203D-B119-433A-AFCD-711CD92D26C7}"/>
    <cellStyle name="20% - Accent2 7 3 3 2 2" xfId="5402" xr:uid="{3E95970C-7133-4D22-9598-98122F4542F2}"/>
    <cellStyle name="20% - Accent2 7 3 3 2 2 2" xfId="5403" xr:uid="{31B5756A-D782-4136-B078-0AA6F18D0040}"/>
    <cellStyle name="20% - Accent2 7 3 3 2 3" xfId="5404" xr:uid="{5C280AD3-BE0F-4A27-91B0-2CE9F27B9B47}"/>
    <cellStyle name="20% - Accent2 7 3 3 3" xfId="5405" xr:uid="{14F6D14D-45AE-41FE-85F5-5D5F0DE01848}"/>
    <cellStyle name="20% - Accent2 7 3 3 3 2" xfId="5406" xr:uid="{B928680D-DBF5-4B04-BACF-BC9BF0A664C7}"/>
    <cellStyle name="20% - Accent2 7 3 3 3 2 2" xfId="5407" xr:uid="{5C62F2CF-174B-4C87-A66E-D5339838AE79}"/>
    <cellStyle name="20% - Accent2 7 3 3 3 3" xfId="5408" xr:uid="{4A8CA72A-AE6A-45A2-812D-55BA206B727B}"/>
    <cellStyle name="20% - Accent2 7 3 3 4" xfId="5409" xr:uid="{678A4467-FCA5-47B3-B1F6-D7AD9F122AAF}"/>
    <cellStyle name="20% - Accent2 7 3 3 4 2" xfId="5410" xr:uid="{C34C6EB1-4BC1-4A5E-998F-47021D86FEB4}"/>
    <cellStyle name="20% - Accent2 7 3 3 4 2 2" xfId="5411" xr:uid="{577745E4-88FC-4A9E-A39F-83273238A3ED}"/>
    <cellStyle name="20% - Accent2 7 3 3 4 3" xfId="5412" xr:uid="{61819C07-BEB4-4DD6-9669-7195F92F1269}"/>
    <cellStyle name="20% - Accent2 7 3 3 5" xfId="5413" xr:uid="{5D8FB1A4-9E5C-48FB-869F-0E593B91E52E}"/>
    <cellStyle name="20% - Accent2 7 3 3 5 2" xfId="5414" xr:uid="{F4AF253B-E8DE-403C-9963-EF74A7D622BE}"/>
    <cellStyle name="20% - Accent2 7 3 3 6" xfId="5415" xr:uid="{DD5E3669-DAED-4C6F-A54F-57DA9BB47647}"/>
    <cellStyle name="20% - Accent2 7 3 4" xfId="5416" xr:uid="{9C3615C7-F1CE-4404-8869-3895121A3145}"/>
    <cellStyle name="20% - Accent2 7 3 4 2" xfId="5417" xr:uid="{C6255D38-0C86-4B72-8C62-FC1A011ADBA4}"/>
    <cellStyle name="20% - Accent2 7 3 4 2 2" xfId="5418" xr:uid="{4E607EC8-8840-4FC4-8A93-7216209DBD91}"/>
    <cellStyle name="20% - Accent2 7 3 4 3" xfId="5419" xr:uid="{E1D640D0-F69E-420F-BC78-1985D4F8FEB3}"/>
    <cellStyle name="20% - Accent2 7 3 5" xfId="5420" xr:uid="{F4B61DB8-920C-4718-9D61-B0B9F2E4647F}"/>
    <cellStyle name="20% - Accent2 7 3 5 2" xfId="5421" xr:uid="{1254C267-B650-4922-9648-C837EB092B98}"/>
    <cellStyle name="20% - Accent2 7 3 5 2 2" xfId="5422" xr:uid="{2B43B7FA-9CD2-4E72-BE90-9FD627CB2C74}"/>
    <cellStyle name="20% - Accent2 7 3 5 3" xfId="5423" xr:uid="{2401A8C0-9117-47E0-A68E-E3981684C9AB}"/>
    <cellStyle name="20% - Accent2 7 3 6" xfId="5424" xr:uid="{938F26B8-8871-47F1-AABE-A83907D50C11}"/>
    <cellStyle name="20% - Accent2 7 3 6 2" xfId="5425" xr:uid="{071557B2-C76F-47F5-872B-0F1F032851D3}"/>
    <cellStyle name="20% - Accent2 7 3 6 2 2" xfId="5426" xr:uid="{A9EC3D5B-2E50-4562-A457-BAF3CF98354B}"/>
    <cellStyle name="20% - Accent2 7 3 6 3" xfId="5427" xr:uid="{B28B7124-D513-449A-BEB0-43911C97F219}"/>
    <cellStyle name="20% - Accent2 7 3 7" xfId="5428" xr:uid="{307AD7D6-791C-4374-A2FC-DAD97B769304}"/>
    <cellStyle name="20% - Accent2 7 3 7 2" xfId="5429" xr:uid="{2441A2E7-13EE-4FED-B633-455E9829A197}"/>
    <cellStyle name="20% - Accent2 7 3 8" xfId="5430" xr:uid="{08DF4236-BEE5-4656-BD5F-DA8D4B8884A8}"/>
    <cellStyle name="20% - Accent2 7 4" xfId="5431" xr:uid="{C571943A-A76C-4CD6-914D-589050A3F1F5}"/>
    <cellStyle name="20% - Accent2 7 4 2" xfId="5432" xr:uid="{18DB0B6E-0FF8-468B-AF40-EAB4FA992F47}"/>
    <cellStyle name="20% - Accent2 7 4 2 2" xfId="5433" xr:uid="{104DD17D-B977-4647-869E-437B24E0DF18}"/>
    <cellStyle name="20% - Accent2 7 4 2 2 2" xfId="5434" xr:uid="{4AF70BDD-E89F-490C-AC2B-4ED2807EE3EA}"/>
    <cellStyle name="20% - Accent2 7 4 2 2 2 2" xfId="5435" xr:uid="{A7FA21F6-0720-4802-A56B-5B9D3C89931F}"/>
    <cellStyle name="20% - Accent2 7 4 2 2 3" xfId="5436" xr:uid="{915E9C08-6901-43EE-B900-1B39EBF01E97}"/>
    <cellStyle name="20% - Accent2 7 4 2 3" xfId="5437" xr:uid="{0434CC4A-B31F-4452-96AA-D3F5C0D8D3A9}"/>
    <cellStyle name="20% - Accent2 7 4 2 3 2" xfId="5438" xr:uid="{9B224186-EF87-459D-AF04-210574FA4B3F}"/>
    <cellStyle name="20% - Accent2 7 4 2 3 2 2" xfId="5439" xr:uid="{4938F837-678A-42D7-9656-42F33CC03BFD}"/>
    <cellStyle name="20% - Accent2 7 4 2 3 3" xfId="5440" xr:uid="{F0470154-5CA6-4B98-8160-0787071314E3}"/>
    <cellStyle name="20% - Accent2 7 4 2 4" xfId="5441" xr:uid="{02843CFD-FB67-40BB-A5AD-9C3876A76133}"/>
    <cellStyle name="20% - Accent2 7 4 2 4 2" xfId="5442" xr:uid="{D9F00525-83E5-4619-B87D-D926AE62D396}"/>
    <cellStyle name="20% - Accent2 7 4 2 4 2 2" xfId="5443" xr:uid="{65C3AE58-F08E-49B8-8260-4BDD539355F2}"/>
    <cellStyle name="20% - Accent2 7 4 2 4 3" xfId="5444" xr:uid="{ADD1C4A6-2F1E-4D58-8332-557E13893425}"/>
    <cellStyle name="20% - Accent2 7 4 2 5" xfId="5445" xr:uid="{3718D50E-2C74-4905-AFDF-E5DB11033B30}"/>
    <cellStyle name="20% - Accent2 7 4 2 5 2" xfId="5446" xr:uid="{1B0B5D58-3DC2-4085-A266-EF69BC919215}"/>
    <cellStyle name="20% - Accent2 7 4 2 6" xfId="5447" xr:uid="{EF17514B-7E8E-450B-BB5E-1569159F7045}"/>
    <cellStyle name="20% - Accent2 7 4 3" xfId="5448" xr:uid="{A433B1E2-194D-4C81-950F-F78EA431B904}"/>
    <cellStyle name="20% - Accent2 7 4 3 2" xfId="5449" xr:uid="{AA432ECE-F5B9-4ED9-A301-C8A84EF1B351}"/>
    <cellStyle name="20% - Accent2 7 4 3 2 2" xfId="5450" xr:uid="{C0F3B40D-6310-4FDD-888E-2328C009FE52}"/>
    <cellStyle name="20% - Accent2 7 4 3 3" xfId="5451" xr:uid="{39C89B87-5D0F-4F18-AC1D-E905DC7D2513}"/>
    <cellStyle name="20% - Accent2 7 4 4" xfId="5452" xr:uid="{8D618AEE-5B62-463A-841D-C643A62CA704}"/>
    <cellStyle name="20% - Accent2 7 4 4 2" xfId="5453" xr:uid="{F3950521-919B-4925-AA5C-9E9330D2D77E}"/>
    <cellStyle name="20% - Accent2 7 4 4 2 2" xfId="5454" xr:uid="{818AC03D-FD27-4215-B98F-6FD91F3B2E42}"/>
    <cellStyle name="20% - Accent2 7 4 4 3" xfId="5455" xr:uid="{79A296C4-D78E-498C-A1E3-D62903A8E486}"/>
    <cellStyle name="20% - Accent2 7 4 5" xfId="5456" xr:uid="{D9AD3584-E944-45BF-BF63-9AA8A7990E66}"/>
    <cellStyle name="20% - Accent2 7 4 5 2" xfId="5457" xr:uid="{91B0DD71-9640-48F2-8505-4FCFBBAB2B7F}"/>
    <cellStyle name="20% - Accent2 7 4 5 2 2" xfId="5458" xr:uid="{7C1D8494-B21B-471A-A208-D5D2FED40D70}"/>
    <cellStyle name="20% - Accent2 7 4 5 3" xfId="5459" xr:uid="{B2C4828B-67C5-4C73-A051-AE318BB7B4B1}"/>
    <cellStyle name="20% - Accent2 7 4 6" xfId="5460" xr:uid="{C8607CC0-F49F-4AB5-91ED-F88E8D24F545}"/>
    <cellStyle name="20% - Accent2 7 4 6 2" xfId="5461" xr:uid="{AB3E65D3-3186-4DE8-9647-67785D108FCA}"/>
    <cellStyle name="20% - Accent2 7 4 7" xfId="5462" xr:uid="{52067D79-F807-4721-BB6F-568BB2DA2B81}"/>
    <cellStyle name="20% - Accent2 7 5" xfId="5463" xr:uid="{649A8571-208E-433C-B75C-884BA719EC32}"/>
    <cellStyle name="20% - Accent2 7 5 2" xfId="5464" xr:uid="{7AFD7ACB-450C-4C60-B8D9-EC3ADAB31983}"/>
    <cellStyle name="20% - Accent2 7 5 2 2" xfId="5465" xr:uid="{3515E6FF-B393-4BF3-BB8B-D3B09345A31B}"/>
    <cellStyle name="20% - Accent2 7 5 2 2 2" xfId="5466" xr:uid="{5603E56C-BCC8-47E5-B646-A6F5DEA47A1D}"/>
    <cellStyle name="20% - Accent2 7 5 2 2 2 2" xfId="5467" xr:uid="{AB1ED859-FFF7-4ED0-885C-092BE7CF4A40}"/>
    <cellStyle name="20% - Accent2 7 5 2 2 3" xfId="5468" xr:uid="{EA308837-195B-47AB-8512-4ADAF3AA4EA6}"/>
    <cellStyle name="20% - Accent2 7 5 2 3" xfId="5469" xr:uid="{A0A4226B-1A41-4D95-BD4E-A34BB2DFA369}"/>
    <cellStyle name="20% - Accent2 7 5 2 3 2" xfId="5470" xr:uid="{ADCF655F-180B-4590-BFCA-225F18F620C3}"/>
    <cellStyle name="20% - Accent2 7 5 2 3 2 2" xfId="5471" xr:uid="{9563B3D9-E988-4A74-A046-BA523E8467D1}"/>
    <cellStyle name="20% - Accent2 7 5 2 3 3" xfId="5472" xr:uid="{75F145B0-7D64-4C5D-91A5-FF3E2423853E}"/>
    <cellStyle name="20% - Accent2 7 5 2 4" xfId="5473" xr:uid="{4022944E-1E9A-4F48-96F6-BC15F81C851E}"/>
    <cellStyle name="20% - Accent2 7 5 2 4 2" xfId="5474" xr:uid="{CA0DF69E-81A6-4C10-AB40-40E24E7C1721}"/>
    <cellStyle name="20% - Accent2 7 5 2 4 2 2" xfId="5475" xr:uid="{48DF7769-4940-41BF-B33C-55DC5DC0E98E}"/>
    <cellStyle name="20% - Accent2 7 5 2 4 3" xfId="5476" xr:uid="{0AEA38BC-924A-4F61-91E2-D500F38CE3ED}"/>
    <cellStyle name="20% - Accent2 7 5 2 5" xfId="5477" xr:uid="{AF3A6C57-699D-4EC4-A427-632C6EFEB93D}"/>
    <cellStyle name="20% - Accent2 7 5 2 5 2" xfId="5478" xr:uid="{14F0172D-71F7-486F-BAFD-EF345BC19D43}"/>
    <cellStyle name="20% - Accent2 7 5 2 6" xfId="5479" xr:uid="{DC58C51D-0B1B-46AF-9934-F25F2621683A}"/>
    <cellStyle name="20% - Accent2 7 5 3" xfId="5480" xr:uid="{46DCEED0-430F-4002-A757-114C2787781F}"/>
    <cellStyle name="20% - Accent2 7 5 3 2" xfId="5481" xr:uid="{16641035-4288-4E38-8E8F-AFBC507C3106}"/>
    <cellStyle name="20% - Accent2 7 5 3 2 2" xfId="5482" xr:uid="{AECD56DD-3789-470B-AA16-2B3CD1A9EFC4}"/>
    <cellStyle name="20% - Accent2 7 5 3 3" xfId="5483" xr:uid="{B7AFF3C2-5C7C-42EC-9613-034022F17242}"/>
    <cellStyle name="20% - Accent2 7 5 4" xfId="5484" xr:uid="{8ED0232C-1BDE-4127-ACA5-7F41DF4ED359}"/>
    <cellStyle name="20% - Accent2 7 5 4 2" xfId="5485" xr:uid="{1E5A9CDF-8BAD-4C68-A6DF-D87AB9F6D95A}"/>
    <cellStyle name="20% - Accent2 7 5 4 2 2" xfId="5486" xr:uid="{D3C12E50-9276-4C1D-8232-E56FB596A254}"/>
    <cellStyle name="20% - Accent2 7 5 4 3" xfId="5487" xr:uid="{0720B792-8F96-4740-B727-EA07722BE708}"/>
    <cellStyle name="20% - Accent2 7 5 5" xfId="5488" xr:uid="{B1E9FF1D-5C61-448D-9D1D-700E5F903469}"/>
    <cellStyle name="20% - Accent2 7 5 5 2" xfId="5489" xr:uid="{26D36D38-86C1-4C33-8C3A-ADC169591DF7}"/>
    <cellStyle name="20% - Accent2 7 5 5 2 2" xfId="5490" xr:uid="{BEAC8FA6-C6D3-4293-92DC-970E58C4EA94}"/>
    <cellStyle name="20% - Accent2 7 5 5 3" xfId="5491" xr:uid="{EF7D9111-53B1-4093-A548-9D0332728DB8}"/>
    <cellStyle name="20% - Accent2 7 5 6" xfId="5492" xr:uid="{2C22984F-C748-4608-9038-B530E2285A40}"/>
    <cellStyle name="20% - Accent2 7 5 6 2" xfId="5493" xr:uid="{EDC21DAD-4D9C-49B0-BC12-5CB41AB69E74}"/>
    <cellStyle name="20% - Accent2 7 5 7" xfId="5494" xr:uid="{6EEB3BA3-4D0B-4804-B36D-82BADB3299DC}"/>
    <cellStyle name="20% - Accent2 7 6" xfId="5495" xr:uid="{388C50C3-A328-44B7-B8F4-FCC5F4CE876B}"/>
    <cellStyle name="20% - Accent2 7 6 2" xfId="5496" xr:uid="{220AD966-5483-4016-9120-967CA54A07A8}"/>
    <cellStyle name="20% - Accent2 7 6 2 2" xfId="5497" xr:uid="{1C56A563-5BE4-4D44-AF43-EA4BA196836C}"/>
    <cellStyle name="20% - Accent2 7 6 2 2 2" xfId="5498" xr:uid="{8DA8C473-AA49-41D0-9A7D-EB1887931896}"/>
    <cellStyle name="20% - Accent2 7 6 2 3" xfId="5499" xr:uid="{F891305C-AEE5-4EB3-A33C-C7BB947F23E1}"/>
    <cellStyle name="20% - Accent2 7 6 3" xfId="5500" xr:uid="{B691DDF3-5DB2-4EE7-98B0-EDBE585F7B22}"/>
    <cellStyle name="20% - Accent2 7 6 3 2" xfId="5501" xr:uid="{D5BBB637-0A57-40EC-A018-056064484FEF}"/>
    <cellStyle name="20% - Accent2 7 6 3 2 2" xfId="5502" xr:uid="{B29C970E-CC9B-49A2-9308-CF2CC366DA72}"/>
    <cellStyle name="20% - Accent2 7 6 3 3" xfId="5503" xr:uid="{F5158F7F-282C-415E-B3F3-2E0FEAB412AA}"/>
    <cellStyle name="20% - Accent2 7 6 4" xfId="5504" xr:uid="{0033CA89-0392-4FA3-834B-15914A6B6F45}"/>
    <cellStyle name="20% - Accent2 7 6 4 2" xfId="5505" xr:uid="{5ABF57D8-5714-45F7-A501-6625BDB0C79F}"/>
    <cellStyle name="20% - Accent2 7 6 4 2 2" xfId="5506" xr:uid="{3608A55C-ED3B-4BF5-B6C4-D2399460CCF3}"/>
    <cellStyle name="20% - Accent2 7 6 4 3" xfId="5507" xr:uid="{D0F7F6A1-82A1-40D6-BCC5-5062BB52596E}"/>
    <cellStyle name="20% - Accent2 7 6 5" xfId="5508" xr:uid="{2E630CAD-A593-4DD7-8B35-CE9C1FFAD73F}"/>
    <cellStyle name="20% - Accent2 7 6 5 2" xfId="5509" xr:uid="{8B3D71C4-2FD5-4B2C-9D29-63FC7C3E98B7}"/>
    <cellStyle name="20% - Accent2 7 6 6" xfId="5510" xr:uid="{8D424C55-D6C5-4DC8-9289-DFDAD82D6B36}"/>
    <cellStyle name="20% - Accent2 7 7" xfId="5511" xr:uid="{A37AB0C3-0F60-457F-B4AA-9504EAA58B67}"/>
    <cellStyle name="20% - Accent2 7 7 2" xfId="5512" xr:uid="{62664829-6490-4BA7-AB65-4B17D13265F5}"/>
    <cellStyle name="20% - Accent2 7 7 2 2" xfId="5513" xr:uid="{0628F075-21CC-4A69-A9C6-090F19088788}"/>
    <cellStyle name="20% - Accent2 7 7 2 2 2" xfId="5514" xr:uid="{03205191-934C-4B41-9D05-566CEF2854FC}"/>
    <cellStyle name="20% - Accent2 7 7 2 3" xfId="5515" xr:uid="{4C7EA17C-3B1C-4DFD-A3C0-FFE53BF3C50C}"/>
    <cellStyle name="20% - Accent2 7 7 3" xfId="5516" xr:uid="{764634D6-7049-4CD4-B153-5EA6D45958EB}"/>
    <cellStyle name="20% - Accent2 7 7 3 2" xfId="5517" xr:uid="{ADCD3D5E-FC69-4D12-AE89-9F253095F433}"/>
    <cellStyle name="20% - Accent2 7 7 3 2 2" xfId="5518" xr:uid="{798B82E9-116D-4AB9-9853-E1C232AEB189}"/>
    <cellStyle name="20% - Accent2 7 7 3 3" xfId="5519" xr:uid="{F42E7E95-D597-486C-8457-39B8C07673D1}"/>
    <cellStyle name="20% - Accent2 7 7 4" xfId="5520" xr:uid="{9A8FEAF0-8AB4-46C2-A503-8ADFFA927F18}"/>
    <cellStyle name="20% - Accent2 7 7 4 2" xfId="5521" xr:uid="{B536EFB2-3510-4012-B1EA-8A0D7804FA5C}"/>
    <cellStyle name="20% - Accent2 7 7 4 2 2" xfId="5522" xr:uid="{91AF3F81-E196-4300-9D42-579486EE1A25}"/>
    <cellStyle name="20% - Accent2 7 7 4 3" xfId="5523" xr:uid="{73495868-6E01-44B8-97BA-3231806E76EB}"/>
    <cellStyle name="20% - Accent2 7 7 5" xfId="5524" xr:uid="{659BADC2-9E8D-44CF-9C9F-23E00310D815}"/>
    <cellStyle name="20% - Accent2 7 7 5 2" xfId="5525" xr:uid="{65954295-E8C5-498C-86A9-B51F99E8B43E}"/>
    <cellStyle name="20% - Accent2 7 7 6" xfId="5526" xr:uid="{0BDB3AC3-6AA6-45A5-BC6B-BA0BD7B802E0}"/>
    <cellStyle name="20% - Accent2 7 8" xfId="5527" xr:uid="{4639BAE6-7EF2-4D32-8131-50E04BB91CA9}"/>
    <cellStyle name="20% - Accent2 7 8 2" xfId="5528" xr:uid="{5C49C7D4-3EFF-40AF-A786-0E45E140F0C5}"/>
    <cellStyle name="20% - Accent2 7 8 2 2" xfId="5529" xr:uid="{DE4F5E51-1C22-4C4A-835B-EDCD2F600B60}"/>
    <cellStyle name="20% - Accent2 7 8 2 2 2" xfId="5530" xr:uid="{66957094-B8EA-4CC2-93EB-3593A68854B0}"/>
    <cellStyle name="20% - Accent2 7 8 2 3" xfId="5531" xr:uid="{C210310D-3F9B-46BF-A0C9-7568FE0CD999}"/>
    <cellStyle name="20% - Accent2 7 8 3" xfId="5532" xr:uid="{F5CFFBB3-53EF-4DCF-9E82-42AC42EE82D8}"/>
    <cellStyle name="20% - Accent2 7 8 3 2" xfId="5533" xr:uid="{34DD003F-4312-4199-B843-6413D0D9EFDE}"/>
    <cellStyle name="20% - Accent2 7 8 3 2 2" xfId="5534" xr:uid="{A82C9AB2-4B1E-4F83-8099-1118CB3D2B13}"/>
    <cellStyle name="20% - Accent2 7 8 3 3" xfId="5535" xr:uid="{D79F6104-69A5-4C88-87F2-D22E3B1988F4}"/>
    <cellStyle name="20% - Accent2 7 8 4" xfId="5536" xr:uid="{EBEAEC7A-B88B-4E6D-9FF2-1CE5387F58F6}"/>
    <cellStyle name="20% - Accent2 7 8 4 2" xfId="5537" xr:uid="{88ACDEBB-5AA3-4ED4-A3B9-F8C1537B84D7}"/>
    <cellStyle name="20% - Accent2 7 8 4 2 2" xfId="5538" xr:uid="{F0368B80-E6EE-414C-803D-C1261AD821DE}"/>
    <cellStyle name="20% - Accent2 7 8 4 3" xfId="5539" xr:uid="{9DA96838-B208-4C16-9E7D-A027DD76280E}"/>
    <cellStyle name="20% - Accent2 7 8 5" xfId="5540" xr:uid="{C614F2B9-80AF-4BE6-8863-812FE965535C}"/>
    <cellStyle name="20% - Accent2 7 8 5 2" xfId="5541" xr:uid="{6044594E-D8DF-455B-A12D-7AF9F4ADE2FB}"/>
    <cellStyle name="20% - Accent2 7 8 6" xfId="5542" xr:uid="{B73838E9-6EC4-45F5-995E-9D727A95C6D6}"/>
    <cellStyle name="20% - Accent2 7 9" xfId="5543" xr:uid="{BB2FD569-8092-4F91-9C74-4F7F6E12AF58}"/>
    <cellStyle name="20% - Accent2 7 9 2" xfId="5544" xr:uid="{51093C5C-0B29-4EDB-83E1-BA7A9E0B3FF4}"/>
    <cellStyle name="20% - Accent2 7 9 2 2" xfId="5545" xr:uid="{BD9F179C-09B3-4BB9-A16A-456DB88708EB}"/>
    <cellStyle name="20% - Accent2 7 9 2 2 2" xfId="5546" xr:uid="{DAA61F04-870C-4955-AD76-4A62F65F0063}"/>
    <cellStyle name="20% - Accent2 7 9 2 3" xfId="5547" xr:uid="{52245288-97C8-4B75-B818-3E3665B30A68}"/>
    <cellStyle name="20% - Accent2 7 9 3" xfId="5548" xr:uid="{29E467A8-C84F-4F8E-9E10-281BE81061E4}"/>
    <cellStyle name="20% - Accent2 7 9 3 2" xfId="5549" xr:uid="{65C1D56C-ADB9-43DF-904C-FB8694112CD1}"/>
    <cellStyle name="20% - Accent2 7 9 3 2 2" xfId="5550" xr:uid="{51B9BE15-3ABD-4908-90D9-6FFE3D2EBDF3}"/>
    <cellStyle name="20% - Accent2 7 9 3 3" xfId="5551" xr:uid="{FC9AD825-9FBC-4B61-8467-D0A81505F1F8}"/>
    <cellStyle name="20% - Accent2 7 9 4" xfId="5552" xr:uid="{2D2B6AA8-F608-4E08-BD0B-C3E726DCC267}"/>
    <cellStyle name="20% - Accent2 7 9 4 2" xfId="5553" xr:uid="{6B3AD8D0-AB6C-4750-AE6B-C9CD1AC3CE60}"/>
    <cellStyle name="20% - Accent2 7 9 4 2 2" xfId="5554" xr:uid="{5F198724-22FE-4772-8A6C-B02A495A9AA5}"/>
    <cellStyle name="20% - Accent2 7 9 4 3" xfId="5555" xr:uid="{FE3ABD72-0AF9-496E-BABB-D67BC27FC057}"/>
    <cellStyle name="20% - Accent2 7 9 5" xfId="5556" xr:uid="{2E583776-5B72-4B71-8B1F-01B045244D5C}"/>
    <cellStyle name="20% - Accent2 7 9 5 2" xfId="5557" xr:uid="{EF0098CB-541B-446B-919E-326C0E331DAF}"/>
    <cellStyle name="20% - Accent2 7 9 6" xfId="5558" xr:uid="{23A52181-4F56-4224-8D49-F24A8730D7FB}"/>
    <cellStyle name="20% - Accent2 8" xfId="5559" xr:uid="{EBC4436D-E102-426A-9168-441FDCF36549}"/>
    <cellStyle name="20% - Accent2 9" xfId="5560" xr:uid="{7BFE5432-2294-49A6-8CB9-C04C304C87DC}"/>
    <cellStyle name="20% - Accent2 9 2" xfId="5561" xr:uid="{3923A201-587A-41C1-B583-91C0A6BEDE66}"/>
    <cellStyle name="20% - Accent2 9 2 2" xfId="5562" xr:uid="{B4B58A95-B686-41F3-97FC-983AA703D01C}"/>
    <cellStyle name="20% - Accent2 9 2 2 2" xfId="5563" xr:uid="{9F038C38-7F54-4F15-95C8-D930699C2CD7}"/>
    <cellStyle name="20% - Accent2 9 2 2 2 2" xfId="5564" xr:uid="{B252FE53-BD42-4CDE-A4E6-333DD5764BF6}"/>
    <cellStyle name="20% - Accent2 9 2 2 2 2 2" xfId="5565" xr:uid="{04FF4EFD-F6E4-421B-BE5E-ECCA57A289DF}"/>
    <cellStyle name="20% - Accent2 9 2 2 2 3" xfId="5566" xr:uid="{64043303-B6E0-4315-A85B-B98960BF55BF}"/>
    <cellStyle name="20% - Accent2 9 2 2 3" xfId="5567" xr:uid="{A43757CC-9B80-410A-9ED1-135794BA91C5}"/>
    <cellStyle name="20% - Accent2 9 2 2 3 2" xfId="5568" xr:uid="{10E049BB-4345-4A37-8A82-01B8BDE9025D}"/>
    <cellStyle name="20% - Accent2 9 2 2 3 2 2" xfId="5569" xr:uid="{6432F37B-DD7F-4CB8-98AB-753093976307}"/>
    <cellStyle name="20% - Accent2 9 2 2 3 3" xfId="5570" xr:uid="{488C3E83-D385-4BD4-956F-71BE94992EB9}"/>
    <cellStyle name="20% - Accent2 9 2 2 4" xfId="5571" xr:uid="{F462A3F4-8764-44A4-A82D-D1BF547E9D75}"/>
    <cellStyle name="20% - Accent2 9 2 2 4 2" xfId="5572" xr:uid="{15D1586D-3FCB-4731-8CA9-73F78D6E7462}"/>
    <cellStyle name="20% - Accent2 9 2 2 4 2 2" xfId="5573" xr:uid="{294198A9-B715-443A-9528-D8E350451C74}"/>
    <cellStyle name="20% - Accent2 9 2 2 4 3" xfId="5574" xr:uid="{A4F56FAA-1600-4AB6-9519-CB6782D3317B}"/>
    <cellStyle name="20% - Accent2 9 2 2 5" xfId="5575" xr:uid="{D62968B5-D957-4341-AD6B-7E01253AF260}"/>
    <cellStyle name="20% - Accent2 9 2 2 5 2" xfId="5576" xr:uid="{CC39D38D-F867-4F58-9C0D-070A66A7CDA2}"/>
    <cellStyle name="20% - Accent2 9 2 2 6" xfId="5577" xr:uid="{3382EFC8-DC38-4C09-A857-BB83E9D37E4F}"/>
    <cellStyle name="20% - Accent2 9 2 3" xfId="5578" xr:uid="{255286C0-96AA-4914-86AF-FC523E2AD1C4}"/>
    <cellStyle name="20% - Accent2 9 2 3 2" xfId="5579" xr:uid="{A9BD6E83-0180-4B33-994C-3613534DF8C1}"/>
    <cellStyle name="20% - Accent2 9 2 3 2 2" xfId="5580" xr:uid="{588919B4-7B28-43A8-93EB-18B1713EF418}"/>
    <cellStyle name="20% - Accent2 9 2 3 3" xfId="5581" xr:uid="{A34F9875-25B9-46C2-9769-C0C2C4C15712}"/>
    <cellStyle name="20% - Accent2 9 2 4" xfId="5582" xr:uid="{6A9E0D63-EC28-4580-BEDA-02857C30CBD6}"/>
    <cellStyle name="20% - Accent2 9 2 4 2" xfId="5583" xr:uid="{EC8AF9D3-EC65-4BD6-B122-702B293761E9}"/>
    <cellStyle name="20% - Accent2 9 2 4 2 2" xfId="5584" xr:uid="{71A41F7E-9A3F-4E81-8B44-C65EC210C1E9}"/>
    <cellStyle name="20% - Accent2 9 2 4 3" xfId="5585" xr:uid="{AF7DF2B7-7D6D-4D11-8401-74786B3CF475}"/>
    <cellStyle name="20% - Accent2 9 2 5" xfId="5586" xr:uid="{F807D11B-7454-477F-BF2D-7250C477C280}"/>
    <cellStyle name="20% - Accent2 9 2 5 2" xfId="5587" xr:uid="{40C6ECD6-C5A0-4C87-AC64-1B2E051CB68D}"/>
    <cellStyle name="20% - Accent2 9 2 5 2 2" xfId="5588" xr:uid="{B4D2867D-CA86-4173-BE4F-D24DCD19C0CE}"/>
    <cellStyle name="20% - Accent2 9 2 5 3" xfId="5589" xr:uid="{9BACAE09-7FCD-4CC2-A56D-E0E9F3B58AE4}"/>
    <cellStyle name="20% - Accent2 9 2 6" xfId="5590" xr:uid="{DE29D14C-5AB2-406E-868C-6D82B61DCCCD}"/>
    <cellStyle name="20% - Accent2 9 2 6 2" xfId="5591" xr:uid="{0BC59916-0A1C-40C9-9A3B-71B92C21CA0F}"/>
    <cellStyle name="20% - Accent2 9 2 7" xfId="5592" xr:uid="{1F92DCB7-FCD5-4BE3-A798-3CD2B41430AE}"/>
    <cellStyle name="20% - Accent2 9 3" xfId="5593" xr:uid="{4D8D4086-2D9A-4177-93B1-8668CCAD1600}"/>
    <cellStyle name="20% - Accent2 9 3 2" xfId="5594" xr:uid="{DAC5AF7F-433C-4C85-8A7B-E7D38600393C}"/>
    <cellStyle name="20% - Accent2 9 3 2 2" xfId="5595" xr:uid="{F1C3CD4E-0AEC-46D0-9502-24ADB581EF7C}"/>
    <cellStyle name="20% - Accent2 9 3 2 2 2" xfId="5596" xr:uid="{E6FF8435-65DC-4CEB-ADF4-845B18B8F68E}"/>
    <cellStyle name="20% - Accent2 9 3 2 3" xfId="5597" xr:uid="{E3DA354F-CCB2-4B7E-9E97-68D736329FAC}"/>
    <cellStyle name="20% - Accent2 9 3 3" xfId="5598" xr:uid="{C174F4C1-7F7C-4795-B039-CF34B25BBDFB}"/>
    <cellStyle name="20% - Accent2 9 3 3 2" xfId="5599" xr:uid="{29270FC6-3B7C-492B-969B-35F354344896}"/>
    <cellStyle name="20% - Accent2 9 3 3 2 2" xfId="5600" xr:uid="{E3FBAE29-6565-4772-9D88-710C67A2B220}"/>
    <cellStyle name="20% - Accent2 9 3 3 3" xfId="5601" xr:uid="{3DC3DC09-7CA1-4A16-A224-4303BB6AA817}"/>
    <cellStyle name="20% - Accent2 9 3 4" xfId="5602" xr:uid="{93618176-3C3E-4C95-93AD-3E2DDB2A5EB5}"/>
    <cellStyle name="20% - Accent2 9 3 4 2" xfId="5603" xr:uid="{29D27006-B769-4208-A811-AE46EFEA3BC2}"/>
    <cellStyle name="20% - Accent2 9 3 4 2 2" xfId="5604" xr:uid="{5E57BBB8-C822-47F1-873A-DB0B8E9E201D}"/>
    <cellStyle name="20% - Accent2 9 3 4 3" xfId="5605" xr:uid="{2FADCAF4-9A9D-4DA5-93C3-CFB4A8F72145}"/>
    <cellStyle name="20% - Accent2 9 3 5" xfId="5606" xr:uid="{8D1D47C8-02AF-4816-A0C1-77F11E0FB82C}"/>
    <cellStyle name="20% - Accent2 9 3 5 2" xfId="5607" xr:uid="{72BE25D6-E139-43EA-91D7-73ADBBF330EC}"/>
    <cellStyle name="20% - Accent2 9 3 6" xfId="5608" xr:uid="{6D189685-5E6F-4269-A6F0-2761B4A844D1}"/>
    <cellStyle name="20% - Accent2 9 4" xfId="5609" xr:uid="{14414833-D8BC-4279-8743-EB1BFA999948}"/>
    <cellStyle name="20% - Accent2 9 4 2" xfId="5610" xr:uid="{879294E7-CE3B-44C8-8A66-B31D581C5FD6}"/>
    <cellStyle name="20% - Accent2 9 4 2 2" xfId="5611" xr:uid="{EE6F90FF-F94F-4CFC-BBBA-423ADE081340}"/>
    <cellStyle name="20% - Accent2 9 4 3" xfId="5612" xr:uid="{361B2657-37E9-40DC-BE08-F1388710EDA3}"/>
    <cellStyle name="20% - Accent2 9 5" xfId="5613" xr:uid="{C9C8DCB9-2766-4D09-AB3A-FD1D4100DCED}"/>
    <cellStyle name="20% - Accent2 9 5 2" xfId="5614" xr:uid="{2738E2AD-FDAB-4CCE-881F-5BB689A4A681}"/>
    <cellStyle name="20% - Accent2 9 5 2 2" xfId="5615" xr:uid="{5212C062-4FAA-4F2C-BDCA-CB4A06ED0AC7}"/>
    <cellStyle name="20% - Accent2 9 5 3" xfId="5616" xr:uid="{0926028C-A0C4-469B-9E73-114C65A72007}"/>
    <cellStyle name="20% - Accent2 9 6" xfId="5617" xr:uid="{9F5697B9-EB70-4F1D-B995-E45BB34D7592}"/>
    <cellStyle name="20% - Accent2 9 6 2" xfId="5618" xr:uid="{0621548E-97FE-42DC-81B1-1F59A9A44656}"/>
    <cellStyle name="20% - Accent2 9 6 2 2" xfId="5619" xr:uid="{6F3ED322-551A-4048-8168-38B3F2E6FAD6}"/>
    <cellStyle name="20% - Accent2 9 6 3" xfId="5620" xr:uid="{3904BC4B-2ADC-4C70-90D2-CF65644D05AB}"/>
    <cellStyle name="20% - Accent2 9 7" xfId="5621" xr:uid="{DC0DFB1E-E70E-49EF-967D-2C00726328FD}"/>
    <cellStyle name="20% - Accent2 9 7 2" xfId="5622" xr:uid="{D375D8A5-8E25-4E51-8830-CDAD22783DD0}"/>
    <cellStyle name="20% - Accent2 9 8" xfId="5623" xr:uid="{6FDF07A5-70F8-4262-90C4-138BC76BB3F4}"/>
    <cellStyle name="20% - Accent3 10" xfId="5624" xr:uid="{F2DADF2E-EB7A-4D59-8443-E4C2E161AE2B}"/>
    <cellStyle name="20% - Accent3 10 2" xfId="5625" xr:uid="{25151E5B-9153-4ADE-9056-D18537C19EBD}"/>
    <cellStyle name="20% - Accent3 10 2 2" xfId="5626" xr:uid="{C289FE36-A0CC-4237-8EA2-513EEB17C7FF}"/>
    <cellStyle name="20% - Accent3 10 2 2 2" xfId="5627" xr:uid="{83637237-CCEB-40F5-8BF0-43D0B9E7DD9A}"/>
    <cellStyle name="20% - Accent3 10 2 2 2 2" xfId="5628" xr:uid="{80C36B9C-B424-443B-A235-BFB400BFA155}"/>
    <cellStyle name="20% - Accent3 10 2 2 2 2 2" xfId="5629" xr:uid="{B3960B04-1C3E-4D1D-BF19-4BAD734DE9EF}"/>
    <cellStyle name="20% - Accent3 10 2 2 2 3" xfId="5630" xr:uid="{9E5FC0CA-A5D1-442A-9D16-C47B80AE7765}"/>
    <cellStyle name="20% - Accent3 10 2 2 3" xfId="5631" xr:uid="{B30A6AF3-CB8F-4D30-B32D-30893C925DBB}"/>
    <cellStyle name="20% - Accent3 10 2 2 3 2" xfId="5632" xr:uid="{D80867FE-D410-4C19-AEC4-BDFE35D37662}"/>
    <cellStyle name="20% - Accent3 10 2 2 3 2 2" xfId="5633" xr:uid="{9F96D19E-CA50-4369-A8E8-3CF4B65F6246}"/>
    <cellStyle name="20% - Accent3 10 2 2 3 3" xfId="5634" xr:uid="{19274C5F-11C8-44E5-B8C2-9DC6910FC6A2}"/>
    <cellStyle name="20% - Accent3 10 2 2 4" xfId="5635" xr:uid="{8994AAB4-14B7-428F-88EA-57FC1D7FFE2F}"/>
    <cellStyle name="20% - Accent3 10 2 2 4 2" xfId="5636" xr:uid="{61BFDB7C-D26D-45DE-9660-E498CD149C58}"/>
    <cellStyle name="20% - Accent3 10 2 2 4 2 2" xfId="5637" xr:uid="{161EC5C7-DCB2-4C12-B16E-C64D69FA57AB}"/>
    <cellStyle name="20% - Accent3 10 2 2 4 3" xfId="5638" xr:uid="{398F811E-7A77-4DC3-92E3-4E3EAAE1206A}"/>
    <cellStyle name="20% - Accent3 10 2 2 5" xfId="5639" xr:uid="{4F99E239-8BC7-4DE8-AC01-22D6D19645ED}"/>
    <cellStyle name="20% - Accent3 10 2 2 5 2" xfId="5640" xr:uid="{CBA9B393-D54B-4AF9-841C-27E8B4454F32}"/>
    <cellStyle name="20% - Accent3 10 2 2 6" xfId="5641" xr:uid="{C3E58590-FCBA-4800-AB4A-0879DB388625}"/>
    <cellStyle name="20% - Accent3 10 2 3" xfId="5642" xr:uid="{65CCADFB-16F0-4523-B2CE-950F54AEBB0F}"/>
    <cellStyle name="20% - Accent3 10 2 3 2" xfId="5643" xr:uid="{0127F78E-C912-46FB-8462-4B91217CBEE3}"/>
    <cellStyle name="20% - Accent3 10 2 3 2 2" xfId="5644" xr:uid="{5486530E-ACC5-4136-8693-053D7A0C92E8}"/>
    <cellStyle name="20% - Accent3 10 2 3 3" xfId="5645" xr:uid="{840093C4-09B9-431B-BBCF-DAF7AA54C1C0}"/>
    <cellStyle name="20% - Accent3 10 2 4" xfId="5646" xr:uid="{116B114C-37EC-4636-9E8C-B8AAC34F2913}"/>
    <cellStyle name="20% - Accent3 10 2 4 2" xfId="5647" xr:uid="{9825F316-1980-4AC4-8B3A-B9E25C4DCDFD}"/>
    <cellStyle name="20% - Accent3 10 2 4 2 2" xfId="5648" xr:uid="{0ABA7FB0-4377-4D98-AB59-0D103C19E5C3}"/>
    <cellStyle name="20% - Accent3 10 2 4 3" xfId="5649" xr:uid="{9429D048-F545-4F71-8AF0-48F6846593CA}"/>
    <cellStyle name="20% - Accent3 10 2 5" xfId="5650" xr:uid="{6151B750-A680-4A81-9D15-2C118FCD3A35}"/>
    <cellStyle name="20% - Accent3 10 2 5 2" xfId="5651" xr:uid="{F8A1DB81-0710-4BC0-B535-81F6FD0E9CB0}"/>
    <cellStyle name="20% - Accent3 10 2 5 2 2" xfId="5652" xr:uid="{9B2A8868-FC21-4745-A460-26AD7DCE3280}"/>
    <cellStyle name="20% - Accent3 10 2 5 3" xfId="5653" xr:uid="{269C8D76-B2E4-4887-8467-D72846C50DE3}"/>
    <cellStyle name="20% - Accent3 10 2 6" xfId="5654" xr:uid="{1083C4AF-6AED-474D-AFDC-2B45C6F12303}"/>
    <cellStyle name="20% - Accent3 10 2 6 2" xfId="5655" xr:uid="{BE8316F3-774B-4E96-88C1-F51A4F471612}"/>
    <cellStyle name="20% - Accent3 10 2 7" xfId="5656" xr:uid="{45FE4EFF-AF0E-4E53-891A-62D5ED94C98B}"/>
    <cellStyle name="20% - Accent3 10 3" xfId="5657" xr:uid="{B313EDCB-F4C5-4A05-9650-F14F21D27BEF}"/>
    <cellStyle name="20% - Accent3 10 3 2" xfId="5658" xr:uid="{331622BC-606C-4010-BD78-24CADAA37DD4}"/>
    <cellStyle name="20% - Accent3 10 3 2 2" xfId="5659" xr:uid="{249F2D68-F6D9-44C8-B4BE-56A74AA4CBAD}"/>
    <cellStyle name="20% - Accent3 10 3 2 2 2" xfId="5660" xr:uid="{2842DC4E-D10C-45B4-98A1-661DFFC29D1C}"/>
    <cellStyle name="20% - Accent3 10 3 2 3" xfId="5661" xr:uid="{1DC88455-DDB2-43DF-9FF6-CED687D5F1DB}"/>
    <cellStyle name="20% - Accent3 10 3 3" xfId="5662" xr:uid="{481BC5D9-A29C-47C4-B702-40A039849C5F}"/>
    <cellStyle name="20% - Accent3 10 3 3 2" xfId="5663" xr:uid="{D2AC71B1-001B-4519-8813-5E00FA15C3A7}"/>
    <cellStyle name="20% - Accent3 10 3 3 2 2" xfId="5664" xr:uid="{0F0F531D-10FC-41D5-BFBC-81A0F298133C}"/>
    <cellStyle name="20% - Accent3 10 3 3 3" xfId="5665" xr:uid="{A65FA41F-B494-409D-A888-1F7A5F62252B}"/>
    <cellStyle name="20% - Accent3 10 3 4" xfId="5666" xr:uid="{AE3D8D6D-1DFB-4DD0-8918-70F4FC47EC77}"/>
    <cellStyle name="20% - Accent3 10 3 4 2" xfId="5667" xr:uid="{AC112342-85D2-448A-8751-68A168792281}"/>
    <cellStyle name="20% - Accent3 10 3 4 2 2" xfId="5668" xr:uid="{4450C792-CFFD-4C2E-8022-97F1D038DA8C}"/>
    <cellStyle name="20% - Accent3 10 3 4 3" xfId="5669" xr:uid="{F9E3F575-2FC9-4B48-AA75-1016748EABBB}"/>
    <cellStyle name="20% - Accent3 10 3 5" xfId="5670" xr:uid="{EDFACD0B-7AF5-453B-8FFD-C74241D892F0}"/>
    <cellStyle name="20% - Accent3 10 3 5 2" xfId="5671" xr:uid="{C58B5585-1C66-48B1-A1AC-C5DE52E17715}"/>
    <cellStyle name="20% - Accent3 10 3 6" xfId="5672" xr:uid="{B355CC01-CE11-414D-AA1E-13BC6DF9F978}"/>
    <cellStyle name="20% - Accent3 10 4" xfId="5673" xr:uid="{5625A91B-34D7-4182-9564-287A3A7111FA}"/>
    <cellStyle name="20% - Accent3 10 4 2" xfId="5674" xr:uid="{95160373-CF85-42AC-AB98-79E3CDFD4F3F}"/>
    <cellStyle name="20% - Accent3 10 4 2 2" xfId="5675" xr:uid="{585200E7-4512-4584-8E4D-2E676876AAA4}"/>
    <cellStyle name="20% - Accent3 10 4 3" xfId="5676" xr:uid="{630AE467-9C79-4BC8-BC58-78DA32B91932}"/>
    <cellStyle name="20% - Accent3 10 5" xfId="5677" xr:uid="{E5AD51A1-64B1-4B9B-9620-7CA2161AC8DB}"/>
    <cellStyle name="20% - Accent3 10 5 2" xfId="5678" xr:uid="{7534E72E-7A7B-4C86-A40B-B8A0A53F7429}"/>
    <cellStyle name="20% - Accent3 10 5 2 2" xfId="5679" xr:uid="{F3B7E75C-5C72-4D85-8CB8-92151D7E0606}"/>
    <cellStyle name="20% - Accent3 10 5 3" xfId="5680" xr:uid="{D49978E1-2D7D-4364-B1C3-6CCA7E9CA4A2}"/>
    <cellStyle name="20% - Accent3 10 6" xfId="5681" xr:uid="{34B1A8DF-4BB7-42AD-9E1A-9D450250AB01}"/>
    <cellStyle name="20% - Accent3 10 6 2" xfId="5682" xr:uid="{F416747D-A739-4DFB-977E-3A0F9E875985}"/>
    <cellStyle name="20% - Accent3 10 6 2 2" xfId="5683" xr:uid="{6A0EFBCE-AAE6-463F-BF6B-6885FC7BA977}"/>
    <cellStyle name="20% - Accent3 10 6 3" xfId="5684" xr:uid="{2F6D8410-C801-4DF9-80FA-3660AE193BF3}"/>
    <cellStyle name="20% - Accent3 10 7" xfId="5685" xr:uid="{A7987777-9259-4F5A-8DAD-257516EB6229}"/>
    <cellStyle name="20% - Accent3 10 7 2" xfId="5686" xr:uid="{7042FC34-E7A2-480E-A984-EB3B73945A1B}"/>
    <cellStyle name="20% - Accent3 10 8" xfId="5687" xr:uid="{B19A2605-345C-47D4-BC0E-676B7A478D2F}"/>
    <cellStyle name="20% - Accent3 11" xfId="5688" xr:uid="{437F247D-F1D9-440F-9D6A-2F1C051E1B1A}"/>
    <cellStyle name="20% - Accent3 11 2" xfId="5689" xr:uid="{213DC7EF-0645-4542-B6D9-2CE3692F52EF}"/>
    <cellStyle name="20% - Accent3 11 2 2" xfId="5690" xr:uid="{9BF85C0E-DAC1-4427-AF51-529F0AB053E2}"/>
    <cellStyle name="20% - Accent3 11 2 2 2" xfId="5691" xr:uid="{4F4E2E35-03B3-4A21-8610-730AA5C746D9}"/>
    <cellStyle name="20% - Accent3 11 2 2 2 2" xfId="5692" xr:uid="{0867991A-7E3A-458B-A080-98E36C34BC96}"/>
    <cellStyle name="20% - Accent3 11 2 2 2 2 2" xfId="5693" xr:uid="{F4AEE688-9435-4EC2-8E54-F222339BA4F7}"/>
    <cellStyle name="20% - Accent3 11 2 2 2 3" xfId="5694" xr:uid="{6CE5F18D-862C-4103-BD16-B63DD768BC2B}"/>
    <cellStyle name="20% - Accent3 11 2 2 3" xfId="5695" xr:uid="{7E6F41B3-5E96-48FE-B70B-FB6E82F5D999}"/>
    <cellStyle name="20% - Accent3 11 2 2 3 2" xfId="5696" xr:uid="{07766611-5FF6-4978-BB23-497A8AD8BEFC}"/>
    <cellStyle name="20% - Accent3 11 2 2 3 2 2" xfId="5697" xr:uid="{0A6A697B-E3E3-4011-94AB-5BDFC4656EDD}"/>
    <cellStyle name="20% - Accent3 11 2 2 3 3" xfId="5698" xr:uid="{E482669E-2354-4DE3-BBC1-EB99EAD83805}"/>
    <cellStyle name="20% - Accent3 11 2 2 4" xfId="5699" xr:uid="{A55E4445-F972-4956-980B-71BC4A72ACF9}"/>
    <cellStyle name="20% - Accent3 11 2 2 4 2" xfId="5700" xr:uid="{E6736D1C-07D1-49C6-837F-F55ADFE79DB1}"/>
    <cellStyle name="20% - Accent3 11 2 2 4 2 2" xfId="5701" xr:uid="{032BA763-183A-4437-BC3E-236E201D69AD}"/>
    <cellStyle name="20% - Accent3 11 2 2 4 3" xfId="5702" xr:uid="{EBA0D3F1-8DC6-4141-989A-AF5947400D7F}"/>
    <cellStyle name="20% - Accent3 11 2 2 5" xfId="5703" xr:uid="{F933F266-7679-422E-AF26-643759A837A1}"/>
    <cellStyle name="20% - Accent3 11 2 2 5 2" xfId="5704" xr:uid="{C529DD21-8CF1-4F70-A789-5D003B8F202A}"/>
    <cellStyle name="20% - Accent3 11 2 2 6" xfId="5705" xr:uid="{5E9D3EC0-C67A-4415-8263-2D667F7BAE5A}"/>
    <cellStyle name="20% - Accent3 11 2 3" xfId="5706" xr:uid="{CD25439F-0805-49FC-B01A-F07143A38D20}"/>
    <cellStyle name="20% - Accent3 11 2 3 2" xfId="5707" xr:uid="{3108FB20-5EC5-44DF-A55E-1B5F56532844}"/>
    <cellStyle name="20% - Accent3 11 2 3 2 2" xfId="5708" xr:uid="{012DAEF4-EF6C-47FF-9BC0-41CFDD9BD543}"/>
    <cellStyle name="20% - Accent3 11 2 3 3" xfId="5709" xr:uid="{AEB4DE08-4C7E-421E-BE70-67E256E0A6BB}"/>
    <cellStyle name="20% - Accent3 11 2 4" xfId="5710" xr:uid="{99B3F051-4EEB-409B-85A4-25853FF7D8ED}"/>
    <cellStyle name="20% - Accent3 11 2 4 2" xfId="5711" xr:uid="{EE2B653A-2689-46C9-AA1F-3EE7A178C282}"/>
    <cellStyle name="20% - Accent3 11 2 4 2 2" xfId="5712" xr:uid="{9F777EDD-BA69-4EF6-938A-944E2E9E428F}"/>
    <cellStyle name="20% - Accent3 11 2 4 3" xfId="5713" xr:uid="{B0503573-56B5-4552-BD83-6385CC5E9783}"/>
    <cellStyle name="20% - Accent3 11 2 5" xfId="5714" xr:uid="{3E5C524B-FE7C-4D23-8E9C-DE0C1E613151}"/>
    <cellStyle name="20% - Accent3 11 2 5 2" xfId="5715" xr:uid="{8F7065F9-C6B1-4F43-AE0C-E4C2B92B333A}"/>
    <cellStyle name="20% - Accent3 11 2 5 2 2" xfId="5716" xr:uid="{D97689C1-627B-4B4B-89D2-CF042157E1E6}"/>
    <cellStyle name="20% - Accent3 11 2 5 3" xfId="5717" xr:uid="{44A576C8-7A6C-46B7-A8DB-E52498E77137}"/>
    <cellStyle name="20% - Accent3 11 2 6" xfId="5718" xr:uid="{D496669C-BBFA-41B2-BD96-6283B6D9E0E0}"/>
    <cellStyle name="20% - Accent3 11 2 6 2" xfId="5719" xr:uid="{5B38D80C-CC03-4366-8CC8-A8DFA4BA6014}"/>
    <cellStyle name="20% - Accent3 11 2 7" xfId="5720" xr:uid="{E6BCE9A4-3126-425F-998F-191A10A1BE0D}"/>
    <cellStyle name="20% - Accent3 11 3" xfId="5721" xr:uid="{2222B7C7-FF0D-4AD4-88EE-B7671CFDAB6B}"/>
    <cellStyle name="20% - Accent3 11 3 2" xfId="5722" xr:uid="{54148187-F640-4C22-8801-9977C4E3FD2B}"/>
    <cellStyle name="20% - Accent3 11 3 2 2" xfId="5723" xr:uid="{3E1BB8D4-1CA8-48DB-BC15-ABB5E32443E4}"/>
    <cellStyle name="20% - Accent3 11 3 2 2 2" xfId="5724" xr:uid="{9A028157-E5D8-4850-93CA-34CE0D4C7872}"/>
    <cellStyle name="20% - Accent3 11 3 2 3" xfId="5725" xr:uid="{F2BB02DF-3026-4A35-9EC8-F3C42A8B9775}"/>
    <cellStyle name="20% - Accent3 11 3 3" xfId="5726" xr:uid="{388A974B-EC8C-4272-9BA8-E418C8EEE551}"/>
    <cellStyle name="20% - Accent3 11 3 3 2" xfId="5727" xr:uid="{C4409F5F-3CAA-4DD1-BC2D-CB0962C6C7DA}"/>
    <cellStyle name="20% - Accent3 11 3 3 2 2" xfId="5728" xr:uid="{E81C8A73-1B06-4E5B-8E34-709AE3D5F91E}"/>
    <cellStyle name="20% - Accent3 11 3 3 3" xfId="5729" xr:uid="{E11D30C3-2DD3-4331-AED2-5658F0389BC8}"/>
    <cellStyle name="20% - Accent3 11 3 4" xfId="5730" xr:uid="{F403BCC2-11CD-4CA9-9FCC-D79754CF06B5}"/>
    <cellStyle name="20% - Accent3 11 3 4 2" xfId="5731" xr:uid="{22EAAC46-E21D-4BA7-8BF8-207F669FFA64}"/>
    <cellStyle name="20% - Accent3 11 3 4 2 2" xfId="5732" xr:uid="{BB05716C-8657-4A95-A1D5-0B3490743366}"/>
    <cellStyle name="20% - Accent3 11 3 4 3" xfId="5733" xr:uid="{B764FED5-5971-458F-AF77-A98AFDDCC580}"/>
    <cellStyle name="20% - Accent3 11 3 5" xfId="5734" xr:uid="{0C8A55B2-DAEC-4638-95C8-3424BD2C4ECD}"/>
    <cellStyle name="20% - Accent3 11 3 5 2" xfId="5735" xr:uid="{B701CA82-5185-4ADA-BAE5-E7FEED5C5899}"/>
    <cellStyle name="20% - Accent3 11 3 6" xfId="5736" xr:uid="{1A7E76CD-C7FC-4946-AE83-DC78585A80AD}"/>
    <cellStyle name="20% - Accent3 11 4" xfId="5737" xr:uid="{5589AA22-085B-48C4-923D-FD42A7DCC46D}"/>
    <cellStyle name="20% - Accent3 11 4 2" xfId="5738" xr:uid="{D40C3832-8D71-4AF4-85EE-5BE479F61AFF}"/>
    <cellStyle name="20% - Accent3 11 4 2 2" xfId="5739" xr:uid="{6ABF36BC-6EE1-43B0-BE21-52FA5EF5043E}"/>
    <cellStyle name="20% - Accent3 11 4 3" xfId="5740" xr:uid="{5B04F4F9-8BBC-43D6-82CE-0826297B801B}"/>
    <cellStyle name="20% - Accent3 11 5" xfId="5741" xr:uid="{C8235ACD-30A2-4C2D-BCA4-0F2EA7FFC16D}"/>
    <cellStyle name="20% - Accent3 11 5 2" xfId="5742" xr:uid="{5133D5FC-C9A9-499D-B05E-DA020DC8D7BD}"/>
    <cellStyle name="20% - Accent3 11 5 2 2" xfId="5743" xr:uid="{AB758961-F268-4FB8-B564-989721C783F4}"/>
    <cellStyle name="20% - Accent3 11 5 3" xfId="5744" xr:uid="{AB87EF92-2EE2-4C07-82E6-E64DD5AF773F}"/>
    <cellStyle name="20% - Accent3 11 6" xfId="5745" xr:uid="{FB5FEE95-263D-4031-9523-6D4722D08F67}"/>
    <cellStyle name="20% - Accent3 11 6 2" xfId="5746" xr:uid="{C54A0A03-CF01-4589-B4EA-DB56530519B1}"/>
    <cellStyle name="20% - Accent3 11 6 2 2" xfId="5747" xr:uid="{6C260E66-5DEE-4F31-876A-6F0F167761A4}"/>
    <cellStyle name="20% - Accent3 11 6 3" xfId="5748" xr:uid="{66A60BA1-65B7-4644-839F-AFA6B54DCBFD}"/>
    <cellStyle name="20% - Accent3 11 7" xfId="5749" xr:uid="{3478ACED-4AC9-4664-A6C4-DFF320C61215}"/>
    <cellStyle name="20% - Accent3 11 7 2" xfId="5750" xr:uid="{CC6F0845-9E18-4FD9-8FE5-8A109D7ACBE5}"/>
    <cellStyle name="20% - Accent3 11 8" xfId="5751" xr:uid="{E54017AA-E1EF-49D5-A88D-A8A27D98F7F5}"/>
    <cellStyle name="20% - Accent3 12" xfId="5752" xr:uid="{08AD76AE-6DCD-4371-A240-8F00A95F0108}"/>
    <cellStyle name="20% - Accent3 12 2" xfId="5753" xr:uid="{31C2067E-138D-410D-B3F1-AC7D8CAE34B4}"/>
    <cellStyle name="20% - Accent3 12 2 2" xfId="5754" xr:uid="{AD7381DC-0BF9-46B1-BBCA-8CB8AACB0262}"/>
    <cellStyle name="20% - Accent3 12 2 2 2" xfId="5755" xr:uid="{9FC09D41-7A02-4026-A0EC-285DDF89F721}"/>
    <cellStyle name="20% - Accent3 12 2 2 2 2" xfId="5756" xr:uid="{9D5094B1-7017-4014-A86D-96B8662D8C52}"/>
    <cellStyle name="20% - Accent3 12 2 2 3" xfId="5757" xr:uid="{D7D7D770-62ED-41B0-BF72-2F1B44F2153B}"/>
    <cellStyle name="20% - Accent3 12 2 3" xfId="5758" xr:uid="{DE752544-13B6-417E-BBF8-3FD731F6B6CA}"/>
    <cellStyle name="20% - Accent3 12 2 3 2" xfId="5759" xr:uid="{2B57E4F1-E604-4DE0-8946-F3862EB0A13A}"/>
    <cellStyle name="20% - Accent3 12 2 3 2 2" xfId="5760" xr:uid="{D3E8A48B-3650-4218-8758-E434B70BD323}"/>
    <cellStyle name="20% - Accent3 12 2 3 3" xfId="5761" xr:uid="{ADD8901C-B75B-4DC0-822E-937A0CEAF186}"/>
    <cellStyle name="20% - Accent3 12 2 4" xfId="5762" xr:uid="{8DF59198-5746-4CAC-A694-FEC00CB7E1F0}"/>
    <cellStyle name="20% - Accent3 12 2 4 2" xfId="5763" xr:uid="{7D05CC6F-6871-4452-B431-6264D78B796B}"/>
    <cellStyle name="20% - Accent3 12 2 4 2 2" xfId="5764" xr:uid="{EB2E92A4-02F8-4966-9256-7A64527A1C48}"/>
    <cellStyle name="20% - Accent3 12 2 4 3" xfId="5765" xr:uid="{7228E4F5-4B9B-4922-8C1C-43E340C7DD56}"/>
    <cellStyle name="20% - Accent3 12 2 5" xfId="5766" xr:uid="{1DC6D60C-41F7-4183-897D-4CD8DE625D43}"/>
    <cellStyle name="20% - Accent3 12 2 5 2" xfId="5767" xr:uid="{80825512-7E5B-456C-A41C-921F8FA42D89}"/>
    <cellStyle name="20% - Accent3 12 2 6" xfId="5768" xr:uid="{5D969E6B-3C62-4539-B4E7-E00083A7491D}"/>
    <cellStyle name="20% - Accent3 12 3" xfId="5769" xr:uid="{C2258AD3-AB0D-47BD-B4D1-B54AC95890BC}"/>
    <cellStyle name="20% - Accent3 12 3 2" xfId="5770" xr:uid="{E7C99B7F-B74B-43AF-8BBD-1FD482A0807E}"/>
    <cellStyle name="20% - Accent3 12 3 2 2" xfId="5771" xr:uid="{F8B48167-954B-4A75-AD7A-6F281A27B944}"/>
    <cellStyle name="20% - Accent3 12 3 3" xfId="5772" xr:uid="{E8B0288C-8CAA-49B7-99A7-A82796E5BEB3}"/>
    <cellStyle name="20% - Accent3 12 4" xfId="5773" xr:uid="{CEDCA339-65FB-4621-A9D1-F347F79C7825}"/>
    <cellStyle name="20% - Accent3 12 4 2" xfId="5774" xr:uid="{E4DFD6E5-B0A3-4445-A2A4-18C7D117D616}"/>
    <cellStyle name="20% - Accent3 12 4 2 2" xfId="5775" xr:uid="{EDAD1E66-A114-4DCF-935C-24ED374F1E45}"/>
    <cellStyle name="20% - Accent3 12 4 3" xfId="5776" xr:uid="{F99CCDA9-FF47-4125-8B1D-5E1358EB43F0}"/>
    <cellStyle name="20% - Accent3 12 5" xfId="5777" xr:uid="{4805136E-A255-4C25-AEC8-5411E19BA02A}"/>
    <cellStyle name="20% - Accent3 12 5 2" xfId="5778" xr:uid="{B21BE5C8-3C39-4DC9-95DF-CB234EFF10CA}"/>
    <cellStyle name="20% - Accent3 12 5 2 2" xfId="5779" xr:uid="{AE094C2F-B1E9-4BF1-BACD-556FBB8223F8}"/>
    <cellStyle name="20% - Accent3 12 5 3" xfId="5780" xr:uid="{DAFCA7C0-7BEE-401B-ABD8-D14AC4AB4EF2}"/>
    <cellStyle name="20% - Accent3 12 6" xfId="5781" xr:uid="{44AE55B7-0F39-4CC0-B328-C6CB668F3F6E}"/>
    <cellStyle name="20% - Accent3 12 6 2" xfId="5782" xr:uid="{96D49A6F-CF2C-4DEA-893B-5E838E662F8B}"/>
    <cellStyle name="20% - Accent3 12 7" xfId="5783" xr:uid="{05D69F8C-5B16-4BED-8C52-09A88C8DD937}"/>
    <cellStyle name="20% - Accent3 13" xfId="5784" xr:uid="{A5B48B88-AEF5-44CE-B045-64FB77F3C477}"/>
    <cellStyle name="20% - Accent3 13 2" xfId="5785" xr:uid="{688B2DC2-D009-441F-95E2-D2BF7DC2ED16}"/>
    <cellStyle name="20% - Accent3 13 2 2" xfId="5786" xr:uid="{D27A3CD0-289B-4334-BD02-5ABA809F956F}"/>
    <cellStyle name="20% - Accent3 13 2 2 2" xfId="5787" xr:uid="{FD9D9803-8627-4184-8240-9987E0F29E0E}"/>
    <cellStyle name="20% - Accent3 13 2 3" xfId="5788" xr:uid="{B22B45AE-5C53-4A4A-A41D-6F81DDFD2695}"/>
    <cellStyle name="20% - Accent3 13 3" xfId="5789" xr:uid="{64480E6D-70E6-4F1A-AC91-90D7AEB672CB}"/>
    <cellStyle name="20% - Accent3 13 3 2" xfId="5790" xr:uid="{62FCBB4B-17D1-4B40-8C4D-5677BFE39837}"/>
    <cellStyle name="20% - Accent3 13 3 2 2" xfId="5791" xr:uid="{A25A4D53-C2B9-42E8-9E41-1006337B1ACC}"/>
    <cellStyle name="20% - Accent3 13 3 3" xfId="5792" xr:uid="{F1AFCADA-2132-48DB-8DE1-CF727F817412}"/>
    <cellStyle name="20% - Accent3 13 4" xfId="5793" xr:uid="{00E300B5-A357-432C-A678-936C75AD6509}"/>
    <cellStyle name="20% - Accent3 13 4 2" xfId="5794" xr:uid="{26ABD01B-2F6F-405E-A67F-EE1ABBAA21F2}"/>
    <cellStyle name="20% - Accent3 13 4 2 2" xfId="5795" xr:uid="{380971E4-9C23-4291-B559-04134F40CE46}"/>
    <cellStyle name="20% - Accent3 13 4 3" xfId="5796" xr:uid="{E967B4EE-832C-4FCB-A0E3-66ACFA004C8C}"/>
    <cellStyle name="20% - Accent3 13 5" xfId="5797" xr:uid="{7ECBEF56-BE78-4D02-962D-17960174A5F7}"/>
    <cellStyle name="20% - Accent3 13 5 2" xfId="5798" xr:uid="{26A0254B-6E5A-4619-B494-153B48DC77B1}"/>
    <cellStyle name="20% - Accent3 13 6" xfId="5799" xr:uid="{10D988CD-BC0B-4022-B4F1-068607EEB532}"/>
    <cellStyle name="20% - Accent3 14" xfId="5800" xr:uid="{C27F63C0-F2C1-47BA-98B5-92E5D3FFAA30}"/>
    <cellStyle name="20% - Accent3 14 2" xfId="5801" xr:uid="{D387E01D-C8B9-48ED-9A3D-1F22509FA5D2}"/>
    <cellStyle name="20% - Accent3 14 2 2" xfId="5802" xr:uid="{2F5B58E3-2A75-4649-AA0E-2B992632C8BE}"/>
    <cellStyle name="20% - Accent3 14 2 2 2" xfId="5803" xr:uid="{9DAB6E15-AC79-4FDE-A67C-27F6E6129D3B}"/>
    <cellStyle name="20% - Accent3 14 2 3" xfId="5804" xr:uid="{116A9D62-C723-4E67-ADC4-EA99801BA7A9}"/>
    <cellStyle name="20% - Accent3 14 3" xfId="5805" xr:uid="{8B492724-47DE-465B-B67C-E93DAC64788C}"/>
    <cellStyle name="20% - Accent3 14 3 2" xfId="5806" xr:uid="{9D0FF9C9-AC77-438E-A4F6-9CEEA4D1A0BA}"/>
    <cellStyle name="20% - Accent3 14 3 2 2" xfId="5807" xr:uid="{77C255BD-CFBD-4CDA-B2D7-B5256622EB5E}"/>
    <cellStyle name="20% - Accent3 14 3 3" xfId="5808" xr:uid="{22DAFBFB-446C-41E5-8F7B-6D26FAB7FCE7}"/>
    <cellStyle name="20% - Accent3 14 4" xfId="5809" xr:uid="{474A49D4-8538-435A-9ADA-420088B2574E}"/>
    <cellStyle name="20% - Accent3 14 4 2" xfId="5810" xr:uid="{6D9F6083-E7F3-4E76-8AFC-4C61B4AA0A89}"/>
    <cellStyle name="20% - Accent3 14 4 2 2" xfId="5811" xr:uid="{0D54B18D-331C-45D9-BA7D-2F10C2FEAE5A}"/>
    <cellStyle name="20% - Accent3 14 4 3" xfId="5812" xr:uid="{AA08A01E-8148-4182-904A-1C3BD598DD27}"/>
    <cellStyle name="20% - Accent3 14 5" xfId="5813" xr:uid="{ACBD82AF-A89D-4A3E-8D21-F9D2785A1633}"/>
    <cellStyle name="20% - Accent3 14 5 2" xfId="5814" xr:uid="{FB9BF488-3057-44B3-AD71-1F251940F172}"/>
    <cellStyle name="20% - Accent3 14 6" xfId="5815" xr:uid="{92BF9B8C-DC53-4EB7-96D0-A128DDA80EE1}"/>
    <cellStyle name="20% - Accent3 15" xfId="5816" xr:uid="{2E77A773-CD01-4994-BD22-AE622AD236D4}"/>
    <cellStyle name="20% - Accent3 15 2" xfId="5817" xr:uid="{9E05A306-C169-4D23-892C-15FD825815DE}"/>
    <cellStyle name="20% - Accent3 15 2 2" xfId="5818" xr:uid="{E3811F67-8447-48C7-8AC2-189D83338F78}"/>
    <cellStyle name="20% - Accent3 15 2 2 2" xfId="5819" xr:uid="{044F8A0C-BD54-4F3D-97A0-80D626C147CF}"/>
    <cellStyle name="20% - Accent3 15 2 3" xfId="5820" xr:uid="{D29DDF63-0F55-4F9F-B6A1-E0300819A27F}"/>
    <cellStyle name="20% - Accent3 15 3" xfId="5821" xr:uid="{1C561471-0F18-4D06-81DA-8CF2AAF70739}"/>
    <cellStyle name="20% - Accent3 15 3 2" xfId="5822" xr:uid="{ADEFB8B1-4997-4E69-BE2B-4A90D88770C5}"/>
    <cellStyle name="20% - Accent3 15 3 2 2" xfId="5823" xr:uid="{D5456828-69E0-404E-BC16-6B811E706D8E}"/>
    <cellStyle name="20% - Accent3 15 3 3" xfId="5824" xr:uid="{C13B1C18-BC43-45E8-A7F1-18F9CDF90B66}"/>
    <cellStyle name="20% - Accent3 15 4" xfId="5825" xr:uid="{7998F408-AE11-493E-9479-473BA04782E9}"/>
    <cellStyle name="20% - Accent3 15 4 2" xfId="5826" xr:uid="{53A6D548-D1EB-4C3C-90A9-0195F4253DBF}"/>
    <cellStyle name="20% - Accent3 15 4 2 2" xfId="5827" xr:uid="{CF833514-E617-4735-A467-97AF68DEC40C}"/>
    <cellStyle name="20% - Accent3 15 4 3" xfId="5828" xr:uid="{C4579F8E-093C-48C4-9E46-DE28E82B6E60}"/>
    <cellStyle name="20% - Accent3 15 5" xfId="5829" xr:uid="{ECED229D-27DE-461F-BBB2-C7ECCDDC6626}"/>
    <cellStyle name="20% - Accent3 15 5 2" xfId="5830" xr:uid="{CD59E357-5906-48E4-8D0C-CD077D63ED18}"/>
    <cellStyle name="20% - Accent3 15 6" xfId="5831" xr:uid="{3F013687-5848-4E49-9C33-6ADAC5275B98}"/>
    <cellStyle name="20% - Accent3 16" xfId="5832" xr:uid="{3C613E49-6C9A-4A2A-B430-2430EA04F81B}"/>
    <cellStyle name="20% - Accent3 16 2" xfId="5833" xr:uid="{182C78F1-00DA-4F07-AE68-C27E0B4C2A85}"/>
    <cellStyle name="20% - Accent3 16 2 2" xfId="5834" xr:uid="{9142D7D2-28D9-4747-B130-D739E94936DC}"/>
    <cellStyle name="20% - Accent3 16 2 2 2" xfId="5835" xr:uid="{2B213D2E-7018-42B8-9BAC-DB32C3031AC7}"/>
    <cellStyle name="20% - Accent3 16 2 3" xfId="5836" xr:uid="{1C67E185-14D1-4292-99A4-11F689E54179}"/>
    <cellStyle name="20% - Accent3 16 3" xfId="5837" xr:uid="{C0168B68-B291-49FC-9914-468EC9FB4EC3}"/>
    <cellStyle name="20% - Accent3 16 3 2" xfId="5838" xr:uid="{05732E65-E177-4BAF-AD38-BCAC9692B9B6}"/>
    <cellStyle name="20% - Accent3 16 3 2 2" xfId="5839" xr:uid="{675C4555-D3E9-40D8-8872-FCB0019C898A}"/>
    <cellStyle name="20% - Accent3 16 3 3" xfId="5840" xr:uid="{7C8DC17A-0C76-420A-AEDC-E849C009F8E4}"/>
    <cellStyle name="20% - Accent3 16 4" xfId="5841" xr:uid="{E83B7437-0058-4DB6-8C29-A5327EFC316C}"/>
    <cellStyle name="20% - Accent3 16 4 2" xfId="5842" xr:uid="{F5D52782-2982-45D1-BF28-63B9AC91EBD1}"/>
    <cellStyle name="20% - Accent3 16 4 2 2" xfId="5843" xr:uid="{40D6903C-362B-4EF6-8180-DB18C6D88305}"/>
    <cellStyle name="20% - Accent3 16 4 3" xfId="5844" xr:uid="{842120A8-B18F-40B4-8E7A-544FB52B1FDB}"/>
    <cellStyle name="20% - Accent3 16 5" xfId="5845" xr:uid="{85FD32C7-9CB8-426B-8538-81FDB86C9C75}"/>
    <cellStyle name="20% - Accent3 16 5 2" xfId="5846" xr:uid="{D957A834-5230-4C36-A205-057540BE0393}"/>
    <cellStyle name="20% - Accent3 16 6" xfId="5847" xr:uid="{D92026BC-81C7-4712-B2B2-099D57794E84}"/>
    <cellStyle name="20% - Accent3 17" xfId="5848" xr:uid="{01CC3FEF-E172-4DCD-BF5F-2F4265A66A64}"/>
    <cellStyle name="20% - Accent3 17 2" xfId="5849" xr:uid="{417EC355-49C4-4097-A798-467BF8C49CD3}"/>
    <cellStyle name="20% - Accent3 17 2 2" xfId="5850" xr:uid="{EEEDFE13-614F-4384-8DA2-106F36704C14}"/>
    <cellStyle name="20% - Accent3 17 2 2 2" xfId="5851" xr:uid="{CB4576CB-2B0F-4B55-A4B6-A92BA576413F}"/>
    <cellStyle name="20% - Accent3 17 2 3" xfId="5852" xr:uid="{38031679-32F1-4E0F-8CEB-4E7940972EAD}"/>
    <cellStyle name="20% - Accent3 17 3" xfId="5853" xr:uid="{1F164F0D-B18A-4927-9A3D-A134EBB4018B}"/>
    <cellStyle name="20% - Accent3 17 3 2" xfId="5854" xr:uid="{61F53EB5-2798-4CB1-8F2A-4BA29F812E85}"/>
    <cellStyle name="20% - Accent3 17 3 2 2" xfId="5855" xr:uid="{120BDA16-9A27-423A-930C-868E78000568}"/>
    <cellStyle name="20% - Accent3 17 3 3" xfId="5856" xr:uid="{F1EC30E6-55FF-436D-932C-179EB706715D}"/>
    <cellStyle name="20% - Accent3 17 4" xfId="5857" xr:uid="{D0402808-945D-4F98-AF84-0E41A1228824}"/>
    <cellStyle name="20% - Accent3 17 4 2" xfId="5858" xr:uid="{9BC405B9-7555-4C6B-B703-58E82461C218}"/>
    <cellStyle name="20% - Accent3 17 4 2 2" xfId="5859" xr:uid="{7F252F2A-7D1D-4CC2-B41A-67F2D757DB9D}"/>
    <cellStyle name="20% - Accent3 17 4 3" xfId="5860" xr:uid="{30C7CB1E-26E4-4A89-9FB5-945212BE4120}"/>
    <cellStyle name="20% - Accent3 17 5" xfId="5861" xr:uid="{68994446-81C3-4D1F-A421-86073C3F9D94}"/>
    <cellStyle name="20% - Accent3 17 5 2" xfId="5862" xr:uid="{2877D8BF-6E08-41C9-98CA-7C157B4F23CC}"/>
    <cellStyle name="20% - Accent3 17 6" xfId="5863" xr:uid="{726339F5-AEC3-4834-91A3-CAAE0CE266E4}"/>
    <cellStyle name="20% - Accent3 18" xfId="5864" xr:uid="{013E88BD-F0E1-4078-B5AF-466A74B4F404}"/>
    <cellStyle name="20% - Accent3 18 2" xfId="5865" xr:uid="{63240C2B-3300-4509-A6E3-8673EA6956C1}"/>
    <cellStyle name="20% - Accent3 18 2 2" xfId="5866" xr:uid="{53318507-277E-479E-87E9-D8A4263AC3E3}"/>
    <cellStyle name="20% - Accent3 18 2 2 2" xfId="5867" xr:uid="{EA710C0E-8AB3-4770-849C-B0315A25E4E8}"/>
    <cellStyle name="20% - Accent3 18 2 3" xfId="5868" xr:uid="{F308E429-3EE9-4D95-BE83-6ADCDBC8AA3E}"/>
    <cellStyle name="20% - Accent3 18 3" xfId="5869" xr:uid="{9E739F43-EE82-42E7-AFED-8EBADEDE2ED6}"/>
    <cellStyle name="20% - Accent3 18 3 2" xfId="5870" xr:uid="{723D470B-65C7-4AF3-A8E8-C55F42C06264}"/>
    <cellStyle name="20% - Accent3 18 3 2 2" xfId="5871" xr:uid="{DE542C10-5977-40A3-A2B3-52D86176C443}"/>
    <cellStyle name="20% - Accent3 18 3 3" xfId="5872" xr:uid="{3303702F-EF41-457F-AE62-9B59CC7129FB}"/>
    <cellStyle name="20% - Accent3 18 4" xfId="5873" xr:uid="{DE8DC304-F237-4DC4-973F-C3169391CD01}"/>
    <cellStyle name="20% - Accent3 18 4 2" xfId="5874" xr:uid="{21C88938-0520-432A-B067-D41385E6A63B}"/>
    <cellStyle name="20% - Accent3 18 4 2 2" xfId="5875" xr:uid="{72160056-3298-4D99-B9CD-90BEF7618665}"/>
    <cellStyle name="20% - Accent3 18 4 3" xfId="5876" xr:uid="{47BAD326-8A48-49AA-8215-8E6145C1B148}"/>
    <cellStyle name="20% - Accent3 18 5" xfId="5877" xr:uid="{F7BF77B4-EF69-4E9C-964B-19164F2D3F33}"/>
    <cellStyle name="20% - Accent3 18 5 2" xfId="5878" xr:uid="{73225AFF-DBC5-4478-924A-B63D73D6BF90}"/>
    <cellStyle name="20% - Accent3 18 6" xfId="5879" xr:uid="{4C638531-6CA5-4DEF-89F4-0C29D16E9249}"/>
    <cellStyle name="20% - Accent3 19" xfId="5880" xr:uid="{A5DAF22D-BE18-4D97-B8A9-6C482E545C2B}"/>
    <cellStyle name="20% - Accent3 19 2" xfId="5881" xr:uid="{966D4F1A-33E6-4C8A-8928-6AFF44A743CA}"/>
    <cellStyle name="20% - Accent3 19 2 2" xfId="5882" xr:uid="{DA6D3E83-4562-4CCD-A190-D9BD5BD40BA4}"/>
    <cellStyle name="20% - Accent3 19 2 2 2" xfId="5883" xr:uid="{016C647D-C14E-4CEE-9B4B-77C807D0B50E}"/>
    <cellStyle name="20% - Accent3 19 2 3" xfId="5884" xr:uid="{31D2B479-8704-4877-ADDA-2174F17916DE}"/>
    <cellStyle name="20% - Accent3 19 3" xfId="5885" xr:uid="{EE6889EE-A83B-485C-B732-8542FD203F56}"/>
    <cellStyle name="20% - Accent3 19 3 2" xfId="5886" xr:uid="{C5CF2713-6F9E-49C7-9981-EDC8F1E0F431}"/>
    <cellStyle name="20% - Accent3 19 3 2 2" xfId="5887" xr:uid="{68ED4F12-5DAC-4243-9861-B97D9B195DE9}"/>
    <cellStyle name="20% - Accent3 19 3 3" xfId="5888" xr:uid="{94EEFCB5-60D8-4AE3-823F-11DB867CD18D}"/>
    <cellStyle name="20% - Accent3 19 4" xfId="5889" xr:uid="{FCE6806C-8263-4D83-9021-6523CFB5F324}"/>
    <cellStyle name="20% - Accent3 19 4 2" xfId="5890" xr:uid="{9A271DCC-9847-48AB-9C32-06AFFDF65E27}"/>
    <cellStyle name="20% - Accent3 19 4 2 2" xfId="5891" xr:uid="{FB24291B-0E38-4EBC-83FC-61246B82D771}"/>
    <cellStyle name="20% - Accent3 19 4 3" xfId="5892" xr:uid="{AB4944A4-30B2-4510-946C-AA554209356A}"/>
    <cellStyle name="20% - Accent3 19 5" xfId="5893" xr:uid="{DBFF0DC3-543D-449A-970E-DEED7C51EACE}"/>
    <cellStyle name="20% - Accent3 19 5 2" xfId="5894" xr:uid="{DEF54C82-2D62-4ADD-9FA0-D1FA8F1156FE}"/>
    <cellStyle name="20% - Accent3 19 6" xfId="5895" xr:uid="{AAA80FC4-1754-4677-B1F5-B7BA38D3F4B7}"/>
    <cellStyle name="20% - Accent3 2" xfId="1287" xr:uid="{00000000-0005-0000-0000-000004000000}"/>
    <cellStyle name="20% - Accent3 2 10" xfId="5897" xr:uid="{58C7E409-9776-4755-9CFF-285372C4C245}"/>
    <cellStyle name="20% - Accent3 2 10 2" xfId="5898" xr:uid="{386272E7-6D27-4380-A74F-9CFAE4B199BD}"/>
    <cellStyle name="20% - Accent3 2 10 2 2" xfId="5899" xr:uid="{DCEBB1C6-BA9B-4BFC-9F17-348526E0D85A}"/>
    <cellStyle name="20% - Accent3 2 10 2 2 2" xfId="5900" xr:uid="{4AC00722-9FA3-41C8-885F-EA8D9385AE1B}"/>
    <cellStyle name="20% - Accent3 2 10 2 3" xfId="5901" xr:uid="{70B99528-3F46-451E-B6EB-5287CC5C1163}"/>
    <cellStyle name="20% - Accent3 2 10 3" xfId="5902" xr:uid="{23A8B3F7-C286-45EF-839C-EB4ADCA360E2}"/>
    <cellStyle name="20% - Accent3 2 10 3 2" xfId="5903" xr:uid="{E265DFCD-0209-45E5-A6F1-5FCAEC699E94}"/>
    <cellStyle name="20% - Accent3 2 10 3 2 2" xfId="5904" xr:uid="{12D3EA19-B1FD-44FE-8AFA-230FBE8C11F9}"/>
    <cellStyle name="20% - Accent3 2 10 3 3" xfId="5905" xr:uid="{637BCC9B-50F0-4728-AB2C-FBED46C80A4C}"/>
    <cellStyle name="20% - Accent3 2 10 4" xfId="5906" xr:uid="{4DDF4C71-CB48-4B21-9D8E-D1440339082D}"/>
    <cellStyle name="20% - Accent3 2 10 4 2" xfId="5907" xr:uid="{A00D95FB-91C5-4F37-B614-1177EDE6BABF}"/>
    <cellStyle name="20% - Accent3 2 10 4 2 2" xfId="5908" xr:uid="{D545C5A3-8E82-4D92-856F-ADEA71DDFF64}"/>
    <cellStyle name="20% - Accent3 2 10 4 3" xfId="5909" xr:uid="{39858879-1B36-488B-9721-FA8676500A86}"/>
    <cellStyle name="20% - Accent3 2 10 5" xfId="5910" xr:uid="{30CAC1DD-F8F5-4FBB-8CD8-653E1875A01B}"/>
    <cellStyle name="20% - Accent3 2 10 5 2" xfId="5911" xr:uid="{D58BAE78-F0D6-4B55-8DBA-9A4F232B0456}"/>
    <cellStyle name="20% - Accent3 2 10 6" xfId="5912" xr:uid="{1DB25855-75D9-42A2-A446-5B232D6C3808}"/>
    <cellStyle name="20% - Accent3 2 11" xfId="5913" xr:uid="{DD0ED13B-3372-408A-92D2-C01931FF3A81}"/>
    <cellStyle name="20% - Accent3 2 11 2" xfId="5914" xr:uid="{1D28D6B8-A255-4818-9367-DFBE40C0E444}"/>
    <cellStyle name="20% - Accent3 2 11 2 2" xfId="5915" xr:uid="{9E12FA5A-44F7-4DB7-8CCD-BF3B7C55BDA3}"/>
    <cellStyle name="20% - Accent3 2 11 3" xfId="5916" xr:uid="{1041C6B1-2F18-4CF1-859A-5F8FDFB58B25}"/>
    <cellStyle name="20% - Accent3 2 12" xfId="5917" xr:uid="{82264C95-5F7C-498F-804E-0779BC6A1894}"/>
    <cellStyle name="20% - Accent3 2 12 2" xfId="5918" xr:uid="{3C6F6EFC-A762-47CF-9DC4-85539B2615E2}"/>
    <cellStyle name="20% - Accent3 2 12 2 2" xfId="5919" xr:uid="{A4B63C49-7A08-49BF-B9AB-F87D13093A64}"/>
    <cellStyle name="20% - Accent3 2 12 3" xfId="5920" xr:uid="{9E3B1E7A-C323-4AC0-9EF3-B5E7B6AE08C8}"/>
    <cellStyle name="20% - Accent3 2 13" xfId="5921" xr:uid="{C8876B71-FC76-4BA6-8350-C6B09AAFEE0A}"/>
    <cellStyle name="20% - Accent3 2 13 2" xfId="5922" xr:uid="{87AC760B-6845-45C7-BFCD-FA2B00ECB397}"/>
    <cellStyle name="20% - Accent3 2 13 2 2" xfId="5923" xr:uid="{06E72966-4896-4611-9E98-8A0DC6411EDA}"/>
    <cellStyle name="20% - Accent3 2 13 3" xfId="5924" xr:uid="{E03A731F-4DF3-4F78-BCE3-93319927D025}"/>
    <cellStyle name="20% - Accent3 2 14" xfId="5925" xr:uid="{70525A42-6FE8-417A-9D15-C0955F6FD474}"/>
    <cellStyle name="20% - Accent3 2 14 2" xfId="5926" xr:uid="{E0FC5202-2782-4AA4-B3E4-75F955D3BA8B}"/>
    <cellStyle name="20% - Accent3 2 14 2 2" xfId="5927" xr:uid="{D079EED6-0393-4CC1-914E-D6983AAA5FF0}"/>
    <cellStyle name="20% - Accent3 2 14 3" xfId="5928" xr:uid="{5A366266-615D-489C-AADE-762F67F3DBF4}"/>
    <cellStyle name="20% - Accent3 2 15" xfId="5929" xr:uid="{134EC999-881D-45C6-A30D-DA0CB4A932D3}"/>
    <cellStyle name="20% - Accent3 2 15 2" xfId="5930" xr:uid="{DB5DF6B0-0A25-460C-9C59-BDB58536A494}"/>
    <cellStyle name="20% - Accent3 2 16" xfId="5931" xr:uid="{53BB3E5F-B49A-4E19-831A-9A9ED82A06F9}"/>
    <cellStyle name="20% - Accent3 2 17" xfId="5896" xr:uid="{BA930347-A818-4DE6-A342-03437877BD97}"/>
    <cellStyle name="20% - Accent3 2 2" xfId="5932" xr:uid="{5A509D41-B973-45BD-A24E-D648D72E38BC}"/>
    <cellStyle name="20% - Accent3 2 2 2" xfId="5933" xr:uid="{15BE9839-99FB-49E1-8D7D-AACA3AFED988}"/>
    <cellStyle name="20% - Accent3 2 2 2 2" xfId="5934" xr:uid="{22254D58-8C9C-4693-9FB7-454959B36F04}"/>
    <cellStyle name="20% - Accent3 2 2 2 2 2" xfId="5935" xr:uid="{AE0804BD-3F62-401D-9885-5C30E0B4BAE4}"/>
    <cellStyle name="20% - Accent3 2 2 2 2 2 2" xfId="5936" xr:uid="{8A911303-B970-4CDB-AD4A-4FFF0EF60AF3}"/>
    <cellStyle name="20% - Accent3 2 2 2 2 2 2 2" xfId="5937" xr:uid="{3D3B3383-3397-4995-954D-6C8FEAC91297}"/>
    <cellStyle name="20% - Accent3 2 2 2 2 2 3" xfId="5938" xr:uid="{41E4F0CC-9FF1-468E-97EF-8CD2C2041CA8}"/>
    <cellStyle name="20% - Accent3 2 2 2 2 3" xfId="5939" xr:uid="{A66619F3-51CE-4DD3-AC36-2200710F8719}"/>
    <cellStyle name="20% - Accent3 2 2 2 2 3 2" xfId="5940" xr:uid="{750A997C-B642-42FD-B85F-090891F196C1}"/>
    <cellStyle name="20% - Accent3 2 2 2 2 3 2 2" xfId="5941" xr:uid="{C2BDF62B-1043-46E3-A1B3-503AE5D0C731}"/>
    <cellStyle name="20% - Accent3 2 2 2 2 3 3" xfId="5942" xr:uid="{6FACA433-C78A-48C6-98C1-4F26C73720F3}"/>
    <cellStyle name="20% - Accent3 2 2 2 2 4" xfId="5943" xr:uid="{953D071C-4F40-4A56-BCA0-583855AE3AF3}"/>
    <cellStyle name="20% - Accent3 2 2 2 2 4 2" xfId="5944" xr:uid="{2DA8E3F9-602F-4A0C-86D1-2A784BEDEE26}"/>
    <cellStyle name="20% - Accent3 2 2 2 2 4 2 2" xfId="5945" xr:uid="{57BB145A-F0EF-4ADC-A372-4049D34F3B5A}"/>
    <cellStyle name="20% - Accent3 2 2 2 2 4 3" xfId="5946" xr:uid="{0B100EFD-8749-4F61-B06B-AF4C5A0E9E89}"/>
    <cellStyle name="20% - Accent3 2 2 2 2 5" xfId="5947" xr:uid="{7B1FE326-5BF0-4F53-AB57-6D301C8F7892}"/>
    <cellStyle name="20% - Accent3 2 2 2 2 5 2" xfId="5948" xr:uid="{92ED54CC-10A5-4329-92ED-17836B0CB084}"/>
    <cellStyle name="20% - Accent3 2 2 2 2 6" xfId="5949" xr:uid="{A16AEA07-A4B9-45EB-9BE2-07C551548B70}"/>
    <cellStyle name="20% - Accent3 2 2 2 3" xfId="5950" xr:uid="{A440553A-3F59-4E04-AFAF-ADF226C19B8E}"/>
    <cellStyle name="20% - Accent3 2 2 2 3 2" xfId="5951" xr:uid="{92B57F4B-50B2-40B7-A0A2-EFCFEF4DEC7C}"/>
    <cellStyle name="20% - Accent3 2 2 2 3 2 2" xfId="5952" xr:uid="{AD87AB0D-09E0-47B9-B5C3-52B792F940C3}"/>
    <cellStyle name="20% - Accent3 2 2 2 3 3" xfId="5953" xr:uid="{5011ADDD-197E-46DF-8E08-C4C39CAD0D83}"/>
    <cellStyle name="20% - Accent3 2 2 2 4" xfId="5954" xr:uid="{BB0B6537-C7DD-499E-AD48-7ED40B666524}"/>
    <cellStyle name="20% - Accent3 2 2 2 4 2" xfId="5955" xr:uid="{660D08B0-BFC3-401A-A6B5-843E8AF590C8}"/>
    <cellStyle name="20% - Accent3 2 2 2 4 2 2" xfId="5956" xr:uid="{6B21D076-6C0F-4151-9E16-4057B738D88A}"/>
    <cellStyle name="20% - Accent3 2 2 2 4 3" xfId="5957" xr:uid="{221E28CC-D189-464E-A90B-6C483ADD862D}"/>
    <cellStyle name="20% - Accent3 2 2 2 5" xfId="5958" xr:uid="{54E4B04E-7E24-40BF-A843-C27149E03342}"/>
    <cellStyle name="20% - Accent3 2 2 2 5 2" xfId="5959" xr:uid="{5A90F5A7-845D-4E2C-A7E0-ECAC52CBDBC9}"/>
    <cellStyle name="20% - Accent3 2 2 2 5 2 2" xfId="5960" xr:uid="{A75E63B6-9EBB-4B74-90BB-0191A4F4471F}"/>
    <cellStyle name="20% - Accent3 2 2 2 5 3" xfId="5961" xr:uid="{CA300CEB-7DE9-475A-8B56-B14EDB4CDD52}"/>
    <cellStyle name="20% - Accent3 2 2 2 6" xfId="5962" xr:uid="{81EBF575-D53D-4DC5-909D-125F7574B198}"/>
    <cellStyle name="20% - Accent3 2 2 2 6 2" xfId="5963" xr:uid="{85F3D357-DDC5-4295-894A-B0F5CE39DEDF}"/>
    <cellStyle name="20% - Accent3 2 2 2 7" xfId="5964" xr:uid="{CDC19887-B07E-4576-AA04-89F1B2EE7BD6}"/>
    <cellStyle name="20% - Accent3 2 2 3" xfId="5965" xr:uid="{1BCC9DE2-3B3B-4F5E-ACCD-E3D49D246E3C}"/>
    <cellStyle name="20% - Accent3 2 2 3 2" xfId="5966" xr:uid="{F838025E-81FA-4081-88B4-E5A726A42CF8}"/>
    <cellStyle name="20% - Accent3 2 2 3 2 2" xfId="5967" xr:uid="{17DB3466-E69B-48D5-9EF7-8062381822D3}"/>
    <cellStyle name="20% - Accent3 2 2 3 2 2 2" xfId="5968" xr:uid="{A521E228-D48E-4B39-A7C4-63CF851331B3}"/>
    <cellStyle name="20% - Accent3 2 2 3 2 3" xfId="5969" xr:uid="{C445270E-FE49-4664-B19C-0CA22203F3A2}"/>
    <cellStyle name="20% - Accent3 2 2 3 3" xfId="5970" xr:uid="{9ACC3C84-427B-483C-A91E-48F78C064844}"/>
    <cellStyle name="20% - Accent3 2 2 3 3 2" xfId="5971" xr:uid="{2ED6EB71-2BBE-4522-9557-B59648C0D405}"/>
    <cellStyle name="20% - Accent3 2 2 3 3 2 2" xfId="5972" xr:uid="{4681DD43-BBE7-4B5F-BAD8-986681A0AA8D}"/>
    <cellStyle name="20% - Accent3 2 2 3 3 3" xfId="5973" xr:uid="{B2D7D5B2-319D-4DD7-8FBA-FEAEE582969C}"/>
    <cellStyle name="20% - Accent3 2 2 3 4" xfId="5974" xr:uid="{6830B67E-7ADF-406E-8104-DB913F8B7C61}"/>
    <cellStyle name="20% - Accent3 2 2 3 4 2" xfId="5975" xr:uid="{C6CCF429-F020-4E26-B87B-519D6D55241F}"/>
    <cellStyle name="20% - Accent3 2 2 3 4 2 2" xfId="5976" xr:uid="{A8FB89AE-655C-4A08-A759-5E35B2E17FE3}"/>
    <cellStyle name="20% - Accent3 2 2 3 4 3" xfId="5977" xr:uid="{4398A457-228C-44CB-BB71-3F645A43BA1D}"/>
    <cellStyle name="20% - Accent3 2 2 3 5" xfId="5978" xr:uid="{F4A39DB8-2B68-47D7-82AD-AE79B01D19B8}"/>
    <cellStyle name="20% - Accent3 2 2 3 5 2" xfId="5979" xr:uid="{24A824AE-87DC-4172-80EB-12EAA7857FBB}"/>
    <cellStyle name="20% - Accent3 2 2 3 6" xfId="5980" xr:uid="{3DC5B64C-4747-4111-B897-C36E4F83CD24}"/>
    <cellStyle name="20% - Accent3 2 2 4" xfId="5981" xr:uid="{474B9D62-B3A5-44D0-9E2A-0E615C33F750}"/>
    <cellStyle name="20% - Accent3 2 2 4 2" xfId="5982" xr:uid="{F2D72C6D-E6B1-4DE9-B7FA-40BACD25F556}"/>
    <cellStyle name="20% - Accent3 2 2 4 2 2" xfId="5983" xr:uid="{88E49434-4EC6-4939-AF1F-C25BA56E2AEA}"/>
    <cellStyle name="20% - Accent3 2 2 4 3" xfId="5984" xr:uid="{6CAABA95-E88B-430A-9454-C90E60384AA0}"/>
    <cellStyle name="20% - Accent3 2 2 5" xfId="5985" xr:uid="{55434306-5516-4E87-82B8-1D793922EB9D}"/>
    <cellStyle name="20% - Accent3 2 2 5 2" xfId="5986" xr:uid="{C174BA33-74B1-4B01-95C8-19C911F9FAE5}"/>
    <cellStyle name="20% - Accent3 2 2 5 2 2" xfId="5987" xr:uid="{68441752-8ED7-4EA3-B67A-083F5EBCB972}"/>
    <cellStyle name="20% - Accent3 2 2 5 3" xfId="5988" xr:uid="{21AD2627-D8A0-460F-B9F5-52EE0958911A}"/>
    <cellStyle name="20% - Accent3 2 2 6" xfId="5989" xr:uid="{0CD94808-65F5-42CA-AC9C-F172796E3C56}"/>
    <cellStyle name="20% - Accent3 2 2 6 2" xfId="5990" xr:uid="{B0DBFEF7-A9FA-4C57-8716-481355FEF336}"/>
    <cellStyle name="20% - Accent3 2 2 6 2 2" xfId="5991" xr:uid="{0A586673-618F-4CEB-9F0F-99E1FE9BA389}"/>
    <cellStyle name="20% - Accent3 2 2 6 3" xfId="5992" xr:uid="{00EF7725-96A4-4F87-8ACD-2F176DBF56CD}"/>
    <cellStyle name="20% - Accent3 2 2 7" xfId="5993" xr:uid="{5285CBE2-E174-42A9-A174-2B2BF3B8E111}"/>
    <cellStyle name="20% - Accent3 2 2 7 2" xfId="5994" xr:uid="{9DBFFACC-4701-4E10-A251-B2AED19E52AC}"/>
    <cellStyle name="20% - Accent3 2 2 8" xfId="5995" xr:uid="{82A23944-9C32-4C56-B858-A1576BA92398}"/>
    <cellStyle name="20% - Accent3 2 3" xfId="5996" xr:uid="{6C7E5303-3311-4407-922D-3920BF3FF6AC}"/>
    <cellStyle name="20% - Accent3 2 3 2" xfId="5997" xr:uid="{635619F2-2532-42D9-80F9-1B3C6FFAD8D3}"/>
    <cellStyle name="20% - Accent3 2 3 2 2" xfId="5998" xr:uid="{2BD5E1F1-E988-40AE-93C3-C66BAF42ED72}"/>
    <cellStyle name="20% - Accent3 2 3 2 2 2" xfId="5999" xr:uid="{2F0B0E56-3CAD-4066-9922-EAA443F3505F}"/>
    <cellStyle name="20% - Accent3 2 3 2 2 2 2" xfId="6000" xr:uid="{65DC6D17-4250-4C4E-8AFE-98BDEC2659C6}"/>
    <cellStyle name="20% - Accent3 2 3 2 2 2 2 2" xfId="6001" xr:uid="{4CFD2B0A-7CD8-49C1-8747-EB6BB0CDC07B}"/>
    <cellStyle name="20% - Accent3 2 3 2 2 2 3" xfId="6002" xr:uid="{6E625509-8ADC-4215-85BC-9D4CB06EF617}"/>
    <cellStyle name="20% - Accent3 2 3 2 2 3" xfId="6003" xr:uid="{C639D915-4FF9-445E-86EF-F1FE2739A9C1}"/>
    <cellStyle name="20% - Accent3 2 3 2 2 3 2" xfId="6004" xr:uid="{FFF8FBF4-3126-4470-942F-F8CB220BB836}"/>
    <cellStyle name="20% - Accent3 2 3 2 2 3 2 2" xfId="6005" xr:uid="{0D0625CB-65EC-44B4-A853-1F6E1FF7B805}"/>
    <cellStyle name="20% - Accent3 2 3 2 2 3 3" xfId="6006" xr:uid="{49BB5ACE-9172-4086-90D7-D5B97F4769AE}"/>
    <cellStyle name="20% - Accent3 2 3 2 2 4" xfId="6007" xr:uid="{A4DF89A7-EA18-474C-9B3B-099D16BAFACA}"/>
    <cellStyle name="20% - Accent3 2 3 2 2 4 2" xfId="6008" xr:uid="{4D82EBF4-9009-4CA9-A163-E69763C35839}"/>
    <cellStyle name="20% - Accent3 2 3 2 2 4 2 2" xfId="6009" xr:uid="{F6C24EFF-550E-4148-8ABA-D46FDF451345}"/>
    <cellStyle name="20% - Accent3 2 3 2 2 4 3" xfId="6010" xr:uid="{72F2A389-CF94-44EE-AACE-EE8E898E51B6}"/>
    <cellStyle name="20% - Accent3 2 3 2 2 5" xfId="6011" xr:uid="{8964602C-B3AB-4037-8B64-4FA651944BF5}"/>
    <cellStyle name="20% - Accent3 2 3 2 2 5 2" xfId="6012" xr:uid="{0BEA71B5-E3DA-43E4-8E69-102FB36E800D}"/>
    <cellStyle name="20% - Accent3 2 3 2 2 6" xfId="6013" xr:uid="{6AFF7665-2118-40F6-BE31-CE1DC049A959}"/>
    <cellStyle name="20% - Accent3 2 3 2 3" xfId="6014" xr:uid="{13AAB5EB-FC3D-4318-B5E8-045EEAC29DD1}"/>
    <cellStyle name="20% - Accent3 2 3 2 3 2" xfId="6015" xr:uid="{FD7C0377-F0B3-4D67-8922-E9AD0C2F6E7A}"/>
    <cellStyle name="20% - Accent3 2 3 2 3 2 2" xfId="6016" xr:uid="{7DF8AFB7-FF05-4FBF-AD9A-C790E190F50C}"/>
    <cellStyle name="20% - Accent3 2 3 2 3 3" xfId="6017" xr:uid="{90592ADA-E239-41DC-926F-AADCD4DE32C0}"/>
    <cellStyle name="20% - Accent3 2 3 2 4" xfId="6018" xr:uid="{1404ED03-799E-4ABD-A40C-3C38FB199023}"/>
    <cellStyle name="20% - Accent3 2 3 2 4 2" xfId="6019" xr:uid="{CD53BE2F-7945-49A6-A3C6-AAF7CEC7593B}"/>
    <cellStyle name="20% - Accent3 2 3 2 4 2 2" xfId="6020" xr:uid="{88E7B7FE-5A2A-4252-8C4E-29828FFFCEE7}"/>
    <cellStyle name="20% - Accent3 2 3 2 4 3" xfId="6021" xr:uid="{FE3BFBE9-53BE-4F75-AE74-EF2843CCB090}"/>
    <cellStyle name="20% - Accent3 2 3 2 5" xfId="6022" xr:uid="{71A3DFBA-F803-41D6-98EF-6EDCA4295D85}"/>
    <cellStyle name="20% - Accent3 2 3 2 5 2" xfId="6023" xr:uid="{D33D5570-B7F7-42EF-BAD7-4550E44D44B6}"/>
    <cellStyle name="20% - Accent3 2 3 2 5 2 2" xfId="6024" xr:uid="{3EB317FA-F59A-4F44-B2D7-BC950B94A294}"/>
    <cellStyle name="20% - Accent3 2 3 2 5 3" xfId="6025" xr:uid="{CE2EA2D1-79E6-4AD8-8917-55F659B5D129}"/>
    <cellStyle name="20% - Accent3 2 3 2 6" xfId="6026" xr:uid="{4FFC1F2A-DE99-411B-92D9-013497F8206B}"/>
    <cellStyle name="20% - Accent3 2 3 2 6 2" xfId="6027" xr:uid="{C42A3FCF-5F9A-4CE1-A794-92A860216250}"/>
    <cellStyle name="20% - Accent3 2 3 2 7" xfId="6028" xr:uid="{1AC82827-12A3-42B2-9F33-4E8E94D1D422}"/>
    <cellStyle name="20% - Accent3 2 3 3" xfId="6029" xr:uid="{5EB1F2F4-50FD-48B1-AEC7-0DE51C159633}"/>
    <cellStyle name="20% - Accent3 2 3 3 2" xfId="6030" xr:uid="{07CC827F-745B-4D30-AC3A-E724B239FBBF}"/>
    <cellStyle name="20% - Accent3 2 3 3 2 2" xfId="6031" xr:uid="{DC2861B5-4D72-47C1-A5A4-8D07F518DB07}"/>
    <cellStyle name="20% - Accent3 2 3 3 2 2 2" xfId="6032" xr:uid="{B1E37A47-A37A-4EA0-A55B-6BC963EB0C9A}"/>
    <cellStyle name="20% - Accent3 2 3 3 2 3" xfId="6033" xr:uid="{5021E07B-0BF5-419C-87D5-3189BD15635E}"/>
    <cellStyle name="20% - Accent3 2 3 3 3" xfId="6034" xr:uid="{F33ACC3D-D6BB-4F49-8ACD-1CF14F3545ED}"/>
    <cellStyle name="20% - Accent3 2 3 3 3 2" xfId="6035" xr:uid="{2BE997B1-DC53-4FD9-9B32-05581EFC86EC}"/>
    <cellStyle name="20% - Accent3 2 3 3 3 2 2" xfId="6036" xr:uid="{CE25F9E2-1487-4255-8982-67EF22A7C8BF}"/>
    <cellStyle name="20% - Accent3 2 3 3 3 3" xfId="6037" xr:uid="{EC798EE4-44BE-4286-B80D-36099550BF8E}"/>
    <cellStyle name="20% - Accent3 2 3 3 4" xfId="6038" xr:uid="{28EDF60E-714E-477A-A0FF-7A94A1F70E31}"/>
    <cellStyle name="20% - Accent3 2 3 3 4 2" xfId="6039" xr:uid="{8C8DB1C2-13D9-4B38-9F70-5F589BCB6CE4}"/>
    <cellStyle name="20% - Accent3 2 3 3 4 2 2" xfId="6040" xr:uid="{0E1A522E-DCD9-4148-AE77-DCB11F5A46ED}"/>
    <cellStyle name="20% - Accent3 2 3 3 4 3" xfId="6041" xr:uid="{3C669DC1-E40F-4233-8672-1CE5000FDA6C}"/>
    <cellStyle name="20% - Accent3 2 3 3 5" xfId="6042" xr:uid="{FC144258-2801-4A03-BB2D-D4A9D099D5F0}"/>
    <cellStyle name="20% - Accent3 2 3 3 5 2" xfId="6043" xr:uid="{7B055DAC-3C17-4847-8CF8-5571533BFE2B}"/>
    <cellStyle name="20% - Accent3 2 3 3 6" xfId="6044" xr:uid="{2139CF8F-D518-4883-A921-C6AD9FA2A5C8}"/>
    <cellStyle name="20% - Accent3 2 3 4" xfId="6045" xr:uid="{8C8C6DE5-23E2-409D-8861-0DA8750C00FA}"/>
    <cellStyle name="20% - Accent3 2 3 4 2" xfId="6046" xr:uid="{4D3B2025-9A8D-4E0F-893C-F53289093233}"/>
    <cellStyle name="20% - Accent3 2 3 4 2 2" xfId="6047" xr:uid="{F0834EC8-FC46-4331-87EB-1A618CC86BCC}"/>
    <cellStyle name="20% - Accent3 2 3 4 3" xfId="6048" xr:uid="{7DFEAC24-6E18-477D-8D4D-33A8E8D3B541}"/>
    <cellStyle name="20% - Accent3 2 3 5" xfId="6049" xr:uid="{C826E837-AE3D-4320-8084-4B4A362396EC}"/>
    <cellStyle name="20% - Accent3 2 3 5 2" xfId="6050" xr:uid="{DAA75293-3659-4675-8D92-11FB23A13E05}"/>
    <cellStyle name="20% - Accent3 2 3 5 2 2" xfId="6051" xr:uid="{48E2F4A4-42E4-4B26-8C4B-513112D60EB3}"/>
    <cellStyle name="20% - Accent3 2 3 5 3" xfId="6052" xr:uid="{A788AD4B-E619-49A6-B97D-C0B9A342B015}"/>
    <cellStyle name="20% - Accent3 2 3 6" xfId="6053" xr:uid="{2ABED68F-29E1-4DF2-8AEE-B9ED165417DA}"/>
    <cellStyle name="20% - Accent3 2 3 6 2" xfId="6054" xr:uid="{1DFAE9CA-865C-4CC5-9EE3-115284CB981F}"/>
    <cellStyle name="20% - Accent3 2 3 6 2 2" xfId="6055" xr:uid="{93F28365-BF4F-4D67-8285-6A25DCA64610}"/>
    <cellStyle name="20% - Accent3 2 3 6 3" xfId="6056" xr:uid="{96298E86-830B-4BDF-943F-5CDD14337ECB}"/>
    <cellStyle name="20% - Accent3 2 3 7" xfId="6057" xr:uid="{9F257F6E-9627-402B-9EDE-05030A802F70}"/>
    <cellStyle name="20% - Accent3 2 3 7 2" xfId="6058" xr:uid="{26FC71D1-8A0A-4F74-8776-1F54AB2CACFB}"/>
    <cellStyle name="20% - Accent3 2 3 8" xfId="6059" xr:uid="{5E7766CB-3AB3-4263-9750-1F6710F09781}"/>
    <cellStyle name="20% - Accent3 2 4" xfId="6060" xr:uid="{C65AED6B-41F3-4785-AE69-BE142A605D18}"/>
    <cellStyle name="20% - Accent3 2 4 2" xfId="6061" xr:uid="{4C7C5485-310D-4F0B-BB7F-539ECA1AD1F0}"/>
    <cellStyle name="20% - Accent3 2 4 2 2" xfId="6062" xr:uid="{48826A42-263A-4B04-9251-9BD5D1634920}"/>
    <cellStyle name="20% - Accent3 2 4 2 2 2" xfId="6063" xr:uid="{60D536DB-31DF-474E-9727-B86E8D502D50}"/>
    <cellStyle name="20% - Accent3 2 4 2 2 2 2" xfId="6064" xr:uid="{AB592D06-D183-42AE-8ADB-2CCF34981C2D}"/>
    <cellStyle name="20% - Accent3 2 4 2 2 3" xfId="6065" xr:uid="{EA5737D2-D1A2-4AE5-BF17-40B5E684C1FC}"/>
    <cellStyle name="20% - Accent3 2 4 2 3" xfId="6066" xr:uid="{139904ED-D512-4ADC-AE5C-4A8893374EE8}"/>
    <cellStyle name="20% - Accent3 2 4 2 3 2" xfId="6067" xr:uid="{3B56D8E5-9A7E-422C-BAF8-9FA904D565E8}"/>
    <cellStyle name="20% - Accent3 2 4 2 3 2 2" xfId="6068" xr:uid="{96E04D19-B43C-4D7E-AC93-4AEF76F7FAB3}"/>
    <cellStyle name="20% - Accent3 2 4 2 3 3" xfId="6069" xr:uid="{93FB6156-3368-4150-A2A4-C7F3181280C3}"/>
    <cellStyle name="20% - Accent3 2 4 2 4" xfId="6070" xr:uid="{F08B5828-C3EB-43C5-BB57-91E09F26F460}"/>
    <cellStyle name="20% - Accent3 2 4 2 4 2" xfId="6071" xr:uid="{62215CE1-F03F-4A68-97E3-3591D31793E5}"/>
    <cellStyle name="20% - Accent3 2 4 2 4 2 2" xfId="6072" xr:uid="{B50883AA-1F35-4B38-ACFA-DF1EB6FFF60B}"/>
    <cellStyle name="20% - Accent3 2 4 2 4 3" xfId="6073" xr:uid="{4BF60496-24C4-4235-A123-7DAD153ECB66}"/>
    <cellStyle name="20% - Accent3 2 4 2 5" xfId="6074" xr:uid="{D17F0136-8898-4B47-ACCC-26F807D94657}"/>
    <cellStyle name="20% - Accent3 2 4 2 5 2" xfId="6075" xr:uid="{05B524ED-B6DE-4599-ADC6-8D899EEFFF9E}"/>
    <cellStyle name="20% - Accent3 2 4 2 6" xfId="6076" xr:uid="{7C25B625-F842-441E-8D98-F46B36D004DC}"/>
    <cellStyle name="20% - Accent3 2 4 3" xfId="6077" xr:uid="{73EAA3A4-1136-45FA-9F04-CFAE1EB45A6C}"/>
    <cellStyle name="20% - Accent3 2 4 3 2" xfId="6078" xr:uid="{547964D9-50C3-41B7-8439-6D3AD169C7E4}"/>
    <cellStyle name="20% - Accent3 2 4 3 2 2" xfId="6079" xr:uid="{A94B09DB-2660-44DF-9028-418436CBC43B}"/>
    <cellStyle name="20% - Accent3 2 4 3 3" xfId="6080" xr:uid="{5DFF20CB-3F89-4BD6-BBBB-56616916A786}"/>
    <cellStyle name="20% - Accent3 2 4 4" xfId="6081" xr:uid="{31071CA8-2332-41FC-A2C4-7A4AC66B24A3}"/>
    <cellStyle name="20% - Accent3 2 4 4 2" xfId="6082" xr:uid="{78FE5B46-C510-4C76-820E-C41933609E93}"/>
    <cellStyle name="20% - Accent3 2 4 4 2 2" xfId="6083" xr:uid="{5DAB4C5E-DDA1-488D-913F-FF348EE6AE5B}"/>
    <cellStyle name="20% - Accent3 2 4 4 3" xfId="6084" xr:uid="{D2BB729B-DE8B-49F4-891C-9A5309D11CB5}"/>
    <cellStyle name="20% - Accent3 2 4 5" xfId="6085" xr:uid="{15E4FB87-2BB4-43C7-A888-4027766F12EF}"/>
    <cellStyle name="20% - Accent3 2 4 5 2" xfId="6086" xr:uid="{A26D8FE7-0D56-4125-98AB-CF6C0DC75720}"/>
    <cellStyle name="20% - Accent3 2 4 5 2 2" xfId="6087" xr:uid="{2EB42974-6970-4416-BDE7-372C13F9FCDA}"/>
    <cellStyle name="20% - Accent3 2 4 5 3" xfId="6088" xr:uid="{D0E0D6D6-3C63-4C97-9183-5AA5BFFD42E7}"/>
    <cellStyle name="20% - Accent3 2 4 6" xfId="6089" xr:uid="{68525D40-9725-47EE-8A2F-0C1D5870ACC0}"/>
    <cellStyle name="20% - Accent3 2 4 6 2" xfId="6090" xr:uid="{FE941784-9D73-4F9D-A3DE-0AF2AA6663E4}"/>
    <cellStyle name="20% - Accent3 2 4 7" xfId="6091" xr:uid="{776066E0-C9A3-45F4-8299-6F234BF6A97F}"/>
    <cellStyle name="20% - Accent3 2 5" xfId="6092" xr:uid="{570E7530-937E-45DA-817E-CA54C7209862}"/>
    <cellStyle name="20% - Accent3 2 5 2" xfId="6093" xr:uid="{3F17AF77-82E6-4621-8A87-C2B70312BD1D}"/>
    <cellStyle name="20% - Accent3 2 5 2 2" xfId="6094" xr:uid="{34B7FCAD-F48C-48D2-AD37-2993E71D681C}"/>
    <cellStyle name="20% - Accent3 2 5 2 2 2" xfId="6095" xr:uid="{0EB54EE4-74D2-461D-BD12-BD71D2ECB12A}"/>
    <cellStyle name="20% - Accent3 2 5 2 2 2 2" xfId="6096" xr:uid="{481671D7-9370-44FD-B385-FEC155ED1D7B}"/>
    <cellStyle name="20% - Accent3 2 5 2 2 3" xfId="6097" xr:uid="{51518DCC-D87B-4F0E-9610-B0CAB5160287}"/>
    <cellStyle name="20% - Accent3 2 5 2 3" xfId="6098" xr:uid="{E90CF711-7F26-42BA-A3CF-6D0B2ECD519D}"/>
    <cellStyle name="20% - Accent3 2 5 2 3 2" xfId="6099" xr:uid="{24BFB452-EA7D-4C4A-A480-0D78F59531F1}"/>
    <cellStyle name="20% - Accent3 2 5 2 3 2 2" xfId="6100" xr:uid="{9C5C07D0-6811-4131-B0E0-1FDB26ABCE19}"/>
    <cellStyle name="20% - Accent3 2 5 2 3 3" xfId="6101" xr:uid="{2DF0CE59-3F7E-449F-BD85-486761358150}"/>
    <cellStyle name="20% - Accent3 2 5 2 4" xfId="6102" xr:uid="{902CD56C-DCFE-49F7-A3CC-4D70FFFC7F24}"/>
    <cellStyle name="20% - Accent3 2 5 2 4 2" xfId="6103" xr:uid="{D9825082-B1CC-4B67-91F3-7B282B337462}"/>
    <cellStyle name="20% - Accent3 2 5 2 4 2 2" xfId="6104" xr:uid="{406C4FB0-6F1C-4D75-83C3-716BB8ECD4DD}"/>
    <cellStyle name="20% - Accent3 2 5 2 4 3" xfId="6105" xr:uid="{A2674319-3D40-4720-85A5-6A6873D813F9}"/>
    <cellStyle name="20% - Accent3 2 5 2 5" xfId="6106" xr:uid="{D65F1B4D-F876-4143-BFF4-4DDE86FE343F}"/>
    <cellStyle name="20% - Accent3 2 5 2 5 2" xfId="6107" xr:uid="{DF9CE6EE-CC25-41C5-8532-60EEBD267C4D}"/>
    <cellStyle name="20% - Accent3 2 5 2 6" xfId="6108" xr:uid="{E5064F11-A1ED-4883-91F1-19FCC21AC507}"/>
    <cellStyle name="20% - Accent3 2 5 3" xfId="6109" xr:uid="{E6C0C69E-1E05-41CE-9478-B6570B1F4FFF}"/>
    <cellStyle name="20% - Accent3 2 5 3 2" xfId="6110" xr:uid="{B8737A91-5B6C-4D44-9902-AE73FD403365}"/>
    <cellStyle name="20% - Accent3 2 5 3 2 2" xfId="6111" xr:uid="{DDA94F06-ACC2-4F78-B2A1-8F1FA7CF6A42}"/>
    <cellStyle name="20% - Accent3 2 5 3 3" xfId="6112" xr:uid="{23D12F51-3F1A-4030-8793-676F0CC6C391}"/>
    <cellStyle name="20% - Accent3 2 5 4" xfId="6113" xr:uid="{8705C26A-6DE2-4170-B7A1-58DA43E68DAE}"/>
    <cellStyle name="20% - Accent3 2 5 4 2" xfId="6114" xr:uid="{40C6B224-F485-4BC6-B430-A8107CA984A6}"/>
    <cellStyle name="20% - Accent3 2 5 4 2 2" xfId="6115" xr:uid="{51DD493A-4DA2-4304-8A58-E9F132AE4D14}"/>
    <cellStyle name="20% - Accent3 2 5 4 3" xfId="6116" xr:uid="{13CC45C7-CD98-430D-8DAC-7BBD5E421C1C}"/>
    <cellStyle name="20% - Accent3 2 5 5" xfId="6117" xr:uid="{0264F83C-0979-421D-9F3A-C5012EADC60A}"/>
    <cellStyle name="20% - Accent3 2 5 5 2" xfId="6118" xr:uid="{7747C976-F4B9-44B7-8426-7AF6E1A27EB1}"/>
    <cellStyle name="20% - Accent3 2 5 5 2 2" xfId="6119" xr:uid="{4959EC94-5980-4CEA-B481-4DB4DADF3761}"/>
    <cellStyle name="20% - Accent3 2 5 5 3" xfId="6120" xr:uid="{89BEA895-F326-4ABD-BD1C-ED04837045FB}"/>
    <cellStyle name="20% - Accent3 2 5 6" xfId="6121" xr:uid="{E14E9175-31C7-49DE-B976-059A69B256F5}"/>
    <cellStyle name="20% - Accent3 2 5 6 2" xfId="6122" xr:uid="{EA443173-1102-4419-92FE-B71D36678B31}"/>
    <cellStyle name="20% - Accent3 2 5 7" xfId="6123" xr:uid="{C66E8C4D-7066-4218-A975-666BFFFD00C0}"/>
    <cellStyle name="20% - Accent3 2 6" xfId="6124" xr:uid="{41FDAB06-5364-4C29-9BD5-C71E55EAE994}"/>
    <cellStyle name="20% - Accent3 2 6 2" xfId="6125" xr:uid="{BB316E4B-BA7F-47F3-8869-EB7C9BA8F22E}"/>
    <cellStyle name="20% - Accent3 2 6 2 2" xfId="6126" xr:uid="{C2F20680-EFBB-453D-BBB0-7BE7F8D04A7E}"/>
    <cellStyle name="20% - Accent3 2 6 2 2 2" xfId="6127" xr:uid="{EE2DC445-1106-41CB-BFC7-7A1589AFFAB8}"/>
    <cellStyle name="20% - Accent3 2 6 2 3" xfId="6128" xr:uid="{76B9EAEE-8DA3-41A0-AF42-15BE98FB8BE5}"/>
    <cellStyle name="20% - Accent3 2 6 3" xfId="6129" xr:uid="{5F3AB67E-2404-408F-B8BE-B4843F2E3983}"/>
    <cellStyle name="20% - Accent3 2 6 3 2" xfId="6130" xr:uid="{CBEDE085-CF65-408E-A78E-4736E6B610D7}"/>
    <cellStyle name="20% - Accent3 2 6 3 2 2" xfId="6131" xr:uid="{64F03FEF-5EB2-4026-A657-30BF5990D438}"/>
    <cellStyle name="20% - Accent3 2 6 3 3" xfId="6132" xr:uid="{DF12EFF3-3887-4C18-8C8B-85ACAA8E5E3F}"/>
    <cellStyle name="20% - Accent3 2 6 4" xfId="6133" xr:uid="{F25F4805-811F-486A-8DEE-EB3FE867DCCF}"/>
    <cellStyle name="20% - Accent3 2 6 4 2" xfId="6134" xr:uid="{037BC966-0CA1-4F7D-96C8-50CC0D80A419}"/>
    <cellStyle name="20% - Accent3 2 6 4 2 2" xfId="6135" xr:uid="{6A3175D8-4D70-4732-8B13-20F6BB53D364}"/>
    <cellStyle name="20% - Accent3 2 6 4 3" xfId="6136" xr:uid="{26DED721-6853-4F0D-AD02-8087616734A4}"/>
    <cellStyle name="20% - Accent3 2 6 5" xfId="6137" xr:uid="{7B3EFEB4-AF07-4EF3-9F2A-F6B0A773D011}"/>
    <cellStyle name="20% - Accent3 2 6 5 2" xfId="6138" xr:uid="{894A0D1E-1085-46AE-9645-C165D9667B90}"/>
    <cellStyle name="20% - Accent3 2 6 6" xfId="6139" xr:uid="{0772741E-D7C7-4BD1-AC65-373270F1FE2F}"/>
    <cellStyle name="20% - Accent3 2 7" xfId="6140" xr:uid="{01519380-3A2B-42E8-9017-3EC8EC7A5100}"/>
    <cellStyle name="20% - Accent3 2 7 2" xfId="6141" xr:uid="{A1DE6C46-C78E-4C0B-AC64-F7E2E9638376}"/>
    <cellStyle name="20% - Accent3 2 7 2 2" xfId="6142" xr:uid="{A44A631D-95D4-4FA1-813C-6C7049F11F1F}"/>
    <cellStyle name="20% - Accent3 2 7 2 2 2" xfId="6143" xr:uid="{50830B0E-2888-4D1C-87C6-C47F6C4296D4}"/>
    <cellStyle name="20% - Accent3 2 7 2 3" xfId="6144" xr:uid="{77D92185-38BD-4D30-9ECF-187FD61E03DD}"/>
    <cellStyle name="20% - Accent3 2 7 3" xfId="6145" xr:uid="{D51EF02E-713F-4202-9328-E752862CD401}"/>
    <cellStyle name="20% - Accent3 2 7 3 2" xfId="6146" xr:uid="{076927C6-4B01-49A9-B121-9DBFF097A3F1}"/>
    <cellStyle name="20% - Accent3 2 7 3 2 2" xfId="6147" xr:uid="{DF083A30-0B71-4104-987C-AC70211C2E1C}"/>
    <cellStyle name="20% - Accent3 2 7 3 3" xfId="6148" xr:uid="{63F093FB-2CD5-439E-9838-D9B132096CC4}"/>
    <cellStyle name="20% - Accent3 2 7 4" xfId="6149" xr:uid="{A8DC0953-E533-4C92-93BF-A883476CC03F}"/>
    <cellStyle name="20% - Accent3 2 7 4 2" xfId="6150" xr:uid="{FE31CC5F-9E1F-46D2-825C-698BFDD73299}"/>
    <cellStyle name="20% - Accent3 2 7 4 2 2" xfId="6151" xr:uid="{1A9C8D39-E5F9-4B80-B09C-CE4C15074105}"/>
    <cellStyle name="20% - Accent3 2 7 4 3" xfId="6152" xr:uid="{EC2B0031-AE64-45B3-8B19-21CB91428013}"/>
    <cellStyle name="20% - Accent3 2 7 5" xfId="6153" xr:uid="{28D55E92-71F6-4D1D-A405-F242EFF58B35}"/>
    <cellStyle name="20% - Accent3 2 7 5 2" xfId="6154" xr:uid="{76127105-ED14-4295-94EB-E43407DEFD7C}"/>
    <cellStyle name="20% - Accent3 2 7 6" xfId="6155" xr:uid="{02FAC847-8A9B-4926-A24E-C97511A098B3}"/>
    <cellStyle name="20% - Accent3 2 8" xfId="6156" xr:uid="{8EAE13C8-E179-432C-8B42-2BEEE11B03CE}"/>
    <cellStyle name="20% - Accent3 2 8 2" xfId="6157" xr:uid="{4B1FF2AE-D034-41C1-8795-4CC81C7A4A1C}"/>
    <cellStyle name="20% - Accent3 2 8 2 2" xfId="6158" xr:uid="{616F2682-AD56-4E07-9CEF-BE4AA793CB7D}"/>
    <cellStyle name="20% - Accent3 2 8 2 2 2" xfId="6159" xr:uid="{4621F965-4457-4D84-9C25-1C82F0A8A00A}"/>
    <cellStyle name="20% - Accent3 2 8 2 3" xfId="6160" xr:uid="{9665AE13-4B10-4AE0-8DF0-0260494ED01B}"/>
    <cellStyle name="20% - Accent3 2 8 3" xfId="6161" xr:uid="{BE2E1CB1-A7A2-48BD-949B-8DB680B04B15}"/>
    <cellStyle name="20% - Accent3 2 8 3 2" xfId="6162" xr:uid="{C036F583-0F60-4E78-89CF-C20680836424}"/>
    <cellStyle name="20% - Accent3 2 8 3 2 2" xfId="6163" xr:uid="{9F537A8A-EFB4-4670-9201-19C3D9B7F516}"/>
    <cellStyle name="20% - Accent3 2 8 3 3" xfId="6164" xr:uid="{42F3FAC0-A94A-4470-A3C1-851625BFBE82}"/>
    <cellStyle name="20% - Accent3 2 8 4" xfId="6165" xr:uid="{66ADA086-6ADE-48AB-A682-58EADB5C2BCD}"/>
    <cellStyle name="20% - Accent3 2 8 4 2" xfId="6166" xr:uid="{6B3B2E03-8BC5-4487-B661-F4850D6B008B}"/>
    <cellStyle name="20% - Accent3 2 8 4 2 2" xfId="6167" xr:uid="{495109A8-C3D2-473E-8912-1AB141366F34}"/>
    <cellStyle name="20% - Accent3 2 8 4 3" xfId="6168" xr:uid="{54A2FCBF-B364-4216-AD5D-92CF6256C78C}"/>
    <cellStyle name="20% - Accent3 2 8 5" xfId="6169" xr:uid="{1759F9EE-3770-4411-97F1-81F87918F95E}"/>
    <cellStyle name="20% - Accent3 2 8 5 2" xfId="6170" xr:uid="{F899025B-DBBB-41A5-A0F5-200365F36E1D}"/>
    <cellStyle name="20% - Accent3 2 8 6" xfId="6171" xr:uid="{69132969-0D58-46E8-A790-09405F079858}"/>
    <cellStyle name="20% - Accent3 2 9" xfId="6172" xr:uid="{5ACAD2F8-F0D9-4881-8C36-3FC9C821DE6B}"/>
    <cellStyle name="20% - Accent3 2 9 2" xfId="6173" xr:uid="{A3D0341B-91EF-4FD8-A4D5-C165D4C15656}"/>
    <cellStyle name="20% - Accent3 2 9 2 2" xfId="6174" xr:uid="{9E7BA89F-F277-4C6F-B588-377A0644A7CF}"/>
    <cellStyle name="20% - Accent3 2 9 2 2 2" xfId="6175" xr:uid="{D31FBB89-4C1F-43D3-9AEA-6A70CABB8F97}"/>
    <cellStyle name="20% - Accent3 2 9 2 3" xfId="6176" xr:uid="{A745B04E-E2DF-426D-81CD-25D194F13E36}"/>
    <cellStyle name="20% - Accent3 2 9 3" xfId="6177" xr:uid="{1C31C746-E3B6-4FCC-842A-1EFCE4CE485A}"/>
    <cellStyle name="20% - Accent3 2 9 3 2" xfId="6178" xr:uid="{47DAF8AC-8E0D-4DBE-AFD6-ADEE1CE351F1}"/>
    <cellStyle name="20% - Accent3 2 9 3 2 2" xfId="6179" xr:uid="{B2A27532-956C-4111-856C-F9F9AA439006}"/>
    <cellStyle name="20% - Accent3 2 9 3 3" xfId="6180" xr:uid="{EA2106E0-29AA-4466-9C92-CEB272652018}"/>
    <cellStyle name="20% - Accent3 2 9 4" xfId="6181" xr:uid="{11A88806-6FED-41EE-A097-B37F0F37E3C3}"/>
    <cellStyle name="20% - Accent3 2 9 4 2" xfId="6182" xr:uid="{91968556-6440-4991-ABA4-EDAC41C18642}"/>
    <cellStyle name="20% - Accent3 2 9 4 2 2" xfId="6183" xr:uid="{BA1B355D-91FA-476C-A0D3-81EB363F5D40}"/>
    <cellStyle name="20% - Accent3 2 9 4 3" xfId="6184" xr:uid="{03EB944E-523C-4C17-8A8E-F43AEEFA37A3}"/>
    <cellStyle name="20% - Accent3 2 9 5" xfId="6185" xr:uid="{BB29B79A-99AF-418A-8BC5-F06872427E05}"/>
    <cellStyle name="20% - Accent3 2 9 5 2" xfId="6186" xr:uid="{0C38D657-9B68-4920-9ED1-7471B73F2971}"/>
    <cellStyle name="20% - Accent3 2 9 6" xfId="6187" xr:uid="{C0518545-14CE-40A4-BE33-5641535643F7}"/>
    <cellStyle name="20% - Accent3 20" xfId="6188" xr:uid="{2F38A67A-3D8C-484E-85A5-D03482944B54}"/>
    <cellStyle name="20% - Accent3 20 2" xfId="6189" xr:uid="{25F7DEB7-EFD1-482C-BEDF-247705B64624}"/>
    <cellStyle name="20% - Accent3 20 2 2" xfId="6190" xr:uid="{8B5E9588-2465-437A-9564-2F6812738A68}"/>
    <cellStyle name="20% - Accent3 20 2 2 2" xfId="6191" xr:uid="{1A3C8544-C5D7-4C0E-8BA0-B7BCDBF61564}"/>
    <cellStyle name="20% - Accent3 20 2 3" xfId="6192" xr:uid="{6B9752A9-817B-41D9-993A-8F94D1766440}"/>
    <cellStyle name="20% - Accent3 20 3" xfId="6193" xr:uid="{2F0F370D-5437-4AEA-9928-4AE1E7C00DCA}"/>
    <cellStyle name="20% - Accent3 20 3 2" xfId="6194" xr:uid="{4137330B-1F71-4545-B192-3D127CBD48FE}"/>
    <cellStyle name="20% - Accent3 20 3 2 2" xfId="6195" xr:uid="{0637636E-6FBB-414C-8D65-1DA76A98BE04}"/>
    <cellStyle name="20% - Accent3 20 3 3" xfId="6196" xr:uid="{EFACA5A7-3E2C-49A5-B35F-CA039C39619D}"/>
    <cellStyle name="20% - Accent3 20 4" xfId="6197" xr:uid="{050E2C98-2D6D-4B68-B1DF-07B85AFFBE58}"/>
    <cellStyle name="20% - Accent3 20 4 2" xfId="6198" xr:uid="{C4B1DB9F-4E42-43D7-A9A2-D8C597D5B9D1}"/>
    <cellStyle name="20% - Accent3 20 4 2 2" xfId="6199" xr:uid="{F902A333-163C-4919-AE44-62443466E110}"/>
    <cellStyle name="20% - Accent3 20 4 3" xfId="6200" xr:uid="{DE64CDB0-5710-4405-A7E7-1A015A65C463}"/>
    <cellStyle name="20% - Accent3 20 5" xfId="6201" xr:uid="{726E9A83-F474-4F89-88FD-6AB6A5D6C0D1}"/>
    <cellStyle name="20% - Accent3 20 5 2" xfId="6202" xr:uid="{C8A30A37-BB6F-4594-9E52-70624C7A00AA}"/>
    <cellStyle name="20% - Accent3 20 6" xfId="6203" xr:uid="{F52B7FA8-19B0-446E-BF5E-F0C21A991DD4}"/>
    <cellStyle name="20% - Accent3 21" xfId="6204" xr:uid="{38144CC5-80AB-4D5E-9243-1D37218B8D3C}"/>
    <cellStyle name="20% - Accent3 21 2" xfId="6205" xr:uid="{3267FAE9-A5AA-4484-97F6-0155895749FC}"/>
    <cellStyle name="20% - Accent3 21 2 2" xfId="6206" xr:uid="{99189EDB-EAFB-438C-8E9A-B04341A0B95B}"/>
    <cellStyle name="20% - Accent3 21 2 2 2" xfId="6207" xr:uid="{683F13B2-1AF5-4A26-81A3-588F29D4DAF4}"/>
    <cellStyle name="20% - Accent3 21 2 3" xfId="6208" xr:uid="{3A8D7448-AC91-46D4-80EE-032EB5275BFD}"/>
    <cellStyle name="20% - Accent3 21 3" xfId="6209" xr:uid="{342F1E20-69B4-420B-BFE4-64CC65A8A4D5}"/>
    <cellStyle name="20% - Accent3 21 3 2" xfId="6210" xr:uid="{30D645E4-3FC2-4634-AD44-2605805D0510}"/>
    <cellStyle name="20% - Accent3 21 3 2 2" xfId="6211" xr:uid="{F60513B4-593A-4A99-99E1-C5C605E11C59}"/>
    <cellStyle name="20% - Accent3 21 3 3" xfId="6212" xr:uid="{48AE817F-6215-4C06-9296-1C755C0EA04A}"/>
    <cellStyle name="20% - Accent3 21 4" xfId="6213" xr:uid="{43F434F9-B974-4BA0-B590-5C897DBBEDBB}"/>
    <cellStyle name="20% - Accent3 21 4 2" xfId="6214" xr:uid="{BA259DD3-EC28-42DF-B5C4-B967F48AE696}"/>
    <cellStyle name="20% - Accent3 21 4 2 2" xfId="6215" xr:uid="{2DC351ED-F8C1-4049-BFF8-EE051C55156A}"/>
    <cellStyle name="20% - Accent3 21 4 3" xfId="6216" xr:uid="{AF62D2F7-922C-47B1-80FB-202D6F7DDC96}"/>
    <cellStyle name="20% - Accent3 21 5" xfId="6217" xr:uid="{D9E3E19E-0D4C-49A9-8A7C-0350E744A794}"/>
    <cellStyle name="20% - Accent3 21 5 2" xfId="6218" xr:uid="{C7CC1BC6-0964-42D8-93D5-D88FC72784F8}"/>
    <cellStyle name="20% - Accent3 21 6" xfId="6219" xr:uid="{5DECE4BB-1DAB-4107-8856-01906A7318B9}"/>
    <cellStyle name="20% - Accent3 22" xfId="6220" xr:uid="{438DDAA1-C450-48B7-87DF-EEB221CD4A7F}"/>
    <cellStyle name="20% - Accent3 22 2" xfId="6221" xr:uid="{AFA5D990-13F7-4F20-9BB0-235E5D2B3A14}"/>
    <cellStyle name="20% - Accent3 22 2 2" xfId="6222" xr:uid="{287A23DF-BAF1-4B39-B65A-9F39144C9B3D}"/>
    <cellStyle name="20% - Accent3 22 3" xfId="6223" xr:uid="{7E257DF7-40DA-44A6-85DA-71D4A5C07436}"/>
    <cellStyle name="20% - Accent3 23" xfId="6224" xr:uid="{3162555B-21F6-4BA7-98BC-D89901831093}"/>
    <cellStyle name="20% - Accent3 23 2" xfId="6225" xr:uid="{C1E0B761-F0FB-4A64-93D2-AA3B689CBFE6}"/>
    <cellStyle name="20% - Accent3 23 2 2" xfId="6226" xr:uid="{BAAE9B34-2FBA-4EBB-AE37-48DCF5DC6C11}"/>
    <cellStyle name="20% - Accent3 23 3" xfId="6227" xr:uid="{82C144F6-4995-4A29-BD3E-67626A21976E}"/>
    <cellStyle name="20% - Accent3 24" xfId="6228" xr:uid="{22CE8098-8F00-4EF1-9F2B-344FED001A0D}"/>
    <cellStyle name="20% - Accent3 24 2" xfId="6229" xr:uid="{C9073E73-17F1-45B1-BBFF-59EDD3C6AF18}"/>
    <cellStyle name="20% - Accent3 24 2 2" xfId="6230" xr:uid="{926826DA-BF0B-4EA9-85A8-A340ECC8F17F}"/>
    <cellStyle name="20% - Accent3 24 3" xfId="6231" xr:uid="{26E20460-77A0-40B3-9AFC-B3FE3963263C}"/>
    <cellStyle name="20% - Accent3 25" xfId="6232" xr:uid="{C11AC19B-E71E-4BCA-A11D-D46F2A22CF97}"/>
    <cellStyle name="20% - Accent3 25 2" xfId="6233" xr:uid="{E7B64874-E6E7-4762-81B8-DC36FEC1F33B}"/>
    <cellStyle name="20% - Accent3 26" xfId="6234" xr:uid="{7D8656D9-8BC9-4BA3-B697-D910C8527FC0}"/>
    <cellStyle name="20% - Accent3 3" xfId="1262" xr:uid="{00000000-0005-0000-0000-000005000000}"/>
    <cellStyle name="20% - Accent3 3 10" xfId="6236" xr:uid="{562771F8-C3E4-48C0-AB1D-E48740CF9C2E}"/>
    <cellStyle name="20% - Accent3 3 10 2" xfId="6237" xr:uid="{96298862-89DB-46FA-8CDE-20CAEF8844D3}"/>
    <cellStyle name="20% - Accent3 3 10 2 2" xfId="6238" xr:uid="{5BB55A64-DFB5-4DBD-A873-2DEBBBF148E8}"/>
    <cellStyle name="20% - Accent3 3 10 2 2 2" xfId="6239" xr:uid="{EF41AF5E-B34D-41F3-9147-FF0203AB9844}"/>
    <cellStyle name="20% - Accent3 3 10 2 3" xfId="6240" xr:uid="{43925175-486D-4B2C-A5A0-B96F9CC537BD}"/>
    <cellStyle name="20% - Accent3 3 10 3" xfId="6241" xr:uid="{3A55A6EA-0257-472C-8C83-86B6B35CD03F}"/>
    <cellStyle name="20% - Accent3 3 10 3 2" xfId="6242" xr:uid="{64FFA492-062B-4409-AD3B-AAD0F96A4552}"/>
    <cellStyle name="20% - Accent3 3 10 3 2 2" xfId="6243" xr:uid="{D6332F4E-D6F2-4BC0-99A8-88C0CEC4947C}"/>
    <cellStyle name="20% - Accent3 3 10 3 3" xfId="6244" xr:uid="{A07F4278-25DA-41AF-BAF8-292FBB635468}"/>
    <cellStyle name="20% - Accent3 3 10 4" xfId="6245" xr:uid="{CFBD68CA-59B8-4FEE-A3B0-35AE4E4F8F72}"/>
    <cellStyle name="20% - Accent3 3 10 4 2" xfId="6246" xr:uid="{F4331C26-7D04-4CE7-B5B1-C0D530D0B2FF}"/>
    <cellStyle name="20% - Accent3 3 10 4 2 2" xfId="6247" xr:uid="{D05ED29D-8FA7-46E8-A815-9D54287A3F54}"/>
    <cellStyle name="20% - Accent3 3 10 4 3" xfId="6248" xr:uid="{ED73FDA6-4E83-4FEF-B2B4-FCD74D6E33DD}"/>
    <cellStyle name="20% - Accent3 3 10 5" xfId="6249" xr:uid="{88EEFFCC-EFE0-4402-A475-B8209D6C8364}"/>
    <cellStyle name="20% - Accent3 3 10 5 2" xfId="6250" xr:uid="{A5AAACC5-BFC0-47FA-85D0-74765D914272}"/>
    <cellStyle name="20% - Accent3 3 10 6" xfId="6251" xr:uid="{4FE71237-6762-4AB0-AC7E-82482E458083}"/>
    <cellStyle name="20% - Accent3 3 11" xfId="6252" xr:uid="{565CAF3B-4944-4951-A60E-9900949D6CB6}"/>
    <cellStyle name="20% - Accent3 3 11 2" xfId="6253" xr:uid="{EF079C6F-520B-49CE-A148-21B248822936}"/>
    <cellStyle name="20% - Accent3 3 11 2 2" xfId="6254" xr:uid="{BE2B9455-C273-47C7-B3D1-824708E056ED}"/>
    <cellStyle name="20% - Accent3 3 11 3" xfId="6255" xr:uid="{E949587E-F2FF-4148-A81A-FDB203EFB4FF}"/>
    <cellStyle name="20% - Accent3 3 12" xfId="6256" xr:uid="{8BC9D5E8-E9E9-41F0-88C0-C3541E9B18DD}"/>
    <cellStyle name="20% - Accent3 3 12 2" xfId="6257" xr:uid="{F2AF5357-C15C-40BC-A113-0FBEE597014A}"/>
    <cellStyle name="20% - Accent3 3 12 2 2" xfId="6258" xr:uid="{778C7237-B2DB-412E-BC37-6AF926F45493}"/>
    <cellStyle name="20% - Accent3 3 12 3" xfId="6259" xr:uid="{FD3A5B07-BE55-451B-A3E3-9B3558CAECF6}"/>
    <cellStyle name="20% - Accent3 3 13" xfId="6260" xr:uid="{375DCD3C-B62B-457A-8348-139AF7203561}"/>
    <cellStyle name="20% - Accent3 3 13 2" xfId="6261" xr:uid="{E7EA1D25-D060-45C4-AE28-47FFC13ABA05}"/>
    <cellStyle name="20% - Accent3 3 13 2 2" xfId="6262" xr:uid="{ED6A66CB-D63E-4E73-9BC0-26AD18DA510B}"/>
    <cellStyle name="20% - Accent3 3 13 3" xfId="6263" xr:uid="{94967108-F86A-49C5-874A-ECB238F4154E}"/>
    <cellStyle name="20% - Accent3 3 14" xfId="6264" xr:uid="{AD54880D-60D8-422C-ABD7-87FF72364F86}"/>
    <cellStyle name="20% - Accent3 3 14 2" xfId="6265" xr:uid="{97F33EC3-409E-46A9-A722-9661433FC41D}"/>
    <cellStyle name="20% - Accent3 3 14 2 2" xfId="6266" xr:uid="{0203E318-9FD7-473D-9EAC-5ACB2551C45E}"/>
    <cellStyle name="20% - Accent3 3 14 3" xfId="6267" xr:uid="{60F7C1EB-829A-4EC0-A247-E62BA2E0A69C}"/>
    <cellStyle name="20% - Accent3 3 15" xfId="6268" xr:uid="{2563E254-9C43-45B3-AEFE-BD834610998F}"/>
    <cellStyle name="20% - Accent3 3 15 2" xfId="6269" xr:uid="{B302A871-D871-42A2-9E68-F41FF74AD5F4}"/>
    <cellStyle name="20% - Accent3 3 16" xfId="6270" xr:uid="{7169A187-35FB-4E9B-98BA-51EC315858C1}"/>
    <cellStyle name="20% - Accent3 3 17" xfId="6235" xr:uid="{7B121C25-4DDA-4618-9C0F-792870977F13}"/>
    <cellStyle name="20% - Accent3 3 2" xfId="6271" xr:uid="{2E1CEC44-4FE2-4758-857D-04E148CFBC71}"/>
    <cellStyle name="20% - Accent3 3 2 2" xfId="6272" xr:uid="{EBF3F8DC-CBD7-46B6-9FC4-FCB51758673D}"/>
    <cellStyle name="20% - Accent3 3 2 2 2" xfId="6273" xr:uid="{DCD74A7A-9CB2-48D4-B4B7-0C3A114D299E}"/>
    <cellStyle name="20% - Accent3 3 2 2 2 2" xfId="6274" xr:uid="{2AD476DA-44BC-4E85-9798-EBD6F1608DB4}"/>
    <cellStyle name="20% - Accent3 3 2 2 2 2 2" xfId="6275" xr:uid="{15F5A09B-6CB4-48D2-915F-203705346B24}"/>
    <cellStyle name="20% - Accent3 3 2 2 2 2 2 2" xfId="6276" xr:uid="{90979C01-1126-4D1D-8C5D-2C544D4EDE06}"/>
    <cellStyle name="20% - Accent3 3 2 2 2 2 3" xfId="6277" xr:uid="{63ADCA69-E0E0-43B5-8E08-9E2D145F7D9D}"/>
    <cellStyle name="20% - Accent3 3 2 2 2 3" xfId="6278" xr:uid="{18280248-766A-4767-990E-235F4FF9EE6B}"/>
    <cellStyle name="20% - Accent3 3 2 2 2 3 2" xfId="6279" xr:uid="{FFB9E4C8-9587-4812-827C-7B07AC731F23}"/>
    <cellStyle name="20% - Accent3 3 2 2 2 3 2 2" xfId="6280" xr:uid="{660610D7-A9ED-47CE-A722-5B39948CEDB0}"/>
    <cellStyle name="20% - Accent3 3 2 2 2 3 3" xfId="6281" xr:uid="{47D4E600-02EF-49F4-9CC7-4915C67A055D}"/>
    <cellStyle name="20% - Accent3 3 2 2 2 4" xfId="6282" xr:uid="{769A6D2F-3841-4246-B771-AD3312103C4F}"/>
    <cellStyle name="20% - Accent3 3 2 2 2 4 2" xfId="6283" xr:uid="{69DFBCFD-A3B1-4E25-97D0-E800E75DC135}"/>
    <cellStyle name="20% - Accent3 3 2 2 2 4 2 2" xfId="6284" xr:uid="{F5AF5FC2-684A-45F2-9B4E-2BC797086CAE}"/>
    <cellStyle name="20% - Accent3 3 2 2 2 4 3" xfId="6285" xr:uid="{7E413AA0-B767-43D8-98EC-8089B40FBF52}"/>
    <cellStyle name="20% - Accent3 3 2 2 2 5" xfId="6286" xr:uid="{3A3BB2A6-5F46-4317-993D-8E94AE22C1A2}"/>
    <cellStyle name="20% - Accent3 3 2 2 2 5 2" xfId="6287" xr:uid="{765C46C6-504A-43F7-976F-42CB31F00579}"/>
    <cellStyle name="20% - Accent3 3 2 2 2 6" xfId="6288" xr:uid="{165E8BC1-6E58-49A7-95E8-F00359399BD5}"/>
    <cellStyle name="20% - Accent3 3 2 2 3" xfId="6289" xr:uid="{2D5F14B1-86D5-47C0-9D4E-E07E289EDB5E}"/>
    <cellStyle name="20% - Accent3 3 2 2 3 2" xfId="6290" xr:uid="{75D8BCEA-88A0-4EDE-B729-A3C8CC25070B}"/>
    <cellStyle name="20% - Accent3 3 2 2 3 2 2" xfId="6291" xr:uid="{6CAE7152-21B9-43BE-AB2D-D40F53055703}"/>
    <cellStyle name="20% - Accent3 3 2 2 3 3" xfId="6292" xr:uid="{C6A2C232-0992-4053-97A4-8248CA028470}"/>
    <cellStyle name="20% - Accent3 3 2 2 4" xfId="6293" xr:uid="{AAEB230B-91C3-424E-99B8-8E4BAFEE84C8}"/>
    <cellStyle name="20% - Accent3 3 2 2 4 2" xfId="6294" xr:uid="{56230E76-AD19-4B09-B157-D1FAE272BFF3}"/>
    <cellStyle name="20% - Accent3 3 2 2 4 2 2" xfId="6295" xr:uid="{67D387D5-89FA-4117-B97B-C809B79378BE}"/>
    <cellStyle name="20% - Accent3 3 2 2 4 3" xfId="6296" xr:uid="{87C5DE60-73B9-4AB0-830E-6896AF06E972}"/>
    <cellStyle name="20% - Accent3 3 2 2 5" xfId="6297" xr:uid="{8187D5CD-09BB-4B59-A47A-138828BADB9B}"/>
    <cellStyle name="20% - Accent3 3 2 2 5 2" xfId="6298" xr:uid="{F2CB3AE8-1061-4C73-A8E3-23155619A3E3}"/>
    <cellStyle name="20% - Accent3 3 2 2 5 2 2" xfId="6299" xr:uid="{4FA65811-7AF2-4694-B5F0-93B645997194}"/>
    <cellStyle name="20% - Accent3 3 2 2 5 3" xfId="6300" xr:uid="{66E3B382-C7E0-4DED-9759-873D9C25266F}"/>
    <cellStyle name="20% - Accent3 3 2 2 6" xfId="6301" xr:uid="{E2105A99-3F3D-41FB-9F0C-EC1561A17CC2}"/>
    <cellStyle name="20% - Accent3 3 2 2 6 2" xfId="6302" xr:uid="{D291AE41-FCA0-408C-93FB-F647F42E87F4}"/>
    <cellStyle name="20% - Accent3 3 2 2 7" xfId="6303" xr:uid="{C73E8F8B-D3FB-4EF7-8B4C-433D4BE82FBA}"/>
    <cellStyle name="20% - Accent3 3 2 3" xfId="6304" xr:uid="{FA334916-1B75-496B-A61E-D4DF21A91D7D}"/>
    <cellStyle name="20% - Accent3 3 2 3 2" xfId="6305" xr:uid="{F35B31A6-1C93-4F5F-8DF5-7C7F0E1B4B15}"/>
    <cellStyle name="20% - Accent3 3 2 3 2 2" xfId="6306" xr:uid="{7E3D0C29-7EA0-403B-B883-AC6B024BD21D}"/>
    <cellStyle name="20% - Accent3 3 2 3 2 2 2" xfId="6307" xr:uid="{1BA39C84-3BF5-4CC9-8410-E997EE1F5BEE}"/>
    <cellStyle name="20% - Accent3 3 2 3 2 3" xfId="6308" xr:uid="{057EF7E7-BC5D-4F3A-AECD-EC8DBCBF8A2E}"/>
    <cellStyle name="20% - Accent3 3 2 3 3" xfId="6309" xr:uid="{82B97FF5-3D63-4F70-8678-7E23BE06D8F4}"/>
    <cellStyle name="20% - Accent3 3 2 3 3 2" xfId="6310" xr:uid="{FA871B78-7FB0-4D55-A0AD-6C505342FA6C}"/>
    <cellStyle name="20% - Accent3 3 2 3 3 2 2" xfId="6311" xr:uid="{CCB7B976-5A43-4DFC-B718-0177A83A402A}"/>
    <cellStyle name="20% - Accent3 3 2 3 3 3" xfId="6312" xr:uid="{31255340-946C-4067-9CE8-C285E7800B8A}"/>
    <cellStyle name="20% - Accent3 3 2 3 4" xfId="6313" xr:uid="{AE5F7D0A-2C95-4BAB-AACE-E8474EE469FE}"/>
    <cellStyle name="20% - Accent3 3 2 3 4 2" xfId="6314" xr:uid="{4B21736D-A5DC-455A-9D0C-38669E69B4AC}"/>
    <cellStyle name="20% - Accent3 3 2 3 4 2 2" xfId="6315" xr:uid="{DCF8A106-8263-4E60-98A5-BE8B6E7B0E2B}"/>
    <cellStyle name="20% - Accent3 3 2 3 4 3" xfId="6316" xr:uid="{58BF21F2-9A8D-4BF0-A283-D9DF6FE99D87}"/>
    <cellStyle name="20% - Accent3 3 2 3 5" xfId="6317" xr:uid="{6F9E9F4E-EC9F-4A0F-A42B-22C34C004C4C}"/>
    <cellStyle name="20% - Accent3 3 2 3 5 2" xfId="6318" xr:uid="{2C0194E0-C9C3-4D76-B1AB-4D1514E8958F}"/>
    <cellStyle name="20% - Accent3 3 2 3 6" xfId="6319" xr:uid="{113367F8-7C8B-4D43-B158-C70C4EB05270}"/>
    <cellStyle name="20% - Accent3 3 2 4" xfId="6320" xr:uid="{5F862AFB-D834-4923-9C1C-13788C2A4D16}"/>
    <cellStyle name="20% - Accent3 3 2 4 2" xfId="6321" xr:uid="{B9192770-0C99-40DD-8A5C-8003B604A839}"/>
    <cellStyle name="20% - Accent3 3 2 4 2 2" xfId="6322" xr:uid="{D608FE9B-ED6F-4BA9-B992-1CB6CFA2F8D5}"/>
    <cellStyle name="20% - Accent3 3 2 4 3" xfId="6323" xr:uid="{0F15AD00-D100-4247-B1EA-B04767F5EE3D}"/>
    <cellStyle name="20% - Accent3 3 2 5" xfId="6324" xr:uid="{88F69E61-C270-48D5-8237-86A1E84CBD31}"/>
    <cellStyle name="20% - Accent3 3 2 5 2" xfId="6325" xr:uid="{9BB5E793-C169-4BF7-A63D-AB04F4AD32EC}"/>
    <cellStyle name="20% - Accent3 3 2 5 2 2" xfId="6326" xr:uid="{072A56E4-15A6-49BA-8401-F0C9A24DE1EC}"/>
    <cellStyle name="20% - Accent3 3 2 5 3" xfId="6327" xr:uid="{2F71EDD2-7FB0-4C14-97A2-3B746FD90907}"/>
    <cellStyle name="20% - Accent3 3 2 6" xfId="6328" xr:uid="{91A902E3-DCD5-43B8-A091-18607657AAC5}"/>
    <cellStyle name="20% - Accent3 3 2 6 2" xfId="6329" xr:uid="{7E4E9543-7F03-4AE5-A893-A1526038D769}"/>
    <cellStyle name="20% - Accent3 3 2 6 2 2" xfId="6330" xr:uid="{002B5660-304F-47B1-8229-45F9B6AA43D7}"/>
    <cellStyle name="20% - Accent3 3 2 6 3" xfId="6331" xr:uid="{5522EDA9-2053-4A75-9B5E-C1E4AE65F96B}"/>
    <cellStyle name="20% - Accent3 3 2 7" xfId="6332" xr:uid="{F3B2907C-1CBE-4C59-B713-589E64BE411C}"/>
    <cellStyle name="20% - Accent3 3 2 7 2" xfId="6333" xr:uid="{D83C8ECB-6923-40E2-8222-AC6C87E19B8E}"/>
    <cellStyle name="20% - Accent3 3 2 8" xfId="6334" xr:uid="{D9582EB9-DFDF-4816-824D-A16346868801}"/>
    <cellStyle name="20% - Accent3 3 3" xfId="6335" xr:uid="{61FAA0D0-CD30-4ABC-B952-23EB9AFFCAE8}"/>
    <cellStyle name="20% - Accent3 3 3 2" xfId="6336" xr:uid="{E7F13E9A-E597-4C5D-A156-5E73C391BE0E}"/>
    <cellStyle name="20% - Accent3 3 3 2 2" xfId="6337" xr:uid="{A581A9CE-D512-42DC-A6B7-706D405A3730}"/>
    <cellStyle name="20% - Accent3 3 3 2 2 2" xfId="6338" xr:uid="{3B80467E-26D6-4373-B703-6A4F4E506009}"/>
    <cellStyle name="20% - Accent3 3 3 2 2 2 2" xfId="6339" xr:uid="{4CBF3218-FDC7-4127-ABF6-C010DC977DEB}"/>
    <cellStyle name="20% - Accent3 3 3 2 2 2 2 2" xfId="6340" xr:uid="{65FFE9C1-F848-4856-9BA1-5A0A742D5329}"/>
    <cellStyle name="20% - Accent3 3 3 2 2 2 3" xfId="6341" xr:uid="{DEF58457-0742-4C5B-B0A2-7208A92932B6}"/>
    <cellStyle name="20% - Accent3 3 3 2 2 3" xfId="6342" xr:uid="{6D25301A-DA8A-4AB2-81EF-AFA23591AE3E}"/>
    <cellStyle name="20% - Accent3 3 3 2 2 3 2" xfId="6343" xr:uid="{FA40533D-E69B-4ACA-8D24-0B7AC8068605}"/>
    <cellStyle name="20% - Accent3 3 3 2 2 3 2 2" xfId="6344" xr:uid="{2D799189-8F0F-400C-B19A-AEB7E79FFA91}"/>
    <cellStyle name="20% - Accent3 3 3 2 2 3 3" xfId="6345" xr:uid="{526BA73C-EA9F-4A2C-A1C5-07A688268486}"/>
    <cellStyle name="20% - Accent3 3 3 2 2 4" xfId="6346" xr:uid="{B908BE18-0CB5-45D9-AEF3-7978A8FA4CE9}"/>
    <cellStyle name="20% - Accent3 3 3 2 2 4 2" xfId="6347" xr:uid="{A44B1F5D-8E12-4B3D-9AF2-AA94A16E8417}"/>
    <cellStyle name="20% - Accent3 3 3 2 2 4 2 2" xfId="6348" xr:uid="{2664FF33-7301-4B40-8D0F-909EF75D6570}"/>
    <cellStyle name="20% - Accent3 3 3 2 2 4 3" xfId="6349" xr:uid="{903E2E65-A20C-431D-874F-179A5F43E485}"/>
    <cellStyle name="20% - Accent3 3 3 2 2 5" xfId="6350" xr:uid="{11DD8EF1-6FF8-49E7-8A72-17695AA0E569}"/>
    <cellStyle name="20% - Accent3 3 3 2 2 5 2" xfId="6351" xr:uid="{6EA764E1-2AF5-419C-8D80-C01C9AA12D39}"/>
    <cellStyle name="20% - Accent3 3 3 2 2 6" xfId="6352" xr:uid="{8379CFFB-311F-4B88-AF4F-F85A0A9EAE3B}"/>
    <cellStyle name="20% - Accent3 3 3 2 3" xfId="6353" xr:uid="{4F4F59EF-2697-4496-AABB-832BD0350AD7}"/>
    <cellStyle name="20% - Accent3 3 3 2 3 2" xfId="6354" xr:uid="{3CF9565A-773F-4ED4-A804-A89042FA68DF}"/>
    <cellStyle name="20% - Accent3 3 3 2 3 2 2" xfId="6355" xr:uid="{92F00874-7F10-4A03-B449-89E6242AFADC}"/>
    <cellStyle name="20% - Accent3 3 3 2 3 3" xfId="6356" xr:uid="{B4EE43A5-A1CD-49E8-B2AA-7AE15F71C74A}"/>
    <cellStyle name="20% - Accent3 3 3 2 4" xfId="6357" xr:uid="{581B1DEB-547F-4054-84D6-70E022B7EBF9}"/>
    <cellStyle name="20% - Accent3 3 3 2 4 2" xfId="6358" xr:uid="{52913A35-4C5E-42F0-92A2-9976A8C3B9E9}"/>
    <cellStyle name="20% - Accent3 3 3 2 4 2 2" xfId="6359" xr:uid="{BB1F5936-7782-4ED4-93FC-76EE8CB1C697}"/>
    <cellStyle name="20% - Accent3 3 3 2 4 3" xfId="6360" xr:uid="{D3A80F87-C7B0-459C-86A2-19FF381348B9}"/>
    <cellStyle name="20% - Accent3 3 3 2 5" xfId="6361" xr:uid="{039405B6-6844-4A5D-B949-B85420F92156}"/>
    <cellStyle name="20% - Accent3 3 3 2 5 2" xfId="6362" xr:uid="{807182CB-75A8-4393-AC5A-B494E0D76874}"/>
    <cellStyle name="20% - Accent3 3 3 2 5 2 2" xfId="6363" xr:uid="{B8323F84-11B7-479E-84C6-38052A93F139}"/>
    <cellStyle name="20% - Accent3 3 3 2 5 3" xfId="6364" xr:uid="{638FA274-6C82-4372-A79B-23EAE1C1690B}"/>
    <cellStyle name="20% - Accent3 3 3 2 6" xfId="6365" xr:uid="{7764F3CF-4E2E-4C4C-849C-4F47CC922E39}"/>
    <cellStyle name="20% - Accent3 3 3 2 6 2" xfId="6366" xr:uid="{6631FB93-5FB2-4785-A9B5-8F032A62D639}"/>
    <cellStyle name="20% - Accent3 3 3 2 7" xfId="6367" xr:uid="{F59EDCEB-BE6F-4463-9B44-D3F66A6ABB44}"/>
    <cellStyle name="20% - Accent3 3 3 3" xfId="6368" xr:uid="{CD9FC0A2-707C-45E4-BF79-59B715ED129E}"/>
    <cellStyle name="20% - Accent3 3 3 3 2" xfId="6369" xr:uid="{C99F156D-A58F-4955-94EF-E7C7CF12FB56}"/>
    <cellStyle name="20% - Accent3 3 3 3 2 2" xfId="6370" xr:uid="{5AF9BC54-8068-4210-A0D3-86188108FDA2}"/>
    <cellStyle name="20% - Accent3 3 3 3 2 2 2" xfId="6371" xr:uid="{AFDF412A-A019-4264-8388-E49A3FE00E7F}"/>
    <cellStyle name="20% - Accent3 3 3 3 2 3" xfId="6372" xr:uid="{3AEC9788-0435-483A-89B6-26CB4041198C}"/>
    <cellStyle name="20% - Accent3 3 3 3 3" xfId="6373" xr:uid="{99EDEB6B-BAA6-4F8C-9E43-AA88DF52EE08}"/>
    <cellStyle name="20% - Accent3 3 3 3 3 2" xfId="6374" xr:uid="{806D6474-C246-4759-9F37-61B736BDBFF3}"/>
    <cellStyle name="20% - Accent3 3 3 3 3 2 2" xfId="6375" xr:uid="{1AB74C72-88B7-4DEE-99AA-2D53E6EA0491}"/>
    <cellStyle name="20% - Accent3 3 3 3 3 3" xfId="6376" xr:uid="{8BD6074E-480E-41F2-BB6F-625A62DB64FE}"/>
    <cellStyle name="20% - Accent3 3 3 3 4" xfId="6377" xr:uid="{3577931E-CB35-4FF2-86FA-8E9D6258FD04}"/>
    <cellStyle name="20% - Accent3 3 3 3 4 2" xfId="6378" xr:uid="{63832B93-4F7A-4606-BDD6-A319858C4B11}"/>
    <cellStyle name="20% - Accent3 3 3 3 4 2 2" xfId="6379" xr:uid="{797E375A-A1EB-4DD0-9E2A-6F00BF3A944E}"/>
    <cellStyle name="20% - Accent3 3 3 3 4 3" xfId="6380" xr:uid="{B90AC726-C466-4063-AD66-BC9A5FBF0F56}"/>
    <cellStyle name="20% - Accent3 3 3 3 5" xfId="6381" xr:uid="{877FF33E-54B8-4F32-98AF-D9E0746FEDA9}"/>
    <cellStyle name="20% - Accent3 3 3 3 5 2" xfId="6382" xr:uid="{1B857C20-1BCA-42CA-855D-F5D76113AA55}"/>
    <cellStyle name="20% - Accent3 3 3 3 6" xfId="6383" xr:uid="{6807A2A7-AA36-4914-9C95-6AC491CF8884}"/>
    <cellStyle name="20% - Accent3 3 3 4" xfId="6384" xr:uid="{33C80932-283C-4CAA-97A5-4AE850C7B007}"/>
    <cellStyle name="20% - Accent3 3 3 4 2" xfId="6385" xr:uid="{BE65AB91-E4A5-406A-95A2-253D4D44C6DC}"/>
    <cellStyle name="20% - Accent3 3 3 4 2 2" xfId="6386" xr:uid="{09489267-0CD5-49D2-B54A-BA9F70CA3A8E}"/>
    <cellStyle name="20% - Accent3 3 3 4 3" xfId="6387" xr:uid="{25CC7D85-77F2-434C-9EDE-90CDE9C0E2CC}"/>
    <cellStyle name="20% - Accent3 3 3 5" xfId="6388" xr:uid="{2336E438-CC9C-4C48-828F-CA97A668FA48}"/>
    <cellStyle name="20% - Accent3 3 3 5 2" xfId="6389" xr:uid="{0F421815-2A71-4A17-8122-FF7247B99C1F}"/>
    <cellStyle name="20% - Accent3 3 3 5 2 2" xfId="6390" xr:uid="{A652FBC3-749A-4BF2-A88A-01DB08025058}"/>
    <cellStyle name="20% - Accent3 3 3 5 3" xfId="6391" xr:uid="{66C15BCF-F7A3-4246-B7C0-4662AD496EE6}"/>
    <cellStyle name="20% - Accent3 3 3 6" xfId="6392" xr:uid="{72417D63-91CD-4521-8EEC-556DC0CD6ECA}"/>
    <cellStyle name="20% - Accent3 3 3 6 2" xfId="6393" xr:uid="{32312C21-4B6D-4265-A6EB-1B6EA04BC1AF}"/>
    <cellStyle name="20% - Accent3 3 3 6 2 2" xfId="6394" xr:uid="{569EEE71-4A25-471D-8D34-91D16B990803}"/>
    <cellStyle name="20% - Accent3 3 3 6 3" xfId="6395" xr:uid="{CA73479D-236D-4C18-9C6F-376B2B1C57C9}"/>
    <cellStyle name="20% - Accent3 3 3 7" xfId="6396" xr:uid="{B70865F7-318F-4C56-BCC3-B123B27F061E}"/>
    <cellStyle name="20% - Accent3 3 3 7 2" xfId="6397" xr:uid="{9497B37D-D4F3-40E0-914D-ED8A1588664C}"/>
    <cellStyle name="20% - Accent3 3 3 8" xfId="6398" xr:uid="{9BBF47AA-C9E6-4A63-9A4A-9B783818F7C4}"/>
    <cellStyle name="20% - Accent3 3 4" xfId="6399" xr:uid="{4F5E172B-405B-4390-8599-7B840363CCCB}"/>
    <cellStyle name="20% - Accent3 3 4 2" xfId="6400" xr:uid="{2C11F647-D350-41B8-82CD-2CD4DA1CAAB8}"/>
    <cellStyle name="20% - Accent3 3 4 2 2" xfId="6401" xr:uid="{9302D5C8-1097-430B-AA8D-FEC0EDEEB745}"/>
    <cellStyle name="20% - Accent3 3 4 2 2 2" xfId="6402" xr:uid="{4A3265AD-00E8-4E8C-9EAF-628B443E2058}"/>
    <cellStyle name="20% - Accent3 3 4 2 2 2 2" xfId="6403" xr:uid="{C2E4837F-B18C-4F7B-8339-0AE215B4ABB1}"/>
    <cellStyle name="20% - Accent3 3 4 2 2 3" xfId="6404" xr:uid="{5D9BD114-6AF8-450C-B592-0FF168882D33}"/>
    <cellStyle name="20% - Accent3 3 4 2 3" xfId="6405" xr:uid="{BF9F1456-73E5-411E-8A3E-69D7B624D0B3}"/>
    <cellStyle name="20% - Accent3 3 4 2 3 2" xfId="6406" xr:uid="{8226BBB9-485F-4A67-A2E0-EB3A14CBA664}"/>
    <cellStyle name="20% - Accent3 3 4 2 3 2 2" xfId="6407" xr:uid="{B373D441-7E92-4A6C-95B5-FDC6559245E3}"/>
    <cellStyle name="20% - Accent3 3 4 2 3 3" xfId="6408" xr:uid="{12A88883-5EE9-43B6-B31A-AE5F41CE7A08}"/>
    <cellStyle name="20% - Accent3 3 4 2 4" xfId="6409" xr:uid="{7ECFCFDA-E98B-49DE-AAD0-2469B65273A5}"/>
    <cellStyle name="20% - Accent3 3 4 2 4 2" xfId="6410" xr:uid="{3B92FD98-ED8F-4846-8325-B85C16FC9D28}"/>
    <cellStyle name="20% - Accent3 3 4 2 4 2 2" xfId="6411" xr:uid="{FE1ACD8D-A71E-412B-B34C-7855BBC00996}"/>
    <cellStyle name="20% - Accent3 3 4 2 4 3" xfId="6412" xr:uid="{A6D62D16-5499-4FF4-B911-C8C57D77BB4D}"/>
    <cellStyle name="20% - Accent3 3 4 2 5" xfId="6413" xr:uid="{9A06B175-A5E5-49F9-A144-EFE91CB74A44}"/>
    <cellStyle name="20% - Accent3 3 4 2 5 2" xfId="6414" xr:uid="{D3A4F4FC-2D26-408A-B673-B3C751B89315}"/>
    <cellStyle name="20% - Accent3 3 4 2 6" xfId="6415" xr:uid="{64ADB65C-701B-44E1-A03A-F87D7C52C921}"/>
    <cellStyle name="20% - Accent3 3 4 3" xfId="6416" xr:uid="{B50503E1-BBC3-4362-A527-CE367F56C3A8}"/>
    <cellStyle name="20% - Accent3 3 4 3 2" xfId="6417" xr:uid="{46D1EED7-F3F9-49AB-A873-4193BC1205D4}"/>
    <cellStyle name="20% - Accent3 3 4 3 2 2" xfId="6418" xr:uid="{A2FE2393-F003-42E8-921F-554991370178}"/>
    <cellStyle name="20% - Accent3 3 4 3 3" xfId="6419" xr:uid="{BB25CA86-17F3-404E-A4B2-763A5195DD19}"/>
    <cellStyle name="20% - Accent3 3 4 4" xfId="6420" xr:uid="{9860C8D4-5B3C-4F1E-894C-6D1DE0E1370B}"/>
    <cellStyle name="20% - Accent3 3 4 4 2" xfId="6421" xr:uid="{829C755C-371A-4195-B8A4-F1E4FCAE153A}"/>
    <cellStyle name="20% - Accent3 3 4 4 2 2" xfId="6422" xr:uid="{04ADC70A-92D4-4155-AD2B-1B8AED85DD9A}"/>
    <cellStyle name="20% - Accent3 3 4 4 3" xfId="6423" xr:uid="{85EDA3BF-E8D7-4D64-8A5A-8407AF8CAFE1}"/>
    <cellStyle name="20% - Accent3 3 4 5" xfId="6424" xr:uid="{714D7CF4-3239-486E-99CA-49F0415E9681}"/>
    <cellStyle name="20% - Accent3 3 4 5 2" xfId="6425" xr:uid="{8D7BFBBA-372B-4DAD-A7CE-E321C05956BB}"/>
    <cellStyle name="20% - Accent3 3 4 5 2 2" xfId="6426" xr:uid="{C104A488-DF37-4E17-8548-A2FE0E341D44}"/>
    <cellStyle name="20% - Accent3 3 4 5 3" xfId="6427" xr:uid="{F9B59FEF-AF22-4ED1-BDC0-8148AD193DD4}"/>
    <cellStyle name="20% - Accent3 3 4 6" xfId="6428" xr:uid="{274106A3-D9EC-4CE9-B387-19CD8180B39A}"/>
    <cellStyle name="20% - Accent3 3 4 6 2" xfId="6429" xr:uid="{6F11E335-0BFB-4CC2-A4D8-C33F1B128396}"/>
    <cellStyle name="20% - Accent3 3 4 7" xfId="6430" xr:uid="{3D611856-CBC3-4768-B496-C8971BE7D9F6}"/>
    <cellStyle name="20% - Accent3 3 5" xfId="6431" xr:uid="{A404E9FC-FAEA-4329-84B3-5E02B61B8EA4}"/>
    <cellStyle name="20% - Accent3 3 5 2" xfId="6432" xr:uid="{351C10C8-803A-4756-B206-71D597C52EC9}"/>
    <cellStyle name="20% - Accent3 3 5 2 2" xfId="6433" xr:uid="{FE493A5B-94EF-4A2F-9121-0CC0F9DF9C31}"/>
    <cellStyle name="20% - Accent3 3 5 2 2 2" xfId="6434" xr:uid="{9F90F949-7D8E-414D-8F2D-7211ABFE0FD5}"/>
    <cellStyle name="20% - Accent3 3 5 2 2 2 2" xfId="6435" xr:uid="{DEAB9A26-CD5B-4310-9B93-51E0F5325AC0}"/>
    <cellStyle name="20% - Accent3 3 5 2 2 3" xfId="6436" xr:uid="{CEF6A527-0232-47CF-B1FE-6891849F2AD3}"/>
    <cellStyle name="20% - Accent3 3 5 2 3" xfId="6437" xr:uid="{98581E02-E990-4103-889B-A4E5C4F7C7B7}"/>
    <cellStyle name="20% - Accent3 3 5 2 3 2" xfId="6438" xr:uid="{3B1AD14C-F5EE-4797-BC3A-659BD1222FDC}"/>
    <cellStyle name="20% - Accent3 3 5 2 3 2 2" xfId="6439" xr:uid="{3F4DE5B8-4F2F-4179-B822-304023EDE0D7}"/>
    <cellStyle name="20% - Accent3 3 5 2 3 3" xfId="6440" xr:uid="{01E411EC-6BFB-4748-B7BD-7A90B960D602}"/>
    <cellStyle name="20% - Accent3 3 5 2 4" xfId="6441" xr:uid="{EC9FBDD2-1705-485E-907D-968A79B82439}"/>
    <cellStyle name="20% - Accent3 3 5 2 4 2" xfId="6442" xr:uid="{5BED96DC-CF14-4CBC-AABC-93F5FF06CDD4}"/>
    <cellStyle name="20% - Accent3 3 5 2 4 2 2" xfId="6443" xr:uid="{EFD46229-126D-4513-B78A-21FB6357B1AD}"/>
    <cellStyle name="20% - Accent3 3 5 2 4 3" xfId="6444" xr:uid="{C94C40F3-D740-489E-BC9E-CC16113C21C5}"/>
    <cellStyle name="20% - Accent3 3 5 2 5" xfId="6445" xr:uid="{F83807BC-9527-409B-933D-ED05DEB8359F}"/>
    <cellStyle name="20% - Accent3 3 5 2 5 2" xfId="6446" xr:uid="{452B09F7-DF8F-4E32-AB9B-901F858AE8E8}"/>
    <cellStyle name="20% - Accent3 3 5 2 6" xfId="6447" xr:uid="{EBB840F6-8F27-4B9E-838A-63B3B7C5721D}"/>
    <cellStyle name="20% - Accent3 3 5 3" xfId="6448" xr:uid="{5B05716B-FBF5-4C4D-A70A-55A981BF87A7}"/>
    <cellStyle name="20% - Accent3 3 5 3 2" xfId="6449" xr:uid="{F366AFCC-EB40-4CBC-AC24-EE0C52E2A005}"/>
    <cellStyle name="20% - Accent3 3 5 3 2 2" xfId="6450" xr:uid="{4B54608F-9EC2-4D05-ABDB-3DBE30FDBBA3}"/>
    <cellStyle name="20% - Accent3 3 5 3 3" xfId="6451" xr:uid="{CAD87847-F4E8-47F9-A77B-7EEAA61BF40B}"/>
    <cellStyle name="20% - Accent3 3 5 4" xfId="6452" xr:uid="{5DD38D7D-F947-449D-9E4B-73EE6E50CBA3}"/>
    <cellStyle name="20% - Accent3 3 5 4 2" xfId="6453" xr:uid="{FF38B8C0-22B0-440E-9C19-4896F53B85E7}"/>
    <cellStyle name="20% - Accent3 3 5 4 2 2" xfId="6454" xr:uid="{A0F8A0F3-F68D-4FF7-B534-11FAAB0CF939}"/>
    <cellStyle name="20% - Accent3 3 5 4 3" xfId="6455" xr:uid="{B531ED05-4BAC-4206-B850-B3EBDB9F5496}"/>
    <cellStyle name="20% - Accent3 3 5 5" xfId="6456" xr:uid="{02ACC5FE-FBF3-4536-A18D-05E57B087F7C}"/>
    <cellStyle name="20% - Accent3 3 5 5 2" xfId="6457" xr:uid="{8F0D7B9D-8194-44C0-8FBB-25F86AA93A21}"/>
    <cellStyle name="20% - Accent3 3 5 5 2 2" xfId="6458" xr:uid="{16AF087F-2DF1-412E-8E69-47EBF3D3303C}"/>
    <cellStyle name="20% - Accent3 3 5 5 3" xfId="6459" xr:uid="{E9BE1F36-11E0-420D-B1BA-DE2058687163}"/>
    <cellStyle name="20% - Accent3 3 5 6" xfId="6460" xr:uid="{D825F86B-3219-46A6-8166-51FA5E98D068}"/>
    <cellStyle name="20% - Accent3 3 5 6 2" xfId="6461" xr:uid="{ED820F50-FEC0-444A-B507-D9202DD5E8F1}"/>
    <cellStyle name="20% - Accent3 3 5 7" xfId="6462" xr:uid="{C622E0A5-D643-46D0-B5B6-785AF56E163F}"/>
    <cellStyle name="20% - Accent3 3 6" xfId="6463" xr:uid="{1CEED98C-8046-499F-B506-5412AE1FB7B7}"/>
    <cellStyle name="20% - Accent3 3 6 2" xfId="6464" xr:uid="{4DA68C2E-FB44-40E2-A437-6AF6328A8E6E}"/>
    <cellStyle name="20% - Accent3 3 6 2 2" xfId="6465" xr:uid="{7165B435-3E5F-41D5-A910-332F90BE3845}"/>
    <cellStyle name="20% - Accent3 3 6 2 2 2" xfId="6466" xr:uid="{053F5550-5850-4218-A1CB-3F40C6D1E8E0}"/>
    <cellStyle name="20% - Accent3 3 6 2 3" xfId="6467" xr:uid="{518E1696-3EBA-4F1A-82CA-0D2F890F04F9}"/>
    <cellStyle name="20% - Accent3 3 6 3" xfId="6468" xr:uid="{5274167B-5561-415B-A9CC-CD9344223175}"/>
    <cellStyle name="20% - Accent3 3 6 3 2" xfId="6469" xr:uid="{4F381602-759E-4383-AEC2-6BEF8EECA0F0}"/>
    <cellStyle name="20% - Accent3 3 6 3 2 2" xfId="6470" xr:uid="{47E8295C-1309-497B-B96F-6CD64CB4821B}"/>
    <cellStyle name="20% - Accent3 3 6 3 3" xfId="6471" xr:uid="{7444AC21-7972-4620-A717-DAD7D8605154}"/>
    <cellStyle name="20% - Accent3 3 6 4" xfId="6472" xr:uid="{4D093AFB-5E47-401F-9A8C-E9EDE63F58DE}"/>
    <cellStyle name="20% - Accent3 3 6 4 2" xfId="6473" xr:uid="{CFAB9592-5F3E-45BB-A54D-B9BC197CA2B4}"/>
    <cellStyle name="20% - Accent3 3 6 4 2 2" xfId="6474" xr:uid="{BDF8321F-19EF-4125-AB22-01F4A5EB9431}"/>
    <cellStyle name="20% - Accent3 3 6 4 3" xfId="6475" xr:uid="{52E37F45-3E67-4CD0-B99C-339256E5F583}"/>
    <cellStyle name="20% - Accent3 3 6 5" xfId="6476" xr:uid="{464E8F40-07AD-4528-B5E8-B93FDE6684AB}"/>
    <cellStyle name="20% - Accent3 3 6 5 2" xfId="6477" xr:uid="{332B37CA-9837-4A98-88A9-DF24D2D574D2}"/>
    <cellStyle name="20% - Accent3 3 6 6" xfId="6478" xr:uid="{670D38B3-1C8B-482C-A248-22E6F97C0085}"/>
    <cellStyle name="20% - Accent3 3 7" xfId="6479" xr:uid="{EAF68DE1-1DD5-422E-BFAE-2D20A579FC46}"/>
    <cellStyle name="20% - Accent3 3 7 2" xfId="6480" xr:uid="{2F58B1A7-6ABC-48A9-AED9-47817C55CD9A}"/>
    <cellStyle name="20% - Accent3 3 7 2 2" xfId="6481" xr:uid="{B91CE599-EB04-439A-BA1B-38219510B2E5}"/>
    <cellStyle name="20% - Accent3 3 7 2 2 2" xfId="6482" xr:uid="{26AC8390-B022-467F-8859-830302624503}"/>
    <cellStyle name="20% - Accent3 3 7 2 3" xfId="6483" xr:uid="{15687247-1E51-4983-8931-52C072CC3969}"/>
    <cellStyle name="20% - Accent3 3 7 3" xfId="6484" xr:uid="{8F433633-B312-4744-BE70-6DB379A5D3D9}"/>
    <cellStyle name="20% - Accent3 3 7 3 2" xfId="6485" xr:uid="{1109FA93-4AD5-4760-A71C-5FDCAE1E0829}"/>
    <cellStyle name="20% - Accent3 3 7 3 2 2" xfId="6486" xr:uid="{E53B56BD-9E29-448B-8EC0-DE63BB069AF1}"/>
    <cellStyle name="20% - Accent3 3 7 3 3" xfId="6487" xr:uid="{7D06D912-89B7-477C-9AB8-7267A0FAAD3B}"/>
    <cellStyle name="20% - Accent3 3 7 4" xfId="6488" xr:uid="{487BEB2D-07CC-45A5-9C3B-001C5FA5FD01}"/>
    <cellStyle name="20% - Accent3 3 7 4 2" xfId="6489" xr:uid="{FB705B52-9E2E-446D-8A78-CC65AF3586C6}"/>
    <cellStyle name="20% - Accent3 3 7 4 2 2" xfId="6490" xr:uid="{CF2C4A67-6437-440B-8E00-FB92B49C108F}"/>
    <cellStyle name="20% - Accent3 3 7 4 3" xfId="6491" xr:uid="{AF131663-16F6-43D6-9617-E0E0C5156CBF}"/>
    <cellStyle name="20% - Accent3 3 7 5" xfId="6492" xr:uid="{85A4409E-220E-44E6-A245-10E149098D5A}"/>
    <cellStyle name="20% - Accent3 3 7 5 2" xfId="6493" xr:uid="{21F3EF61-B3B3-4DBA-8C34-2AA30AFC8A08}"/>
    <cellStyle name="20% - Accent3 3 7 6" xfId="6494" xr:uid="{1BA387D3-A034-470E-840A-731A7F5E3FE9}"/>
    <cellStyle name="20% - Accent3 3 8" xfId="6495" xr:uid="{F2EC8456-FAE1-4C0D-B52F-E4726E4D64B4}"/>
    <cellStyle name="20% - Accent3 3 8 2" xfId="6496" xr:uid="{4432726E-381B-43F8-BA07-419FCC711664}"/>
    <cellStyle name="20% - Accent3 3 8 2 2" xfId="6497" xr:uid="{029883C6-8C37-41F6-9279-788C0707299D}"/>
    <cellStyle name="20% - Accent3 3 8 2 2 2" xfId="6498" xr:uid="{508448A5-AE9E-4FF3-B678-D60C7CFDB073}"/>
    <cellStyle name="20% - Accent3 3 8 2 3" xfId="6499" xr:uid="{85F991CC-1996-4F6A-A037-A972741D7CF6}"/>
    <cellStyle name="20% - Accent3 3 8 3" xfId="6500" xr:uid="{0BCFC1A6-0C04-4A70-9A09-F60F91BC37B2}"/>
    <cellStyle name="20% - Accent3 3 8 3 2" xfId="6501" xr:uid="{9B8B8F4E-34A0-41C4-94CF-3B29854046ED}"/>
    <cellStyle name="20% - Accent3 3 8 3 2 2" xfId="6502" xr:uid="{E279F535-D85E-4BA6-BF0A-353AFADC1F97}"/>
    <cellStyle name="20% - Accent3 3 8 3 3" xfId="6503" xr:uid="{8981AB3D-E60B-4277-BC7A-ACA15ADA5329}"/>
    <cellStyle name="20% - Accent3 3 8 4" xfId="6504" xr:uid="{2E0077BA-9224-44A1-B3C8-CFE2A8D36430}"/>
    <cellStyle name="20% - Accent3 3 8 4 2" xfId="6505" xr:uid="{CF78BB4B-AD19-4517-A8B0-93150EA0F87C}"/>
    <cellStyle name="20% - Accent3 3 8 4 2 2" xfId="6506" xr:uid="{3A6D3A49-C865-4D34-9AAA-F70453BE6736}"/>
    <cellStyle name="20% - Accent3 3 8 4 3" xfId="6507" xr:uid="{A3A99E7D-2F0A-416E-B53C-12016FE13C28}"/>
    <cellStyle name="20% - Accent3 3 8 5" xfId="6508" xr:uid="{741EB732-A159-42C1-A58B-DDB19A89DDDF}"/>
    <cellStyle name="20% - Accent3 3 8 5 2" xfId="6509" xr:uid="{3640EF45-0522-4D8A-A021-F8FFDBC0646C}"/>
    <cellStyle name="20% - Accent3 3 8 6" xfId="6510" xr:uid="{CA44BB92-D864-4C69-B163-F7AF94657DA4}"/>
    <cellStyle name="20% - Accent3 3 9" xfId="6511" xr:uid="{47535717-993C-45F1-97F9-327263B53E9F}"/>
    <cellStyle name="20% - Accent3 3 9 2" xfId="6512" xr:uid="{9B3EECD2-0ECD-4667-B505-DA542E927E89}"/>
    <cellStyle name="20% - Accent3 3 9 2 2" xfId="6513" xr:uid="{D1E8367D-1EDB-46FD-BB20-494CD7BED9CC}"/>
    <cellStyle name="20% - Accent3 3 9 2 2 2" xfId="6514" xr:uid="{713F180A-8340-459F-8EB0-7F53DF695B7F}"/>
    <cellStyle name="20% - Accent3 3 9 2 3" xfId="6515" xr:uid="{04B67440-1F1C-4562-B7D4-1D951800FE5D}"/>
    <cellStyle name="20% - Accent3 3 9 3" xfId="6516" xr:uid="{DBB68DD3-5B13-4C91-92A8-2A77D346E0F4}"/>
    <cellStyle name="20% - Accent3 3 9 3 2" xfId="6517" xr:uid="{94E50806-ADF4-4CDF-B87E-575D165ECE7F}"/>
    <cellStyle name="20% - Accent3 3 9 3 2 2" xfId="6518" xr:uid="{4070DC97-7D2D-47AB-B695-70750D8ECFA5}"/>
    <cellStyle name="20% - Accent3 3 9 3 3" xfId="6519" xr:uid="{E2CAB046-6E74-43C5-A1D9-90D9BF262A98}"/>
    <cellStyle name="20% - Accent3 3 9 4" xfId="6520" xr:uid="{D0A6796E-314C-4432-BF84-3991FBFDEAC0}"/>
    <cellStyle name="20% - Accent3 3 9 4 2" xfId="6521" xr:uid="{18B5709F-F991-4DB6-BD5D-CF4AD2375427}"/>
    <cellStyle name="20% - Accent3 3 9 4 2 2" xfId="6522" xr:uid="{7444E2D7-0657-4A6C-A6AA-FC3FE190DDD5}"/>
    <cellStyle name="20% - Accent3 3 9 4 3" xfId="6523" xr:uid="{3E602433-E28B-43C9-9E87-A6F8AE6E8AF9}"/>
    <cellStyle name="20% - Accent3 3 9 5" xfId="6524" xr:uid="{29063391-E2EA-4592-A44D-01C3B825C7C6}"/>
    <cellStyle name="20% - Accent3 3 9 5 2" xfId="6525" xr:uid="{A9EBD71E-5DC2-432F-A6B6-0B3E8D168B9D}"/>
    <cellStyle name="20% - Accent3 3 9 6" xfId="6526" xr:uid="{F1CFAA93-7DD1-495B-8F08-71A1CB0CE0CF}"/>
    <cellStyle name="20% - Accent3 4" xfId="6527" xr:uid="{C4889B3F-3DE8-4CB5-982D-CAF6BABCC356}"/>
    <cellStyle name="20% - Accent3 4 10" xfId="6528" xr:uid="{3D95B24A-ED7F-4721-8107-B72A82ECFCAC}"/>
    <cellStyle name="20% - Accent3 4 10 2" xfId="6529" xr:uid="{8EAC0D09-E758-401B-A4D9-331C1B880F19}"/>
    <cellStyle name="20% - Accent3 4 10 2 2" xfId="6530" xr:uid="{57AF95EA-43AC-4C97-85A6-4E950728CAC1}"/>
    <cellStyle name="20% - Accent3 4 10 2 2 2" xfId="6531" xr:uid="{E7FC60FE-7E74-4466-89BC-9B1A2ACDB4F0}"/>
    <cellStyle name="20% - Accent3 4 10 2 3" xfId="6532" xr:uid="{5F7DE247-3E45-4785-B063-A2ABD57AF8CF}"/>
    <cellStyle name="20% - Accent3 4 10 3" xfId="6533" xr:uid="{4F4587D8-1D72-49DC-8E1A-78CB8CBA9C9B}"/>
    <cellStyle name="20% - Accent3 4 10 3 2" xfId="6534" xr:uid="{7B90D74F-54D8-4D68-AEF5-A6C3E2F9727E}"/>
    <cellStyle name="20% - Accent3 4 10 3 2 2" xfId="6535" xr:uid="{6D71FD2D-C78B-478F-B9B0-91F5F1529033}"/>
    <cellStyle name="20% - Accent3 4 10 3 3" xfId="6536" xr:uid="{52620429-D2BB-48C1-927B-AD9550391FC5}"/>
    <cellStyle name="20% - Accent3 4 10 4" xfId="6537" xr:uid="{B84A3D0E-A1A6-420A-AA8E-849DBF3E9DFF}"/>
    <cellStyle name="20% - Accent3 4 10 4 2" xfId="6538" xr:uid="{355ADCC8-677C-4BAC-BD81-EA8B97E6B05E}"/>
    <cellStyle name="20% - Accent3 4 10 4 2 2" xfId="6539" xr:uid="{33B5A047-BB64-4195-BB38-FDA55DD1A2DD}"/>
    <cellStyle name="20% - Accent3 4 10 4 3" xfId="6540" xr:uid="{EF7E5B9F-87F6-4C87-991A-C8974CBCB269}"/>
    <cellStyle name="20% - Accent3 4 10 5" xfId="6541" xr:uid="{4AC62AE2-7012-4C16-9D03-51F24880D653}"/>
    <cellStyle name="20% - Accent3 4 10 5 2" xfId="6542" xr:uid="{CC4A2A44-C564-47D4-B16D-05447029621F}"/>
    <cellStyle name="20% - Accent3 4 10 6" xfId="6543" xr:uid="{D8EB1D13-0FD2-41F0-8D65-8061A8D40E54}"/>
    <cellStyle name="20% - Accent3 4 11" xfId="6544" xr:uid="{FBF66587-E795-4CD9-893F-54AB39D5E286}"/>
    <cellStyle name="20% - Accent3 4 11 2" xfId="6545" xr:uid="{81B03333-B837-42F5-890C-9409C8AD5A56}"/>
    <cellStyle name="20% - Accent3 4 11 2 2" xfId="6546" xr:uid="{510ADF3D-407E-4E2A-97F9-2611335DB4C4}"/>
    <cellStyle name="20% - Accent3 4 11 3" xfId="6547" xr:uid="{606D51A8-A2E0-43B3-AC9E-A3F6640C1B2A}"/>
    <cellStyle name="20% - Accent3 4 12" xfId="6548" xr:uid="{A94719E7-97A6-4E3F-8215-6A5B57F90531}"/>
    <cellStyle name="20% - Accent3 4 12 2" xfId="6549" xr:uid="{0D91A376-994D-47C9-92EF-139853AD7215}"/>
    <cellStyle name="20% - Accent3 4 12 2 2" xfId="6550" xr:uid="{C589353C-359D-4AD3-BEC8-2EDF6371767C}"/>
    <cellStyle name="20% - Accent3 4 12 3" xfId="6551" xr:uid="{A8A70772-2518-4D77-84F0-BA29AF52E908}"/>
    <cellStyle name="20% - Accent3 4 13" xfId="6552" xr:uid="{E3B6A7AD-9556-463D-BFD2-BB57C377812F}"/>
    <cellStyle name="20% - Accent3 4 13 2" xfId="6553" xr:uid="{D4DA0554-8A41-4173-A7E1-C9C2DB170A78}"/>
    <cellStyle name="20% - Accent3 4 13 2 2" xfId="6554" xr:uid="{EE714220-C8DD-4DA4-B3D0-B7343C55336C}"/>
    <cellStyle name="20% - Accent3 4 13 3" xfId="6555" xr:uid="{AC83596B-F9C6-4715-80BC-CCA0EC395C33}"/>
    <cellStyle name="20% - Accent3 4 14" xfId="6556" xr:uid="{F0391A87-1236-41D2-B8DE-9D46B6FB8995}"/>
    <cellStyle name="20% - Accent3 4 14 2" xfId="6557" xr:uid="{AC1E75DD-7252-44BC-9C7C-B67FB7FE5D38}"/>
    <cellStyle name="20% - Accent3 4 14 2 2" xfId="6558" xr:uid="{F56D35D8-2945-47FC-98B3-D1AFB456EC5F}"/>
    <cellStyle name="20% - Accent3 4 14 3" xfId="6559" xr:uid="{C3D53C99-DD55-4E9E-A3CC-871F8B720074}"/>
    <cellStyle name="20% - Accent3 4 15" xfId="6560" xr:uid="{1334F5BC-2CE1-497C-A4D0-0CDB8F0917B7}"/>
    <cellStyle name="20% - Accent3 4 15 2" xfId="6561" xr:uid="{DF1D4C2E-CA82-45A5-B063-EE9747641C9F}"/>
    <cellStyle name="20% - Accent3 4 16" xfId="6562" xr:uid="{4847B82E-9A0E-45D2-8F20-B834A2822E6F}"/>
    <cellStyle name="20% - Accent3 4 2" xfId="6563" xr:uid="{B180E337-05A1-4D78-8FDB-371DB271F7D0}"/>
    <cellStyle name="20% - Accent3 4 2 2" xfId="6564" xr:uid="{712EBCC9-4545-4DC2-880E-2F35932CC1CA}"/>
    <cellStyle name="20% - Accent3 4 2 2 2" xfId="6565" xr:uid="{4BBD3014-6F1B-4825-97D3-15D7FC548572}"/>
    <cellStyle name="20% - Accent3 4 2 2 2 2" xfId="6566" xr:uid="{F2809030-8C2D-4A99-A7CC-AF7125FE9DE3}"/>
    <cellStyle name="20% - Accent3 4 2 2 2 2 2" xfId="6567" xr:uid="{97D5F808-7277-4676-8038-60110366F5F0}"/>
    <cellStyle name="20% - Accent3 4 2 2 2 2 2 2" xfId="6568" xr:uid="{EF399C18-7CBB-4E72-AADA-0A512D3A283B}"/>
    <cellStyle name="20% - Accent3 4 2 2 2 2 3" xfId="6569" xr:uid="{242F56C7-E7D7-439C-AC19-F216F47FB331}"/>
    <cellStyle name="20% - Accent3 4 2 2 2 3" xfId="6570" xr:uid="{0455FC06-CE51-4E01-A6B7-B03E1A9B7680}"/>
    <cellStyle name="20% - Accent3 4 2 2 2 3 2" xfId="6571" xr:uid="{B3BBAA41-D9B4-4823-A375-64D6858B805F}"/>
    <cellStyle name="20% - Accent3 4 2 2 2 3 2 2" xfId="6572" xr:uid="{D66A4AC7-8FB1-4A53-94F1-8CDDC7A83AF7}"/>
    <cellStyle name="20% - Accent3 4 2 2 2 3 3" xfId="6573" xr:uid="{8FC00688-1300-4CFD-83FF-E4C373BDBFEE}"/>
    <cellStyle name="20% - Accent3 4 2 2 2 4" xfId="6574" xr:uid="{CC21C701-4AA4-4081-BB5E-F3FF7A1D6006}"/>
    <cellStyle name="20% - Accent3 4 2 2 2 4 2" xfId="6575" xr:uid="{E9F78B1E-19BA-4D15-80B4-55FECB041468}"/>
    <cellStyle name="20% - Accent3 4 2 2 2 4 2 2" xfId="6576" xr:uid="{FACF4183-C362-427F-B686-EE6A972E3EB5}"/>
    <cellStyle name="20% - Accent3 4 2 2 2 4 3" xfId="6577" xr:uid="{B04436D5-45C2-417F-B1BF-A4BC453CE484}"/>
    <cellStyle name="20% - Accent3 4 2 2 2 5" xfId="6578" xr:uid="{6CB9090D-3ACC-40DC-B9E0-DEFD0640637A}"/>
    <cellStyle name="20% - Accent3 4 2 2 2 5 2" xfId="6579" xr:uid="{8E48A38D-5811-4532-897C-9915CE906A8B}"/>
    <cellStyle name="20% - Accent3 4 2 2 2 6" xfId="6580" xr:uid="{73268219-1B24-48CD-9F95-E51FE78E08BE}"/>
    <cellStyle name="20% - Accent3 4 2 2 3" xfId="6581" xr:uid="{3D60561A-0AA9-46F9-83D3-48C949EFE95A}"/>
    <cellStyle name="20% - Accent3 4 2 2 3 2" xfId="6582" xr:uid="{705738D4-290C-4CFF-8CE0-6D476688D17D}"/>
    <cellStyle name="20% - Accent3 4 2 2 3 2 2" xfId="6583" xr:uid="{B9A8B552-2C9C-4A17-9FE2-8CD82BDCE1B2}"/>
    <cellStyle name="20% - Accent3 4 2 2 3 3" xfId="6584" xr:uid="{3DCE8438-C787-4764-9F82-68C8A9DECC26}"/>
    <cellStyle name="20% - Accent3 4 2 2 4" xfId="6585" xr:uid="{E5D1A9DC-893C-472E-A6BB-A9BD1CFED31E}"/>
    <cellStyle name="20% - Accent3 4 2 2 4 2" xfId="6586" xr:uid="{C5AF0CD5-4ECA-41C3-8DCE-E30FD8773735}"/>
    <cellStyle name="20% - Accent3 4 2 2 4 2 2" xfId="6587" xr:uid="{EDFE8588-2933-4702-80BF-59BE358E7376}"/>
    <cellStyle name="20% - Accent3 4 2 2 4 3" xfId="6588" xr:uid="{1307F15D-5930-4202-B3B4-A13890BD49FA}"/>
    <cellStyle name="20% - Accent3 4 2 2 5" xfId="6589" xr:uid="{12D2995A-63A4-405B-963C-48C581AD2E5E}"/>
    <cellStyle name="20% - Accent3 4 2 2 5 2" xfId="6590" xr:uid="{915EE301-EB3C-4295-B9A8-95E12001A082}"/>
    <cellStyle name="20% - Accent3 4 2 2 5 2 2" xfId="6591" xr:uid="{7BA39003-D9FE-4D9A-B24D-BD6AA234F3D8}"/>
    <cellStyle name="20% - Accent3 4 2 2 5 3" xfId="6592" xr:uid="{C77F974A-E2D4-4532-8B09-8C441A6F8D42}"/>
    <cellStyle name="20% - Accent3 4 2 2 6" xfId="6593" xr:uid="{95478326-12D0-4CF7-9C22-2080DCE5BA27}"/>
    <cellStyle name="20% - Accent3 4 2 2 6 2" xfId="6594" xr:uid="{C7E38362-2288-4206-A549-CCCA3EA1AA10}"/>
    <cellStyle name="20% - Accent3 4 2 2 7" xfId="6595" xr:uid="{664B6D9D-A9AD-49A4-A8CA-8454F0314197}"/>
    <cellStyle name="20% - Accent3 4 2 3" xfId="6596" xr:uid="{09DD3077-2CBE-4E1E-AF13-E3E1BC13B8C8}"/>
    <cellStyle name="20% - Accent3 4 2 3 2" xfId="6597" xr:uid="{EC063BBB-2D5A-4C8E-B091-A90682333F95}"/>
    <cellStyle name="20% - Accent3 4 2 3 2 2" xfId="6598" xr:uid="{D7BBCD3D-49FE-4867-9DF1-CABA285A6C56}"/>
    <cellStyle name="20% - Accent3 4 2 3 2 2 2" xfId="6599" xr:uid="{69FB38BC-A3FB-4045-86D4-2EA5459F75D5}"/>
    <cellStyle name="20% - Accent3 4 2 3 2 3" xfId="6600" xr:uid="{E8E542E3-CD51-43CE-875C-DB5CFF5FC662}"/>
    <cellStyle name="20% - Accent3 4 2 3 3" xfId="6601" xr:uid="{442DD1C0-137D-49DE-A375-5E578B217ED5}"/>
    <cellStyle name="20% - Accent3 4 2 3 3 2" xfId="6602" xr:uid="{2A78CB88-6979-4ADD-BFF5-09DD5F59618F}"/>
    <cellStyle name="20% - Accent3 4 2 3 3 2 2" xfId="6603" xr:uid="{AB820BDA-1115-49C7-8379-B23B597D3BA3}"/>
    <cellStyle name="20% - Accent3 4 2 3 3 3" xfId="6604" xr:uid="{CA2F578B-A1F0-4A5A-9E33-63759B6ECB84}"/>
    <cellStyle name="20% - Accent3 4 2 3 4" xfId="6605" xr:uid="{D495AEFE-E9EC-48CF-AAE9-93A44EA9ED9F}"/>
    <cellStyle name="20% - Accent3 4 2 3 4 2" xfId="6606" xr:uid="{99BFFAEA-8A22-46C8-B4A8-7D72F3308503}"/>
    <cellStyle name="20% - Accent3 4 2 3 4 2 2" xfId="6607" xr:uid="{395ABED0-0800-437E-91F1-4872264EAC11}"/>
    <cellStyle name="20% - Accent3 4 2 3 4 3" xfId="6608" xr:uid="{F68DAE6E-B4DB-4674-AB32-2A293F29EA4A}"/>
    <cellStyle name="20% - Accent3 4 2 3 5" xfId="6609" xr:uid="{53B4D8AC-2C6D-4EFC-B009-5C81AE199098}"/>
    <cellStyle name="20% - Accent3 4 2 3 5 2" xfId="6610" xr:uid="{BAD6F764-4ABA-4144-B087-B7674D8EF61F}"/>
    <cellStyle name="20% - Accent3 4 2 3 6" xfId="6611" xr:uid="{805889D7-D485-49F9-9911-816D41BDFFCD}"/>
    <cellStyle name="20% - Accent3 4 2 4" xfId="6612" xr:uid="{2A3E674C-5821-4F58-BCFB-F754651D091C}"/>
    <cellStyle name="20% - Accent3 4 2 4 2" xfId="6613" xr:uid="{A05B3E8D-7392-452C-A1D9-2722B3AED4EB}"/>
    <cellStyle name="20% - Accent3 4 2 4 2 2" xfId="6614" xr:uid="{D9149054-FC65-419F-B817-F404E8FE8B13}"/>
    <cellStyle name="20% - Accent3 4 2 4 3" xfId="6615" xr:uid="{6B249047-8574-4B63-B376-6A3F47FEFC8B}"/>
    <cellStyle name="20% - Accent3 4 2 5" xfId="6616" xr:uid="{608F9595-3759-491E-B511-5C7BDDAE04F9}"/>
    <cellStyle name="20% - Accent3 4 2 5 2" xfId="6617" xr:uid="{9FFE40EB-6BC9-485F-9B62-6518AE46C48F}"/>
    <cellStyle name="20% - Accent3 4 2 5 2 2" xfId="6618" xr:uid="{8890A4BC-25E7-4969-A0E2-82C8C8FFB703}"/>
    <cellStyle name="20% - Accent3 4 2 5 3" xfId="6619" xr:uid="{E3B6F3E4-40C4-4BD6-A2F9-F5269C5C7254}"/>
    <cellStyle name="20% - Accent3 4 2 6" xfId="6620" xr:uid="{310DD6E1-06E1-4B9F-B8CB-2836A9EADFFD}"/>
    <cellStyle name="20% - Accent3 4 2 6 2" xfId="6621" xr:uid="{9635EB0A-2A10-45E0-91FE-DA34E2FDE6D4}"/>
    <cellStyle name="20% - Accent3 4 2 6 2 2" xfId="6622" xr:uid="{4E40CC4A-F2E6-484C-8966-9E32811F2951}"/>
    <cellStyle name="20% - Accent3 4 2 6 3" xfId="6623" xr:uid="{C909E03F-8A02-46F5-8EBD-602C51ADA891}"/>
    <cellStyle name="20% - Accent3 4 2 7" xfId="6624" xr:uid="{92988D2F-82F4-40BD-B3C8-58655F65BC6F}"/>
    <cellStyle name="20% - Accent3 4 2 7 2" xfId="6625" xr:uid="{AEFBE191-08AB-4435-8A05-66CB1F0DFA02}"/>
    <cellStyle name="20% - Accent3 4 2 8" xfId="6626" xr:uid="{EEA90205-A3F7-4B72-A744-B603C1450275}"/>
    <cellStyle name="20% - Accent3 4 3" xfId="6627" xr:uid="{0219D46C-B586-45D0-A8AC-E76055DD0CDA}"/>
    <cellStyle name="20% - Accent3 4 3 2" xfId="6628" xr:uid="{A40A1297-962E-4B1C-B19E-76FE25C504C0}"/>
    <cellStyle name="20% - Accent3 4 3 2 2" xfId="6629" xr:uid="{409BD066-7E6F-4825-8E81-D6F0254F507C}"/>
    <cellStyle name="20% - Accent3 4 3 2 2 2" xfId="6630" xr:uid="{B7419BB7-E40E-4DAA-9D90-36CC107480E0}"/>
    <cellStyle name="20% - Accent3 4 3 2 2 2 2" xfId="6631" xr:uid="{BE46E115-F7E9-43AC-B5DD-4ACF9B261BA5}"/>
    <cellStyle name="20% - Accent3 4 3 2 2 2 2 2" xfId="6632" xr:uid="{5974427D-4EC0-4AA5-824C-CCECD017E1A2}"/>
    <cellStyle name="20% - Accent3 4 3 2 2 2 3" xfId="6633" xr:uid="{E052CC56-D10A-4CEB-8970-578491F26088}"/>
    <cellStyle name="20% - Accent3 4 3 2 2 3" xfId="6634" xr:uid="{F2116551-D6E6-4AC0-941A-4989CE7D12A0}"/>
    <cellStyle name="20% - Accent3 4 3 2 2 3 2" xfId="6635" xr:uid="{F9B028ED-C6FC-4F94-A9B1-91E844A56795}"/>
    <cellStyle name="20% - Accent3 4 3 2 2 3 2 2" xfId="6636" xr:uid="{40BE4481-5D82-4777-B628-43CD072D5E1C}"/>
    <cellStyle name="20% - Accent3 4 3 2 2 3 3" xfId="6637" xr:uid="{F2CCF94A-4744-41C4-89EE-57487E3FF80F}"/>
    <cellStyle name="20% - Accent3 4 3 2 2 4" xfId="6638" xr:uid="{5BAFCF29-AAEE-42D4-BCF8-A6E9CF827EC1}"/>
    <cellStyle name="20% - Accent3 4 3 2 2 4 2" xfId="6639" xr:uid="{F7478DDF-567F-4C87-9B35-9738D6DE9D56}"/>
    <cellStyle name="20% - Accent3 4 3 2 2 4 2 2" xfId="6640" xr:uid="{B74A675E-6045-46BB-AF7C-A26C419B16D8}"/>
    <cellStyle name="20% - Accent3 4 3 2 2 4 3" xfId="6641" xr:uid="{15DFCACF-508B-4B48-8043-088F1C1A73EC}"/>
    <cellStyle name="20% - Accent3 4 3 2 2 5" xfId="6642" xr:uid="{ED154BC1-EDE5-4CCD-BBA2-9BDB5E4CA1CE}"/>
    <cellStyle name="20% - Accent3 4 3 2 2 5 2" xfId="6643" xr:uid="{2F34CD5F-7E36-4B71-9B58-E95A3AA1B1B3}"/>
    <cellStyle name="20% - Accent3 4 3 2 2 6" xfId="6644" xr:uid="{1EB533A3-5ACD-4845-A4BF-F160874D125E}"/>
    <cellStyle name="20% - Accent3 4 3 2 3" xfId="6645" xr:uid="{E92BF21C-C978-4116-BF76-69B8E6840EFB}"/>
    <cellStyle name="20% - Accent3 4 3 2 3 2" xfId="6646" xr:uid="{E5247300-1460-404D-8795-81741C85B703}"/>
    <cellStyle name="20% - Accent3 4 3 2 3 2 2" xfId="6647" xr:uid="{33864F25-FE32-4C37-BA33-5002C15EABC2}"/>
    <cellStyle name="20% - Accent3 4 3 2 3 3" xfId="6648" xr:uid="{2DB5E2BB-5B5A-48AF-BCC4-940818A63775}"/>
    <cellStyle name="20% - Accent3 4 3 2 4" xfId="6649" xr:uid="{1A2FB7CE-8191-41BD-A802-95BE2AE8D3BA}"/>
    <cellStyle name="20% - Accent3 4 3 2 4 2" xfId="6650" xr:uid="{CC40F1D2-3883-4FB3-B5CE-7C1E6A4B6C50}"/>
    <cellStyle name="20% - Accent3 4 3 2 4 2 2" xfId="6651" xr:uid="{A5E35540-9E53-4719-B363-6EF7ABFC2A7B}"/>
    <cellStyle name="20% - Accent3 4 3 2 4 3" xfId="6652" xr:uid="{5E1EDDF8-065E-40EE-8647-349BAA1EA8DB}"/>
    <cellStyle name="20% - Accent3 4 3 2 5" xfId="6653" xr:uid="{2F8C9D63-E723-4F1C-9CBC-31CBB6A3CB53}"/>
    <cellStyle name="20% - Accent3 4 3 2 5 2" xfId="6654" xr:uid="{E455D8E9-7E86-4D67-8853-101019076CC2}"/>
    <cellStyle name="20% - Accent3 4 3 2 5 2 2" xfId="6655" xr:uid="{CFB568B7-DF06-4211-9D8D-E88AE828034F}"/>
    <cellStyle name="20% - Accent3 4 3 2 5 3" xfId="6656" xr:uid="{2CDC8723-C5CC-42DF-82FB-A1BAE5BA937F}"/>
    <cellStyle name="20% - Accent3 4 3 2 6" xfId="6657" xr:uid="{1953F594-D397-4E9A-8108-D757C908BCBD}"/>
    <cellStyle name="20% - Accent3 4 3 2 6 2" xfId="6658" xr:uid="{0092803A-DF84-4787-B3BA-D6A47604AB8E}"/>
    <cellStyle name="20% - Accent3 4 3 2 7" xfId="6659" xr:uid="{15CB7C3E-223B-4481-9D83-FCE8D3AF7A65}"/>
    <cellStyle name="20% - Accent3 4 3 3" xfId="6660" xr:uid="{C421A7DF-6ADC-4BE6-A735-BCFBD47EFE5E}"/>
    <cellStyle name="20% - Accent3 4 3 3 2" xfId="6661" xr:uid="{C4587537-31E8-409A-A3A6-D697F9B2859A}"/>
    <cellStyle name="20% - Accent3 4 3 3 2 2" xfId="6662" xr:uid="{3D4FC090-CEB4-4122-BEF8-B489E56E3E14}"/>
    <cellStyle name="20% - Accent3 4 3 3 2 2 2" xfId="6663" xr:uid="{2BF8C03B-1E3A-4AC1-A182-D3CC4D55F69F}"/>
    <cellStyle name="20% - Accent3 4 3 3 2 3" xfId="6664" xr:uid="{E859457E-60BF-4C6E-991A-F9666867FF50}"/>
    <cellStyle name="20% - Accent3 4 3 3 3" xfId="6665" xr:uid="{3347CFF6-E8F0-4DE9-B7A5-782064F20251}"/>
    <cellStyle name="20% - Accent3 4 3 3 3 2" xfId="6666" xr:uid="{EF4B47CB-320E-4F2C-AC5C-AC3C42E8D38C}"/>
    <cellStyle name="20% - Accent3 4 3 3 3 2 2" xfId="6667" xr:uid="{671D08C8-26AA-40E1-ABA5-AF692ECB8829}"/>
    <cellStyle name="20% - Accent3 4 3 3 3 3" xfId="6668" xr:uid="{2CB608AD-31EB-4629-9E3F-6E17C66CB7EE}"/>
    <cellStyle name="20% - Accent3 4 3 3 4" xfId="6669" xr:uid="{5CF567C2-B2CE-4F16-B623-C369DCFEBB1D}"/>
    <cellStyle name="20% - Accent3 4 3 3 4 2" xfId="6670" xr:uid="{0453832C-1F1C-44B5-86D9-8B35A9859161}"/>
    <cellStyle name="20% - Accent3 4 3 3 4 2 2" xfId="6671" xr:uid="{A315F9CE-EC6C-44C3-B339-C53742C9480C}"/>
    <cellStyle name="20% - Accent3 4 3 3 4 3" xfId="6672" xr:uid="{CB295056-2D09-45C1-B1DE-3F593AEE2F95}"/>
    <cellStyle name="20% - Accent3 4 3 3 5" xfId="6673" xr:uid="{E7B2929B-4DE0-44BC-8C29-D37BC61F69E7}"/>
    <cellStyle name="20% - Accent3 4 3 3 5 2" xfId="6674" xr:uid="{DB9BB791-878C-474D-BECA-D34D0999CED2}"/>
    <cellStyle name="20% - Accent3 4 3 3 6" xfId="6675" xr:uid="{A8328863-778C-4359-9906-F9F68520E454}"/>
    <cellStyle name="20% - Accent3 4 3 4" xfId="6676" xr:uid="{0FC55F19-759A-4A54-A01F-E32C61F88AF3}"/>
    <cellStyle name="20% - Accent3 4 3 4 2" xfId="6677" xr:uid="{656165CC-6FC9-4568-8F85-D95BF24986CB}"/>
    <cellStyle name="20% - Accent3 4 3 4 2 2" xfId="6678" xr:uid="{33BDCAD0-E224-44A3-87C5-480F56942E96}"/>
    <cellStyle name="20% - Accent3 4 3 4 3" xfId="6679" xr:uid="{BD40A0EF-4119-48E8-91AF-A9455CF7E5AE}"/>
    <cellStyle name="20% - Accent3 4 3 5" xfId="6680" xr:uid="{D0C81273-95BF-4B62-AA95-6D0E4E4B7AE1}"/>
    <cellStyle name="20% - Accent3 4 3 5 2" xfId="6681" xr:uid="{A515686F-CD42-4A51-BC1A-E9213DE0AFFF}"/>
    <cellStyle name="20% - Accent3 4 3 5 2 2" xfId="6682" xr:uid="{60D1E1EA-A610-497C-BF3D-906CD90CC85C}"/>
    <cellStyle name="20% - Accent3 4 3 5 3" xfId="6683" xr:uid="{9C140838-2D6E-4C00-BB44-8D592FA051CE}"/>
    <cellStyle name="20% - Accent3 4 3 6" xfId="6684" xr:uid="{5234DC8A-7893-4B69-8054-965DD2FCB516}"/>
    <cellStyle name="20% - Accent3 4 3 6 2" xfId="6685" xr:uid="{6F90C9A9-3040-4191-A962-75C2989430C0}"/>
    <cellStyle name="20% - Accent3 4 3 6 2 2" xfId="6686" xr:uid="{A6144F52-BF58-415E-AD8A-5C3C27837E7D}"/>
    <cellStyle name="20% - Accent3 4 3 6 3" xfId="6687" xr:uid="{4520E909-4208-4067-983C-9AA3850A0C1D}"/>
    <cellStyle name="20% - Accent3 4 3 7" xfId="6688" xr:uid="{155A79A2-15FB-4765-857A-D514DCD2EA34}"/>
    <cellStyle name="20% - Accent3 4 3 7 2" xfId="6689" xr:uid="{80AF6D47-3E94-443A-BDAB-014390DB858E}"/>
    <cellStyle name="20% - Accent3 4 3 8" xfId="6690" xr:uid="{736765E4-7CEB-469A-A3CA-0DA3E1C940BF}"/>
    <cellStyle name="20% - Accent3 4 4" xfId="6691" xr:uid="{65502978-9B8C-4A63-88A7-A1050A5D15DA}"/>
    <cellStyle name="20% - Accent3 4 4 2" xfId="6692" xr:uid="{72252564-834F-4E84-BD92-9B64DEA77B41}"/>
    <cellStyle name="20% - Accent3 4 4 2 2" xfId="6693" xr:uid="{63FB3C55-3A6B-4A40-B66B-B8E53A39BB28}"/>
    <cellStyle name="20% - Accent3 4 4 2 2 2" xfId="6694" xr:uid="{A1AC52E7-847C-4C89-BD92-DAD7A60AD5D9}"/>
    <cellStyle name="20% - Accent3 4 4 2 2 2 2" xfId="6695" xr:uid="{790C14DA-F0A4-488B-822B-1C038C3D307B}"/>
    <cellStyle name="20% - Accent3 4 4 2 2 3" xfId="6696" xr:uid="{C759B0F2-8212-4E6F-A4A0-0684BCF7F749}"/>
    <cellStyle name="20% - Accent3 4 4 2 3" xfId="6697" xr:uid="{1A4B2447-FA3F-4F06-8017-13C008F81EDC}"/>
    <cellStyle name="20% - Accent3 4 4 2 3 2" xfId="6698" xr:uid="{F62533CB-6911-4E6A-9D16-FC3FCF692C00}"/>
    <cellStyle name="20% - Accent3 4 4 2 3 2 2" xfId="6699" xr:uid="{CFADBA88-3D0F-493F-815F-0FCB1F5E6017}"/>
    <cellStyle name="20% - Accent3 4 4 2 3 3" xfId="6700" xr:uid="{9539135C-A7A5-4DD7-A209-0CD3DB315576}"/>
    <cellStyle name="20% - Accent3 4 4 2 4" xfId="6701" xr:uid="{F9C757BC-433E-4499-BEB2-9FF34F4CCDC6}"/>
    <cellStyle name="20% - Accent3 4 4 2 4 2" xfId="6702" xr:uid="{DC0C4543-B036-4651-921E-0CBD0521E857}"/>
    <cellStyle name="20% - Accent3 4 4 2 4 2 2" xfId="6703" xr:uid="{30BC4FF7-D1DF-4486-A646-5F3A66E1AA90}"/>
    <cellStyle name="20% - Accent3 4 4 2 4 3" xfId="6704" xr:uid="{0F4CB2DD-32C9-49F8-83D3-647060984284}"/>
    <cellStyle name="20% - Accent3 4 4 2 5" xfId="6705" xr:uid="{5B3AE875-F978-4F95-9BD7-F2FC480C495C}"/>
    <cellStyle name="20% - Accent3 4 4 2 5 2" xfId="6706" xr:uid="{F008A304-E617-404F-BF93-459A05CCF28D}"/>
    <cellStyle name="20% - Accent3 4 4 2 6" xfId="6707" xr:uid="{B14BCD8A-F234-42C7-AE69-4ECBE981AC9A}"/>
    <cellStyle name="20% - Accent3 4 4 3" xfId="6708" xr:uid="{3D30AA5A-100F-47D1-8F8F-CBB39A3003BD}"/>
    <cellStyle name="20% - Accent3 4 4 3 2" xfId="6709" xr:uid="{6380A6DC-3458-40E5-88D2-A32E87A6DD2E}"/>
    <cellStyle name="20% - Accent3 4 4 3 2 2" xfId="6710" xr:uid="{752AE13F-C1C3-4592-BF7D-E701AF22E484}"/>
    <cellStyle name="20% - Accent3 4 4 3 3" xfId="6711" xr:uid="{355CCB55-088E-4022-8329-F885AB42DC56}"/>
    <cellStyle name="20% - Accent3 4 4 4" xfId="6712" xr:uid="{8DFC0031-EE3D-4639-9C84-B70EA51D2E38}"/>
    <cellStyle name="20% - Accent3 4 4 4 2" xfId="6713" xr:uid="{9A88B7CB-56B3-4EE7-B5A7-96C45843F270}"/>
    <cellStyle name="20% - Accent3 4 4 4 2 2" xfId="6714" xr:uid="{7B16A50B-3B31-4331-943B-28B9DA8C1DBE}"/>
    <cellStyle name="20% - Accent3 4 4 4 3" xfId="6715" xr:uid="{6172EDA2-6B3F-4679-B14B-5406194C17B0}"/>
    <cellStyle name="20% - Accent3 4 4 5" xfId="6716" xr:uid="{68894739-6458-4EA1-97F7-BFAFD585126E}"/>
    <cellStyle name="20% - Accent3 4 4 5 2" xfId="6717" xr:uid="{53EC8FC9-058C-4A6A-A342-B3C4D65CB1E9}"/>
    <cellStyle name="20% - Accent3 4 4 5 2 2" xfId="6718" xr:uid="{3DE2CF0C-5CFA-4CA9-ACE5-3D0FCE1FFCF4}"/>
    <cellStyle name="20% - Accent3 4 4 5 3" xfId="6719" xr:uid="{438C73BA-5697-4162-93CA-02D25F503C40}"/>
    <cellStyle name="20% - Accent3 4 4 6" xfId="6720" xr:uid="{AF396462-1E69-479B-9A4D-400BEE1FAF2F}"/>
    <cellStyle name="20% - Accent3 4 4 6 2" xfId="6721" xr:uid="{A6C5C66F-F76D-497F-A407-468EC646A5B6}"/>
    <cellStyle name="20% - Accent3 4 4 7" xfId="6722" xr:uid="{A7FB1B3F-CE8C-4362-AF82-FB909797A77A}"/>
    <cellStyle name="20% - Accent3 4 5" xfId="6723" xr:uid="{39B551CC-CFEF-41D5-A9A4-D9D08F996E1D}"/>
    <cellStyle name="20% - Accent3 4 5 2" xfId="6724" xr:uid="{96F9D919-1A61-4358-A794-12A3B742B7C0}"/>
    <cellStyle name="20% - Accent3 4 5 2 2" xfId="6725" xr:uid="{FC365BBE-16A6-4030-A4D1-E6ABC5D66B57}"/>
    <cellStyle name="20% - Accent3 4 5 2 2 2" xfId="6726" xr:uid="{1BB4FC3B-4DDD-4735-A6F2-7C7A62E8AA67}"/>
    <cellStyle name="20% - Accent3 4 5 2 2 2 2" xfId="6727" xr:uid="{8975AE61-4827-4D7F-BA39-DDAA44C48E71}"/>
    <cellStyle name="20% - Accent3 4 5 2 2 3" xfId="6728" xr:uid="{C32A8A90-48B6-42A9-9614-63BEC9CED42A}"/>
    <cellStyle name="20% - Accent3 4 5 2 3" xfId="6729" xr:uid="{A421CE8F-59B7-4A96-A717-35E7636D3696}"/>
    <cellStyle name="20% - Accent3 4 5 2 3 2" xfId="6730" xr:uid="{A9EE8D44-81C0-432A-952B-55CBE14A7D9F}"/>
    <cellStyle name="20% - Accent3 4 5 2 3 2 2" xfId="6731" xr:uid="{5DAB4ECF-603F-4F2B-9D21-F0036D371AA1}"/>
    <cellStyle name="20% - Accent3 4 5 2 3 3" xfId="6732" xr:uid="{5ED00AD8-F739-4295-AD4F-563C9B10773C}"/>
    <cellStyle name="20% - Accent3 4 5 2 4" xfId="6733" xr:uid="{60AE827C-87A8-4E57-856F-5E4AD09578F6}"/>
    <cellStyle name="20% - Accent3 4 5 2 4 2" xfId="6734" xr:uid="{38BFFBC3-8FB8-4526-98F9-1A88B5C97790}"/>
    <cellStyle name="20% - Accent3 4 5 2 4 2 2" xfId="6735" xr:uid="{D05DA6E6-EA7F-44C1-B0EA-576964EE2A4A}"/>
    <cellStyle name="20% - Accent3 4 5 2 4 3" xfId="6736" xr:uid="{C1360F59-0D78-4A42-80C5-D7FF6EECF27B}"/>
    <cellStyle name="20% - Accent3 4 5 2 5" xfId="6737" xr:uid="{A86C9B0C-57C4-4BA2-B89C-1B4265CE4F57}"/>
    <cellStyle name="20% - Accent3 4 5 2 5 2" xfId="6738" xr:uid="{FAADAA28-A8D3-4A20-895F-39B660C7D04A}"/>
    <cellStyle name="20% - Accent3 4 5 2 6" xfId="6739" xr:uid="{5ED16980-AB9B-476E-8562-20A295CAE880}"/>
    <cellStyle name="20% - Accent3 4 5 3" xfId="6740" xr:uid="{8F74A9B8-D938-404E-9D70-1ED37345D8CD}"/>
    <cellStyle name="20% - Accent3 4 5 3 2" xfId="6741" xr:uid="{D26FD3ED-141F-4C5F-8AC7-8C0B8632B067}"/>
    <cellStyle name="20% - Accent3 4 5 3 2 2" xfId="6742" xr:uid="{E448433E-CAA6-41E8-9757-C210CA37D86F}"/>
    <cellStyle name="20% - Accent3 4 5 3 3" xfId="6743" xr:uid="{7199192A-6128-4E0F-903B-B7830903CB61}"/>
    <cellStyle name="20% - Accent3 4 5 4" xfId="6744" xr:uid="{EE9AD46C-7F72-4C00-82EF-DF9F675D05A1}"/>
    <cellStyle name="20% - Accent3 4 5 4 2" xfId="6745" xr:uid="{ECD26E99-BB9A-4D5D-884C-D09A0C70314C}"/>
    <cellStyle name="20% - Accent3 4 5 4 2 2" xfId="6746" xr:uid="{9D1F3B62-5320-4500-BC1E-2603886E3B5E}"/>
    <cellStyle name="20% - Accent3 4 5 4 3" xfId="6747" xr:uid="{69F4A953-F2BD-4F86-852A-DFFFFBA8B361}"/>
    <cellStyle name="20% - Accent3 4 5 5" xfId="6748" xr:uid="{1D267696-4B6E-4EC7-A486-755C0FCF214D}"/>
    <cellStyle name="20% - Accent3 4 5 5 2" xfId="6749" xr:uid="{9E7E9B30-3E8E-48EF-AC8F-702C0F7947EA}"/>
    <cellStyle name="20% - Accent3 4 5 5 2 2" xfId="6750" xr:uid="{92305A7B-C720-4E47-809D-9F61FC4163F9}"/>
    <cellStyle name="20% - Accent3 4 5 5 3" xfId="6751" xr:uid="{56285597-D75E-4406-853B-3429DBD6984E}"/>
    <cellStyle name="20% - Accent3 4 5 6" xfId="6752" xr:uid="{50B201DA-E0CE-4335-B981-0D56CE164B06}"/>
    <cellStyle name="20% - Accent3 4 5 6 2" xfId="6753" xr:uid="{9E8D2B2F-715E-456B-8872-23E2C607B7BD}"/>
    <cellStyle name="20% - Accent3 4 5 7" xfId="6754" xr:uid="{EA09E633-90E0-4A6B-94D4-3AD71FAF6BCB}"/>
    <cellStyle name="20% - Accent3 4 6" xfId="6755" xr:uid="{CFEAD77A-A4AD-4707-95E0-DD498C16DDDC}"/>
    <cellStyle name="20% - Accent3 4 6 2" xfId="6756" xr:uid="{C9EBAA15-5CBF-42AE-905B-DD1404769A6B}"/>
    <cellStyle name="20% - Accent3 4 6 2 2" xfId="6757" xr:uid="{A15DE753-7D01-441A-856F-ED530E4B34BD}"/>
    <cellStyle name="20% - Accent3 4 6 2 2 2" xfId="6758" xr:uid="{A72594B0-E13C-4897-9B15-C8ACFCE39572}"/>
    <cellStyle name="20% - Accent3 4 6 2 3" xfId="6759" xr:uid="{338A933C-BA13-4387-8EC4-F313A5DA83A9}"/>
    <cellStyle name="20% - Accent3 4 6 3" xfId="6760" xr:uid="{362CD141-D758-41FA-B2D3-9DDCA7363EEA}"/>
    <cellStyle name="20% - Accent3 4 6 3 2" xfId="6761" xr:uid="{BA77E839-0967-4315-9966-DF5F5C344568}"/>
    <cellStyle name="20% - Accent3 4 6 3 2 2" xfId="6762" xr:uid="{297AD989-525B-45D3-89D5-D6B6A367A5F3}"/>
    <cellStyle name="20% - Accent3 4 6 3 3" xfId="6763" xr:uid="{9B7D6E26-1FA3-4490-9F9B-2569B0B9DDAB}"/>
    <cellStyle name="20% - Accent3 4 6 4" xfId="6764" xr:uid="{A3FA0DB8-9F88-42F2-8990-375AF9709B27}"/>
    <cellStyle name="20% - Accent3 4 6 4 2" xfId="6765" xr:uid="{1BEEB1A1-E6D1-4590-A384-D7571C64DC39}"/>
    <cellStyle name="20% - Accent3 4 6 4 2 2" xfId="6766" xr:uid="{922B617C-3787-41DC-923C-686AC97C8842}"/>
    <cellStyle name="20% - Accent3 4 6 4 3" xfId="6767" xr:uid="{6D255C62-CBEC-41EE-868C-85EE9233B30D}"/>
    <cellStyle name="20% - Accent3 4 6 5" xfId="6768" xr:uid="{8D8FCD7B-AC4C-41F2-8B10-322CC26DAA8F}"/>
    <cellStyle name="20% - Accent3 4 6 5 2" xfId="6769" xr:uid="{C6844CF3-DE3E-4A5A-97DC-A55DC048A652}"/>
    <cellStyle name="20% - Accent3 4 6 6" xfId="6770" xr:uid="{A7C503DA-C5F8-4F49-A011-3ADF7AE15F54}"/>
    <cellStyle name="20% - Accent3 4 7" xfId="6771" xr:uid="{4E4A02E4-022B-478C-AE83-509D136D7524}"/>
    <cellStyle name="20% - Accent3 4 7 2" xfId="6772" xr:uid="{21A61676-BD7F-4050-9F58-E7E34385E855}"/>
    <cellStyle name="20% - Accent3 4 7 2 2" xfId="6773" xr:uid="{DF6014A0-4B23-415A-9A54-164203FD9BB6}"/>
    <cellStyle name="20% - Accent3 4 7 2 2 2" xfId="6774" xr:uid="{21C91049-6AB7-4B7D-8F9F-09C7A43EC69A}"/>
    <cellStyle name="20% - Accent3 4 7 2 3" xfId="6775" xr:uid="{5A5B984A-E46A-471B-A72F-7AE183BEEF30}"/>
    <cellStyle name="20% - Accent3 4 7 3" xfId="6776" xr:uid="{90E8FA36-B6B3-42DC-8EF0-C109B78A651B}"/>
    <cellStyle name="20% - Accent3 4 7 3 2" xfId="6777" xr:uid="{7512DC23-038A-48F7-921D-B4A539795E9D}"/>
    <cellStyle name="20% - Accent3 4 7 3 2 2" xfId="6778" xr:uid="{175229E7-B7F8-4D45-BDB2-E5F158FB67B4}"/>
    <cellStyle name="20% - Accent3 4 7 3 3" xfId="6779" xr:uid="{9F8A0E82-7E22-4160-8E40-085C6BF6D6B8}"/>
    <cellStyle name="20% - Accent3 4 7 4" xfId="6780" xr:uid="{F5575A38-CE3D-4282-A3C5-0FCF4A139272}"/>
    <cellStyle name="20% - Accent3 4 7 4 2" xfId="6781" xr:uid="{0CFBA471-EAF3-4171-8FB2-5787BB4DC688}"/>
    <cellStyle name="20% - Accent3 4 7 4 2 2" xfId="6782" xr:uid="{C566DDB4-D0B9-40FD-9E74-CDD9D0D1C869}"/>
    <cellStyle name="20% - Accent3 4 7 4 3" xfId="6783" xr:uid="{287919AD-7C9F-40C1-BD20-A435DC9B2AA4}"/>
    <cellStyle name="20% - Accent3 4 7 5" xfId="6784" xr:uid="{66921D21-C888-4613-B0FE-217D42A193FF}"/>
    <cellStyle name="20% - Accent3 4 7 5 2" xfId="6785" xr:uid="{D23DDC9D-65CE-4E96-B507-16ECF0C07809}"/>
    <cellStyle name="20% - Accent3 4 7 6" xfId="6786" xr:uid="{7AE1A198-5C86-44E2-B2AC-8F5483133928}"/>
    <cellStyle name="20% - Accent3 4 8" xfId="6787" xr:uid="{FFE440B4-001B-408E-8884-EBCE01E4B3EB}"/>
    <cellStyle name="20% - Accent3 4 8 2" xfId="6788" xr:uid="{6801261C-1EA2-40E2-ACBE-3DB801679F64}"/>
    <cellStyle name="20% - Accent3 4 8 2 2" xfId="6789" xr:uid="{8C4BB6B6-47F9-4A5E-B624-6CBA8DF95DF0}"/>
    <cellStyle name="20% - Accent3 4 8 2 2 2" xfId="6790" xr:uid="{68C24388-5DFC-445D-91BD-0588CE42895F}"/>
    <cellStyle name="20% - Accent3 4 8 2 3" xfId="6791" xr:uid="{51B4175A-7FD4-472D-94C0-2D87FB52E7EC}"/>
    <cellStyle name="20% - Accent3 4 8 3" xfId="6792" xr:uid="{902FE2FB-3D75-437C-A406-4D2BBD3CE0CC}"/>
    <cellStyle name="20% - Accent3 4 8 3 2" xfId="6793" xr:uid="{C6E93370-FA94-4394-BA30-2920FAE0C55B}"/>
    <cellStyle name="20% - Accent3 4 8 3 2 2" xfId="6794" xr:uid="{2A6ECCAF-C320-4A3E-B9AA-FA7B63A738A2}"/>
    <cellStyle name="20% - Accent3 4 8 3 3" xfId="6795" xr:uid="{37212F9C-6713-4579-9BC5-95C6BF1C23B5}"/>
    <cellStyle name="20% - Accent3 4 8 4" xfId="6796" xr:uid="{01B3EF9B-F838-4614-A19B-A887EF9309DE}"/>
    <cellStyle name="20% - Accent3 4 8 4 2" xfId="6797" xr:uid="{CEE51BDF-8193-442B-952E-767DD5CB3EB2}"/>
    <cellStyle name="20% - Accent3 4 8 4 2 2" xfId="6798" xr:uid="{F2CACC4F-9BCE-4513-8896-129C5BEC1B22}"/>
    <cellStyle name="20% - Accent3 4 8 4 3" xfId="6799" xr:uid="{02E14A5E-BDBE-40BC-A5BB-B9D6B84C8700}"/>
    <cellStyle name="20% - Accent3 4 8 5" xfId="6800" xr:uid="{3FC713EF-C0CC-47F9-AF53-D7295DE0F59C}"/>
    <cellStyle name="20% - Accent3 4 8 5 2" xfId="6801" xr:uid="{FA1BD604-5213-4A81-BC7C-AD9124B31914}"/>
    <cellStyle name="20% - Accent3 4 8 6" xfId="6802" xr:uid="{F414A3F4-81A7-4EB6-9D7E-FE99CAB3C2AF}"/>
    <cellStyle name="20% - Accent3 4 9" xfId="6803" xr:uid="{DF4B451E-C127-4941-B117-5DE783347651}"/>
    <cellStyle name="20% - Accent3 4 9 2" xfId="6804" xr:uid="{470CC711-17C3-4BFB-9503-02C5421F7478}"/>
    <cellStyle name="20% - Accent3 4 9 2 2" xfId="6805" xr:uid="{49569DF1-E1A4-4924-BEB5-DDE87B85F9BB}"/>
    <cellStyle name="20% - Accent3 4 9 2 2 2" xfId="6806" xr:uid="{53C06D29-764D-495C-B159-0AFD78C99EF1}"/>
    <cellStyle name="20% - Accent3 4 9 2 3" xfId="6807" xr:uid="{B7FDFD7D-2BEE-4CFB-9A88-7AC963BBEAB5}"/>
    <cellStyle name="20% - Accent3 4 9 3" xfId="6808" xr:uid="{7EB40579-3D65-4992-AC63-ABE18F54C8CE}"/>
    <cellStyle name="20% - Accent3 4 9 3 2" xfId="6809" xr:uid="{A3B40479-0DC6-46EF-AEEF-B07E1271D0E3}"/>
    <cellStyle name="20% - Accent3 4 9 3 2 2" xfId="6810" xr:uid="{ADBD6F88-7938-4B26-8ED2-7242F49749E8}"/>
    <cellStyle name="20% - Accent3 4 9 3 3" xfId="6811" xr:uid="{A8233B2C-A74C-4018-937A-C00A444BCA32}"/>
    <cellStyle name="20% - Accent3 4 9 4" xfId="6812" xr:uid="{0C21924C-B040-48DE-9F60-A07CDB2A6BA2}"/>
    <cellStyle name="20% - Accent3 4 9 4 2" xfId="6813" xr:uid="{E2E4B911-F44D-44D9-82EF-BC4BD971A7C0}"/>
    <cellStyle name="20% - Accent3 4 9 4 2 2" xfId="6814" xr:uid="{3DF805D7-6AC9-49C9-8566-792CC1C5F768}"/>
    <cellStyle name="20% - Accent3 4 9 4 3" xfId="6815" xr:uid="{7C0E95A0-D1FD-4B65-A53D-38624D18984C}"/>
    <cellStyle name="20% - Accent3 4 9 5" xfId="6816" xr:uid="{6B740768-D643-4D73-B6B0-64F229B5FD99}"/>
    <cellStyle name="20% - Accent3 4 9 5 2" xfId="6817" xr:uid="{CB6210D1-56CE-4756-8CE1-6B56716E926A}"/>
    <cellStyle name="20% - Accent3 4 9 6" xfId="6818" xr:uid="{CF6FDACE-B936-4290-B9F8-98D864C4085D}"/>
    <cellStyle name="20% - Accent3 5" xfId="6819" xr:uid="{B0FF0084-C956-42CF-98E9-3BF263C187FB}"/>
    <cellStyle name="20% - Accent3 5 10" xfId="6820" xr:uid="{D80000F5-1276-4077-9480-F2EAFE26BEAC}"/>
    <cellStyle name="20% - Accent3 5 10 2" xfId="6821" xr:uid="{A0DE7E49-0A84-4968-8408-179B78C6A0E6}"/>
    <cellStyle name="20% - Accent3 5 10 2 2" xfId="6822" xr:uid="{A68C637F-373B-4F71-87D5-33006FCDE28A}"/>
    <cellStyle name="20% - Accent3 5 10 2 2 2" xfId="6823" xr:uid="{6826D181-0AD9-4B5B-A753-6A8582C87E87}"/>
    <cellStyle name="20% - Accent3 5 10 2 3" xfId="6824" xr:uid="{F4C0A832-F4A5-4C45-AFA1-D00DC450F573}"/>
    <cellStyle name="20% - Accent3 5 10 3" xfId="6825" xr:uid="{AC898CB4-D0EB-4EA0-8CA9-214988375C60}"/>
    <cellStyle name="20% - Accent3 5 10 3 2" xfId="6826" xr:uid="{D654D618-EAD6-4E60-90A0-3EFD5C476AE4}"/>
    <cellStyle name="20% - Accent3 5 10 3 2 2" xfId="6827" xr:uid="{04FD60C1-7CBF-42B5-BE00-9CB3FFA7BD7B}"/>
    <cellStyle name="20% - Accent3 5 10 3 3" xfId="6828" xr:uid="{D33BCF85-6256-4F3C-B976-7676F324C544}"/>
    <cellStyle name="20% - Accent3 5 10 4" xfId="6829" xr:uid="{B89B1E22-4279-48DE-9C1E-87D3E12C9CDD}"/>
    <cellStyle name="20% - Accent3 5 10 4 2" xfId="6830" xr:uid="{F28EB0E8-238D-416B-A29E-9F3A260F389A}"/>
    <cellStyle name="20% - Accent3 5 10 4 2 2" xfId="6831" xr:uid="{EFE4B3DD-3746-4A86-AFE1-6C2CA443EA52}"/>
    <cellStyle name="20% - Accent3 5 10 4 3" xfId="6832" xr:uid="{045E5566-B428-4B51-B6C1-669407F02645}"/>
    <cellStyle name="20% - Accent3 5 10 5" xfId="6833" xr:uid="{1B4800D9-7026-4E90-BD4A-4BBD0D41FD99}"/>
    <cellStyle name="20% - Accent3 5 10 5 2" xfId="6834" xr:uid="{CD5B37D5-E66B-4DB2-8CF9-FA8C7417DE34}"/>
    <cellStyle name="20% - Accent3 5 10 6" xfId="6835" xr:uid="{78671BAC-F43A-49D8-9BF4-1520FBCD9F74}"/>
    <cellStyle name="20% - Accent3 5 11" xfId="6836" xr:uid="{693A6B86-FEE8-417F-8EF9-65A876D3B2A4}"/>
    <cellStyle name="20% - Accent3 5 11 2" xfId="6837" xr:uid="{171ED735-5841-4087-87AE-63CFDC4FC132}"/>
    <cellStyle name="20% - Accent3 5 11 2 2" xfId="6838" xr:uid="{D649FFDC-7594-4624-8FFB-1AF671322291}"/>
    <cellStyle name="20% - Accent3 5 11 3" xfId="6839" xr:uid="{E4D62919-6F51-4515-950E-587F2B204225}"/>
    <cellStyle name="20% - Accent3 5 12" xfId="6840" xr:uid="{9A200E77-762F-4506-8368-BA4837A97865}"/>
    <cellStyle name="20% - Accent3 5 12 2" xfId="6841" xr:uid="{75172808-E846-4EF6-8E1D-B9F9BCA764DC}"/>
    <cellStyle name="20% - Accent3 5 12 2 2" xfId="6842" xr:uid="{9FB54563-DEFA-43A3-BF94-90BFAC6CE2A2}"/>
    <cellStyle name="20% - Accent3 5 12 3" xfId="6843" xr:uid="{943796C6-A8F7-4E92-A2E3-B815000CAF57}"/>
    <cellStyle name="20% - Accent3 5 13" xfId="6844" xr:uid="{AB1AEA6A-F5B1-4EAD-8E76-96415F9B2FB5}"/>
    <cellStyle name="20% - Accent3 5 13 2" xfId="6845" xr:uid="{0C4DEB51-966C-4026-BBE2-C5A3A5C58411}"/>
    <cellStyle name="20% - Accent3 5 13 2 2" xfId="6846" xr:uid="{3E062857-1058-4894-85FC-7B9FE8574A39}"/>
    <cellStyle name="20% - Accent3 5 13 3" xfId="6847" xr:uid="{6A822F02-AD74-4D78-B2F2-E1A0416D497F}"/>
    <cellStyle name="20% - Accent3 5 14" xfId="6848" xr:uid="{18C47C6B-E835-4F19-A65D-C18E0954C53B}"/>
    <cellStyle name="20% - Accent3 5 14 2" xfId="6849" xr:uid="{B53C026A-8563-4E8C-8879-DABDA10DF70B}"/>
    <cellStyle name="20% - Accent3 5 14 2 2" xfId="6850" xr:uid="{9A2A52BA-DC03-49C6-8AFC-0344C0E3C7E4}"/>
    <cellStyle name="20% - Accent3 5 14 3" xfId="6851" xr:uid="{B7FC6314-1CF1-4A86-9BEA-DF594963EEC8}"/>
    <cellStyle name="20% - Accent3 5 15" xfId="6852" xr:uid="{32B5789D-FD4A-4332-87BC-C473C4FBDCE1}"/>
    <cellStyle name="20% - Accent3 5 15 2" xfId="6853" xr:uid="{82CEE07E-7BE0-4B9C-9746-4345384A0163}"/>
    <cellStyle name="20% - Accent3 5 16" xfId="6854" xr:uid="{CEFA1E4A-AB5A-4022-8D3E-CAF2C710A686}"/>
    <cellStyle name="20% - Accent3 5 2" xfId="6855" xr:uid="{5FBD5D2D-7C7D-4B76-9F37-0E8A5C4B0286}"/>
    <cellStyle name="20% - Accent3 5 2 2" xfId="6856" xr:uid="{D0CB381F-DEF2-4494-8597-D85D4A3451BC}"/>
    <cellStyle name="20% - Accent3 5 2 2 2" xfId="6857" xr:uid="{478685B6-0F66-442A-A8CB-BC5921D42127}"/>
    <cellStyle name="20% - Accent3 5 2 2 2 2" xfId="6858" xr:uid="{1B0C4BA2-985C-4BA4-BC12-302E46D287DF}"/>
    <cellStyle name="20% - Accent3 5 2 2 2 2 2" xfId="6859" xr:uid="{91712858-4F89-406D-8259-B8E79235FB0B}"/>
    <cellStyle name="20% - Accent3 5 2 2 2 2 2 2" xfId="6860" xr:uid="{25EBD35D-4008-404F-AF3F-A6CE3E613032}"/>
    <cellStyle name="20% - Accent3 5 2 2 2 2 3" xfId="6861" xr:uid="{C3127B0D-B041-494C-B439-F4986E0B5DF9}"/>
    <cellStyle name="20% - Accent3 5 2 2 2 3" xfId="6862" xr:uid="{BFBBF999-9A62-49E5-AC25-96B6862583CB}"/>
    <cellStyle name="20% - Accent3 5 2 2 2 3 2" xfId="6863" xr:uid="{54975FCD-C8E3-4D4A-8597-80A12F793D57}"/>
    <cellStyle name="20% - Accent3 5 2 2 2 3 2 2" xfId="6864" xr:uid="{A4A50EE4-EB26-4497-B559-6B335E70EB10}"/>
    <cellStyle name="20% - Accent3 5 2 2 2 3 3" xfId="6865" xr:uid="{809CA619-8AC2-4B14-8AA2-747F014DB2F9}"/>
    <cellStyle name="20% - Accent3 5 2 2 2 4" xfId="6866" xr:uid="{4963235E-1312-4D6E-A2F6-2D027578CF8D}"/>
    <cellStyle name="20% - Accent3 5 2 2 2 4 2" xfId="6867" xr:uid="{EE8A8D75-147B-4B4E-9594-A63F7D577E8B}"/>
    <cellStyle name="20% - Accent3 5 2 2 2 4 2 2" xfId="6868" xr:uid="{DDC28944-9E26-4033-81E4-A2C4D6436411}"/>
    <cellStyle name="20% - Accent3 5 2 2 2 4 3" xfId="6869" xr:uid="{DC0EE30E-425A-4546-B6E1-9BDA04A4A65E}"/>
    <cellStyle name="20% - Accent3 5 2 2 2 5" xfId="6870" xr:uid="{F1344258-C2B7-49C0-AF17-2E730B08EC6A}"/>
    <cellStyle name="20% - Accent3 5 2 2 2 5 2" xfId="6871" xr:uid="{53C80483-DE01-4C87-B7D7-89DA4B3A0722}"/>
    <cellStyle name="20% - Accent3 5 2 2 2 6" xfId="6872" xr:uid="{0800CD00-D5F9-42D0-B379-DCA43AC77630}"/>
    <cellStyle name="20% - Accent3 5 2 2 3" xfId="6873" xr:uid="{0B681D87-1A28-4E5E-A942-2BE38C31965C}"/>
    <cellStyle name="20% - Accent3 5 2 2 3 2" xfId="6874" xr:uid="{B8750F60-1A0E-4290-B976-08CE4FB25D13}"/>
    <cellStyle name="20% - Accent3 5 2 2 3 2 2" xfId="6875" xr:uid="{D581A13E-47C2-4063-9D59-C3330A606DEF}"/>
    <cellStyle name="20% - Accent3 5 2 2 3 3" xfId="6876" xr:uid="{0088BD81-6D73-4028-A8E8-4CF85F6550D9}"/>
    <cellStyle name="20% - Accent3 5 2 2 4" xfId="6877" xr:uid="{AAB1FF54-F76D-4531-BFBE-FD3EE0E64C53}"/>
    <cellStyle name="20% - Accent3 5 2 2 4 2" xfId="6878" xr:uid="{C6BFE7DC-D2AD-47B9-897E-8994CF892F13}"/>
    <cellStyle name="20% - Accent3 5 2 2 4 2 2" xfId="6879" xr:uid="{CBDCC8BA-E430-4014-8397-B050DBF5B227}"/>
    <cellStyle name="20% - Accent3 5 2 2 4 3" xfId="6880" xr:uid="{2D34661C-11EF-4235-BE89-1F1C0BCDA98A}"/>
    <cellStyle name="20% - Accent3 5 2 2 5" xfId="6881" xr:uid="{E5620CF4-D3DB-47D1-A6E3-E97BD55DC0F7}"/>
    <cellStyle name="20% - Accent3 5 2 2 5 2" xfId="6882" xr:uid="{D7A7FA3D-5B97-466D-B592-6EACB9E76966}"/>
    <cellStyle name="20% - Accent3 5 2 2 5 2 2" xfId="6883" xr:uid="{8C47534E-7FD6-4F64-BACF-F575689A6EB3}"/>
    <cellStyle name="20% - Accent3 5 2 2 5 3" xfId="6884" xr:uid="{DD091ED2-3530-4B28-B32A-EDDA6ED91539}"/>
    <cellStyle name="20% - Accent3 5 2 2 6" xfId="6885" xr:uid="{E5924756-ABAE-4A8C-9696-3B38E4015D7F}"/>
    <cellStyle name="20% - Accent3 5 2 2 6 2" xfId="6886" xr:uid="{175DB63F-E263-4014-9BF7-FD2EA3E31BF1}"/>
    <cellStyle name="20% - Accent3 5 2 2 7" xfId="6887" xr:uid="{F061BC74-8632-41AE-8060-00D75CE98019}"/>
    <cellStyle name="20% - Accent3 5 2 3" xfId="6888" xr:uid="{6CF752BB-ACB2-422E-B15D-6BD1C804E6C7}"/>
    <cellStyle name="20% - Accent3 5 2 3 2" xfId="6889" xr:uid="{9E903822-E32E-4FF4-8279-E41AAC099910}"/>
    <cellStyle name="20% - Accent3 5 2 3 2 2" xfId="6890" xr:uid="{1E986967-F58E-4D6D-9D1F-CE8E48D8D56E}"/>
    <cellStyle name="20% - Accent3 5 2 3 2 2 2" xfId="6891" xr:uid="{E71DA85C-040C-411F-872A-EC4521893DCE}"/>
    <cellStyle name="20% - Accent3 5 2 3 2 3" xfId="6892" xr:uid="{FFB0CDAA-7EFE-4519-BC0E-18B8D9DBE13D}"/>
    <cellStyle name="20% - Accent3 5 2 3 3" xfId="6893" xr:uid="{FA76E811-CDE2-4267-893D-44EA1E148F57}"/>
    <cellStyle name="20% - Accent3 5 2 3 3 2" xfId="6894" xr:uid="{977BAA1B-A87E-43B0-A700-E2E282B85D79}"/>
    <cellStyle name="20% - Accent3 5 2 3 3 2 2" xfId="6895" xr:uid="{1490793F-9038-463B-8EC1-12A593CE8A05}"/>
    <cellStyle name="20% - Accent3 5 2 3 3 3" xfId="6896" xr:uid="{0D58C4AC-5302-4432-863C-89E11C702967}"/>
    <cellStyle name="20% - Accent3 5 2 3 4" xfId="6897" xr:uid="{723056EC-3CEC-4E80-96BD-03D2D8F9E687}"/>
    <cellStyle name="20% - Accent3 5 2 3 4 2" xfId="6898" xr:uid="{F92B0424-3BF2-489F-8889-322482BCCD6F}"/>
    <cellStyle name="20% - Accent3 5 2 3 4 2 2" xfId="6899" xr:uid="{43EDF80B-2E63-4BB1-B23B-668084BC11B0}"/>
    <cellStyle name="20% - Accent3 5 2 3 4 3" xfId="6900" xr:uid="{27F17E26-0B8F-4C90-BE8B-4CCBB31A6969}"/>
    <cellStyle name="20% - Accent3 5 2 3 5" xfId="6901" xr:uid="{63006B01-8F4F-4035-A34E-BB80161A8B6E}"/>
    <cellStyle name="20% - Accent3 5 2 3 5 2" xfId="6902" xr:uid="{BAA89CCC-78DA-4121-9731-EEC289350E46}"/>
    <cellStyle name="20% - Accent3 5 2 3 6" xfId="6903" xr:uid="{7197A023-32AA-4CA3-8A6B-FC5C748E5C05}"/>
    <cellStyle name="20% - Accent3 5 2 4" xfId="6904" xr:uid="{BA65F2B0-1722-4CCC-822C-BD45328382EB}"/>
    <cellStyle name="20% - Accent3 5 2 4 2" xfId="6905" xr:uid="{8A5973A4-9759-4EF0-AD88-64D1C582C90A}"/>
    <cellStyle name="20% - Accent3 5 2 4 2 2" xfId="6906" xr:uid="{DDA3CE6E-E2D3-47D0-B447-BB7AE84EA738}"/>
    <cellStyle name="20% - Accent3 5 2 4 3" xfId="6907" xr:uid="{8BB3B160-D3FA-4BDF-A0A2-1CC98A9747CF}"/>
    <cellStyle name="20% - Accent3 5 2 5" xfId="6908" xr:uid="{FF7D472A-610E-4071-ADF2-243736B66FB9}"/>
    <cellStyle name="20% - Accent3 5 2 5 2" xfId="6909" xr:uid="{51EA5F3A-0270-4CD6-8636-F239EAD9B29B}"/>
    <cellStyle name="20% - Accent3 5 2 5 2 2" xfId="6910" xr:uid="{214BFAE2-B965-49F9-B045-EE6678D6B7E9}"/>
    <cellStyle name="20% - Accent3 5 2 5 3" xfId="6911" xr:uid="{1C14BA10-F34B-43C4-8EDE-B40F38A62AB3}"/>
    <cellStyle name="20% - Accent3 5 2 6" xfId="6912" xr:uid="{46F8982B-62FD-406D-8CC8-47025DCCB277}"/>
    <cellStyle name="20% - Accent3 5 2 6 2" xfId="6913" xr:uid="{7CC795AF-C1BD-4030-A32A-1B44CAB64121}"/>
    <cellStyle name="20% - Accent3 5 2 6 2 2" xfId="6914" xr:uid="{84824EF3-3440-4569-BB9F-569A6DED3774}"/>
    <cellStyle name="20% - Accent3 5 2 6 3" xfId="6915" xr:uid="{356597E2-9263-428D-9748-F0D3C6B1D19D}"/>
    <cellStyle name="20% - Accent3 5 2 7" xfId="6916" xr:uid="{0D2F0EC9-4E8C-409A-9D83-DE9E91684FC4}"/>
    <cellStyle name="20% - Accent3 5 2 7 2" xfId="6917" xr:uid="{E3B8D48D-7BB7-4AC6-AA72-5380D894DB4C}"/>
    <cellStyle name="20% - Accent3 5 2 8" xfId="6918" xr:uid="{144D2BBD-5438-4B52-9602-F489B33D3F68}"/>
    <cellStyle name="20% - Accent3 5 3" xfId="6919" xr:uid="{9DF18A43-8750-43EB-9925-EC3B1798AADD}"/>
    <cellStyle name="20% - Accent3 5 3 2" xfId="6920" xr:uid="{71AFABDD-DDA8-4B48-BED6-20FEBA5A4D5F}"/>
    <cellStyle name="20% - Accent3 5 3 2 2" xfId="6921" xr:uid="{05B296D0-5916-49E1-B544-041CB7B3880D}"/>
    <cellStyle name="20% - Accent3 5 3 2 2 2" xfId="6922" xr:uid="{CF24A30A-FE4E-4D55-BE22-457F11CE8DFA}"/>
    <cellStyle name="20% - Accent3 5 3 2 2 2 2" xfId="6923" xr:uid="{07F307E3-F038-4C53-9F93-72DA235E9C3F}"/>
    <cellStyle name="20% - Accent3 5 3 2 2 2 2 2" xfId="6924" xr:uid="{58061733-0ACD-4D12-9799-C09F3449EF85}"/>
    <cellStyle name="20% - Accent3 5 3 2 2 2 3" xfId="6925" xr:uid="{C4747191-8034-431C-94F0-1883041299BF}"/>
    <cellStyle name="20% - Accent3 5 3 2 2 3" xfId="6926" xr:uid="{410B33D3-C2A6-4280-A7CB-41A79508EB7A}"/>
    <cellStyle name="20% - Accent3 5 3 2 2 3 2" xfId="6927" xr:uid="{DF5F8CCA-B5E5-4953-B3E3-9E347245D6FF}"/>
    <cellStyle name="20% - Accent3 5 3 2 2 3 2 2" xfId="6928" xr:uid="{EDC8361A-EC02-4481-9E5C-BC0CF07F2373}"/>
    <cellStyle name="20% - Accent3 5 3 2 2 3 3" xfId="6929" xr:uid="{80C8D19A-5478-4F30-B7B9-1A63AFA6EB89}"/>
    <cellStyle name="20% - Accent3 5 3 2 2 4" xfId="6930" xr:uid="{E4427770-D421-4B2A-924E-CBEF6B15B4B2}"/>
    <cellStyle name="20% - Accent3 5 3 2 2 4 2" xfId="6931" xr:uid="{20A340EF-3EE0-43C3-ABC1-C12A2503EBBC}"/>
    <cellStyle name="20% - Accent3 5 3 2 2 4 2 2" xfId="6932" xr:uid="{B038EF3A-A3FA-4F3F-B921-5561374DE921}"/>
    <cellStyle name="20% - Accent3 5 3 2 2 4 3" xfId="6933" xr:uid="{DCDFADD2-163D-4559-B902-2B328EB323DB}"/>
    <cellStyle name="20% - Accent3 5 3 2 2 5" xfId="6934" xr:uid="{419FE70C-E22C-4F44-9605-2688B809DA2E}"/>
    <cellStyle name="20% - Accent3 5 3 2 2 5 2" xfId="6935" xr:uid="{5D8C0EA8-437C-477B-A916-257EDFDB0720}"/>
    <cellStyle name="20% - Accent3 5 3 2 2 6" xfId="6936" xr:uid="{D5D7F150-E21C-4DBA-B292-9AC3357B88F4}"/>
    <cellStyle name="20% - Accent3 5 3 2 3" xfId="6937" xr:uid="{3CE4EAFD-A852-40FC-ACCD-701A09D7FDE5}"/>
    <cellStyle name="20% - Accent3 5 3 2 3 2" xfId="6938" xr:uid="{668BD272-69A8-406E-9864-87BD5C94C4FE}"/>
    <cellStyle name="20% - Accent3 5 3 2 3 2 2" xfId="6939" xr:uid="{9273EC46-9DE2-4E36-B238-68EB7118A0AC}"/>
    <cellStyle name="20% - Accent3 5 3 2 3 3" xfId="6940" xr:uid="{A83107FD-83F4-4F11-B9F6-AA5C83F4DFE8}"/>
    <cellStyle name="20% - Accent3 5 3 2 4" xfId="6941" xr:uid="{708A22EF-6EC8-4994-9C04-D47B939E1F09}"/>
    <cellStyle name="20% - Accent3 5 3 2 4 2" xfId="6942" xr:uid="{06BD314C-8785-4267-B109-178F9B2FDB9D}"/>
    <cellStyle name="20% - Accent3 5 3 2 4 2 2" xfId="6943" xr:uid="{65D1894E-FA94-4F67-9740-6A9CB6EB060B}"/>
    <cellStyle name="20% - Accent3 5 3 2 4 3" xfId="6944" xr:uid="{FC7AB9D8-B64A-4C02-9A3C-DC72C3E92983}"/>
    <cellStyle name="20% - Accent3 5 3 2 5" xfId="6945" xr:uid="{B529A301-5E95-40B7-9A0A-B80C0810F612}"/>
    <cellStyle name="20% - Accent3 5 3 2 5 2" xfId="6946" xr:uid="{D9F50AED-8963-45BE-9FC3-5FAD5B337786}"/>
    <cellStyle name="20% - Accent3 5 3 2 5 2 2" xfId="6947" xr:uid="{316090A5-0AB1-4AF8-85B4-A85B1C3C91E4}"/>
    <cellStyle name="20% - Accent3 5 3 2 5 3" xfId="6948" xr:uid="{10609580-11B5-4CE0-9573-4D2DFE00C9F1}"/>
    <cellStyle name="20% - Accent3 5 3 2 6" xfId="6949" xr:uid="{EDFA5C25-B884-4CC0-8E43-F0F895CB37CD}"/>
    <cellStyle name="20% - Accent3 5 3 2 6 2" xfId="6950" xr:uid="{BEA74722-954D-4E51-8A27-C03EF524D1F4}"/>
    <cellStyle name="20% - Accent3 5 3 2 7" xfId="6951" xr:uid="{27F41F50-4E80-4224-8028-B39D94D1BC5C}"/>
    <cellStyle name="20% - Accent3 5 3 3" xfId="6952" xr:uid="{51C10584-11D0-42C1-9FEA-9945AA3E403F}"/>
    <cellStyle name="20% - Accent3 5 3 3 2" xfId="6953" xr:uid="{A6C87B27-6E54-41F8-A43A-D7CAD1B54605}"/>
    <cellStyle name="20% - Accent3 5 3 3 2 2" xfId="6954" xr:uid="{5EE5EDC9-C5AF-44AF-90D4-FD8CD65A53EF}"/>
    <cellStyle name="20% - Accent3 5 3 3 2 2 2" xfId="6955" xr:uid="{D3BB32F9-820D-4B06-B0D1-21629035A3C3}"/>
    <cellStyle name="20% - Accent3 5 3 3 2 3" xfId="6956" xr:uid="{53CB3225-5358-41C0-B54B-83EE4F4DD311}"/>
    <cellStyle name="20% - Accent3 5 3 3 3" xfId="6957" xr:uid="{76FDB1AA-74A4-48BA-A409-9DA23299F464}"/>
    <cellStyle name="20% - Accent3 5 3 3 3 2" xfId="6958" xr:uid="{56AC20D3-BBD5-4F07-8A5D-E98BB70BD0B5}"/>
    <cellStyle name="20% - Accent3 5 3 3 3 2 2" xfId="6959" xr:uid="{6533FC41-AE84-4D11-BD65-3AA85D6A2F8E}"/>
    <cellStyle name="20% - Accent3 5 3 3 3 3" xfId="6960" xr:uid="{CD4CD8B8-9786-472A-936F-B46132D0C157}"/>
    <cellStyle name="20% - Accent3 5 3 3 4" xfId="6961" xr:uid="{88221251-3B99-4345-B352-CD271C05EDD4}"/>
    <cellStyle name="20% - Accent3 5 3 3 4 2" xfId="6962" xr:uid="{F80B17C6-2A7C-4173-9704-3228E5606908}"/>
    <cellStyle name="20% - Accent3 5 3 3 4 2 2" xfId="6963" xr:uid="{7008B29C-802C-4169-AE6D-F8A04CF1817A}"/>
    <cellStyle name="20% - Accent3 5 3 3 4 3" xfId="6964" xr:uid="{3D232331-B1A1-4A1D-918C-376EBF08A4EA}"/>
    <cellStyle name="20% - Accent3 5 3 3 5" xfId="6965" xr:uid="{CF5F961A-100D-4D58-8239-D34D4DCF5058}"/>
    <cellStyle name="20% - Accent3 5 3 3 5 2" xfId="6966" xr:uid="{C45B7F49-09C2-460A-852E-33B7E8EFDC1D}"/>
    <cellStyle name="20% - Accent3 5 3 3 6" xfId="6967" xr:uid="{2F8340B5-C543-4F84-871F-BFBE94BDDE0B}"/>
    <cellStyle name="20% - Accent3 5 3 4" xfId="6968" xr:uid="{A677ACEC-74AB-4C80-92EF-133E52DF808F}"/>
    <cellStyle name="20% - Accent3 5 3 4 2" xfId="6969" xr:uid="{09A0B1B0-AAD4-401E-9A0E-42B1D2E0C3AC}"/>
    <cellStyle name="20% - Accent3 5 3 4 2 2" xfId="6970" xr:uid="{3B2559D2-B4B9-4DE7-AD60-29063D64A613}"/>
    <cellStyle name="20% - Accent3 5 3 4 3" xfId="6971" xr:uid="{5B026070-8115-4DD3-8C04-8E26F99B8EF2}"/>
    <cellStyle name="20% - Accent3 5 3 5" xfId="6972" xr:uid="{5B054436-F041-4A0D-876E-E5952968B4AC}"/>
    <cellStyle name="20% - Accent3 5 3 5 2" xfId="6973" xr:uid="{5DF0CC06-598B-447D-9695-317F0F30B076}"/>
    <cellStyle name="20% - Accent3 5 3 5 2 2" xfId="6974" xr:uid="{F52BF40C-AB7A-499C-B239-7E896DE2F04D}"/>
    <cellStyle name="20% - Accent3 5 3 5 3" xfId="6975" xr:uid="{6D861264-643F-4028-96D7-08A47DB37D0D}"/>
    <cellStyle name="20% - Accent3 5 3 6" xfId="6976" xr:uid="{D14883F3-8D2F-4E3E-8DC8-FEB13F025D76}"/>
    <cellStyle name="20% - Accent3 5 3 6 2" xfId="6977" xr:uid="{0CC3974E-B198-4013-B32C-09B87E216EAD}"/>
    <cellStyle name="20% - Accent3 5 3 6 2 2" xfId="6978" xr:uid="{10F6702A-0A0E-4AF7-BE9B-CBD5D83FD6E8}"/>
    <cellStyle name="20% - Accent3 5 3 6 3" xfId="6979" xr:uid="{430F36E2-E177-4EF9-A664-606A246DFC93}"/>
    <cellStyle name="20% - Accent3 5 3 7" xfId="6980" xr:uid="{A6BF30B3-DADC-48B5-BAF4-2BEF8E6334A7}"/>
    <cellStyle name="20% - Accent3 5 3 7 2" xfId="6981" xr:uid="{896BCD0C-E696-4E54-9F45-86AFD3AB2AC8}"/>
    <cellStyle name="20% - Accent3 5 3 8" xfId="6982" xr:uid="{20546A63-4357-45E3-B71B-97135933743E}"/>
    <cellStyle name="20% - Accent3 5 4" xfId="6983" xr:uid="{BF4A3C7F-59B5-4F2F-ADE7-424124341487}"/>
    <cellStyle name="20% - Accent3 5 4 2" xfId="6984" xr:uid="{054A9EB5-57D2-4382-A547-9DF34CE44C39}"/>
    <cellStyle name="20% - Accent3 5 4 2 2" xfId="6985" xr:uid="{B2F1A4D5-0EE2-46E2-A934-7CB7AC330A23}"/>
    <cellStyle name="20% - Accent3 5 4 2 2 2" xfId="6986" xr:uid="{38A11643-CE42-42D2-AEA2-0E874C983CB0}"/>
    <cellStyle name="20% - Accent3 5 4 2 2 2 2" xfId="6987" xr:uid="{A607C855-736F-4ABB-AE61-22DC73E5CD09}"/>
    <cellStyle name="20% - Accent3 5 4 2 2 3" xfId="6988" xr:uid="{2C6A18B8-608A-4ED4-9D6D-31BE67522E7F}"/>
    <cellStyle name="20% - Accent3 5 4 2 3" xfId="6989" xr:uid="{87E103A2-382A-41FD-9B70-19562608670F}"/>
    <cellStyle name="20% - Accent3 5 4 2 3 2" xfId="6990" xr:uid="{E2F680D5-0703-4B82-985E-F43B19A14DD3}"/>
    <cellStyle name="20% - Accent3 5 4 2 3 2 2" xfId="6991" xr:uid="{A4E13385-CB53-48E2-9B3B-8F8D6BF6E7B6}"/>
    <cellStyle name="20% - Accent3 5 4 2 3 3" xfId="6992" xr:uid="{11C8ECB3-5200-4B2A-90AD-79C8EAF356DE}"/>
    <cellStyle name="20% - Accent3 5 4 2 4" xfId="6993" xr:uid="{9C3A9D2E-C71C-4D3F-8830-BB49F941A908}"/>
    <cellStyle name="20% - Accent3 5 4 2 4 2" xfId="6994" xr:uid="{61219FA7-1149-4E61-BCE4-86252F97493E}"/>
    <cellStyle name="20% - Accent3 5 4 2 4 2 2" xfId="6995" xr:uid="{F840D799-D0D2-488B-AC87-54894E90AD8D}"/>
    <cellStyle name="20% - Accent3 5 4 2 4 3" xfId="6996" xr:uid="{76A7C92B-E2D3-4B53-B990-16884364E1C3}"/>
    <cellStyle name="20% - Accent3 5 4 2 5" xfId="6997" xr:uid="{E7232416-CA79-4387-9B78-3954496ADA9E}"/>
    <cellStyle name="20% - Accent3 5 4 2 5 2" xfId="6998" xr:uid="{9244331D-C914-4853-96C7-249BFB5B2C25}"/>
    <cellStyle name="20% - Accent3 5 4 2 6" xfId="6999" xr:uid="{40D70994-C7BC-48A1-8158-EDDCC83DD8B1}"/>
    <cellStyle name="20% - Accent3 5 4 3" xfId="7000" xr:uid="{93BD0024-D165-4FC4-9D9B-F5EF678C2E0B}"/>
    <cellStyle name="20% - Accent3 5 4 3 2" xfId="7001" xr:uid="{FD5AAE56-E8AA-4436-9A46-63E723E00E43}"/>
    <cellStyle name="20% - Accent3 5 4 3 2 2" xfId="7002" xr:uid="{D005755A-E1AB-4767-BC50-F8A4F857A4D4}"/>
    <cellStyle name="20% - Accent3 5 4 3 3" xfId="7003" xr:uid="{AF31686F-0BAB-4480-8DC6-B502D7738595}"/>
    <cellStyle name="20% - Accent3 5 4 4" xfId="7004" xr:uid="{679DB990-7227-4709-9693-3C8AB6DAA872}"/>
    <cellStyle name="20% - Accent3 5 4 4 2" xfId="7005" xr:uid="{EE37F283-3FDA-4907-90FC-E405C6D3D0BA}"/>
    <cellStyle name="20% - Accent3 5 4 4 2 2" xfId="7006" xr:uid="{91923F2B-F044-4EDB-841E-16B74E7D431E}"/>
    <cellStyle name="20% - Accent3 5 4 4 3" xfId="7007" xr:uid="{3B980643-A24E-4B1C-8A54-38CA0CF7E141}"/>
    <cellStyle name="20% - Accent3 5 4 5" xfId="7008" xr:uid="{A056AA77-2714-434E-BAAA-D5EA53C4F379}"/>
    <cellStyle name="20% - Accent3 5 4 5 2" xfId="7009" xr:uid="{BAE507C5-9337-4B9C-8DF9-C112536B1D3E}"/>
    <cellStyle name="20% - Accent3 5 4 5 2 2" xfId="7010" xr:uid="{D6200235-7181-4B26-9193-57607086DEDF}"/>
    <cellStyle name="20% - Accent3 5 4 5 3" xfId="7011" xr:uid="{A1B386D3-4E9F-42BE-9EE5-FF4227B191F8}"/>
    <cellStyle name="20% - Accent3 5 4 6" xfId="7012" xr:uid="{748E4F63-AB2D-4788-B115-B746F25A45EA}"/>
    <cellStyle name="20% - Accent3 5 4 6 2" xfId="7013" xr:uid="{54B94EDF-BEE1-4677-B13F-A2A939A0DCB1}"/>
    <cellStyle name="20% - Accent3 5 4 7" xfId="7014" xr:uid="{E59BD4A4-9DC4-4BDB-98C5-E5AE2120D6B0}"/>
    <cellStyle name="20% - Accent3 5 5" xfId="7015" xr:uid="{577D9317-9E08-4416-8C99-446F3FBA4682}"/>
    <cellStyle name="20% - Accent3 5 5 2" xfId="7016" xr:uid="{42F6E607-4B4B-43B0-AA65-EC551A0C7C86}"/>
    <cellStyle name="20% - Accent3 5 5 2 2" xfId="7017" xr:uid="{BA5F9176-D558-429D-BF0C-F761BAD0FCAE}"/>
    <cellStyle name="20% - Accent3 5 5 2 2 2" xfId="7018" xr:uid="{C9E92ECE-4CEE-40FE-9327-193B2C8DCAFA}"/>
    <cellStyle name="20% - Accent3 5 5 2 2 2 2" xfId="7019" xr:uid="{CDA70A21-6A14-4FBE-9D90-4835281F467F}"/>
    <cellStyle name="20% - Accent3 5 5 2 2 3" xfId="7020" xr:uid="{B685A88C-0C4F-4315-9F16-F394B44097B7}"/>
    <cellStyle name="20% - Accent3 5 5 2 3" xfId="7021" xr:uid="{7DA647D7-B99E-4466-922F-55E80A55147E}"/>
    <cellStyle name="20% - Accent3 5 5 2 3 2" xfId="7022" xr:uid="{0B24ED50-5B57-408D-8896-5524076866B0}"/>
    <cellStyle name="20% - Accent3 5 5 2 3 2 2" xfId="7023" xr:uid="{F7325F16-5347-4FF2-9A65-A86C375876EA}"/>
    <cellStyle name="20% - Accent3 5 5 2 3 3" xfId="7024" xr:uid="{6B4B1FD6-105E-47EF-8B5A-E4D5A16C2F6A}"/>
    <cellStyle name="20% - Accent3 5 5 2 4" xfId="7025" xr:uid="{4F8BBA86-04E8-4B45-9663-1B9F62895A3C}"/>
    <cellStyle name="20% - Accent3 5 5 2 4 2" xfId="7026" xr:uid="{F1272ACD-D5D8-40F8-8AF8-C09DCA9F5FF3}"/>
    <cellStyle name="20% - Accent3 5 5 2 4 2 2" xfId="7027" xr:uid="{80DF45F8-4E01-4CA1-A9D9-7759749F973E}"/>
    <cellStyle name="20% - Accent3 5 5 2 4 3" xfId="7028" xr:uid="{F2C61B53-8147-4CDE-AE03-DEBED77F42C0}"/>
    <cellStyle name="20% - Accent3 5 5 2 5" xfId="7029" xr:uid="{D35AA6BC-382A-45A7-9D74-B0A91A0FAF72}"/>
    <cellStyle name="20% - Accent3 5 5 2 5 2" xfId="7030" xr:uid="{0DC40469-C4A9-4697-820F-49BC27E5464B}"/>
    <cellStyle name="20% - Accent3 5 5 2 6" xfId="7031" xr:uid="{34E1C58D-943A-4925-997E-3ABA0330930C}"/>
    <cellStyle name="20% - Accent3 5 5 3" xfId="7032" xr:uid="{FE33A29A-0D22-4307-9336-0901C9FCC306}"/>
    <cellStyle name="20% - Accent3 5 5 3 2" xfId="7033" xr:uid="{6301B88E-F228-49F9-B581-2F0994DC25EF}"/>
    <cellStyle name="20% - Accent3 5 5 3 2 2" xfId="7034" xr:uid="{AEFCE787-95B7-48D5-802D-C52F24FB66CF}"/>
    <cellStyle name="20% - Accent3 5 5 3 3" xfId="7035" xr:uid="{9CDEDCDD-DC07-4553-95CF-711230C678D1}"/>
    <cellStyle name="20% - Accent3 5 5 4" xfId="7036" xr:uid="{54BC2651-C74E-446C-BDC7-6EAB359F8E5D}"/>
    <cellStyle name="20% - Accent3 5 5 4 2" xfId="7037" xr:uid="{C39FB8D8-ADB3-473A-B26F-171BC0012ABC}"/>
    <cellStyle name="20% - Accent3 5 5 4 2 2" xfId="7038" xr:uid="{AAFF6318-096D-4B5E-863E-3B342CA983E3}"/>
    <cellStyle name="20% - Accent3 5 5 4 3" xfId="7039" xr:uid="{FE6DA4B8-18BE-431D-A892-AB16DB0B9D9F}"/>
    <cellStyle name="20% - Accent3 5 5 5" xfId="7040" xr:uid="{FDE7495C-D0E3-4A3E-80AE-8071ED6B4184}"/>
    <cellStyle name="20% - Accent3 5 5 5 2" xfId="7041" xr:uid="{8D7DA6D3-457D-4242-B585-452AF7C3F10D}"/>
    <cellStyle name="20% - Accent3 5 5 5 2 2" xfId="7042" xr:uid="{B4B8AA9A-62F7-4049-9F60-5E69D8216DD5}"/>
    <cellStyle name="20% - Accent3 5 5 5 3" xfId="7043" xr:uid="{D0180F7A-B541-42AB-A03F-494DFAE450AC}"/>
    <cellStyle name="20% - Accent3 5 5 6" xfId="7044" xr:uid="{10A47418-7ACB-40B7-9A17-A927C3AD2BF2}"/>
    <cellStyle name="20% - Accent3 5 5 6 2" xfId="7045" xr:uid="{B6D9C42B-0A6D-4EB8-B81F-31C238D2B4E2}"/>
    <cellStyle name="20% - Accent3 5 5 7" xfId="7046" xr:uid="{40F45B8E-A081-47C3-8C55-ECC09A31CCD0}"/>
    <cellStyle name="20% - Accent3 5 6" xfId="7047" xr:uid="{3EE27CC5-3A43-4A05-8563-F24F694F064B}"/>
    <cellStyle name="20% - Accent3 5 6 2" xfId="7048" xr:uid="{D6D31F1D-A4C6-4F26-AA57-A420351D2D26}"/>
    <cellStyle name="20% - Accent3 5 6 2 2" xfId="7049" xr:uid="{C7E84786-F690-4D11-BB76-67A6E1BECC73}"/>
    <cellStyle name="20% - Accent3 5 6 2 2 2" xfId="7050" xr:uid="{8ABF20D6-DE67-4A06-A286-E98D79868EB5}"/>
    <cellStyle name="20% - Accent3 5 6 2 3" xfId="7051" xr:uid="{D1E9A1BA-0878-43C9-B0A0-E6F7F3E0A8B6}"/>
    <cellStyle name="20% - Accent3 5 6 3" xfId="7052" xr:uid="{D8B5A350-C897-4EF8-B74B-895FC9E428FD}"/>
    <cellStyle name="20% - Accent3 5 6 3 2" xfId="7053" xr:uid="{636A6272-6615-4376-9241-D65F1F2DAF64}"/>
    <cellStyle name="20% - Accent3 5 6 3 2 2" xfId="7054" xr:uid="{2CA54B64-D45F-4B82-9BB8-4FD654234730}"/>
    <cellStyle name="20% - Accent3 5 6 3 3" xfId="7055" xr:uid="{38F132EF-52C7-4AD3-BD42-36DF99C70168}"/>
    <cellStyle name="20% - Accent3 5 6 4" xfId="7056" xr:uid="{D44A4E55-FF0A-4650-A109-470E49EF3386}"/>
    <cellStyle name="20% - Accent3 5 6 4 2" xfId="7057" xr:uid="{193DAF62-0B87-4962-A63F-07BBEF4F109A}"/>
    <cellStyle name="20% - Accent3 5 6 4 2 2" xfId="7058" xr:uid="{4E03063A-E3B4-4CB1-BEF2-F08D36B70613}"/>
    <cellStyle name="20% - Accent3 5 6 4 3" xfId="7059" xr:uid="{EE193B64-083D-48C9-B6E6-9CD977900402}"/>
    <cellStyle name="20% - Accent3 5 6 5" xfId="7060" xr:uid="{BADE74E4-8965-45CC-AD86-D7F92EBE1AC3}"/>
    <cellStyle name="20% - Accent3 5 6 5 2" xfId="7061" xr:uid="{4AE5C1E0-5422-44B7-BABD-11A7048F6A50}"/>
    <cellStyle name="20% - Accent3 5 6 6" xfId="7062" xr:uid="{8AE225E0-766B-4EC6-991C-455792D7CEB5}"/>
    <cellStyle name="20% - Accent3 5 7" xfId="7063" xr:uid="{BC93DE52-89E0-4B36-9F80-5D22951AFEBC}"/>
    <cellStyle name="20% - Accent3 5 7 2" xfId="7064" xr:uid="{1139BBA2-01F0-4A45-AB3E-4797953BCD22}"/>
    <cellStyle name="20% - Accent3 5 7 2 2" xfId="7065" xr:uid="{D8494B26-580F-469C-A34B-9C3DD9816CA9}"/>
    <cellStyle name="20% - Accent3 5 7 2 2 2" xfId="7066" xr:uid="{DE7781C9-DAF7-44E4-A8E2-84249E7034B9}"/>
    <cellStyle name="20% - Accent3 5 7 2 3" xfId="7067" xr:uid="{B22B72E3-332C-4C0B-835B-8FFF337F3833}"/>
    <cellStyle name="20% - Accent3 5 7 3" xfId="7068" xr:uid="{B10E982C-1ED0-41EB-BC7C-23DFBD4BD2FA}"/>
    <cellStyle name="20% - Accent3 5 7 3 2" xfId="7069" xr:uid="{CD49DFDE-ECD9-455A-BB5E-79BD5DF1B3AD}"/>
    <cellStyle name="20% - Accent3 5 7 3 2 2" xfId="7070" xr:uid="{721C4DB4-C733-488E-9671-EAB406EED6C1}"/>
    <cellStyle name="20% - Accent3 5 7 3 3" xfId="7071" xr:uid="{F80243C2-0F18-44AC-AD00-EF4720BEFBE0}"/>
    <cellStyle name="20% - Accent3 5 7 4" xfId="7072" xr:uid="{EB7DEFA6-AC91-4F40-843A-D3165FA1C573}"/>
    <cellStyle name="20% - Accent3 5 7 4 2" xfId="7073" xr:uid="{BB6F4597-2E52-4D43-9229-3EB5C37B700C}"/>
    <cellStyle name="20% - Accent3 5 7 4 2 2" xfId="7074" xr:uid="{7E182C61-6802-42A2-BDB7-79F238AA7F86}"/>
    <cellStyle name="20% - Accent3 5 7 4 3" xfId="7075" xr:uid="{4D415670-579F-4C64-B94F-33573593E51F}"/>
    <cellStyle name="20% - Accent3 5 7 5" xfId="7076" xr:uid="{89130178-75E6-4860-BAE8-B5FA7E546573}"/>
    <cellStyle name="20% - Accent3 5 7 5 2" xfId="7077" xr:uid="{456B58B8-2C51-4218-AA9B-255CDB179952}"/>
    <cellStyle name="20% - Accent3 5 7 6" xfId="7078" xr:uid="{D92AFF3E-A5BF-4E93-B5C8-A8B91166938B}"/>
    <cellStyle name="20% - Accent3 5 8" xfId="7079" xr:uid="{0B81DC8B-5875-4128-8FBA-59363F6390F9}"/>
    <cellStyle name="20% - Accent3 5 8 2" xfId="7080" xr:uid="{ACD886E5-E922-40CD-8B82-8A20FEB11B5B}"/>
    <cellStyle name="20% - Accent3 5 8 2 2" xfId="7081" xr:uid="{13410927-76F3-4C1E-AEBE-E9F5230E32CF}"/>
    <cellStyle name="20% - Accent3 5 8 2 2 2" xfId="7082" xr:uid="{6FF028E3-286A-435B-BE1A-A36E6CE10837}"/>
    <cellStyle name="20% - Accent3 5 8 2 3" xfId="7083" xr:uid="{25CE463D-7055-4403-9299-32B461360DA8}"/>
    <cellStyle name="20% - Accent3 5 8 3" xfId="7084" xr:uid="{ECB0ECA0-C4AC-4034-A631-639B626873B2}"/>
    <cellStyle name="20% - Accent3 5 8 3 2" xfId="7085" xr:uid="{A2D01501-2716-4D01-A1F3-109C6D7C6C4F}"/>
    <cellStyle name="20% - Accent3 5 8 3 2 2" xfId="7086" xr:uid="{A2E84F0F-33B6-4AAD-8EA5-F9CCD8A91796}"/>
    <cellStyle name="20% - Accent3 5 8 3 3" xfId="7087" xr:uid="{31CD17D8-06DD-4CA6-8E4A-FEA379CBE93E}"/>
    <cellStyle name="20% - Accent3 5 8 4" xfId="7088" xr:uid="{93DC6ADD-E6F6-4B6B-A257-FFE74E5F07C5}"/>
    <cellStyle name="20% - Accent3 5 8 4 2" xfId="7089" xr:uid="{9D8B868A-EC0B-4296-9723-6B11D510C00E}"/>
    <cellStyle name="20% - Accent3 5 8 4 2 2" xfId="7090" xr:uid="{23D35DE6-B8AB-41EE-8ADA-74BDC1203AD8}"/>
    <cellStyle name="20% - Accent3 5 8 4 3" xfId="7091" xr:uid="{C960BE49-5E65-4EDD-8794-C7179263B2BA}"/>
    <cellStyle name="20% - Accent3 5 8 5" xfId="7092" xr:uid="{A1904230-2918-4412-BEF6-F6CCEB46F3DD}"/>
    <cellStyle name="20% - Accent3 5 8 5 2" xfId="7093" xr:uid="{AF39337B-E154-4C95-AAF9-05C8E0A9FE83}"/>
    <cellStyle name="20% - Accent3 5 8 6" xfId="7094" xr:uid="{B54F51FC-B8D1-4BBD-AE56-6BC7E3B405E3}"/>
    <cellStyle name="20% - Accent3 5 9" xfId="7095" xr:uid="{B1DAC8F4-C034-484D-83D7-F52A44B62736}"/>
    <cellStyle name="20% - Accent3 5 9 2" xfId="7096" xr:uid="{E79DA833-AF44-4045-9E75-E882C1CDD445}"/>
    <cellStyle name="20% - Accent3 5 9 2 2" xfId="7097" xr:uid="{D66CA771-4A5E-4B2D-BE79-A42F0548CCFA}"/>
    <cellStyle name="20% - Accent3 5 9 2 2 2" xfId="7098" xr:uid="{4FC17C2E-1A07-4CFF-B157-CB0CDFB62A16}"/>
    <cellStyle name="20% - Accent3 5 9 2 3" xfId="7099" xr:uid="{C861AD8D-0051-45CD-AF97-65BDD89EC8FB}"/>
    <cellStyle name="20% - Accent3 5 9 3" xfId="7100" xr:uid="{ECD149E2-168B-408B-816F-A779B84ADC25}"/>
    <cellStyle name="20% - Accent3 5 9 3 2" xfId="7101" xr:uid="{D6AB13D5-5540-44A9-BFD5-DCF0B91A94A4}"/>
    <cellStyle name="20% - Accent3 5 9 3 2 2" xfId="7102" xr:uid="{43D8841D-D8E1-4979-A457-A09CBD440D29}"/>
    <cellStyle name="20% - Accent3 5 9 3 3" xfId="7103" xr:uid="{59333A5C-344D-4221-90C4-43600FA43932}"/>
    <cellStyle name="20% - Accent3 5 9 4" xfId="7104" xr:uid="{423023E9-4165-4CC9-B6D1-9EE1E3E1B5C5}"/>
    <cellStyle name="20% - Accent3 5 9 4 2" xfId="7105" xr:uid="{14C72FE7-B864-4BF0-A1C0-4E774DEE7FDF}"/>
    <cellStyle name="20% - Accent3 5 9 4 2 2" xfId="7106" xr:uid="{0033B267-24B9-468A-996C-951ED738BA92}"/>
    <cellStyle name="20% - Accent3 5 9 4 3" xfId="7107" xr:uid="{7E7A6556-FC5D-4FA4-B60D-D349E4E1D0B8}"/>
    <cellStyle name="20% - Accent3 5 9 5" xfId="7108" xr:uid="{DF915015-EAFC-47C4-855A-D9333BDC0F34}"/>
    <cellStyle name="20% - Accent3 5 9 5 2" xfId="7109" xr:uid="{5DA563E1-D00E-427E-A64E-9EA1924F58AD}"/>
    <cellStyle name="20% - Accent3 5 9 6" xfId="7110" xr:uid="{ED279185-A541-4E5E-BD31-29C1037D3D1A}"/>
    <cellStyle name="20% - Accent3 6" xfId="7111" xr:uid="{D867D524-25B8-48A4-BA2C-DE76065F8DE7}"/>
    <cellStyle name="20% - Accent3 6 10" xfId="7112" xr:uid="{353E0F79-7A85-416F-BD6D-09190B6349CD}"/>
    <cellStyle name="20% - Accent3 6 10 2" xfId="7113" xr:uid="{348C0B3B-693D-4D24-84EB-942B58D3C48F}"/>
    <cellStyle name="20% - Accent3 6 10 2 2" xfId="7114" xr:uid="{D4F282C5-F3F6-44BE-A2AC-E8215BF9D0FA}"/>
    <cellStyle name="20% - Accent3 6 10 2 2 2" xfId="7115" xr:uid="{668467B9-EF4F-4978-BAA2-2D987D272079}"/>
    <cellStyle name="20% - Accent3 6 10 2 3" xfId="7116" xr:uid="{85058EEE-EAAB-4E59-A961-E222D9C41F55}"/>
    <cellStyle name="20% - Accent3 6 10 3" xfId="7117" xr:uid="{83792690-FC24-48EC-BB71-AF1F8CB512BF}"/>
    <cellStyle name="20% - Accent3 6 10 3 2" xfId="7118" xr:uid="{40C35511-2053-4266-BBEC-AA5D4E860555}"/>
    <cellStyle name="20% - Accent3 6 10 3 2 2" xfId="7119" xr:uid="{06F28165-8ECA-4E94-AE50-8E7C14F00F64}"/>
    <cellStyle name="20% - Accent3 6 10 3 3" xfId="7120" xr:uid="{12894BD7-0435-4355-A191-D59BEEF403B5}"/>
    <cellStyle name="20% - Accent3 6 10 4" xfId="7121" xr:uid="{2E748A46-EF20-4B9A-98B4-299E0F1DE7A0}"/>
    <cellStyle name="20% - Accent3 6 10 4 2" xfId="7122" xr:uid="{2CE02570-30BC-4D1A-81B2-333013300641}"/>
    <cellStyle name="20% - Accent3 6 10 4 2 2" xfId="7123" xr:uid="{899C7933-EC51-4CB0-A779-000268978B1C}"/>
    <cellStyle name="20% - Accent3 6 10 4 3" xfId="7124" xr:uid="{15A558A3-4E8B-4CF3-AEC0-97C16D09C9D1}"/>
    <cellStyle name="20% - Accent3 6 10 5" xfId="7125" xr:uid="{F6A984FD-9A1E-47F2-8B2A-846E2A837493}"/>
    <cellStyle name="20% - Accent3 6 10 5 2" xfId="7126" xr:uid="{633C947D-FFAD-4656-86E3-7D9A7164B874}"/>
    <cellStyle name="20% - Accent3 6 10 6" xfId="7127" xr:uid="{10276AE2-8EE1-4B69-B995-6F1CD249D253}"/>
    <cellStyle name="20% - Accent3 6 11" xfId="7128" xr:uid="{04ADC92E-55BF-4413-9648-C46C4A8882FE}"/>
    <cellStyle name="20% - Accent3 6 11 2" xfId="7129" xr:uid="{CA95AFED-A713-4D3A-8C8E-C27FACC0F6E4}"/>
    <cellStyle name="20% - Accent3 6 11 2 2" xfId="7130" xr:uid="{DE1C3019-0DA2-4D6A-9E02-9AB51E35B61D}"/>
    <cellStyle name="20% - Accent3 6 11 3" xfId="7131" xr:uid="{53D06F4A-CC55-4856-AC85-9A29A4F327D8}"/>
    <cellStyle name="20% - Accent3 6 12" xfId="7132" xr:uid="{771DE850-4B64-4F94-9F3A-14576210BA4C}"/>
    <cellStyle name="20% - Accent3 6 12 2" xfId="7133" xr:uid="{E42F6E86-6B63-4670-8887-1D5A0A17D5E2}"/>
    <cellStyle name="20% - Accent3 6 12 2 2" xfId="7134" xr:uid="{D5A3B490-6B4B-4717-B2DD-8E54739BF578}"/>
    <cellStyle name="20% - Accent3 6 12 3" xfId="7135" xr:uid="{B9578B69-911C-4D78-9DCB-32D966782B62}"/>
    <cellStyle name="20% - Accent3 6 13" xfId="7136" xr:uid="{2E2B2D74-F98F-434B-9546-CE6DC3B28D89}"/>
    <cellStyle name="20% - Accent3 6 13 2" xfId="7137" xr:uid="{87D53E70-6235-44B0-836A-AEA3595FB0B8}"/>
    <cellStyle name="20% - Accent3 6 13 2 2" xfId="7138" xr:uid="{E85B6F9F-CF8A-4477-9745-2F6554438759}"/>
    <cellStyle name="20% - Accent3 6 13 3" xfId="7139" xr:uid="{2EDE05D8-E3C8-4378-BF4C-56A9394EE08E}"/>
    <cellStyle name="20% - Accent3 6 14" xfId="7140" xr:uid="{E2E22EEA-7F91-4B50-B072-79DCB5336395}"/>
    <cellStyle name="20% - Accent3 6 14 2" xfId="7141" xr:uid="{F856BD8D-9651-4D26-9414-6B3FDC119C45}"/>
    <cellStyle name="20% - Accent3 6 14 2 2" xfId="7142" xr:uid="{AA50008B-EFAA-4018-AA2E-87008508C35B}"/>
    <cellStyle name="20% - Accent3 6 14 3" xfId="7143" xr:uid="{C55AA7E2-3EC3-4C80-B5A3-F282BA2E93F7}"/>
    <cellStyle name="20% - Accent3 6 15" xfId="7144" xr:uid="{0D0EBE9F-53EC-4979-B542-DAF05A3A4416}"/>
    <cellStyle name="20% - Accent3 6 15 2" xfId="7145" xr:uid="{177C7C0C-20A3-4F41-9C00-354577BD76B6}"/>
    <cellStyle name="20% - Accent3 6 16" xfId="7146" xr:uid="{877761D5-2E9F-4293-BBCC-6FA63932D4A0}"/>
    <cellStyle name="20% - Accent3 6 2" xfId="7147" xr:uid="{9F530607-6266-4DA9-B63B-ECD4E799BA68}"/>
    <cellStyle name="20% - Accent3 6 2 2" xfId="7148" xr:uid="{DC36E3B1-D054-4D3C-8208-FC0DA3A9C6AC}"/>
    <cellStyle name="20% - Accent3 6 2 2 2" xfId="7149" xr:uid="{1705D6C4-F256-4610-BC24-4A6378338D7F}"/>
    <cellStyle name="20% - Accent3 6 2 2 2 2" xfId="7150" xr:uid="{274B9B0B-3DC9-457A-8BB6-39751DC9CB95}"/>
    <cellStyle name="20% - Accent3 6 2 2 2 2 2" xfId="7151" xr:uid="{9AF853DD-D1E7-4E2E-83E5-F34BC1B27FA5}"/>
    <cellStyle name="20% - Accent3 6 2 2 2 2 2 2" xfId="7152" xr:uid="{46B4C42A-47C5-4DFD-A3F1-18B8ECD6C1D5}"/>
    <cellStyle name="20% - Accent3 6 2 2 2 2 3" xfId="7153" xr:uid="{40110CE1-206E-4E0C-A7A7-9D79E38488C3}"/>
    <cellStyle name="20% - Accent3 6 2 2 2 3" xfId="7154" xr:uid="{3F913BFE-9904-402D-AF99-3AACCCCC44DE}"/>
    <cellStyle name="20% - Accent3 6 2 2 2 3 2" xfId="7155" xr:uid="{A0544884-51BB-49A5-8243-893DD27749CA}"/>
    <cellStyle name="20% - Accent3 6 2 2 2 3 2 2" xfId="7156" xr:uid="{296F60E6-9A9D-40E2-ABD2-C2E71224D029}"/>
    <cellStyle name="20% - Accent3 6 2 2 2 3 3" xfId="7157" xr:uid="{E1B1ED04-943E-4AF5-AD10-5A03CC18B0C5}"/>
    <cellStyle name="20% - Accent3 6 2 2 2 4" xfId="7158" xr:uid="{A52B4E38-25BA-4675-8940-925D286728B1}"/>
    <cellStyle name="20% - Accent3 6 2 2 2 4 2" xfId="7159" xr:uid="{9F70EF7C-D07B-41DC-B194-7F07A53193B0}"/>
    <cellStyle name="20% - Accent3 6 2 2 2 4 2 2" xfId="7160" xr:uid="{3335BFC6-C668-470B-B6DF-45E336479602}"/>
    <cellStyle name="20% - Accent3 6 2 2 2 4 3" xfId="7161" xr:uid="{8C5187AE-122D-4358-B20E-9E970DB8FA16}"/>
    <cellStyle name="20% - Accent3 6 2 2 2 5" xfId="7162" xr:uid="{ACEADA5A-23B5-41C9-BF00-D1AFEC40CFC7}"/>
    <cellStyle name="20% - Accent3 6 2 2 2 5 2" xfId="7163" xr:uid="{863FF318-054F-4AF0-886D-03CE440F78CD}"/>
    <cellStyle name="20% - Accent3 6 2 2 2 6" xfId="7164" xr:uid="{FF6D0B30-F385-4BB7-9EB2-D9C52A85D6B0}"/>
    <cellStyle name="20% - Accent3 6 2 2 3" xfId="7165" xr:uid="{AF9E64BB-B8A0-41CA-9C7B-7BDB99C57687}"/>
    <cellStyle name="20% - Accent3 6 2 2 3 2" xfId="7166" xr:uid="{147407DB-EC5C-49F1-9E98-F018998D0F6A}"/>
    <cellStyle name="20% - Accent3 6 2 2 3 2 2" xfId="7167" xr:uid="{1187AF17-8C6A-4976-BCAA-5C396364212C}"/>
    <cellStyle name="20% - Accent3 6 2 2 3 3" xfId="7168" xr:uid="{931B4BB4-5DF8-4598-9BB4-782AD83AB16D}"/>
    <cellStyle name="20% - Accent3 6 2 2 4" xfId="7169" xr:uid="{DEF2D036-638A-4BC7-84E6-2ACF439DA6D2}"/>
    <cellStyle name="20% - Accent3 6 2 2 4 2" xfId="7170" xr:uid="{5EF2CCAC-EA74-4479-BC04-84896D58A4AD}"/>
    <cellStyle name="20% - Accent3 6 2 2 4 2 2" xfId="7171" xr:uid="{CCC1E6A7-DF6F-461A-B2DD-114058BD536D}"/>
    <cellStyle name="20% - Accent3 6 2 2 4 3" xfId="7172" xr:uid="{5D17D7F9-2196-4BAF-A731-05260804A280}"/>
    <cellStyle name="20% - Accent3 6 2 2 5" xfId="7173" xr:uid="{00C02350-42B2-44D6-BAF8-0B69B80B21CA}"/>
    <cellStyle name="20% - Accent3 6 2 2 5 2" xfId="7174" xr:uid="{5D3EB448-0D56-4A9E-BD00-3A0E9835D83E}"/>
    <cellStyle name="20% - Accent3 6 2 2 5 2 2" xfId="7175" xr:uid="{1F91742E-2542-47ED-90CC-7D7FA5A3F650}"/>
    <cellStyle name="20% - Accent3 6 2 2 5 3" xfId="7176" xr:uid="{D9B63AEB-FE56-485E-970C-DE3EF0E8BCB1}"/>
    <cellStyle name="20% - Accent3 6 2 2 6" xfId="7177" xr:uid="{F8F9B931-A037-4E3F-9C67-04C25CF5F857}"/>
    <cellStyle name="20% - Accent3 6 2 2 6 2" xfId="7178" xr:uid="{A890E1D0-ADF6-4514-B3A8-2221FBEDBA38}"/>
    <cellStyle name="20% - Accent3 6 2 2 7" xfId="7179" xr:uid="{6DB4545B-42EB-45C8-9A41-4D5C18CF1888}"/>
    <cellStyle name="20% - Accent3 6 2 3" xfId="7180" xr:uid="{52B44F7F-EB59-46FC-AA51-CBA97C6EB565}"/>
    <cellStyle name="20% - Accent3 6 2 3 2" xfId="7181" xr:uid="{539D74E5-0991-4883-907D-55B4E8BBCDFB}"/>
    <cellStyle name="20% - Accent3 6 2 3 2 2" xfId="7182" xr:uid="{8EC90FF8-54BA-42D3-B2B8-AEB90BDC0185}"/>
    <cellStyle name="20% - Accent3 6 2 3 2 2 2" xfId="7183" xr:uid="{79E45368-22B2-44C5-96C8-59E699470BA6}"/>
    <cellStyle name="20% - Accent3 6 2 3 2 3" xfId="7184" xr:uid="{111700EC-5CE0-46EC-B893-60563C94E423}"/>
    <cellStyle name="20% - Accent3 6 2 3 3" xfId="7185" xr:uid="{E45CB7FC-6E31-4AB2-B0C0-BEC21E9591BC}"/>
    <cellStyle name="20% - Accent3 6 2 3 3 2" xfId="7186" xr:uid="{72E929C9-9645-4197-A239-31C65E7BB54B}"/>
    <cellStyle name="20% - Accent3 6 2 3 3 2 2" xfId="7187" xr:uid="{5F38A7FF-01C8-4BC3-9244-9548E3671626}"/>
    <cellStyle name="20% - Accent3 6 2 3 3 3" xfId="7188" xr:uid="{9E1F9771-7F1C-4128-879E-ACA5EE4D8972}"/>
    <cellStyle name="20% - Accent3 6 2 3 4" xfId="7189" xr:uid="{4E34FB1F-CF78-4139-A665-70C872B82846}"/>
    <cellStyle name="20% - Accent3 6 2 3 4 2" xfId="7190" xr:uid="{387A3368-2C1D-464C-9433-A49C1A618C7F}"/>
    <cellStyle name="20% - Accent3 6 2 3 4 2 2" xfId="7191" xr:uid="{BE32534A-86C1-4DD6-92F3-90B7826F0250}"/>
    <cellStyle name="20% - Accent3 6 2 3 4 3" xfId="7192" xr:uid="{0155DC7A-FE78-4AD3-AA90-003000FAC3C7}"/>
    <cellStyle name="20% - Accent3 6 2 3 5" xfId="7193" xr:uid="{37ABD85C-ED3A-4E78-B392-18298E4B135E}"/>
    <cellStyle name="20% - Accent3 6 2 3 5 2" xfId="7194" xr:uid="{3A5903C7-6A53-4215-AB93-6276B1576736}"/>
    <cellStyle name="20% - Accent3 6 2 3 6" xfId="7195" xr:uid="{F36C73C3-8290-46FB-9C12-0571A53AE646}"/>
    <cellStyle name="20% - Accent3 6 2 4" xfId="7196" xr:uid="{444C7242-0EA8-4867-8343-464C29244388}"/>
    <cellStyle name="20% - Accent3 6 2 4 2" xfId="7197" xr:uid="{522DC03D-2FBF-4F9F-ACC5-58047DAAED09}"/>
    <cellStyle name="20% - Accent3 6 2 4 2 2" xfId="7198" xr:uid="{B8982732-88D1-40C1-9D45-707D99A6608F}"/>
    <cellStyle name="20% - Accent3 6 2 4 3" xfId="7199" xr:uid="{4BD32281-BB09-4CCA-B82B-FE217239FCE9}"/>
    <cellStyle name="20% - Accent3 6 2 5" xfId="7200" xr:uid="{02E2A3BD-844F-4D05-8F66-813D38DD924A}"/>
    <cellStyle name="20% - Accent3 6 2 5 2" xfId="7201" xr:uid="{3DB956FE-8D0F-47FC-BB83-4871885E3B04}"/>
    <cellStyle name="20% - Accent3 6 2 5 2 2" xfId="7202" xr:uid="{4E676ACB-1F32-4B23-AED1-8B5DF45B5FA8}"/>
    <cellStyle name="20% - Accent3 6 2 5 3" xfId="7203" xr:uid="{476A352A-0D20-4C2F-A315-84A1330068F0}"/>
    <cellStyle name="20% - Accent3 6 2 6" xfId="7204" xr:uid="{5BE5881A-17BC-4129-944E-B57B211DB0D3}"/>
    <cellStyle name="20% - Accent3 6 2 6 2" xfId="7205" xr:uid="{8113F81F-E7A5-4F37-9AE4-09E6E55A6559}"/>
    <cellStyle name="20% - Accent3 6 2 6 2 2" xfId="7206" xr:uid="{6F458BAF-74C4-4FD8-A60D-80D36658D53B}"/>
    <cellStyle name="20% - Accent3 6 2 6 3" xfId="7207" xr:uid="{82E72678-DDC7-4DC5-97B7-2D518491F170}"/>
    <cellStyle name="20% - Accent3 6 2 7" xfId="7208" xr:uid="{2F57F713-59E7-47F7-81D9-B8CBDB6CA260}"/>
    <cellStyle name="20% - Accent3 6 2 7 2" xfId="7209" xr:uid="{F34EED27-96F9-4E4E-884D-1F97891E4873}"/>
    <cellStyle name="20% - Accent3 6 2 8" xfId="7210" xr:uid="{BCD79177-53B8-4083-91E7-312C968AD883}"/>
    <cellStyle name="20% - Accent3 6 3" xfId="7211" xr:uid="{B0F824CF-21AA-4215-BA14-956619AF79A7}"/>
    <cellStyle name="20% - Accent3 6 3 2" xfId="7212" xr:uid="{25FB0685-CA0E-4F0A-864B-19F4A0196879}"/>
    <cellStyle name="20% - Accent3 6 3 2 2" xfId="7213" xr:uid="{089657DF-54E5-4574-A564-66F90397AC32}"/>
    <cellStyle name="20% - Accent3 6 3 2 2 2" xfId="7214" xr:uid="{7A68458A-FA80-4E6D-A0E3-05938D038F2E}"/>
    <cellStyle name="20% - Accent3 6 3 2 2 2 2" xfId="7215" xr:uid="{F26F019B-1AE4-49C5-9097-E3E6BD66020F}"/>
    <cellStyle name="20% - Accent3 6 3 2 2 2 2 2" xfId="7216" xr:uid="{C32DF454-3D8E-4383-82A3-D93BB9CA9BDD}"/>
    <cellStyle name="20% - Accent3 6 3 2 2 2 3" xfId="7217" xr:uid="{761EEAFF-D4DE-417E-A2BB-ED41F324A7C6}"/>
    <cellStyle name="20% - Accent3 6 3 2 2 3" xfId="7218" xr:uid="{64391706-7B81-4044-9A6A-9122B7D61D8F}"/>
    <cellStyle name="20% - Accent3 6 3 2 2 3 2" xfId="7219" xr:uid="{74FB9A0C-3228-439E-9303-EA37586199DA}"/>
    <cellStyle name="20% - Accent3 6 3 2 2 3 2 2" xfId="7220" xr:uid="{282B21A4-B8EB-4348-A38F-AD176DA9DACF}"/>
    <cellStyle name="20% - Accent3 6 3 2 2 3 3" xfId="7221" xr:uid="{75C72B28-F389-42D7-8BAB-88CAF5E28763}"/>
    <cellStyle name="20% - Accent3 6 3 2 2 4" xfId="7222" xr:uid="{553DA322-30A7-486F-8A7D-15E1721135F8}"/>
    <cellStyle name="20% - Accent3 6 3 2 2 4 2" xfId="7223" xr:uid="{B2663AC7-6137-4F30-924E-C865FB58CB48}"/>
    <cellStyle name="20% - Accent3 6 3 2 2 4 2 2" xfId="7224" xr:uid="{C28E63B5-BDC6-4E34-9D67-861B42F7F74C}"/>
    <cellStyle name="20% - Accent3 6 3 2 2 4 3" xfId="7225" xr:uid="{F559ED06-365B-4923-BAB2-EA4EC4961263}"/>
    <cellStyle name="20% - Accent3 6 3 2 2 5" xfId="7226" xr:uid="{2CCFF142-3AFE-4354-8244-B212C78627F8}"/>
    <cellStyle name="20% - Accent3 6 3 2 2 5 2" xfId="7227" xr:uid="{9E3197AF-3CEF-4AA5-9AAE-BC9B3804B31E}"/>
    <cellStyle name="20% - Accent3 6 3 2 2 6" xfId="7228" xr:uid="{8E3EABCC-EF7D-4303-8B6D-F95C9D4DBA5F}"/>
    <cellStyle name="20% - Accent3 6 3 2 3" xfId="7229" xr:uid="{8CD5ACCC-3B04-451B-B707-B65C28C4D001}"/>
    <cellStyle name="20% - Accent3 6 3 2 3 2" xfId="7230" xr:uid="{4C472080-86EB-4E66-8E5C-9A7D1615CB03}"/>
    <cellStyle name="20% - Accent3 6 3 2 3 2 2" xfId="7231" xr:uid="{AC13166B-46BF-4A51-8C0C-3D6E197B70D6}"/>
    <cellStyle name="20% - Accent3 6 3 2 3 3" xfId="7232" xr:uid="{2B28E467-DE05-4150-A2D9-1C9DB866E974}"/>
    <cellStyle name="20% - Accent3 6 3 2 4" xfId="7233" xr:uid="{FEF36268-A0BE-4D07-BB07-2A8761758685}"/>
    <cellStyle name="20% - Accent3 6 3 2 4 2" xfId="7234" xr:uid="{78BBE0CA-90B6-4608-AF86-0462D3477648}"/>
    <cellStyle name="20% - Accent3 6 3 2 4 2 2" xfId="7235" xr:uid="{B92B925B-EE08-40E4-AC2F-3902DBB2BB23}"/>
    <cellStyle name="20% - Accent3 6 3 2 4 3" xfId="7236" xr:uid="{AB381CCE-05B5-482D-BC91-120E6FF18448}"/>
    <cellStyle name="20% - Accent3 6 3 2 5" xfId="7237" xr:uid="{F5FFE08F-04E9-46D9-AA1D-B76BE3098DC6}"/>
    <cellStyle name="20% - Accent3 6 3 2 5 2" xfId="7238" xr:uid="{39FA8D19-6F19-412E-93AA-CC9771C2F7C4}"/>
    <cellStyle name="20% - Accent3 6 3 2 5 2 2" xfId="7239" xr:uid="{58EDADEA-0E12-424B-B9E2-D48AD9601FAA}"/>
    <cellStyle name="20% - Accent3 6 3 2 5 3" xfId="7240" xr:uid="{96C06816-0343-4A15-903E-98BD3D1462E5}"/>
    <cellStyle name="20% - Accent3 6 3 2 6" xfId="7241" xr:uid="{E2A5C8A6-C001-446F-953A-58DD7F29655B}"/>
    <cellStyle name="20% - Accent3 6 3 2 6 2" xfId="7242" xr:uid="{60CD4DC4-6A31-4B31-B409-FA9CD5075F39}"/>
    <cellStyle name="20% - Accent3 6 3 2 7" xfId="7243" xr:uid="{F8CBB963-B55E-45AD-B455-091209294525}"/>
    <cellStyle name="20% - Accent3 6 3 3" xfId="7244" xr:uid="{8A0FF40C-F27B-4CBD-8809-F4096E0F16D2}"/>
    <cellStyle name="20% - Accent3 6 3 3 2" xfId="7245" xr:uid="{64C74CA1-7728-4C04-8A30-9FC35678FC10}"/>
    <cellStyle name="20% - Accent3 6 3 3 2 2" xfId="7246" xr:uid="{CFBF01C7-F51F-4610-90B5-8E1D95D993CA}"/>
    <cellStyle name="20% - Accent3 6 3 3 2 2 2" xfId="7247" xr:uid="{54D108C4-CB2D-44CB-B039-EC3E8DA30A6E}"/>
    <cellStyle name="20% - Accent3 6 3 3 2 3" xfId="7248" xr:uid="{3FBDC316-6ADE-4EDF-9CFD-1603DCBE7E8E}"/>
    <cellStyle name="20% - Accent3 6 3 3 3" xfId="7249" xr:uid="{44DBC1D1-15C4-46A0-934D-B24B03B6BFC9}"/>
    <cellStyle name="20% - Accent3 6 3 3 3 2" xfId="7250" xr:uid="{4E9BDC95-C655-4721-8B67-23228B4906E9}"/>
    <cellStyle name="20% - Accent3 6 3 3 3 2 2" xfId="7251" xr:uid="{60410BCA-2384-442D-8885-9AF974885932}"/>
    <cellStyle name="20% - Accent3 6 3 3 3 3" xfId="7252" xr:uid="{32D4806E-2EBA-49A1-8DEB-04DB7BEA69CB}"/>
    <cellStyle name="20% - Accent3 6 3 3 4" xfId="7253" xr:uid="{E4742596-7DD9-45E1-9535-938B1C9CBCF4}"/>
    <cellStyle name="20% - Accent3 6 3 3 4 2" xfId="7254" xr:uid="{FB1A49E8-5863-4680-9605-1A37C8EBC76C}"/>
    <cellStyle name="20% - Accent3 6 3 3 4 2 2" xfId="7255" xr:uid="{28819667-27A9-4B1D-B2E6-CFF50E502A87}"/>
    <cellStyle name="20% - Accent3 6 3 3 4 3" xfId="7256" xr:uid="{F051EB5C-8AC0-44DE-93DD-B059A6E1CECA}"/>
    <cellStyle name="20% - Accent3 6 3 3 5" xfId="7257" xr:uid="{A206E402-3CF9-4DD5-BF1A-CC0A8A088DAF}"/>
    <cellStyle name="20% - Accent3 6 3 3 5 2" xfId="7258" xr:uid="{2E569D18-6A9F-4B46-8E34-06EAD413AAC4}"/>
    <cellStyle name="20% - Accent3 6 3 3 6" xfId="7259" xr:uid="{B42D23E2-AD60-47AD-B8BE-9D5D2524AA4E}"/>
    <cellStyle name="20% - Accent3 6 3 4" xfId="7260" xr:uid="{EEE4E587-9267-416F-A11C-A0969BD0510D}"/>
    <cellStyle name="20% - Accent3 6 3 4 2" xfId="7261" xr:uid="{272DD51E-FEB1-4F01-9FBC-FD2C146D8786}"/>
    <cellStyle name="20% - Accent3 6 3 4 2 2" xfId="7262" xr:uid="{21A11524-AB0E-4C9A-980D-50DC9FBC4821}"/>
    <cellStyle name="20% - Accent3 6 3 4 3" xfId="7263" xr:uid="{93B09FE9-623A-4D8D-983A-E71B071181D5}"/>
    <cellStyle name="20% - Accent3 6 3 5" xfId="7264" xr:uid="{4748A2CA-FF18-4CA3-A308-80C3F8939BAA}"/>
    <cellStyle name="20% - Accent3 6 3 5 2" xfId="7265" xr:uid="{C187B9DB-CD75-4253-BB81-B8B9B9463555}"/>
    <cellStyle name="20% - Accent3 6 3 5 2 2" xfId="7266" xr:uid="{EEB1DD9F-756E-48C5-9D76-73915FA15E93}"/>
    <cellStyle name="20% - Accent3 6 3 5 3" xfId="7267" xr:uid="{F471C5ED-BCF5-4755-AA93-BDB4F05FEE4A}"/>
    <cellStyle name="20% - Accent3 6 3 6" xfId="7268" xr:uid="{0C6F721E-1819-4216-AE2D-0E29F4E6E937}"/>
    <cellStyle name="20% - Accent3 6 3 6 2" xfId="7269" xr:uid="{20CF4598-FC66-49F3-9D28-B5382220769E}"/>
    <cellStyle name="20% - Accent3 6 3 6 2 2" xfId="7270" xr:uid="{0F4835B3-E33B-4DB4-9DB5-5DB80DD26D96}"/>
    <cellStyle name="20% - Accent3 6 3 6 3" xfId="7271" xr:uid="{F3212489-E613-4662-9D3B-D2F0816C9716}"/>
    <cellStyle name="20% - Accent3 6 3 7" xfId="7272" xr:uid="{F7788FBD-658E-4E41-A64C-B36EBB83F27B}"/>
    <cellStyle name="20% - Accent3 6 3 7 2" xfId="7273" xr:uid="{8C0918AB-F9AB-4A31-BF78-3181A0B396D9}"/>
    <cellStyle name="20% - Accent3 6 3 8" xfId="7274" xr:uid="{6B9EFBEF-4E8C-4E39-8529-73087DF6D5D9}"/>
    <cellStyle name="20% - Accent3 6 4" xfId="7275" xr:uid="{8BD6F545-4925-4183-85A8-1D76104AA0A8}"/>
    <cellStyle name="20% - Accent3 6 4 2" xfId="7276" xr:uid="{824A410A-9ACB-4433-B27B-6050E37563CD}"/>
    <cellStyle name="20% - Accent3 6 4 2 2" xfId="7277" xr:uid="{4708C319-7DB2-42E7-A666-9ACD9DBF7293}"/>
    <cellStyle name="20% - Accent3 6 4 2 2 2" xfId="7278" xr:uid="{DA101336-5645-4DAC-9B2E-201FACADA5FD}"/>
    <cellStyle name="20% - Accent3 6 4 2 2 2 2" xfId="7279" xr:uid="{2D8A2780-E1A2-4EDA-A6C5-7FF0787F167F}"/>
    <cellStyle name="20% - Accent3 6 4 2 2 3" xfId="7280" xr:uid="{08DF9957-D65A-4BE8-9720-6B886034852C}"/>
    <cellStyle name="20% - Accent3 6 4 2 3" xfId="7281" xr:uid="{FC1D9793-7171-4606-AC5F-471830BB1104}"/>
    <cellStyle name="20% - Accent3 6 4 2 3 2" xfId="7282" xr:uid="{CE79989D-F1A9-48DD-BB3F-6F0A41B0F247}"/>
    <cellStyle name="20% - Accent3 6 4 2 3 2 2" xfId="7283" xr:uid="{457145A0-F18A-4789-A630-C085F1333237}"/>
    <cellStyle name="20% - Accent3 6 4 2 3 3" xfId="7284" xr:uid="{623FDFCD-D457-4E68-9C44-B54A40A088D0}"/>
    <cellStyle name="20% - Accent3 6 4 2 4" xfId="7285" xr:uid="{76977ECD-9BB3-4C05-9DDB-9FD612DFEBE6}"/>
    <cellStyle name="20% - Accent3 6 4 2 4 2" xfId="7286" xr:uid="{D490E116-4273-47E6-B8E8-CDFCED826571}"/>
    <cellStyle name="20% - Accent3 6 4 2 4 2 2" xfId="7287" xr:uid="{F9FF154F-0AEA-4560-8398-65A0579BBC0F}"/>
    <cellStyle name="20% - Accent3 6 4 2 4 3" xfId="7288" xr:uid="{77BA747D-1DC3-44F7-8075-1534AFD013D3}"/>
    <cellStyle name="20% - Accent3 6 4 2 5" xfId="7289" xr:uid="{903D1F48-F003-4371-A970-915B78A91148}"/>
    <cellStyle name="20% - Accent3 6 4 2 5 2" xfId="7290" xr:uid="{94BEFC67-26FF-46B4-ACD1-48673A5214C5}"/>
    <cellStyle name="20% - Accent3 6 4 2 6" xfId="7291" xr:uid="{CC18A209-8AE9-414D-93C5-F2B6D1BF14E5}"/>
    <cellStyle name="20% - Accent3 6 4 3" xfId="7292" xr:uid="{1D6962CA-D5A6-44C2-91DD-204D1ACA12C3}"/>
    <cellStyle name="20% - Accent3 6 4 3 2" xfId="7293" xr:uid="{5932A48E-F5A6-4C0E-84D4-032226AFBDD8}"/>
    <cellStyle name="20% - Accent3 6 4 3 2 2" xfId="7294" xr:uid="{BEC14E09-EB43-46F3-91EF-DBA34AEBABE1}"/>
    <cellStyle name="20% - Accent3 6 4 3 3" xfId="7295" xr:uid="{0FEFF975-5041-4302-8E2B-2D5DE81B16EE}"/>
    <cellStyle name="20% - Accent3 6 4 4" xfId="7296" xr:uid="{CF85DF45-67D8-4970-8DF2-15E95F6049D8}"/>
    <cellStyle name="20% - Accent3 6 4 4 2" xfId="7297" xr:uid="{00D072FC-7EA1-404E-B3BE-3D236E855E49}"/>
    <cellStyle name="20% - Accent3 6 4 4 2 2" xfId="7298" xr:uid="{03903706-0BC4-4CFD-BF28-58862EC505B9}"/>
    <cellStyle name="20% - Accent3 6 4 4 3" xfId="7299" xr:uid="{CE89FED1-BDB9-41A6-83B0-4B1EDD32960E}"/>
    <cellStyle name="20% - Accent3 6 4 5" xfId="7300" xr:uid="{7149A0C4-DA31-4431-93ED-2FD670BD0768}"/>
    <cellStyle name="20% - Accent3 6 4 5 2" xfId="7301" xr:uid="{D95C9C62-0A20-4DDE-BE9C-706E6540C12C}"/>
    <cellStyle name="20% - Accent3 6 4 5 2 2" xfId="7302" xr:uid="{DF0712D8-E145-4B6C-9705-E470BEEFB005}"/>
    <cellStyle name="20% - Accent3 6 4 5 3" xfId="7303" xr:uid="{6B687F31-286C-46CD-B5DA-BDE538F0F634}"/>
    <cellStyle name="20% - Accent3 6 4 6" xfId="7304" xr:uid="{350CF83E-B305-47A8-9C45-4FDAFF754856}"/>
    <cellStyle name="20% - Accent3 6 4 6 2" xfId="7305" xr:uid="{3798AACB-CDD1-41FC-9BF4-23219A8E7D37}"/>
    <cellStyle name="20% - Accent3 6 4 7" xfId="7306" xr:uid="{ADCF6BE4-F5D6-42A6-B62D-C0A028BC77A2}"/>
    <cellStyle name="20% - Accent3 6 5" xfId="7307" xr:uid="{02CD2449-C8FE-4053-A17B-25B9F7E4E9FA}"/>
    <cellStyle name="20% - Accent3 6 5 2" xfId="7308" xr:uid="{4F5CF4FA-0A41-4396-89D9-24329AEE378D}"/>
    <cellStyle name="20% - Accent3 6 5 2 2" xfId="7309" xr:uid="{610987F5-0436-4FF4-9927-5549A48319CA}"/>
    <cellStyle name="20% - Accent3 6 5 2 2 2" xfId="7310" xr:uid="{7EB80EF5-46E8-48AF-BCFA-6697136E4BC2}"/>
    <cellStyle name="20% - Accent3 6 5 2 2 2 2" xfId="7311" xr:uid="{38BB1C02-A7A5-4E60-9B78-609E6783C702}"/>
    <cellStyle name="20% - Accent3 6 5 2 2 3" xfId="7312" xr:uid="{7DC63A16-6124-49D7-8E2F-860ED561665C}"/>
    <cellStyle name="20% - Accent3 6 5 2 3" xfId="7313" xr:uid="{656630B0-67BA-4B01-B31C-6D493E83C693}"/>
    <cellStyle name="20% - Accent3 6 5 2 3 2" xfId="7314" xr:uid="{B289E85B-4D36-416D-8A16-8C014DE1A549}"/>
    <cellStyle name="20% - Accent3 6 5 2 3 2 2" xfId="7315" xr:uid="{B60A5C0C-70D9-4671-8007-3A1D9F387828}"/>
    <cellStyle name="20% - Accent3 6 5 2 3 3" xfId="7316" xr:uid="{9A9CF788-57DE-4CAA-B211-BD773DE85BD7}"/>
    <cellStyle name="20% - Accent3 6 5 2 4" xfId="7317" xr:uid="{180128D5-481C-4374-9AC8-9AFE90493C35}"/>
    <cellStyle name="20% - Accent3 6 5 2 4 2" xfId="7318" xr:uid="{F84BF480-9613-4BAC-AC3E-C031225091F5}"/>
    <cellStyle name="20% - Accent3 6 5 2 4 2 2" xfId="7319" xr:uid="{523DAF14-D0D5-4D30-B398-9065954FF64F}"/>
    <cellStyle name="20% - Accent3 6 5 2 4 3" xfId="7320" xr:uid="{053EB2AE-4E64-4004-A290-9082B72F1F85}"/>
    <cellStyle name="20% - Accent3 6 5 2 5" xfId="7321" xr:uid="{2CFFC2E8-D609-4D5E-9819-8F98C41E293C}"/>
    <cellStyle name="20% - Accent3 6 5 2 5 2" xfId="7322" xr:uid="{D1A219F0-CE47-4764-A69B-22BB2748BAC8}"/>
    <cellStyle name="20% - Accent3 6 5 2 6" xfId="7323" xr:uid="{69674F64-ADD5-4EBF-89E7-676E59013AE1}"/>
    <cellStyle name="20% - Accent3 6 5 3" xfId="7324" xr:uid="{304D7989-B5E4-466F-9383-5050AE67ED27}"/>
    <cellStyle name="20% - Accent3 6 5 3 2" xfId="7325" xr:uid="{834FEBFD-5870-4283-AACF-26BFA6959229}"/>
    <cellStyle name="20% - Accent3 6 5 3 2 2" xfId="7326" xr:uid="{DCFAA035-0187-4B6F-A795-01E826ADAE0D}"/>
    <cellStyle name="20% - Accent3 6 5 3 3" xfId="7327" xr:uid="{E7E67BDB-0852-4296-A216-B00EF0501419}"/>
    <cellStyle name="20% - Accent3 6 5 4" xfId="7328" xr:uid="{6195F205-74A0-4FAC-8F9B-07B36A5CC592}"/>
    <cellStyle name="20% - Accent3 6 5 4 2" xfId="7329" xr:uid="{8167A864-7B2A-4AC4-BAEF-E20BE6C97B6F}"/>
    <cellStyle name="20% - Accent3 6 5 4 2 2" xfId="7330" xr:uid="{57ED1A0E-07A7-4151-87C8-43825238FBDA}"/>
    <cellStyle name="20% - Accent3 6 5 4 3" xfId="7331" xr:uid="{83048EC6-7D8B-41DA-959D-6C0A54302C01}"/>
    <cellStyle name="20% - Accent3 6 5 5" xfId="7332" xr:uid="{A29FAFBA-3282-40D0-9364-6719B33B2F28}"/>
    <cellStyle name="20% - Accent3 6 5 5 2" xfId="7333" xr:uid="{ABF64F3C-DF95-430D-917A-ECC736691882}"/>
    <cellStyle name="20% - Accent3 6 5 5 2 2" xfId="7334" xr:uid="{CEFCC290-626A-416D-AB56-F7BA60E83744}"/>
    <cellStyle name="20% - Accent3 6 5 5 3" xfId="7335" xr:uid="{34A8FCC1-2644-4A80-A088-79A785C59EC6}"/>
    <cellStyle name="20% - Accent3 6 5 6" xfId="7336" xr:uid="{4665CDDF-1116-4CBF-BA20-60E00E6F29BB}"/>
    <cellStyle name="20% - Accent3 6 5 6 2" xfId="7337" xr:uid="{1CF2A6F7-7C23-471D-8750-BC660F6DB5F7}"/>
    <cellStyle name="20% - Accent3 6 5 7" xfId="7338" xr:uid="{FCD394D9-E601-4300-A970-1215D69E6E87}"/>
    <cellStyle name="20% - Accent3 6 6" xfId="7339" xr:uid="{A9C35D04-ED8D-40C9-AFA5-EAF8D7305246}"/>
    <cellStyle name="20% - Accent3 6 6 2" xfId="7340" xr:uid="{97C3F725-B2CC-4A6E-B3D0-7CB3D1F65A06}"/>
    <cellStyle name="20% - Accent3 6 6 2 2" xfId="7341" xr:uid="{9CFAC658-B1B7-4A3F-8AA4-08460DBCD532}"/>
    <cellStyle name="20% - Accent3 6 6 2 2 2" xfId="7342" xr:uid="{27192454-64ED-4046-8346-30F4D54A2867}"/>
    <cellStyle name="20% - Accent3 6 6 2 3" xfId="7343" xr:uid="{37A8876B-168D-4D36-893D-982A21180A0D}"/>
    <cellStyle name="20% - Accent3 6 6 3" xfId="7344" xr:uid="{3313E603-3B19-49FA-AFB1-9D7BE3D6DE57}"/>
    <cellStyle name="20% - Accent3 6 6 3 2" xfId="7345" xr:uid="{4249392A-C30D-4289-B404-4411AFF1AE9A}"/>
    <cellStyle name="20% - Accent3 6 6 3 2 2" xfId="7346" xr:uid="{1EBDA303-5D6E-4755-90E5-D7F41417A3BD}"/>
    <cellStyle name="20% - Accent3 6 6 3 3" xfId="7347" xr:uid="{EC2A4425-57F6-4155-B7CA-812E93595985}"/>
    <cellStyle name="20% - Accent3 6 6 4" xfId="7348" xr:uid="{5ECD4276-BC99-429B-B7FE-68D1EABDD7B7}"/>
    <cellStyle name="20% - Accent3 6 6 4 2" xfId="7349" xr:uid="{7BD669EA-DC34-4BB9-B49F-D7295E6A1113}"/>
    <cellStyle name="20% - Accent3 6 6 4 2 2" xfId="7350" xr:uid="{E0E0903B-A5E5-4EEE-B323-C747CC952915}"/>
    <cellStyle name="20% - Accent3 6 6 4 3" xfId="7351" xr:uid="{07B4B9E2-BA47-4E3B-B94A-D3FE705AE999}"/>
    <cellStyle name="20% - Accent3 6 6 5" xfId="7352" xr:uid="{1C646094-6C9D-4F48-A606-0ADC83909CD6}"/>
    <cellStyle name="20% - Accent3 6 6 5 2" xfId="7353" xr:uid="{41AE2348-9BF3-4623-B37E-387B4A0F7B69}"/>
    <cellStyle name="20% - Accent3 6 6 6" xfId="7354" xr:uid="{D2EB78D6-6534-42DD-AFB1-89ABB4DDB083}"/>
    <cellStyle name="20% - Accent3 6 7" xfId="7355" xr:uid="{12157F2B-F306-4AC1-AFE7-E9E603C5925C}"/>
    <cellStyle name="20% - Accent3 6 7 2" xfId="7356" xr:uid="{EAF2E269-A54C-4527-96C4-42721B39F246}"/>
    <cellStyle name="20% - Accent3 6 7 2 2" xfId="7357" xr:uid="{38EC350B-A49E-4CF5-9BD3-D27CF10CF0AA}"/>
    <cellStyle name="20% - Accent3 6 7 2 2 2" xfId="7358" xr:uid="{C2DE1672-D56E-4B46-B6DC-4687639F6DD8}"/>
    <cellStyle name="20% - Accent3 6 7 2 3" xfId="7359" xr:uid="{8A935A24-7CDE-4CCD-A12E-26FC91AAD399}"/>
    <cellStyle name="20% - Accent3 6 7 3" xfId="7360" xr:uid="{3FB837A3-08DF-4D21-9F32-056553A89F94}"/>
    <cellStyle name="20% - Accent3 6 7 3 2" xfId="7361" xr:uid="{033C4347-AF1E-474E-9F22-92E27C496975}"/>
    <cellStyle name="20% - Accent3 6 7 3 2 2" xfId="7362" xr:uid="{BBBA9323-9ADD-4672-A9D1-B350CA0ADD95}"/>
    <cellStyle name="20% - Accent3 6 7 3 3" xfId="7363" xr:uid="{D8544833-C716-4DF2-89D8-B94268E93163}"/>
    <cellStyle name="20% - Accent3 6 7 4" xfId="7364" xr:uid="{57C43484-9F77-44FE-A66B-E7D03AFDA393}"/>
    <cellStyle name="20% - Accent3 6 7 4 2" xfId="7365" xr:uid="{8D5150E8-630E-48E1-84BB-202F8F6EFD4D}"/>
    <cellStyle name="20% - Accent3 6 7 4 2 2" xfId="7366" xr:uid="{B7413107-C06F-42A1-9CBC-258D4A45D5AA}"/>
    <cellStyle name="20% - Accent3 6 7 4 3" xfId="7367" xr:uid="{F2D5F9E1-0306-4E6A-A924-8582E7F164E8}"/>
    <cellStyle name="20% - Accent3 6 7 5" xfId="7368" xr:uid="{4A80172B-EE96-4724-A7A6-80822943C030}"/>
    <cellStyle name="20% - Accent3 6 7 5 2" xfId="7369" xr:uid="{5557A982-08A4-4919-A685-55684331EC5E}"/>
    <cellStyle name="20% - Accent3 6 7 6" xfId="7370" xr:uid="{DE02EB38-C588-404B-9DC1-7F271B444887}"/>
    <cellStyle name="20% - Accent3 6 8" xfId="7371" xr:uid="{78EA1220-CCF4-458C-8C8F-22D96262B576}"/>
    <cellStyle name="20% - Accent3 6 8 2" xfId="7372" xr:uid="{737D414E-B190-4813-88A1-F77F847FF638}"/>
    <cellStyle name="20% - Accent3 6 8 2 2" xfId="7373" xr:uid="{57059845-38F8-4DCC-85B3-19FD8C4DA072}"/>
    <cellStyle name="20% - Accent3 6 8 2 2 2" xfId="7374" xr:uid="{7419491C-1EF5-4092-8985-D3B1FC307891}"/>
    <cellStyle name="20% - Accent3 6 8 2 3" xfId="7375" xr:uid="{159509D2-9422-4C37-B0D2-B9877ACE0C9E}"/>
    <cellStyle name="20% - Accent3 6 8 3" xfId="7376" xr:uid="{4BD92616-2E27-480D-AC68-DE2DDD3A4661}"/>
    <cellStyle name="20% - Accent3 6 8 3 2" xfId="7377" xr:uid="{3DE17232-A53E-4E83-98F9-C94B2E0A57A0}"/>
    <cellStyle name="20% - Accent3 6 8 3 2 2" xfId="7378" xr:uid="{C7A0793D-49F0-4B68-A8F5-DC12B1C85C37}"/>
    <cellStyle name="20% - Accent3 6 8 3 3" xfId="7379" xr:uid="{37F4C611-68E9-46DC-986B-988A48CE1D0A}"/>
    <cellStyle name="20% - Accent3 6 8 4" xfId="7380" xr:uid="{653B2D40-B5C0-458B-A1DF-6184E526476F}"/>
    <cellStyle name="20% - Accent3 6 8 4 2" xfId="7381" xr:uid="{55BCAFA1-2F4F-46EF-AB6F-E1DD839BDF62}"/>
    <cellStyle name="20% - Accent3 6 8 4 2 2" xfId="7382" xr:uid="{3FF96A00-2FCC-48F4-9E1D-40C66809F5E6}"/>
    <cellStyle name="20% - Accent3 6 8 4 3" xfId="7383" xr:uid="{71599FFA-5A5D-46D2-BD73-5DB855117A09}"/>
    <cellStyle name="20% - Accent3 6 8 5" xfId="7384" xr:uid="{2A0E3303-14F2-4A5D-9C1B-61C150BD4967}"/>
    <cellStyle name="20% - Accent3 6 8 5 2" xfId="7385" xr:uid="{17A5CFDD-A447-4271-9D7E-C3E25E959BB5}"/>
    <cellStyle name="20% - Accent3 6 8 6" xfId="7386" xr:uid="{F84C729F-7652-407F-A7BB-0A001C881C8C}"/>
    <cellStyle name="20% - Accent3 6 9" xfId="7387" xr:uid="{D578F836-D3D6-457E-9641-51C20562B15F}"/>
    <cellStyle name="20% - Accent3 6 9 2" xfId="7388" xr:uid="{0E4F320B-CFF8-43DA-9F22-30EF2C3B3D09}"/>
    <cellStyle name="20% - Accent3 6 9 2 2" xfId="7389" xr:uid="{EA41FB43-A4EA-435B-81E3-B9F93FB44BC4}"/>
    <cellStyle name="20% - Accent3 6 9 2 2 2" xfId="7390" xr:uid="{866D4529-6EDC-441C-A1DA-ED908C752745}"/>
    <cellStyle name="20% - Accent3 6 9 2 3" xfId="7391" xr:uid="{9D6813B2-3A29-45AF-98A8-D39F73AA2580}"/>
    <cellStyle name="20% - Accent3 6 9 3" xfId="7392" xr:uid="{D8A8961A-E9EA-4EBD-B7D4-3C094BF4C478}"/>
    <cellStyle name="20% - Accent3 6 9 3 2" xfId="7393" xr:uid="{F3791B45-96D9-4607-99B7-F242CB30AD52}"/>
    <cellStyle name="20% - Accent3 6 9 3 2 2" xfId="7394" xr:uid="{281B98C7-C3FF-4557-938B-F8780FBC8155}"/>
    <cellStyle name="20% - Accent3 6 9 3 3" xfId="7395" xr:uid="{74193CA2-212F-49BD-8530-24DB794B4C61}"/>
    <cellStyle name="20% - Accent3 6 9 4" xfId="7396" xr:uid="{04162774-7D47-4463-A35F-F0F66CE427F0}"/>
    <cellStyle name="20% - Accent3 6 9 4 2" xfId="7397" xr:uid="{DEC44C3D-3FB9-4D56-B3B5-77D4DD0EDCCF}"/>
    <cellStyle name="20% - Accent3 6 9 4 2 2" xfId="7398" xr:uid="{99E522C1-C6E7-4C5C-9E88-29B081C69BC9}"/>
    <cellStyle name="20% - Accent3 6 9 4 3" xfId="7399" xr:uid="{4DCF9924-41F7-404B-9306-8F0B97B703C7}"/>
    <cellStyle name="20% - Accent3 6 9 5" xfId="7400" xr:uid="{14E91E3A-499A-4F97-A5C3-20EC6399CFBD}"/>
    <cellStyle name="20% - Accent3 6 9 5 2" xfId="7401" xr:uid="{65BDC8CA-39D6-433C-9A3C-8F7166EC9F7C}"/>
    <cellStyle name="20% - Accent3 6 9 6" xfId="7402" xr:uid="{B3BE1C52-D5B4-4A49-BA68-20C02657DE6E}"/>
    <cellStyle name="20% - Accent3 7" xfId="7403" xr:uid="{DDB33683-069A-40D0-9BC3-2505B6BDBD4A}"/>
    <cellStyle name="20% - Accent3 7 10" xfId="7404" xr:uid="{D768428F-1650-4759-854D-3487F0BF100A}"/>
    <cellStyle name="20% - Accent3 7 10 2" xfId="7405" xr:uid="{ABA3B4DF-5D97-492F-AAAE-F1C3FF854197}"/>
    <cellStyle name="20% - Accent3 7 10 2 2" xfId="7406" xr:uid="{121EB727-7971-4B98-B31D-D2C1C4837684}"/>
    <cellStyle name="20% - Accent3 7 10 2 2 2" xfId="7407" xr:uid="{9D82C38E-E05D-4EA5-AB5D-A511E7393639}"/>
    <cellStyle name="20% - Accent3 7 10 2 3" xfId="7408" xr:uid="{A269011D-D2BE-47CC-BA7C-3B4B6340790B}"/>
    <cellStyle name="20% - Accent3 7 10 3" xfId="7409" xr:uid="{4BEABBC4-5423-4DDE-8C7A-109468A4274F}"/>
    <cellStyle name="20% - Accent3 7 10 3 2" xfId="7410" xr:uid="{78E72F93-DBD1-4390-93A8-314605C78454}"/>
    <cellStyle name="20% - Accent3 7 10 3 2 2" xfId="7411" xr:uid="{660ED60B-D077-47A0-9DCF-3A5C28840B72}"/>
    <cellStyle name="20% - Accent3 7 10 3 3" xfId="7412" xr:uid="{F1A50D4B-612A-4994-AC38-49789CF23955}"/>
    <cellStyle name="20% - Accent3 7 10 4" xfId="7413" xr:uid="{28BD3401-6347-4F9E-A7AC-D4E24AA0694F}"/>
    <cellStyle name="20% - Accent3 7 10 4 2" xfId="7414" xr:uid="{A4774828-E562-46A7-94F8-4AE1650C2871}"/>
    <cellStyle name="20% - Accent3 7 10 4 2 2" xfId="7415" xr:uid="{6BB8DE1B-3AA5-451D-8E31-56A091A761D4}"/>
    <cellStyle name="20% - Accent3 7 10 4 3" xfId="7416" xr:uid="{996D1BBE-F1AD-43D7-881B-91C98F3A7CA1}"/>
    <cellStyle name="20% - Accent3 7 10 5" xfId="7417" xr:uid="{829355C4-9CD8-4FE8-98A3-930304F8EF07}"/>
    <cellStyle name="20% - Accent3 7 10 5 2" xfId="7418" xr:uid="{FC4269A1-8AFA-4DB3-9327-951F3A66CE6E}"/>
    <cellStyle name="20% - Accent3 7 10 6" xfId="7419" xr:uid="{DE6E55B0-3D2A-4D0A-880D-A8ED4EAC0D83}"/>
    <cellStyle name="20% - Accent3 7 11" xfId="7420" xr:uid="{64AA46A8-63CE-4863-957D-9CDAD1C61A43}"/>
    <cellStyle name="20% - Accent3 7 11 2" xfId="7421" xr:uid="{C833B908-F7F0-4C8A-A3C1-BFA166EDC528}"/>
    <cellStyle name="20% - Accent3 7 11 2 2" xfId="7422" xr:uid="{83B95EDC-C21B-4343-896E-462499B69351}"/>
    <cellStyle name="20% - Accent3 7 11 3" xfId="7423" xr:uid="{412F48C9-3E63-46FA-BF36-4C7031EB5E25}"/>
    <cellStyle name="20% - Accent3 7 12" xfId="7424" xr:uid="{5D2F4019-EA75-4735-BA96-B81F2DE1645E}"/>
    <cellStyle name="20% - Accent3 7 12 2" xfId="7425" xr:uid="{589CBCF6-61D6-4E25-BD2B-D5499D584559}"/>
    <cellStyle name="20% - Accent3 7 12 2 2" xfId="7426" xr:uid="{67CCA3F5-49C8-440F-9308-EDA8D2E269F9}"/>
    <cellStyle name="20% - Accent3 7 12 3" xfId="7427" xr:uid="{5A1CCC5F-7247-4DC3-8F8A-F96193F78B84}"/>
    <cellStyle name="20% - Accent3 7 13" xfId="7428" xr:uid="{FC93EB0B-DD2A-4325-B75A-8A827B51E028}"/>
    <cellStyle name="20% - Accent3 7 13 2" xfId="7429" xr:uid="{50C5DAE8-C3B7-473E-ABC6-2EC84AC449B7}"/>
    <cellStyle name="20% - Accent3 7 13 2 2" xfId="7430" xr:uid="{DFE44260-26DC-4FB5-8FCB-840C70DDD6E9}"/>
    <cellStyle name="20% - Accent3 7 13 3" xfId="7431" xr:uid="{64DEF798-17B0-4B5E-946B-4D74FCCF2973}"/>
    <cellStyle name="20% - Accent3 7 14" xfId="7432" xr:uid="{75650A09-802C-4E5B-880E-02054FC2DEEB}"/>
    <cellStyle name="20% - Accent3 7 14 2" xfId="7433" xr:uid="{7A42A8F2-0238-4399-83BA-3FD116380B5D}"/>
    <cellStyle name="20% - Accent3 7 14 2 2" xfId="7434" xr:uid="{70BC23C4-9F6B-4A4F-A2EC-54B7BDCF85C2}"/>
    <cellStyle name="20% - Accent3 7 14 3" xfId="7435" xr:uid="{5377F724-28B8-4219-B694-F89C78E19A98}"/>
    <cellStyle name="20% - Accent3 7 15" xfId="7436" xr:uid="{7DAD5736-5911-4611-8EB3-109A21B1BA9C}"/>
    <cellStyle name="20% - Accent3 7 15 2" xfId="7437" xr:uid="{6E8E4274-1C05-420B-9F23-F85F73A553FB}"/>
    <cellStyle name="20% - Accent3 7 16" xfId="7438" xr:uid="{E2232005-F1C9-4555-8995-99C3E755928E}"/>
    <cellStyle name="20% - Accent3 7 2" xfId="7439" xr:uid="{A55F8DB6-D420-4EFA-AF36-CD2B127011A7}"/>
    <cellStyle name="20% - Accent3 7 2 2" xfId="7440" xr:uid="{C2DE420B-8866-47A7-9DE3-B740D1FF25F8}"/>
    <cellStyle name="20% - Accent3 7 2 2 2" xfId="7441" xr:uid="{A18D791C-5672-4DCE-A94A-BC7842D98CC3}"/>
    <cellStyle name="20% - Accent3 7 2 2 2 2" xfId="7442" xr:uid="{2062DB32-C3DA-488C-B466-C0DC035B5165}"/>
    <cellStyle name="20% - Accent3 7 2 2 2 2 2" xfId="7443" xr:uid="{A70DE33A-1310-4D79-BAEA-571795C043C8}"/>
    <cellStyle name="20% - Accent3 7 2 2 2 2 2 2" xfId="7444" xr:uid="{37F53960-3010-445C-AB12-4B73B167078D}"/>
    <cellStyle name="20% - Accent3 7 2 2 2 2 3" xfId="7445" xr:uid="{E16C6BF0-414D-4D43-A886-B29A3A29847D}"/>
    <cellStyle name="20% - Accent3 7 2 2 2 3" xfId="7446" xr:uid="{C043EDCC-92AF-4991-A4D2-6DE9543CC7CA}"/>
    <cellStyle name="20% - Accent3 7 2 2 2 3 2" xfId="7447" xr:uid="{19BB4867-4327-404C-9818-B4044C9C56A1}"/>
    <cellStyle name="20% - Accent3 7 2 2 2 3 2 2" xfId="7448" xr:uid="{317BEE47-3651-4040-AF24-C69B544B7A4E}"/>
    <cellStyle name="20% - Accent3 7 2 2 2 3 3" xfId="7449" xr:uid="{F2EB81C2-150F-4187-B40C-A4FFDF609084}"/>
    <cellStyle name="20% - Accent3 7 2 2 2 4" xfId="7450" xr:uid="{63F968F8-8577-4EAA-8D58-47897FCE0A00}"/>
    <cellStyle name="20% - Accent3 7 2 2 2 4 2" xfId="7451" xr:uid="{42529774-C61B-434B-976A-3D325AE07D5B}"/>
    <cellStyle name="20% - Accent3 7 2 2 2 4 2 2" xfId="7452" xr:uid="{14F21EBC-368E-4596-956B-7078FEB62FE0}"/>
    <cellStyle name="20% - Accent3 7 2 2 2 4 3" xfId="7453" xr:uid="{838BECDA-6AA5-4C58-A8E4-85F53183B79F}"/>
    <cellStyle name="20% - Accent3 7 2 2 2 5" xfId="7454" xr:uid="{45610EFF-4CCF-4A92-A90D-F0EAE9B87A9C}"/>
    <cellStyle name="20% - Accent3 7 2 2 2 5 2" xfId="7455" xr:uid="{2DE4213B-8D72-4932-AA10-F31EC6262E97}"/>
    <cellStyle name="20% - Accent3 7 2 2 2 6" xfId="7456" xr:uid="{E930ECF2-12EE-4DC7-92AC-823E7FAB2946}"/>
    <cellStyle name="20% - Accent3 7 2 2 3" xfId="7457" xr:uid="{28AEF8BA-AC5B-4B20-8D65-656D10F7787C}"/>
    <cellStyle name="20% - Accent3 7 2 2 3 2" xfId="7458" xr:uid="{28F734B9-DBFC-418F-8ADD-DA8133D7297A}"/>
    <cellStyle name="20% - Accent3 7 2 2 3 2 2" xfId="7459" xr:uid="{85D4AF1E-6A34-4AC5-A5F8-DA43F00095D1}"/>
    <cellStyle name="20% - Accent3 7 2 2 3 3" xfId="7460" xr:uid="{64B5640B-5A7F-4DEE-B446-4835820469A8}"/>
    <cellStyle name="20% - Accent3 7 2 2 4" xfId="7461" xr:uid="{CECD7CC0-192E-4EA6-92EC-7D3F31FD8D47}"/>
    <cellStyle name="20% - Accent3 7 2 2 4 2" xfId="7462" xr:uid="{29E83EE9-75D8-4E97-AA41-8A1FB0BC5698}"/>
    <cellStyle name="20% - Accent3 7 2 2 4 2 2" xfId="7463" xr:uid="{03FD9BE1-EC0E-4C59-BA6A-8127E107EBB9}"/>
    <cellStyle name="20% - Accent3 7 2 2 4 3" xfId="7464" xr:uid="{05E18061-4A4D-4CA7-8061-A9CAC515B4BE}"/>
    <cellStyle name="20% - Accent3 7 2 2 5" xfId="7465" xr:uid="{9B0F39BB-7FC7-4792-B433-B9D122160034}"/>
    <cellStyle name="20% - Accent3 7 2 2 5 2" xfId="7466" xr:uid="{7BA8903B-F9D2-4BC6-9AC5-045CF068215C}"/>
    <cellStyle name="20% - Accent3 7 2 2 5 2 2" xfId="7467" xr:uid="{8D4943DB-6E20-4A1E-8F80-7EE1B3DA5256}"/>
    <cellStyle name="20% - Accent3 7 2 2 5 3" xfId="7468" xr:uid="{51E2C820-0A4B-4DE8-8F4E-93DBE1CE9D42}"/>
    <cellStyle name="20% - Accent3 7 2 2 6" xfId="7469" xr:uid="{ED04A8B0-8682-49C3-B67C-B68F639D9AF2}"/>
    <cellStyle name="20% - Accent3 7 2 2 6 2" xfId="7470" xr:uid="{ABD68B99-5A16-47EC-871C-24B9D82040AE}"/>
    <cellStyle name="20% - Accent3 7 2 2 7" xfId="7471" xr:uid="{85D430DE-E274-4F8A-B19A-E9E2BA5160DE}"/>
    <cellStyle name="20% - Accent3 7 2 3" xfId="7472" xr:uid="{9274022D-BC7C-4558-97BA-5F6FE985A673}"/>
    <cellStyle name="20% - Accent3 7 2 3 2" xfId="7473" xr:uid="{590AAFEC-B6AB-4A7F-ADC5-3CF930426548}"/>
    <cellStyle name="20% - Accent3 7 2 3 2 2" xfId="7474" xr:uid="{1F309B51-318F-4619-9DDA-2F03880A6887}"/>
    <cellStyle name="20% - Accent3 7 2 3 2 2 2" xfId="7475" xr:uid="{3FB9A312-7249-438C-9056-3A5191335FDC}"/>
    <cellStyle name="20% - Accent3 7 2 3 2 3" xfId="7476" xr:uid="{3D50B269-2F95-4724-9093-BFB00079FA69}"/>
    <cellStyle name="20% - Accent3 7 2 3 3" xfId="7477" xr:uid="{41E03489-0033-4E73-8A32-EB2F60590455}"/>
    <cellStyle name="20% - Accent3 7 2 3 3 2" xfId="7478" xr:uid="{019E71BC-FF41-42C2-B67D-47FB19B7F910}"/>
    <cellStyle name="20% - Accent3 7 2 3 3 2 2" xfId="7479" xr:uid="{71E2F8CE-4204-427C-97DD-901E14B3181A}"/>
    <cellStyle name="20% - Accent3 7 2 3 3 3" xfId="7480" xr:uid="{4DC7BF48-8150-4F50-99C6-06B7F2CD1FF9}"/>
    <cellStyle name="20% - Accent3 7 2 3 4" xfId="7481" xr:uid="{64DFC8BB-A8D0-4875-A4B5-79EF845D6C5E}"/>
    <cellStyle name="20% - Accent3 7 2 3 4 2" xfId="7482" xr:uid="{9868E994-2658-4505-839D-1E60D752B7D9}"/>
    <cellStyle name="20% - Accent3 7 2 3 4 2 2" xfId="7483" xr:uid="{F794313F-D4AA-4550-BE55-3545C7DF2205}"/>
    <cellStyle name="20% - Accent3 7 2 3 4 3" xfId="7484" xr:uid="{28492B59-0BC3-4160-B572-52CF9C9E64EA}"/>
    <cellStyle name="20% - Accent3 7 2 3 5" xfId="7485" xr:uid="{86AA8A1B-3F5C-45A5-B625-DAFE7BF075CB}"/>
    <cellStyle name="20% - Accent3 7 2 3 5 2" xfId="7486" xr:uid="{EF06BFC4-67C8-479C-9238-FBA19637A197}"/>
    <cellStyle name="20% - Accent3 7 2 3 6" xfId="7487" xr:uid="{194E2CA0-979E-4BFA-9C77-A12F59527B92}"/>
    <cellStyle name="20% - Accent3 7 2 4" xfId="7488" xr:uid="{E7B3AA02-FE97-4CC1-A8DC-F9A1E8876415}"/>
    <cellStyle name="20% - Accent3 7 2 4 2" xfId="7489" xr:uid="{B0AA0AEB-7255-4A94-8056-CD9CAB5733DC}"/>
    <cellStyle name="20% - Accent3 7 2 4 2 2" xfId="7490" xr:uid="{EF4CC1BC-9D60-4572-84D7-CB089678F9DC}"/>
    <cellStyle name="20% - Accent3 7 2 4 3" xfId="7491" xr:uid="{2FEA68CF-BB41-4E2B-BF57-D8E8343F29DB}"/>
    <cellStyle name="20% - Accent3 7 2 5" xfId="7492" xr:uid="{0EF3B657-668E-4633-962E-A521943E4D2F}"/>
    <cellStyle name="20% - Accent3 7 2 5 2" xfId="7493" xr:uid="{303C15F8-0479-47A4-9198-2D272F0B0FC5}"/>
    <cellStyle name="20% - Accent3 7 2 5 2 2" xfId="7494" xr:uid="{2D822D29-D1BB-43F9-86DF-A00B86508CC7}"/>
    <cellStyle name="20% - Accent3 7 2 5 3" xfId="7495" xr:uid="{0A8F91CC-73B7-4518-B866-498A05989AF6}"/>
    <cellStyle name="20% - Accent3 7 2 6" xfId="7496" xr:uid="{4522E47B-3702-4F78-A6D7-C04D75AFFEFE}"/>
    <cellStyle name="20% - Accent3 7 2 6 2" xfId="7497" xr:uid="{B4FD8ED8-A52C-4EA6-BD3E-96D90B27A281}"/>
    <cellStyle name="20% - Accent3 7 2 6 2 2" xfId="7498" xr:uid="{16135E4B-E4F6-47E8-AE64-BED9EA9B75E7}"/>
    <cellStyle name="20% - Accent3 7 2 6 3" xfId="7499" xr:uid="{FF4C1BB9-1026-4177-AF7F-5522B7475C58}"/>
    <cellStyle name="20% - Accent3 7 2 7" xfId="7500" xr:uid="{9A9F9F40-4DF2-48A9-9870-16D4FF5279E1}"/>
    <cellStyle name="20% - Accent3 7 2 7 2" xfId="7501" xr:uid="{4114EDE7-B9CF-4055-9C3D-02B65F9ECEC0}"/>
    <cellStyle name="20% - Accent3 7 2 8" xfId="7502" xr:uid="{52D07AB9-02A4-48CA-BE12-F679FED6D8AB}"/>
    <cellStyle name="20% - Accent3 7 3" xfId="7503" xr:uid="{85D06313-19B9-4EA4-BC2E-52178D145B37}"/>
    <cellStyle name="20% - Accent3 7 3 2" xfId="7504" xr:uid="{1A84636B-94DF-48AA-A48C-4BA4303C05EB}"/>
    <cellStyle name="20% - Accent3 7 3 2 2" xfId="7505" xr:uid="{965B3754-105E-46BA-A93B-50CDFD529837}"/>
    <cellStyle name="20% - Accent3 7 3 2 2 2" xfId="7506" xr:uid="{9EB0B622-5560-477A-9C88-AA2B9D117CB2}"/>
    <cellStyle name="20% - Accent3 7 3 2 2 2 2" xfId="7507" xr:uid="{8C9E76EB-79A9-468C-A32A-83F67C390094}"/>
    <cellStyle name="20% - Accent3 7 3 2 2 2 2 2" xfId="7508" xr:uid="{67B33AB4-D097-4366-B10A-243933F84CF5}"/>
    <cellStyle name="20% - Accent3 7 3 2 2 2 3" xfId="7509" xr:uid="{B3AFB0CA-D33B-4DAA-A38B-52F9F1A9D558}"/>
    <cellStyle name="20% - Accent3 7 3 2 2 3" xfId="7510" xr:uid="{F184E1E7-7295-47B1-804B-1AE7C8507B90}"/>
    <cellStyle name="20% - Accent3 7 3 2 2 3 2" xfId="7511" xr:uid="{73A752B2-EC9C-42F5-8090-0302F0AD1B0C}"/>
    <cellStyle name="20% - Accent3 7 3 2 2 3 2 2" xfId="7512" xr:uid="{166B5ACF-6F8D-4B66-9807-79F16ADD1A1E}"/>
    <cellStyle name="20% - Accent3 7 3 2 2 3 3" xfId="7513" xr:uid="{55346378-D028-4C30-A001-0A78790A1779}"/>
    <cellStyle name="20% - Accent3 7 3 2 2 4" xfId="7514" xr:uid="{E033957F-B382-41A5-9916-A8F1228BB3FE}"/>
    <cellStyle name="20% - Accent3 7 3 2 2 4 2" xfId="7515" xr:uid="{E1E836C5-7822-4C2B-8901-63871E7B43CF}"/>
    <cellStyle name="20% - Accent3 7 3 2 2 4 2 2" xfId="7516" xr:uid="{FB62A816-00AD-4940-8A29-0CB30A0E5B44}"/>
    <cellStyle name="20% - Accent3 7 3 2 2 4 3" xfId="7517" xr:uid="{60578C29-07C2-4691-B586-DAC45E327E92}"/>
    <cellStyle name="20% - Accent3 7 3 2 2 5" xfId="7518" xr:uid="{9BFB2837-6184-40D8-8265-8CDB043D74D6}"/>
    <cellStyle name="20% - Accent3 7 3 2 2 5 2" xfId="7519" xr:uid="{FFD87103-EC8D-4CB7-821A-69CBE20BC4A4}"/>
    <cellStyle name="20% - Accent3 7 3 2 2 6" xfId="7520" xr:uid="{BA5FDC2D-ACE0-4EA3-B05F-BC20C304303A}"/>
    <cellStyle name="20% - Accent3 7 3 2 3" xfId="7521" xr:uid="{E16690DA-BF56-41E2-80CD-9B7362A35F86}"/>
    <cellStyle name="20% - Accent3 7 3 2 3 2" xfId="7522" xr:uid="{7CFA6104-AB46-407E-8A9E-42D1795ADD1D}"/>
    <cellStyle name="20% - Accent3 7 3 2 3 2 2" xfId="7523" xr:uid="{F75CD2C2-B539-42A9-9E51-0EBC63B459E2}"/>
    <cellStyle name="20% - Accent3 7 3 2 3 3" xfId="7524" xr:uid="{80E79CE2-3DCE-4AF8-B82E-6274B90FEC3B}"/>
    <cellStyle name="20% - Accent3 7 3 2 4" xfId="7525" xr:uid="{A60CAE54-6B59-4C8D-AF07-535A754A82A3}"/>
    <cellStyle name="20% - Accent3 7 3 2 4 2" xfId="7526" xr:uid="{47690185-8493-4AA8-90BD-6D4D59FBA4EC}"/>
    <cellStyle name="20% - Accent3 7 3 2 4 2 2" xfId="7527" xr:uid="{744CD638-02C6-4EA1-B56B-7302AE0120C0}"/>
    <cellStyle name="20% - Accent3 7 3 2 4 3" xfId="7528" xr:uid="{B148C0EF-51B9-45A1-A3A3-1D7B8BFE37BA}"/>
    <cellStyle name="20% - Accent3 7 3 2 5" xfId="7529" xr:uid="{7C955C82-AD0A-4BEC-A9AF-2AA718AB700F}"/>
    <cellStyle name="20% - Accent3 7 3 2 5 2" xfId="7530" xr:uid="{9A373667-3DD6-4EC7-99D7-3F5C6EAC6D8C}"/>
    <cellStyle name="20% - Accent3 7 3 2 5 2 2" xfId="7531" xr:uid="{32FDF1DB-DB45-4B4C-8C16-6B1982861D13}"/>
    <cellStyle name="20% - Accent3 7 3 2 5 3" xfId="7532" xr:uid="{ED17569C-77E8-4C61-A6EF-94D374D3C4C5}"/>
    <cellStyle name="20% - Accent3 7 3 2 6" xfId="7533" xr:uid="{B7750146-7AAF-43BB-A2B0-8A962EA31365}"/>
    <cellStyle name="20% - Accent3 7 3 2 6 2" xfId="7534" xr:uid="{4F9AB8A3-05CC-4B33-AD51-F4615A82D20C}"/>
    <cellStyle name="20% - Accent3 7 3 2 7" xfId="7535" xr:uid="{EE9EC490-5E75-4DA9-8A7B-6081D17BDC17}"/>
    <cellStyle name="20% - Accent3 7 3 3" xfId="7536" xr:uid="{ECADE43B-CB54-4F9E-BA82-A0BA0E43C523}"/>
    <cellStyle name="20% - Accent3 7 3 3 2" xfId="7537" xr:uid="{BFA5CC36-3CBD-4940-9771-397AB7356830}"/>
    <cellStyle name="20% - Accent3 7 3 3 2 2" xfId="7538" xr:uid="{6427D8A1-02BD-4989-B92F-8ABBB06BBD20}"/>
    <cellStyle name="20% - Accent3 7 3 3 2 2 2" xfId="7539" xr:uid="{452005BA-D45A-45BD-8D40-B7FEA1CDC634}"/>
    <cellStyle name="20% - Accent3 7 3 3 2 3" xfId="7540" xr:uid="{08BAB292-FE06-4535-8FFC-4A993183CFE3}"/>
    <cellStyle name="20% - Accent3 7 3 3 3" xfId="7541" xr:uid="{E75C8B6E-2257-4CB9-B797-1233C19B5273}"/>
    <cellStyle name="20% - Accent3 7 3 3 3 2" xfId="7542" xr:uid="{6095DF32-466F-4C96-BA15-C86A2E59571C}"/>
    <cellStyle name="20% - Accent3 7 3 3 3 2 2" xfId="7543" xr:uid="{6E17B3AA-3567-4212-9799-BD789985F34F}"/>
    <cellStyle name="20% - Accent3 7 3 3 3 3" xfId="7544" xr:uid="{0BA3389B-2C52-4EED-87F1-6C78895304E9}"/>
    <cellStyle name="20% - Accent3 7 3 3 4" xfId="7545" xr:uid="{96FA4442-0D04-4C75-9167-A3E65DEB42FB}"/>
    <cellStyle name="20% - Accent3 7 3 3 4 2" xfId="7546" xr:uid="{972F93EF-2540-4A58-BAD5-495361BC3F86}"/>
    <cellStyle name="20% - Accent3 7 3 3 4 2 2" xfId="7547" xr:uid="{EA33E79F-7B8B-4658-B70E-E0385262D632}"/>
    <cellStyle name="20% - Accent3 7 3 3 4 3" xfId="7548" xr:uid="{05154660-0601-4CF1-828E-46662AF2A98F}"/>
    <cellStyle name="20% - Accent3 7 3 3 5" xfId="7549" xr:uid="{7793BE7D-0535-4E97-B870-534A74AD0F97}"/>
    <cellStyle name="20% - Accent3 7 3 3 5 2" xfId="7550" xr:uid="{DCDA7D50-F6DC-49AA-802D-9A3CA12AAFE8}"/>
    <cellStyle name="20% - Accent3 7 3 3 6" xfId="7551" xr:uid="{B911E513-FA97-4DC0-8092-CCE4F82DD55A}"/>
    <cellStyle name="20% - Accent3 7 3 4" xfId="7552" xr:uid="{FA43D8E8-5E4C-4F7C-804B-9F1BFC4383F9}"/>
    <cellStyle name="20% - Accent3 7 3 4 2" xfId="7553" xr:uid="{6AA0BC3C-8034-41C3-951D-1038C3130930}"/>
    <cellStyle name="20% - Accent3 7 3 4 2 2" xfId="7554" xr:uid="{9A2DF1F8-443C-4FE7-9BC4-DC21B73C5D23}"/>
    <cellStyle name="20% - Accent3 7 3 4 3" xfId="7555" xr:uid="{500ED7C4-0F92-43D2-8162-DEEBED1875B6}"/>
    <cellStyle name="20% - Accent3 7 3 5" xfId="7556" xr:uid="{189F9A0E-AD3D-483D-B99A-D698A25C124A}"/>
    <cellStyle name="20% - Accent3 7 3 5 2" xfId="7557" xr:uid="{5B58525F-1286-4719-8618-90493346AB4C}"/>
    <cellStyle name="20% - Accent3 7 3 5 2 2" xfId="7558" xr:uid="{E0195E6B-F373-492A-A0EF-98B216DF475C}"/>
    <cellStyle name="20% - Accent3 7 3 5 3" xfId="7559" xr:uid="{9A523583-40A3-4541-8B78-8B9CD772F317}"/>
    <cellStyle name="20% - Accent3 7 3 6" xfId="7560" xr:uid="{CEC6A490-5762-4868-9806-B4EFB180FB71}"/>
    <cellStyle name="20% - Accent3 7 3 6 2" xfId="7561" xr:uid="{6B29736C-53B1-452C-BA1E-0C5EC0A54B2E}"/>
    <cellStyle name="20% - Accent3 7 3 6 2 2" xfId="7562" xr:uid="{6DCE0958-5F72-4E3F-A90B-97C8D9DA3D45}"/>
    <cellStyle name="20% - Accent3 7 3 6 3" xfId="7563" xr:uid="{F7259014-1B86-451D-A3D8-5C87B1208B18}"/>
    <cellStyle name="20% - Accent3 7 3 7" xfId="7564" xr:uid="{94B6E92A-814C-45DF-AE09-C078AC55D64D}"/>
    <cellStyle name="20% - Accent3 7 3 7 2" xfId="7565" xr:uid="{A2DB9453-C4AC-40A8-AA46-E2BC2CAF451C}"/>
    <cellStyle name="20% - Accent3 7 3 8" xfId="7566" xr:uid="{7FFBA72D-DCC0-4DC4-985A-06082F62A02F}"/>
    <cellStyle name="20% - Accent3 7 4" xfId="7567" xr:uid="{0E851A09-1A6F-4D40-A142-06215D07C084}"/>
    <cellStyle name="20% - Accent3 7 4 2" xfId="7568" xr:uid="{DD5A7051-493A-4203-AEC4-40183BEBCAFB}"/>
    <cellStyle name="20% - Accent3 7 4 2 2" xfId="7569" xr:uid="{2E596D9A-8FC4-495F-926F-81F9C9537319}"/>
    <cellStyle name="20% - Accent3 7 4 2 2 2" xfId="7570" xr:uid="{7214D075-BFFA-401A-B462-AFFB7C5B3FD3}"/>
    <cellStyle name="20% - Accent3 7 4 2 2 2 2" xfId="7571" xr:uid="{8BD604FF-FCE6-4C55-8C3E-456E39CA2DC8}"/>
    <cellStyle name="20% - Accent3 7 4 2 2 3" xfId="7572" xr:uid="{C9249A8A-91FC-4FA6-85BE-5D51EBBDC89B}"/>
    <cellStyle name="20% - Accent3 7 4 2 3" xfId="7573" xr:uid="{4B4566CB-6749-437A-9219-10568B1D7721}"/>
    <cellStyle name="20% - Accent3 7 4 2 3 2" xfId="7574" xr:uid="{4AED8BCD-788B-41EF-9D43-0EA565B96AD7}"/>
    <cellStyle name="20% - Accent3 7 4 2 3 2 2" xfId="7575" xr:uid="{9B4FFAFB-ED7F-4894-B758-46C52FD0DF65}"/>
    <cellStyle name="20% - Accent3 7 4 2 3 3" xfId="7576" xr:uid="{492ED0BC-C3C0-4E53-B7AD-543BB0E2FF9E}"/>
    <cellStyle name="20% - Accent3 7 4 2 4" xfId="7577" xr:uid="{E03306E4-C1F6-4EF4-80A3-23295997C1DB}"/>
    <cellStyle name="20% - Accent3 7 4 2 4 2" xfId="7578" xr:uid="{CAB646C2-AB0B-41C8-AC85-825E9FD7F4B2}"/>
    <cellStyle name="20% - Accent3 7 4 2 4 2 2" xfId="7579" xr:uid="{B1ABB6DE-8C5D-47B6-B9D3-A08226A71FCA}"/>
    <cellStyle name="20% - Accent3 7 4 2 4 3" xfId="7580" xr:uid="{164C29BF-61AC-49FF-9CF0-315B901A1C99}"/>
    <cellStyle name="20% - Accent3 7 4 2 5" xfId="7581" xr:uid="{D87A2C23-8CE6-4D59-81B2-C19EF3082547}"/>
    <cellStyle name="20% - Accent3 7 4 2 5 2" xfId="7582" xr:uid="{D897F96C-3836-43D8-B9DB-635C608705C8}"/>
    <cellStyle name="20% - Accent3 7 4 2 6" xfId="7583" xr:uid="{7C645AA2-EF5C-4D54-BDB1-0931E94B67F4}"/>
    <cellStyle name="20% - Accent3 7 4 3" xfId="7584" xr:uid="{2705C5D7-D428-452C-BEDC-A875613F2C47}"/>
    <cellStyle name="20% - Accent3 7 4 3 2" xfId="7585" xr:uid="{2BA98ABE-4A10-436E-8FA7-48EA6AC0FC92}"/>
    <cellStyle name="20% - Accent3 7 4 3 2 2" xfId="7586" xr:uid="{C5E7FB39-F1C7-4B3F-BF53-0B5D0E7F059F}"/>
    <cellStyle name="20% - Accent3 7 4 3 3" xfId="7587" xr:uid="{46D442B1-3F47-4830-9F43-A9B7681ED1D3}"/>
    <cellStyle name="20% - Accent3 7 4 4" xfId="7588" xr:uid="{DE22514F-20DF-49CA-962C-62AB43EA2A5D}"/>
    <cellStyle name="20% - Accent3 7 4 4 2" xfId="7589" xr:uid="{AE091B95-E82A-4180-A9C2-357D039F9E73}"/>
    <cellStyle name="20% - Accent3 7 4 4 2 2" xfId="7590" xr:uid="{5AE5BCD8-29B2-4E55-AA6C-5BD9CA1B3F0A}"/>
    <cellStyle name="20% - Accent3 7 4 4 3" xfId="7591" xr:uid="{32E19195-4412-4D28-9E2D-D0FE41141498}"/>
    <cellStyle name="20% - Accent3 7 4 5" xfId="7592" xr:uid="{A8221E24-5E77-4495-9A30-6D66320E14A5}"/>
    <cellStyle name="20% - Accent3 7 4 5 2" xfId="7593" xr:uid="{EC152D6E-027D-422F-AF8D-E42A0F82FCAE}"/>
    <cellStyle name="20% - Accent3 7 4 5 2 2" xfId="7594" xr:uid="{5CC67056-F91C-4A24-9B2F-68D089B27D20}"/>
    <cellStyle name="20% - Accent3 7 4 5 3" xfId="7595" xr:uid="{1F178FBB-6C09-4E18-A71B-B76AA9690876}"/>
    <cellStyle name="20% - Accent3 7 4 6" xfId="7596" xr:uid="{1CC66AD3-4120-4A90-8963-25AA62A76017}"/>
    <cellStyle name="20% - Accent3 7 4 6 2" xfId="7597" xr:uid="{75C88CB7-41CE-4448-AFFF-733A91529187}"/>
    <cellStyle name="20% - Accent3 7 4 7" xfId="7598" xr:uid="{F02CB853-D8BB-4EAF-AD90-97BFDB76E1A4}"/>
    <cellStyle name="20% - Accent3 7 5" xfId="7599" xr:uid="{A114F00A-57B5-4154-A256-7DAB71C67997}"/>
    <cellStyle name="20% - Accent3 7 5 2" xfId="7600" xr:uid="{3938D77E-A211-4A7F-93AA-D6DB6E9BE6AC}"/>
    <cellStyle name="20% - Accent3 7 5 2 2" xfId="7601" xr:uid="{C891DAC2-D7E2-43FE-9599-52E98807086D}"/>
    <cellStyle name="20% - Accent3 7 5 2 2 2" xfId="7602" xr:uid="{349B80C4-FE66-4EED-AC29-57F00FF17274}"/>
    <cellStyle name="20% - Accent3 7 5 2 2 2 2" xfId="7603" xr:uid="{DD3CE757-9D75-4C95-879B-8F22E5D54B9F}"/>
    <cellStyle name="20% - Accent3 7 5 2 2 3" xfId="7604" xr:uid="{F73B1442-1336-49B8-B413-8114872CEA15}"/>
    <cellStyle name="20% - Accent3 7 5 2 3" xfId="7605" xr:uid="{9D903B7B-23A6-4CCD-94B7-65795732FEB0}"/>
    <cellStyle name="20% - Accent3 7 5 2 3 2" xfId="7606" xr:uid="{47774DA2-718E-425E-86F7-0D199EF5CA55}"/>
    <cellStyle name="20% - Accent3 7 5 2 3 2 2" xfId="7607" xr:uid="{56F7AFC9-8D67-4D25-AD36-A482581E1DFE}"/>
    <cellStyle name="20% - Accent3 7 5 2 3 3" xfId="7608" xr:uid="{8F1A3557-2F20-4206-B2AE-B085318C3ED2}"/>
    <cellStyle name="20% - Accent3 7 5 2 4" xfId="7609" xr:uid="{22C0FBBB-9740-44E7-A9F9-66944B703A9D}"/>
    <cellStyle name="20% - Accent3 7 5 2 4 2" xfId="7610" xr:uid="{4C871BCD-2E47-4FE1-851E-7EAB7CF7C727}"/>
    <cellStyle name="20% - Accent3 7 5 2 4 2 2" xfId="7611" xr:uid="{8F4AB511-4982-4A76-B9CE-E8AD7B166DA1}"/>
    <cellStyle name="20% - Accent3 7 5 2 4 3" xfId="7612" xr:uid="{84A994CD-4140-4BEE-BAE6-976630F7A2D5}"/>
    <cellStyle name="20% - Accent3 7 5 2 5" xfId="7613" xr:uid="{5D78C6DA-C64C-466F-9C29-2757C3086D73}"/>
    <cellStyle name="20% - Accent3 7 5 2 5 2" xfId="7614" xr:uid="{D8AFF6C8-671C-44C7-99BE-911C31EEFE0F}"/>
    <cellStyle name="20% - Accent3 7 5 2 6" xfId="7615" xr:uid="{0849B12C-7168-4AAB-9E33-3F708E76768F}"/>
    <cellStyle name="20% - Accent3 7 5 3" xfId="7616" xr:uid="{9A9B21B2-B0C3-4462-B4A4-210FD59F010E}"/>
    <cellStyle name="20% - Accent3 7 5 3 2" xfId="7617" xr:uid="{C33767B6-B983-46D6-9FD4-D61EC38125A8}"/>
    <cellStyle name="20% - Accent3 7 5 3 2 2" xfId="7618" xr:uid="{553D947A-0153-4B3F-BC33-FAAB6C232BB4}"/>
    <cellStyle name="20% - Accent3 7 5 3 3" xfId="7619" xr:uid="{A0F0D07B-FBE5-4945-8A3B-08707C6F8A78}"/>
    <cellStyle name="20% - Accent3 7 5 4" xfId="7620" xr:uid="{EC5788D4-E55D-4C2F-B9A7-41D499D3F2F5}"/>
    <cellStyle name="20% - Accent3 7 5 4 2" xfId="7621" xr:uid="{22C7486B-2972-4CE2-8C17-B5F64E8EC8E2}"/>
    <cellStyle name="20% - Accent3 7 5 4 2 2" xfId="7622" xr:uid="{9C24C91B-AED3-4F50-ADB7-38980FF9C5AF}"/>
    <cellStyle name="20% - Accent3 7 5 4 3" xfId="7623" xr:uid="{F8234E2F-5A24-4474-89B5-2F896D9CAC49}"/>
    <cellStyle name="20% - Accent3 7 5 5" xfId="7624" xr:uid="{4CDD2387-5BB2-4538-BD8E-8CCE96412192}"/>
    <cellStyle name="20% - Accent3 7 5 5 2" xfId="7625" xr:uid="{C262D773-AA31-43BE-9D9E-4DB56223A64E}"/>
    <cellStyle name="20% - Accent3 7 5 5 2 2" xfId="7626" xr:uid="{4864C62D-3B22-4351-A3B2-97CC850E4920}"/>
    <cellStyle name="20% - Accent3 7 5 5 3" xfId="7627" xr:uid="{B50F5E37-191B-487C-A4D3-A520DA046BCA}"/>
    <cellStyle name="20% - Accent3 7 5 6" xfId="7628" xr:uid="{F176DC69-E2D7-4619-B64B-8BE320136854}"/>
    <cellStyle name="20% - Accent3 7 5 6 2" xfId="7629" xr:uid="{43C29686-A769-4194-B39C-1507C5C692B6}"/>
    <cellStyle name="20% - Accent3 7 5 7" xfId="7630" xr:uid="{5DA6AEA2-272A-4054-B9E5-CACA4B33556A}"/>
    <cellStyle name="20% - Accent3 7 6" xfId="7631" xr:uid="{31027D95-719A-4DDD-971C-A6C0A0F68F84}"/>
    <cellStyle name="20% - Accent3 7 6 2" xfId="7632" xr:uid="{D1029B23-EB51-48CD-8069-DA418C847A34}"/>
    <cellStyle name="20% - Accent3 7 6 2 2" xfId="7633" xr:uid="{2FA235AD-88E2-4E05-A4B7-5D0714B2D20A}"/>
    <cellStyle name="20% - Accent3 7 6 2 2 2" xfId="7634" xr:uid="{540F19D6-CC86-4977-AD54-DBBBFE140833}"/>
    <cellStyle name="20% - Accent3 7 6 2 3" xfId="7635" xr:uid="{8667897B-53F7-48E6-86F8-FFB132DE2CBD}"/>
    <cellStyle name="20% - Accent3 7 6 3" xfId="7636" xr:uid="{B4945894-090C-4B96-960C-BC607DCE9F27}"/>
    <cellStyle name="20% - Accent3 7 6 3 2" xfId="7637" xr:uid="{23B4BC03-49C9-42AB-9A8A-C99F8079FB5A}"/>
    <cellStyle name="20% - Accent3 7 6 3 2 2" xfId="7638" xr:uid="{D6ED8139-BCC4-45FD-AC01-D999EC5CE221}"/>
    <cellStyle name="20% - Accent3 7 6 3 3" xfId="7639" xr:uid="{B60FFA62-E2D3-47B6-87AC-28FFF305A4AE}"/>
    <cellStyle name="20% - Accent3 7 6 4" xfId="7640" xr:uid="{43B9B760-0240-4C3B-9D35-A0F461AC0E2D}"/>
    <cellStyle name="20% - Accent3 7 6 4 2" xfId="7641" xr:uid="{0936955E-2A3F-4A46-8FB1-20BB12D27A72}"/>
    <cellStyle name="20% - Accent3 7 6 4 2 2" xfId="7642" xr:uid="{0505B6D0-4173-4CCE-8637-A7CB57F9F571}"/>
    <cellStyle name="20% - Accent3 7 6 4 3" xfId="7643" xr:uid="{06429485-3936-47EF-882F-9A36ABDF666E}"/>
    <cellStyle name="20% - Accent3 7 6 5" xfId="7644" xr:uid="{93C9EE4B-6E1E-4532-9AA5-BF7A608D567A}"/>
    <cellStyle name="20% - Accent3 7 6 5 2" xfId="7645" xr:uid="{F8EC4E02-7DB4-4AB3-AAEE-DCBBA7D478A4}"/>
    <cellStyle name="20% - Accent3 7 6 6" xfId="7646" xr:uid="{FB679CEF-3445-4214-BA09-31947A279B2A}"/>
    <cellStyle name="20% - Accent3 7 7" xfId="7647" xr:uid="{3956E642-7BB3-452A-88EC-C309DEDFF3EF}"/>
    <cellStyle name="20% - Accent3 7 7 2" xfId="7648" xr:uid="{09039B8A-573F-45F1-982D-97ADB1C4A5B0}"/>
    <cellStyle name="20% - Accent3 7 7 2 2" xfId="7649" xr:uid="{AB875A58-5B05-4E2C-884D-751DFE81B6D3}"/>
    <cellStyle name="20% - Accent3 7 7 2 2 2" xfId="7650" xr:uid="{D9B1D12A-EDEA-4BC0-AE1F-574CAA9120F5}"/>
    <cellStyle name="20% - Accent3 7 7 2 3" xfId="7651" xr:uid="{6FEC2673-DED9-45AE-B051-49D3EFC118F8}"/>
    <cellStyle name="20% - Accent3 7 7 3" xfId="7652" xr:uid="{9BE7FB6E-7319-40DC-9DE3-483DCC8448AE}"/>
    <cellStyle name="20% - Accent3 7 7 3 2" xfId="7653" xr:uid="{26E2FC8C-742B-45C9-A1D9-1C5585088542}"/>
    <cellStyle name="20% - Accent3 7 7 3 2 2" xfId="7654" xr:uid="{FE061B56-403B-4A52-BEC9-75C42647D170}"/>
    <cellStyle name="20% - Accent3 7 7 3 3" xfId="7655" xr:uid="{AFCE7342-20CB-4AC2-8FB4-B1F5557B4875}"/>
    <cellStyle name="20% - Accent3 7 7 4" xfId="7656" xr:uid="{CE8B98EE-6230-404A-9BD5-88DC646B0182}"/>
    <cellStyle name="20% - Accent3 7 7 4 2" xfId="7657" xr:uid="{68402E4F-1F38-4553-B1BF-8C8A79006AA8}"/>
    <cellStyle name="20% - Accent3 7 7 4 2 2" xfId="7658" xr:uid="{B9474560-2628-443B-9376-5E6AAA61CE25}"/>
    <cellStyle name="20% - Accent3 7 7 4 3" xfId="7659" xr:uid="{D2C7FBF0-14EB-4F32-9CAD-097D3B611FAF}"/>
    <cellStyle name="20% - Accent3 7 7 5" xfId="7660" xr:uid="{7ABFBC39-6658-4699-A6CD-15385BC50991}"/>
    <cellStyle name="20% - Accent3 7 7 5 2" xfId="7661" xr:uid="{1ADF2DD6-C0DE-4E67-B52C-BDD4907AC79C}"/>
    <cellStyle name="20% - Accent3 7 7 6" xfId="7662" xr:uid="{C61699D9-B297-4747-BFAB-1F0ED4018BC3}"/>
    <cellStyle name="20% - Accent3 7 8" xfId="7663" xr:uid="{1554B7BC-D8CF-44D9-B4A0-807B276CDA23}"/>
    <cellStyle name="20% - Accent3 7 8 2" xfId="7664" xr:uid="{48C69C66-8033-4094-BF3D-BB0CF9622B8A}"/>
    <cellStyle name="20% - Accent3 7 8 2 2" xfId="7665" xr:uid="{740BC20D-08CE-448B-B695-0F480AF8A68E}"/>
    <cellStyle name="20% - Accent3 7 8 2 2 2" xfId="7666" xr:uid="{A25E0530-7068-4B17-A66C-F714EBFAB08D}"/>
    <cellStyle name="20% - Accent3 7 8 2 3" xfId="7667" xr:uid="{CE9CEAC4-BDF3-4CF8-9FEE-0D279F04D147}"/>
    <cellStyle name="20% - Accent3 7 8 3" xfId="7668" xr:uid="{7015F450-F563-4503-839D-0BDBE7448C41}"/>
    <cellStyle name="20% - Accent3 7 8 3 2" xfId="7669" xr:uid="{E7158522-C2C2-45ED-A9E6-AB984C8087C5}"/>
    <cellStyle name="20% - Accent3 7 8 3 2 2" xfId="7670" xr:uid="{EE850D85-059B-45C9-8848-7A929C37A378}"/>
    <cellStyle name="20% - Accent3 7 8 3 3" xfId="7671" xr:uid="{71D21746-B334-4333-B39D-D16673D616AC}"/>
    <cellStyle name="20% - Accent3 7 8 4" xfId="7672" xr:uid="{3D4477CE-18CB-44BB-AF61-A983DD7BD5ED}"/>
    <cellStyle name="20% - Accent3 7 8 4 2" xfId="7673" xr:uid="{BE317F7D-BF37-401A-AC7C-ED6FE88C8A00}"/>
    <cellStyle name="20% - Accent3 7 8 4 2 2" xfId="7674" xr:uid="{032FF285-6B56-4D05-9CA1-B29A22E0FECE}"/>
    <cellStyle name="20% - Accent3 7 8 4 3" xfId="7675" xr:uid="{B98ABB9A-D636-43A6-8D14-B1868C743FB5}"/>
    <cellStyle name="20% - Accent3 7 8 5" xfId="7676" xr:uid="{66D3869C-CF5E-4552-96A7-43A3FC67FAEE}"/>
    <cellStyle name="20% - Accent3 7 8 5 2" xfId="7677" xr:uid="{DD9E864B-B99D-4250-ADBC-F7B5A3DACABC}"/>
    <cellStyle name="20% - Accent3 7 8 6" xfId="7678" xr:uid="{87FD72B0-C3BC-4B7B-9CCB-1DE582584C3C}"/>
    <cellStyle name="20% - Accent3 7 9" xfId="7679" xr:uid="{32B8ACD6-2A09-4394-A5F5-4FB46D3FDD62}"/>
    <cellStyle name="20% - Accent3 7 9 2" xfId="7680" xr:uid="{0F3519B7-6865-45F2-82DD-F2DCEB628E55}"/>
    <cellStyle name="20% - Accent3 7 9 2 2" xfId="7681" xr:uid="{5518AF17-4AC8-4241-A1C7-16DA7AE87919}"/>
    <cellStyle name="20% - Accent3 7 9 2 2 2" xfId="7682" xr:uid="{59A7F4A5-4817-487C-B484-2735F4C4AF26}"/>
    <cellStyle name="20% - Accent3 7 9 2 3" xfId="7683" xr:uid="{197260BF-3D87-4AD5-8659-2467EDDA367D}"/>
    <cellStyle name="20% - Accent3 7 9 3" xfId="7684" xr:uid="{7B7F5C13-7E87-4202-93D0-2B87BD9D3A1A}"/>
    <cellStyle name="20% - Accent3 7 9 3 2" xfId="7685" xr:uid="{A1B224EB-9A56-43A6-88D3-78DFBDC403BD}"/>
    <cellStyle name="20% - Accent3 7 9 3 2 2" xfId="7686" xr:uid="{E1374CF0-50F5-4ACD-9933-37D51A7C07BD}"/>
    <cellStyle name="20% - Accent3 7 9 3 3" xfId="7687" xr:uid="{D19DD425-7EE0-41C1-B602-CC67D1A6DAFE}"/>
    <cellStyle name="20% - Accent3 7 9 4" xfId="7688" xr:uid="{97C2DB05-5CD9-45A8-B5F3-1AA600609AD6}"/>
    <cellStyle name="20% - Accent3 7 9 4 2" xfId="7689" xr:uid="{3C9A1139-ED60-4414-9F17-D213CA99D706}"/>
    <cellStyle name="20% - Accent3 7 9 4 2 2" xfId="7690" xr:uid="{40389108-BF32-4CAB-8138-CBF502CA993F}"/>
    <cellStyle name="20% - Accent3 7 9 4 3" xfId="7691" xr:uid="{3E062917-687D-456B-AAE4-A355C614E2CD}"/>
    <cellStyle name="20% - Accent3 7 9 5" xfId="7692" xr:uid="{E35E825B-EA76-469C-BD6D-2E4EE629162C}"/>
    <cellStyle name="20% - Accent3 7 9 5 2" xfId="7693" xr:uid="{2B1377F1-0B11-4697-ACC6-04A595C43470}"/>
    <cellStyle name="20% - Accent3 7 9 6" xfId="7694" xr:uid="{FE5E872B-D183-4F81-B36D-4FFD2B1D31A2}"/>
    <cellStyle name="20% - Accent3 8" xfId="7695" xr:uid="{0CEA5DFF-BBE9-4D8C-9EBD-8950DA4B80DB}"/>
    <cellStyle name="20% - Accent3 9" xfId="7696" xr:uid="{D9D8BAE6-19BA-4229-ABA3-2885362132C4}"/>
    <cellStyle name="20% - Accent3 9 2" xfId="7697" xr:uid="{D4E7A2FD-3C0E-475D-AF28-A1A8786B70B8}"/>
    <cellStyle name="20% - Accent3 9 2 2" xfId="7698" xr:uid="{4FA917C1-9ED4-4D04-996C-64A99FAC428C}"/>
    <cellStyle name="20% - Accent3 9 2 2 2" xfId="7699" xr:uid="{CFD2641B-4C4C-4C56-B16F-133D9E2FD5A0}"/>
    <cellStyle name="20% - Accent3 9 2 2 2 2" xfId="7700" xr:uid="{DD794639-7384-4CDF-86FF-5A23F77FB149}"/>
    <cellStyle name="20% - Accent3 9 2 2 2 2 2" xfId="7701" xr:uid="{D8902776-3BF0-4CCF-85BB-2DAB4FA79E04}"/>
    <cellStyle name="20% - Accent3 9 2 2 2 3" xfId="7702" xr:uid="{C81C29E4-5B99-429A-B0B0-29157839ED4C}"/>
    <cellStyle name="20% - Accent3 9 2 2 3" xfId="7703" xr:uid="{05856C22-984C-4AE5-8C49-587D15656181}"/>
    <cellStyle name="20% - Accent3 9 2 2 3 2" xfId="7704" xr:uid="{739B0A83-B603-45E9-A4D7-FB1AB813515F}"/>
    <cellStyle name="20% - Accent3 9 2 2 3 2 2" xfId="7705" xr:uid="{C2A1D11C-E576-4049-ADAE-6A374FA213C5}"/>
    <cellStyle name="20% - Accent3 9 2 2 3 3" xfId="7706" xr:uid="{76F74F0A-ABAA-49BE-871B-A151962F9281}"/>
    <cellStyle name="20% - Accent3 9 2 2 4" xfId="7707" xr:uid="{8EB0D873-8BA3-4800-807B-1ED2B10CFE86}"/>
    <cellStyle name="20% - Accent3 9 2 2 4 2" xfId="7708" xr:uid="{573C8CEA-AE07-4474-8927-65A5EC632C4C}"/>
    <cellStyle name="20% - Accent3 9 2 2 4 2 2" xfId="7709" xr:uid="{5386A407-5B39-447E-A958-55DB385F2F1F}"/>
    <cellStyle name="20% - Accent3 9 2 2 4 3" xfId="7710" xr:uid="{D203779C-4AB4-41C0-A01D-D31D00F59EAF}"/>
    <cellStyle name="20% - Accent3 9 2 2 5" xfId="7711" xr:uid="{BCCA38B0-729B-484A-BFD4-CEEA9C034249}"/>
    <cellStyle name="20% - Accent3 9 2 2 5 2" xfId="7712" xr:uid="{EBBAB04D-6FD3-4405-A4FE-FFCFD34A7FE4}"/>
    <cellStyle name="20% - Accent3 9 2 2 6" xfId="7713" xr:uid="{BC99E559-5013-4014-8BF1-F17FAF9FC76E}"/>
    <cellStyle name="20% - Accent3 9 2 3" xfId="7714" xr:uid="{4691B9B8-D61E-4AC1-87AE-B9790B9848E4}"/>
    <cellStyle name="20% - Accent3 9 2 3 2" xfId="7715" xr:uid="{082FA3DF-7DBC-4205-9408-18771D239A19}"/>
    <cellStyle name="20% - Accent3 9 2 3 2 2" xfId="7716" xr:uid="{7D1E3938-4F11-4986-862C-61993CC99895}"/>
    <cellStyle name="20% - Accent3 9 2 3 3" xfId="7717" xr:uid="{AA22BD38-BF7B-494B-9BBF-58DD728160E8}"/>
    <cellStyle name="20% - Accent3 9 2 4" xfId="7718" xr:uid="{9EBC29B2-E9DC-4AD8-B39B-C4BFCED0E987}"/>
    <cellStyle name="20% - Accent3 9 2 4 2" xfId="7719" xr:uid="{D1F1A9BB-27EC-41A6-9520-D7159967BE0E}"/>
    <cellStyle name="20% - Accent3 9 2 4 2 2" xfId="7720" xr:uid="{CFAEAE3B-3BDC-46E3-B70A-452CD6835D08}"/>
    <cellStyle name="20% - Accent3 9 2 4 3" xfId="7721" xr:uid="{7741E6C6-1286-4D3A-ACC2-2D50E9B1DA79}"/>
    <cellStyle name="20% - Accent3 9 2 5" xfId="7722" xr:uid="{8F761A27-E0B0-4E61-9A1B-8AA087936FD5}"/>
    <cellStyle name="20% - Accent3 9 2 5 2" xfId="7723" xr:uid="{18046EA6-5041-4EE8-AE45-A3EEC86E7E77}"/>
    <cellStyle name="20% - Accent3 9 2 5 2 2" xfId="7724" xr:uid="{C2E74971-6FD6-44F5-813B-14ACCCB293C4}"/>
    <cellStyle name="20% - Accent3 9 2 5 3" xfId="7725" xr:uid="{7BE5F377-1E55-4A9B-866F-0556E1927289}"/>
    <cellStyle name="20% - Accent3 9 2 6" xfId="7726" xr:uid="{10BE1AD0-EE26-4DEB-8EF9-F8037882A493}"/>
    <cellStyle name="20% - Accent3 9 2 6 2" xfId="7727" xr:uid="{2A0973E7-80DE-4FD4-BC7E-F5B291CA50C1}"/>
    <cellStyle name="20% - Accent3 9 2 7" xfId="7728" xr:uid="{903477A0-C027-4467-86E4-843117DD1D69}"/>
    <cellStyle name="20% - Accent3 9 3" xfId="7729" xr:uid="{C0ADF8C4-2FE7-4532-9CFE-D7C417093C28}"/>
    <cellStyle name="20% - Accent3 9 3 2" xfId="7730" xr:uid="{EC43E0E1-B9E0-4027-83E9-A5132563E3D9}"/>
    <cellStyle name="20% - Accent3 9 3 2 2" xfId="7731" xr:uid="{1145C04B-4EC3-4F5C-A132-E870DF2364B4}"/>
    <cellStyle name="20% - Accent3 9 3 2 2 2" xfId="7732" xr:uid="{16BF8747-E00F-4149-A3C5-EC746AE08A59}"/>
    <cellStyle name="20% - Accent3 9 3 2 3" xfId="7733" xr:uid="{1BBCB705-D2D3-46D1-8672-D2CFB06DC1E2}"/>
    <cellStyle name="20% - Accent3 9 3 3" xfId="7734" xr:uid="{8FE0FD4D-AAEC-4BB3-B074-4499FA6FECC4}"/>
    <cellStyle name="20% - Accent3 9 3 3 2" xfId="7735" xr:uid="{5A4D5D8B-72A0-4BF9-80BF-2658FB5BCF70}"/>
    <cellStyle name="20% - Accent3 9 3 3 2 2" xfId="7736" xr:uid="{AD435FB3-DFC4-46B4-BCBC-2A78DAE593AD}"/>
    <cellStyle name="20% - Accent3 9 3 3 3" xfId="7737" xr:uid="{68AF67B4-C60F-4645-863C-B7A5F9682DA5}"/>
    <cellStyle name="20% - Accent3 9 3 4" xfId="7738" xr:uid="{17FF9ED5-88CA-4CFB-AE2A-7F6A4AF77A3D}"/>
    <cellStyle name="20% - Accent3 9 3 4 2" xfId="7739" xr:uid="{ADCAC8BF-2980-456F-BE31-8B89C63016BC}"/>
    <cellStyle name="20% - Accent3 9 3 4 2 2" xfId="7740" xr:uid="{C04D5FB8-80DD-4211-97F4-493287910451}"/>
    <cellStyle name="20% - Accent3 9 3 4 3" xfId="7741" xr:uid="{81F2221F-A391-46BE-A2D9-AC37F10740C8}"/>
    <cellStyle name="20% - Accent3 9 3 5" xfId="7742" xr:uid="{316FAB8D-9AD3-485D-8E72-704057D2D129}"/>
    <cellStyle name="20% - Accent3 9 3 5 2" xfId="7743" xr:uid="{543C4F6F-79A4-4A7A-A805-1BF53C022331}"/>
    <cellStyle name="20% - Accent3 9 3 6" xfId="7744" xr:uid="{2BB91F35-DA7E-46BE-A46E-061C8A7D5077}"/>
    <cellStyle name="20% - Accent3 9 4" xfId="7745" xr:uid="{911E3DB6-57A9-4310-90A1-BE0CA0C8D4EE}"/>
    <cellStyle name="20% - Accent3 9 4 2" xfId="7746" xr:uid="{80736D21-9BD8-4425-AA63-89FD0F24A0CD}"/>
    <cellStyle name="20% - Accent3 9 4 2 2" xfId="7747" xr:uid="{1C58ED00-ABC5-4855-8A27-4C654D492B66}"/>
    <cellStyle name="20% - Accent3 9 4 3" xfId="7748" xr:uid="{AABFB340-6EA7-4CC0-8E15-4E65C9F42745}"/>
    <cellStyle name="20% - Accent3 9 5" xfId="7749" xr:uid="{747B1C78-EABA-40C8-99E2-6E715B4DDDA1}"/>
    <cellStyle name="20% - Accent3 9 5 2" xfId="7750" xr:uid="{93E6442A-5467-4DCA-8E98-639FDA5C73AD}"/>
    <cellStyle name="20% - Accent3 9 5 2 2" xfId="7751" xr:uid="{885B4CE3-9498-4E01-B9E6-31A803343CF2}"/>
    <cellStyle name="20% - Accent3 9 5 3" xfId="7752" xr:uid="{D37A59DE-34F7-4F1F-AFE3-B26FCA5E1880}"/>
    <cellStyle name="20% - Accent3 9 6" xfId="7753" xr:uid="{010BD331-C6F1-403E-A274-32E9C68D4476}"/>
    <cellStyle name="20% - Accent3 9 6 2" xfId="7754" xr:uid="{34EADE3D-EACA-4139-9D35-05D7F252D410}"/>
    <cellStyle name="20% - Accent3 9 6 2 2" xfId="7755" xr:uid="{5CDDBD82-435F-498A-A289-C7756ACB709C}"/>
    <cellStyle name="20% - Accent3 9 6 3" xfId="7756" xr:uid="{37EBCD6E-7BEF-4BA2-A180-32C74F9249DB}"/>
    <cellStyle name="20% - Accent3 9 7" xfId="7757" xr:uid="{B24656CB-88F3-44E9-8FE1-F02E83ACEE14}"/>
    <cellStyle name="20% - Accent3 9 7 2" xfId="7758" xr:uid="{FECC7061-7190-43C4-B7F4-E44804C9A942}"/>
    <cellStyle name="20% - Accent3 9 8" xfId="7759" xr:uid="{04514920-4863-473E-829A-74CE75D4C84E}"/>
    <cellStyle name="20% - Accent4 10" xfId="7760" xr:uid="{A4FF4EFE-37D4-4B73-9300-9E77F9D48C24}"/>
    <cellStyle name="20% - Accent4 10 2" xfId="7761" xr:uid="{1FDC5CBE-11EC-4EE5-9CAD-8F0A59284880}"/>
    <cellStyle name="20% - Accent4 10 2 2" xfId="7762" xr:uid="{F7271F9C-4A3F-4446-B7D2-4793E8E0E1AC}"/>
    <cellStyle name="20% - Accent4 10 2 2 2" xfId="7763" xr:uid="{EC8AE888-87CC-4C09-9784-8D638C99021D}"/>
    <cellStyle name="20% - Accent4 10 2 2 2 2" xfId="7764" xr:uid="{AE683579-7A25-4C03-8A3E-9FA09E5E6163}"/>
    <cellStyle name="20% - Accent4 10 2 2 2 2 2" xfId="7765" xr:uid="{0CECD0C5-68B9-4866-A51C-3DCBA8D33F8F}"/>
    <cellStyle name="20% - Accent4 10 2 2 2 3" xfId="7766" xr:uid="{17D7F32E-F3F2-4E0B-8C37-58748EECD138}"/>
    <cellStyle name="20% - Accent4 10 2 2 3" xfId="7767" xr:uid="{6AA4E5B6-8330-4588-BA9B-B8515E404813}"/>
    <cellStyle name="20% - Accent4 10 2 2 3 2" xfId="7768" xr:uid="{910FA754-B72B-4C96-929F-3611CB22F425}"/>
    <cellStyle name="20% - Accent4 10 2 2 3 2 2" xfId="7769" xr:uid="{8AE40694-1F12-46CD-9C2F-92C9C5CEC8E9}"/>
    <cellStyle name="20% - Accent4 10 2 2 3 3" xfId="7770" xr:uid="{414CA366-EB13-4522-A35C-57FC177CB423}"/>
    <cellStyle name="20% - Accent4 10 2 2 4" xfId="7771" xr:uid="{5281E03C-D99E-4F12-8793-A7A7129F275A}"/>
    <cellStyle name="20% - Accent4 10 2 2 4 2" xfId="7772" xr:uid="{971AF48A-E303-4856-9097-F9A892FDBF31}"/>
    <cellStyle name="20% - Accent4 10 2 2 4 2 2" xfId="7773" xr:uid="{67DD3C54-60A6-4DFE-882C-2F3F43E12A22}"/>
    <cellStyle name="20% - Accent4 10 2 2 4 3" xfId="7774" xr:uid="{AE466E31-C0B6-4312-BC62-91317FE43E19}"/>
    <cellStyle name="20% - Accent4 10 2 2 5" xfId="7775" xr:uid="{3E188E05-3AAA-47ED-928B-EBD0E2C10C27}"/>
    <cellStyle name="20% - Accent4 10 2 2 5 2" xfId="7776" xr:uid="{D2509F88-6FA2-4C36-8C6F-AB561FFC7C96}"/>
    <cellStyle name="20% - Accent4 10 2 2 6" xfId="7777" xr:uid="{9F2AAE65-E41B-4311-95A7-F373BCB434F6}"/>
    <cellStyle name="20% - Accent4 10 2 3" xfId="7778" xr:uid="{D61F218C-B512-4C59-8648-930E3B1E6F1F}"/>
    <cellStyle name="20% - Accent4 10 2 3 2" xfId="7779" xr:uid="{4118F304-799B-47B8-9305-963CF43B4AAA}"/>
    <cellStyle name="20% - Accent4 10 2 3 2 2" xfId="7780" xr:uid="{8988AADE-593B-44CB-9CF1-3CCCA889F8E7}"/>
    <cellStyle name="20% - Accent4 10 2 3 3" xfId="7781" xr:uid="{7402262A-436D-4F7D-A179-9270FEB35761}"/>
    <cellStyle name="20% - Accent4 10 2 4" xfId="7782" xr:uid="{58743D34-6969-4891-817E-3B3FB0D97AF0}"/>
    <cellStyle name="20% - Accent4 10 2 4 2" xfId="7783" xr:uid="{E21ECC65-8647-4ADC-8166-EF1F4B70F5C8}"/>
    <cellStyle name="20% - Accent4 10 2 4 2 2" xfId="7784" xr:uid="{C5961053-76D2-460D-A52D-B71AC9E084A5}"/>
    <cellStyle name="20% - Accent4 10 2 4 3" xfId="7785" xr:uid="{A0291CD6-551E-4196-B1B4-2695C4E2DFAF}"/>
    <cellStyle name="20% - Accent4 10 2 5" xfId="7786" xr:uid="{5EFE0F2B-CCDB-4F88-9B73-23B4FFACE6B5}"/>
    <cellStyle name="20% - Accent4 10 2 5 2" xfId="7787" xr:uid="{D192134A-E58E-4CA5-9253-39452FED1406}"/>
    <cellStyle name="20% - Accent4 10 2 5 2 2" xfId="7788" xr:uid="{022D4AA8-BBA0-4975-A5DB-6155A7594D8E}"/>
    <cellStyle name="20% - Accent4 10 2 5 3" xfId="7789" xr:uid="{1187B5C3-71DB-4FB6-A26A-EDF7BD09C4FA}"/>
    <cellStyle name="20% - Accent4 10 2 6" xfId="7790" xr:uid="{FC8354DB-54AC-435D-B7BF-84F30F296714}"/>
    <cellStyle name="20% - Accent4 10 2 6 2" xfId="7791" xr:uid="{645CE2F1-0CB8-4657-B8F4-CC286A2EE853}"/>
    <cellStyle name="20% - Accent4 10 2 7" xfId="7792" xr:uid="{49285ED2-F050-46E4-BEA5-D7ADEC2ACB25}"/>
    <cellStyle name="20% - Accent4 10 3" xfId="7793" xr:uid="{B7AD940D-CDE6-42D1-B3EB-70DCD6D1F9FF}"/>
    <cellStyle name="20% - Accent4 10 3 2" xfId="7794" xr:uid="{1E104929-F0F8-419A-945C-E46003A8853C}"/>
    <cellStyle name="20% - Accent4 10 3 2 2" xfId="7795" xr:uid="{B18CD1BA-359B-4791-9EB2-0FAEC5E4E9F5}"/>
    <cellStyle name="20% - Accent4 10 3 2 2 2" xfId="7796" xr:uid="{A1BD2BEE-5C9B-4300-812D-9BBE0F76619A}"/>
    <cellStyle name="20% - Accent4 10 3 2 3" xfId="7797" xr:uid="{C9EA7F74-69AB-4A9F-A84F-0FE66C733F37}"/>
    <cellStyle name="20% - Accent4 10 3 3" xfId="7798" xr:uid="{3E99008D-02F3-41C4-B63B-37EB8849EF2D}"/>
    <cellStyle name="20% - Accent4 10 3 3 2" xfId="7799" xr:uid="{CB4B8CA0-D238-4CBE-BA34-5D1476C4ABE2}"/>
    <cellStyle name="20% - Accent4 10 3 3 2 2" xfId="7800" xr:uid="{6C892754-EB0F-4A53-A496-40E235618E48}"/>
    <cellStyle name="20% - Accent4 10 3 3 3" xfId="7801" xr:uid="{FCAA4C7F-59D3-4DBE-A1D6-5FA4394720DD}"/>
    <cellStyle name="20% - Accent4 10 3 4" xfId="7802" xr:uid="{9E3F4CAF-5987-47E4-8E52-3598BAF0E934}"/>
    <cellStyle name="20% - Accent4 10 3 4 2" xfId="7803" xr:uid="{532875A1-BCE4-4476-B2A3-3DFCD2C51608}"/>
    <cellStyle name="20% - Accent4 10 3 4 2 2" xfId="7804" xr:uid="{0EBA215C-4475-44AB-BCEB-6569343D8D44}"/>
    <cellStyle name="20% - Accent4 10 3 4 3" xfId="7805" xr:uid="{F13B9881-6D43-4C04-8049-D940651BA572}"/>
    <cellStyle name="20% - Accent4 10 3 5" xfId="7806" xr:uid="{84BE5F00-9B34-404E-A38E-77FAC978402D}"/>
    <cellStyle name="20% - Accent4 10 3 5 2" xfId="7807" xr:uid="{94B18BA4-D9AC-4B8A-ADA0-B58F5A592130}"/>
    <cellStyle name="20% - Accent4 10 3 6" xfId="7808" xr:uid="{AB4D6ED1-B286-4DB7-89A9-E5966051B83B}"/>
    <cellStyle name="20% - Accent4 10 4" xfId="7809" xr:uid="{CAD48A3A-19BC-4AEF-9FDC-522DDBDDE370}"/>
    <cellStyle name="20% - Accent4 10 4 2" xfId="7810" xr:uid="{90601B86-82CD-4BDA-9493-35E5B27F5EEA}"/>
    <cellStyle name="20% - Accent4 10 4 2 2" xfId="7811" xr:uid="{6810E3E7-4189-4759-AD55-02C76D603138}"/>
    <cellStyle name="20% - Accent4 10 4 3" xfId="7812" xr:uid="{562A17E0-1F49-4F9A-8961-D1FD7734C548}"/>
    <cellStyle name="20% - Accent4 10 5" xfId="7813" xr:uid="{511E2882-EBB9-4B40-9577-A27672B6A4A9}"/>
    <cellStyle name="20% - Accent4 10 5 2" xfId="7814" xr:uid="{561C1FDC-7062-4C8F-8742-A0CE69F69DFA}"/>
    <cellStyle name="20% - Accent4 10 5 2 2" xfId="7815" xr:uid="{55792229-9C92-4547-9A49-C6CBCC6DE9AC}"/>
    <cellStyle name="20% - Accent4 10 5 3" xfId="7816" xr:uid="{3B5BBEF3-EF8D-4EEB-9447-BF531EB1151B}"/>
    <cellStyle name="20% - Accent4 10 6" xfId="7817" xr:uid="{AAC2DBB5-264B-4141-9CB0-E7881838CB75}"/>
    <cellStyle name="20% - Accent4 10 6 2" xfId="7818" xr:uid="{C79E4871-DF32-4F4E-A163-68BD826A49F5}"/>
    <cellStyle name="20% - Accent4 10 6 2 2" xfId="7819" xr:uid="{22A5006F-F44F-4636-BE97-9D25AACAC7F1}"/>
    <cellStyle name="20% - Accent4 10 6 3" xfId="7820" xr:uid="{E3163264-E618-4E92-926A-CBDDD4C07E91}"/>
    <cellStyle name="20% - Accent4 10 7" xfId="7821" xr:uid="{6297AB00-32BF-42CD-8283-E300611A7F48}"/>
    <cellStyle name="20% - Accent4 10 7 2" xfId="7822" xr:uid="{0483ABE5-BA1B-47C7-9177-C705250C8957}"/>
    <cellStyle name="20% - Accent4 10 8" xfId="7823" xr:uid="{22D27D0A-D88D-4A1C-9A1C-7B14FEED310A}"/>
    <cellStyle name="20% - Accent4 11" xfId="7824" xr:uid="{A5C4916D-0B41-44E1-9460-C869C955DE5C}"/>
    <cellStyle name="20% - Accent4 11 2" xfId="7825" xr:uid="{57FB1CA0-AD3D-43CE-8511-A7590D6EB447}"/>
    <cellStyle name="20% - Accent4 11 2 2" xfId="7826" xr:uid="{D0F46E4F-67BC-4AD9-8148-A838552FDF20}"/>
    <cellStyle name="20% - Accent4 11 2 2 2" xfId="7827" xr:uid="{7B2D03CE-54D3-4F8E-86C1-A8BEAC6F7AE5}"/>
    <cellStyle name="20% - Accent4 11 2 2 2 2" xfId="7828" xr:uid="{1EAFF27E-7643-4C4E-A683-D47D1E4C219A}"/>
    <cellStyle name="20% - Accent4 11 2 2 2 2 2" xfId="7829" xr:uid="{E4BEE126-0973-477D-912D-31445DA17E7C}"/>
    <cellStyle name="20% - Accent4 11 2 2 2 3" xfId="7830" xr:uid="{09204B60-F8F9-45BC-92D6-33B3D01D7148}"/>
    <cellStyle name="20% - Accent4 11 2 2 3" xfId="7831" xr:uid="{D452A228-C4E8-49FD-BFA2-3701C86428AB}"/>
    <cellStyle name="20% - Accent4 11 2 2 3 2" xfId="7832" xr:uid="{34DC4470-C5EF-4E21-BD01-729E653944ED}"/>
    <cellStyle name="20% - Accent4 11 2 2 3 2 2" xfId="7833" xr:uid="{D8D7A3BF-D9F4-4F2D-96FF-B024154FD783}"/>
    <cellStyle name="20% - Accent4 11 2 2 3 3" xfId="7834" xr:uid="{292BB737-AA2F-46F3-86E2-132BB21D1F9B}"/>
    <cellStyle name="20% - Accent4 11 2 2 4" xfId="7835" xr:uid="{BD18ECB8-F441-43A3-AB7C-A978015C913F}"/>
    <cellStyle name="20% - Accent4 11 2 2 4 2" xfId="7836" xr:uid="{FF7DD3BB-2ADE-4F22-B683-CE87BB595D2F}"/>
    <cellStyle name="20% - Accent4 11 2 2 4 2 2" xfId="7837" xr:uid="{38E7BA80-AC0A-41AC-8D13-425BDBBC529E}"/>
    <cellStyle name="20% - Accent4 11 2 2 4 3" xfId="7838" xr:uid="{D3EB30DB-EBF4-4734-9901-31D26306F307}"/>
    <cellStyle name="20% - Accent4 11 2 2 5" xfId="7839" xr:uid="{F600DC94-F552-4CE3-A316-5424DDFF5A45}"/>
    <cellStyle name="20% - Accent4 11 2 2 5 2" xfId="7840" xr:uid="{4E070A5B-252F-40FE-B512-7C445677DD17}"/>
    <cellStyle name="20% - Accent4 11 2 2 6" xfId="7841" xr:uid="{6DD6C063-53AA-4059-B5E0-9C24C2FE52A6}"/>
    <cellStyle name="20% - Accent4 11 2 3" xfId="7842" xr:uid="{B8852747-D92F-4F0E-98B8-1F119101842C}"/>
    <cellStyle name="20% - Accent4 11 2 3 2" xfId="7843" xr:uid="{D7A1C743-0F61-483E-80C4-C6037CD4121B}"/>
    <cellStyle name="20% - Accent4 11 2 3 2 2" xfId="7844" xr:uid="{093B704F-7771-4D54-9D8D-96F91276442E}"/>
    <cellStyle name="20% - Accent4 11 2 3 3" xfId="7845" xr:uid="{008D1FBB-0261-4DC0-B62D-C1ABFF15FC0E}"/>
    <cellStyle name="20% - Accent4 11 2 4" xfId="7846" xr:uid="{AAD8443F-77E3-46F3-80BF-9D09A527E27D}"/>
    <cellStyle name="20% - Accent4 11 2 4 2" xfId="7847" xr:uid="{53BD1F74-A4D3-4B6D-AD63-18941DD46BF1}"/>
    <cellStyle name="20% - Accent4 11 2 4 2 2" xfId="7848" xr:uid="{2639F6FD-E0E2-4174-A21B-1EB345D1714D}"/>
    <cellStyle name="20% - Accent4 11 2 4 3" xfId="7849" xr:uid="{28022D57-31C1-4D25-8570-91B63FB9EC47}"/>
    <cellStyle name="20% - Accent4 11 2 5" xfId="7850" xr:uid="{9D03C20F-FEEB-4749-9121-31ECCF53BBFF}"/>
    <cellStyle name="20% - Accent4 11 2 5 2" xfId="7851" xr:uid="{01B7EB8B-AABF-4B92-B4E3-9FD586B04E78}"/>
    <cellStyle name="20% - Accent4 11 2 5 2 2" xfId="7852" xr:uid="{63014307-6490-485A-8990-B71D95D53B4F}"/>
    <cellStyle name="20% - Accent4 11 2 5 3" xfId="7853" xr:uid="{478D5C81-92A0-4996-AD6C-B921ACF3342C}"/>
    <cellStyle name="20% - Accent4 11 2 6" xfId="7854" xr:uid="{7561CA50-22E8-4AA8-B90B-44EF04600F29}"/>
    <cellStyle name="20% - Accent4 11 2 6 2" xfId="7855" xr:uid="{FCE90BCA-6BD3-4BB8-BEA4-9FF4F307EECA}"/>
    <cellStyle name="20% - Accent4 11 2 7" xfId="7856" xr:uid="{8911B6AA-39AA-4B96-A00B-D68910140C7B}"/>
    <cellStyle name="20% - Accent4 11 3" xfId="7857" xr:uid="{CA698FAD-9C4C-4CA5-98F9-7882929A5444}"/>
    <cellStyle name="20% - Accent4 11 3 2" xfId="7858" xr:uid="{4EC2E0F0-013F-4C7E-B09E-930A9E2A644E}"/>
    <cellStyle name="20% - Accent4 11 3 2 2" xfId="7859" xr:uid="{5BCDE386-7226-4853-9812-E1A62B1516CC}"/>
    <cellStyle name="20% - Accent4 11 3 2 2 2" xfId="7860" xr:uid="{E5AD10C9-53CF-4FB7-9586-034B74DEB9D5}"/>
    <cellStyle name="20% - Accent4 11 3 2 3" xfId="7861" xr:uid="{4EAE6387-7096-4310-AEEF-9C88B2682691}"/>
    <cellStyle name="20% - Accent4 11 3 3" xfId="7862" xr:uid="{9E0FE256-131B-4349-8B21-541F72D79A9C}"/>
    <cellStyle name="20% - Accent4 11 3 3 2" xfId="7863" xr:uid="{59AB5506-BFA4-4755-A8B5-B27787D203CC}"/>
    <cellStyle name="20% - Accent4 11 3 3 2 2" xfId="7864" xr:uid="{BE025961-FA1A-43C1-B2A9-881DBCBB60A7}"/>
    <cellStyle name="20% - Accent4 11 3 3 3" xfId="7865" xr:uid="{A2F9CAB7-9032-47F9-BADA-46F215738026}"/>
    <cellStyle name="20% - Accent4 11 3 4" xfId="7866" xr:uid="{98396FA0-075A-41EC-BA24-A41B554A3DDE}"/>
    <cellStyle name="20% - Accent4 11 3 4 2" xfId="7867" xr:uid="{4E92AD0D-742B-4183-913C-B9A54EB986FD}"/>
    <cellStyle name="20% - Accent4 11 3 4 2 2" xfId="7868" xr:uid="{0D3AF0BE-D260-4496-A4A0-C1B6EDED1244}"/>
    <cellStyle name="20% - Accent4 11 3 4 3" xfId="7869" xr:uid="{84EBC0C1-5D58-4CAE-9673-C8CA6E215317}"/>
    <cellStyle name="20% - Accent4 11 3 5" xfId="7870" xr:uid="{A298BB57-7262-4E89-A963-DEB2BD32ABBE}"/>
    <cellStyle name="20% - Accent4 11 3 5 2" xfId="7871" xr:uid="{BB40CF4A-2852-469F-AA59-AFBA07040785}"/>
    <cellStyle name="20% - Accent4 11 3 6" xfId="7872" xr:uid="{D30FB1B6-6620-4AC9-B6DF-802D95B37A5E}"/>
    <cellStyle name="20% - Accent4 11 4" xfId="7873" xr:uid="{CEE688E0-D266-4FD9-B8FA-770DA4A4DA12}"/>
    <cellStyle name="20% - Accent4 11 4 2" xfId="7874" xr:uid="{78AF701D-0480-4F5B-A42B-82A33E4988A3}"/>
    <cellStyle name="20% - Accent4 11 4 2 2" xfId="7875" xr:uid="{E178CC41-89A5-48A3-9E49-9C419EE24794}"/>
    <cellStyle name="20% - Accent4 11 4 3" xfId="7876" xr:uid="{6B47C96E-A5D1-4B9D-BD39-DBE397C8E2DD}"/>
    <cellStyle name="20% - Accent4 11 5" xfId="7877" xr:uid="{300A916F-0F04-4B36-BF73-8482D6B2808F}"/>
    <cellStyle name="20% - Accent4 11 5 2" xfId="7878" xr:uid="{1DCD4E07-EC93-4E9B-A437-C216C7F6A6DD}"/>
    <cellStyle name="20% - Accent4 11 5 2 2" xfId="7879" xr:uid="{D643B429-1C31-4F72-A0FB-7EB113B7333E}"/>
    <cellStyle name="20% - Accent4 11 5 3" xfId="7880" xr:uid="{E6F98880-F465-4C66-8908-D7341313E284}"/>
    <cellStyle name="20% - Accent4 11 6" xfId="7881" xr:uid="{42E77E73-710F-4838-A077-F120F297FC73}"/>
    <cellStyle name="20% - Accent4 11 6 2" xfId="7882" xr:uid="{030A7674-A96B-4013-AAD2-6F66F667177D}"/>
    <cellStyle name="20% - Accent4 11 6 2 2" xfId="7883" xr:uid="{88C12EB2-CB24-477E-89DF-A01B0598E235}"/>
    <cellStyle name="20% - Accent4 11 6 3" xfId="7884" xr:uid="{26C08ACD-24B0-400F-B951-AB15CE3E6027}"/>
    <cellStyle name="20% - Accent4 11 7" xfId="7885" xr:uid="{D87CE7B8-8615-440C-BA91-58A2C16A806F}"/>
    <cellStyle name="20% - Accent4 11 7 2" xfId="7886" xr:uid="{F2F38543-4F81-44BF-B835-5015C24AB0DB}"/>
    <cellStyle name="20% - Accent4 11 8" xfId="7887" xr:uid="{755588FD-B689-4B55-B44F-E5F8A0B572F6}"/>
    <cellStyle name="20% - Accent4 12" xfId="7888" xr:uid="{7465E378-DAF5-4D2D-A1A2-46DEB74F3CFA}"/>
    <cellStyle name="20% - Accent4 12 2" xfId="7889" xr:uid="{C032C1B9-8810-4CD5-A8A2-2B7826B96824}"/>
    <cellStyle name="20% - Accent4 12 2 2" xfId="7890" xr:uid="{82A8D0FF-C562-433C-9765-46240FB582FA}"/>
    <cellStyle name="20% - Accent4 12 2 2 2" xfId="7891" xr:uid="{B698F565-9E58-495E-A0D0-39CF5177EA8D}"/>
    <cellStyle name="20% - Accent4 12 2 2 2 2" xfId="7892" xr:uid="{AE5F43D8-D095-44D3-B3E9-1BFEFA7683C9}"/>
    <cellStyle name="20% - Accent4 12 2 2 3" xfId="7893" xr:uid="{A96341EE-A529-4E98-B00E-657D886DA5FB}"/>
    <cellStyle name="20% - Accent4 12 2 3" xfId="7894" xr:uid="{C84BF369-431C-42F7-9F5A-3B201E5C6123}"/>
    <cellStyle name="20% - Accent4 12 2 3 2" xfId="7895" xr:uid="{D1458ACA-3CA4-414C-B569-B03EC7932D0B}"/>
    <cellStyle name="20% - Accent4 12 2 3 2 2" xfId="7896" xr:uid="{8C292054-54AC-41FD-B6E7-D65AC94C75A3}"/>
    <cellStyle name="20% - Accent4 12 2 3 3" xfId="7897" xr:uid="{C84CBDB2-BE96-4BE7-A935-1DC11FD79127}"/>
    <cellStyle name="20% - Accent4 12 2 4" xfId="7898" xr:uid="{4FA26B3A-BC3F-4B7B-B3E8-D9F45E1260A2}"/>
    <cellStyle name="20% - Accent4 12 2 4 2" xfId="7899" xr:uid="{541583AF-96FF-4D07-88C3-EFE852214CAB}"/>
    <cellStyle name="20% - Accent4 12 2 4 2 2" xfId="7900" xr:uid="{41247181-B3F7-4699-BE4D-41B58B580592}"/>
    <cellStyle name="20% - Accent4 12 2 4 3" xfId="7901" xr:uid="{3A4EA6EE-C79D-4A45-A73A-D5B68BA4969A}"/>
    <cellStyle name="20% - Accent4 12 2 5" xfId="7902" xr:uid="{B2E6C13D-1CAE-4F7D-8A15-1C5D946AF88D}"/>
    <cellStyle name="20% - Accent4 12 2 5 2" xfId="7903" xr:uid="{6ADCE9BC-252E-48B1-A6FD-029FACE6622A}"/>
    <cellStyle name="20% - Accent4 12 2 6" xfId="7904" xr:uid="{876C83A3-0D41-4D20-9389-9E348F6BBD65}"/>
    <cellStyle name="20% - Accent4 12 3" xfId="7905" xr:uid="{D7D7930A-0C75-499B-AFBD-4EDBAD0F3522}"/>
    <cellStyle name="20% - Accent4 12 3 2" xfId="7906" xr:uid="{4442D349-CDA4-4D5F-B89C-5584FE1C0790}"/>
    <cellStyle name="20% - Accent4 12 3 2 2" xfId="7907" xr:uid="{F457B0B3-50C1-433A-852C-1C55CA25F9B5}"/>
    <cellStyle name="20% - Accent4 12 3 3" xfId="7908" xr:uid="{A4B590A2-AC7C-42F2-9E1E-67A61A019068}"/>
    <cellStyle name="20% - Accent4 12 4" xfId="7909" xr:uid="{27CE7775-ECA0-4E96-9B1E-274B6923C7DD}"/>
    <cellStyle name="20% - Accent4 12 4 2" xfId="7910" xr:uid="{49776C3A-B559-4493-A01B-16A060511945}"/>
    <cellStyle name="20% - Accent4 12 4 2 2" xfId="7911" xr:uid="{4CFD84DA-241E-4DAB-BF4C-C8AB43485122}"/>
    <cellStyle name="20% - Accent4 12 4 3" xfId="7912" xr:uid="{CD4BD1B5-727A-4FDC-AFD6-04384854D30C}"/>
    <cellStyle name="20% - Accent4 12 5" xfId="7913" xr:uid="{0B2AC5F0-3CB3-4C7E-8F5C-BEF2D34D19BA}"/>
    <cellStyle name="20% - Accent4 12 5 2" xfId="7914" xr:uid="{CFF093DA-F3C5-4493-9686-0B79435C7FE5}"/>
    <cellStyle name="20% - Accent4 12 5 2 2" xfId="7915" xr:uid="{7E3D1F4A-F4B1-4DF1-9FC6-4382B92BBC27}"/>
    <cellStyle name="20% - Accent4 12 5 3" xfId="7916" xr:uid="{C91303F2-C480-40C2-8E3F-D547F2E64663}"/>
    <cellStyle name="20% - Accent4 12 6" xfId="7917" xr:uid="{F9AE1ADC-8FC7-4C83-B9F2-27ED7934CE00}"/>
    <cellStyle name="20% - Accent4 12 6 2" xfId="7918" xr:uid="{EC85D2B2-CB2A-45D9-BE00-0FD169A45C9B}"/>
    <cellStyle name="20% - Accent4 12 7" xfId="7919" xr:uid="{89E41C83-2599-49CA-A358-F2D21358FC8D}"/>
    <cellStyle name="20% - Accent4 13" xfId="7920" xr:uid="{A1A35BFD-0258-4764-896C-5076D7EBDCEB}"/>
    <cellStyle name="20% - Accent4 13 2" xfId="7921" xr:uid="{A8A603BA-3577-4242-9124-CA5689CF41EF}"/>
    <cellStyle name="20% - Accent4 13 2 2" xfId="7922" xr:uid="{02403B64-25C4-4F30-9C2E-911D27E76767}"/>
    <cellStyle name="20% - Accent4 13 2 2 2" xfId="7923" xr:uid="{70A586BB-2A65-4F3D-9A59-B72C9E19F4A8}"/>
    <cellStyle name="20% - Accent4 13 2 3" xfId="7924" xr:uid="{4B245A5E-9688-4745-895C-D98134F4A33D}"/>
    <cellStyle name="20% - Accent4 13 3" xfId="7925" xr:uid="{240FA6F0-9189-446F-8C9D-6217F72F5B67}"/>
    <cellStyle name="20% - Accent4 13 3 2" xfId="7926" xr:uid="{91E52AFA-D684-43DA-8B7D-14A691CE4CA5}"/>
    <cellStyle name="20% - Accent4 13 3 2 2" xfId="7927" xr:uid="{44760E71-C6B3-4121-B55D-D9F3627B9CAC}"/>
    <cellStyle name="20% - Accent4 13 3 3" xfId="7928" xr:uid="{729D39E0-FEF9-4F0E-9C6F-00888F11DFC4}"/>
    <cellStyle name="20% - Accent4 13 4" xfId="7929" xr:uid="{E8B0C0D2-1DBB-4083-8221-7E01B743AD01}"/>
    <cellStyle name="20% - Accent4 13 4 2" xfId="7930" xr:uid="{60FA4278-4EBC-4D1F-BB26-A1764E080DB1}"/>
    <cellStyle name="20% - Accent4 13 4 2 2" xfId="7931" xr:uid="{AA7D0BA5-FAD7-4191-9245-DDD7B71FC2F7}"/>
    <cellStyle name="20% - Accent4 13 4 3" xfId="7932" xr:uid="{2A009406-20BF-4109-88EF-F5FD6F1B0FC2}"/>
    <cellStyle name="20% - Accent4 13 5" xfId="7933" xr:uid="{8D118905-F991-46C5-9551-890BA4AC9360}"/>
    <cellStyle name="20% - Accent4 13 5 2" xfId="7934" xr:uid="{86322FAB-6AB8-41C1-968D-B2B140BB01B2}"/>
    <cellStyle name="20% - Accent4 13 6" xfId="7935" xr:uid="{51E5252F-DDB9-430C-AE47-D009FD389ED7}"/>
    <cellStyle name="20% - Accent4 14" xfId="7936" xr:uid="{5B2B5451-5000-4479-A6BF-294E710DA125}"/>
    <cellStyle name="20% - Accent4 14 2" xfId="7937" xr:uid="{FDDDE04B-A4C9-4D0A-84EE-CF05C4A105DD}"/>
    <cellStyle name="20% - Accent4 14 2 2" xfId="7938" xr:uid="{A86B1D2E-A74F-4AC4-9A8A-6A212E2A6C76}"/>
    <cellStyle name="20% - Accent4 14 2 2 2" xfId="7939" xr:uid="{E50EDF6C-B1E6-44EF-854D-731F3A990886}"/>
    <cellStyle name="20% - Accent4 14 2 3" xfId="7940" xr:uid="{F55DB16A-3DDF-45E5-B824-E8F21CF6EE3E}"/>
    <cellStyle name="20% - Accent4 14 3" xfId="7941" xr:uid="{24A8B955-8DBA-4DB7-8121-5BA17BDCAD2E}"/>
    <cellStyle name="20% - Accent4 14 3 2" xfId="7942" xr:uid="{8CE5C91B-A6F6-4C65-A5E1-AC539DD29BF5}"/>
    <cellStyle name="20% - Accent4 14 3 2 2" xfId="7943" xr:uid="{6DE65654-CC07-463F-B81A-B88450EC1F67}"/>
    <cellStyle name="20% - Accent4 14 3 3" xfId="7944" xr:uid="{E43D4AF1-FBD0-4370-BCB1-49F5D232A5BF}"/>
    <cellStyle name="20% - Accent4 14 4" xfId="7945" xr:uid="{1D13DD44-CBDE-44F4-95CA-98209F4800F6}"/>
    <cellStyle name="20% - Accent4 14 4 2" xfId="7946" xr:uid="{55D3509D-DB78-400A-81A7-80CE91482878}"/>
    <cellStyle name="20% - Accent4 14 4 2 2" xfId="7947" xr:uid="{5A515F4E-F378-4486-9B31-B035BEFF7E59}"/>
    <cellStyle name="20% - Accent4 14 4 3" xfId="7948" xr:uid="{1E521E55-74AF-4DC1-917F-F47D442F55C3}"/>
    <cellStyle name="20% - Accent4 14 5" xfId="7949" xr:uid="{387570F7-7B9C-4A3A-8013-5A1E66E62A6E}"/>
    <cellStyle name="20% - Accent4 14 5 2" xfId="7950" xr:uid="{683B84DC-56FE-4F04-A5F5-F2B04D0906B3}"/>
    <cellStyle name="20% - Accent4 14 6" xfId="7951" xr:uid="{117DA441-EE58-403D-B20A-3FE1841F49ED}"/>
    <cellStyle name="20% - Accent4 15" xfId="7952" xr:uid="{531F93C9-E718-412B-BA9F-306E9F31D1F1}"/>
    <cellStyle name="20% - Accent4 15 2" xfId="7953" xr:uid="{184E784C-68DE-4768-BF4B-5D8C4CF7ED0A}"/>
    <cellStyle name="20% - Accent4 15 2 2" xfId="7954" xr:uid="{B242799C-5BAB-44A4-BAA8-63900629D822}"/>
    <cellStyle name="20% - Accent4 15 2 2 2" xfId="7955" xr:uid="{4A6D135E-DADC-4FE4-9654-CAD8B36AE783}"/>
    <cellStyle name="20% - Accent4 15 2 3" xfId="7956" xr:uid="{36F708C6-975E-42DF-8A54-B13ABE91FA30}"/>
    <cellStyle name="20% - Accent4 15 3" xfId="7957" xr:uid="{D5709FFB-6E2C-41A3-9A7B-19FCAAB53436}"/>
    <cellStyle name="20% - Accent4 15 3 2" xfId="7958" xr:uid="{876124FD-7FA3-477B-A58A-F586356F0326}"/>
    <cellStyle name="20% - Accent4 15 3 2 2" xfId="7959" xr:uid="{0739D6B1-219E-4314-BAAF-9C0B913321A5}"/>
    <cellStyle name="20% - Accent4 15 3 3" xfId="7960" xr:uid="{EA537EE3-69B4-49AB-B79F-75802CB30FB2}"/>
    <cellStyle name="20% - Accent4 15 4" xfId="7961" xr:uid="{B78890BC-7EF0-4BE2-8252-A1CF286A5A23}"/>
    <cellStyle name="20% - Accent4 15 4 2" xfId="7962" xr:uid="{8D2ECB07-1117-45E7-92EB-ED20D616801D}"/>
    <cellStyle name="20% - Accent4 15 4 2 2" xfId="7963" xr:uid="{FC9BC97D-6067-4B8B-944A-21951FAECD17}"/>
    <cellStyle name="20% - Accent4 15 4 3" xfId="7964" xr:uid="{30409CAC-74CE-4751-9C14-FE0639253551}"/>
    <cellStyle name="20% - Accent4 15 5" xfId="7965" xr:uid="{EC309F47-9D93-49D4-B5C6-FBEFC60C07DD}"/>
    <cellStyle name="20% - Accent4 15 5 2" xfId="7966" xr:uid="{221DFEB0-BFD9-4CE2-A1FD-83F5366EE342}"/>
    <cellStyle name="20% - Accent4 15 6" xfId="7967" xr:uid="{8CAE7982-023A-422D-A02E-0D4B44E6253F}"/>
    <cellStyle name="20% - Accent4 16" xfId="7968" xr:uid="{C4046129-D02D-4D92-8E1D-982CF670DD10}"/>
    <cellStyle name="20% - Accent4 16 2" xfId="7969" xr:uid="{68ED7F35-8E0F-4D85-B918-B6CFAA052D5A}"/>
    <cellStyle name="20% - Accent4 16 2 2" xfId="7970" xr:uid="{19039233-76F9-4AE3-A0A0-5E1487233425}"/>
    <cellStyle name="20% - Accent4 16 2 2 2" xfId="7971" xr:uid="{4AB7129E-0309-4C1A-A7FF-674029539CF9}"/>
    <cellStyle name="20% - Accent4 16 2 3" xfId="7972" xr:uid="{3D9A92BD-FB6E-41B8-9AA3-E3B9987F0AE2}"/>
    <cellStyle name="20% - Accent4 16 3" xfId="7973" xr:uid="{57D589DE-20D5-4BF8-8B31-7C39AE12922C}"/>
    <cellStyle name="20% - Accent4 16 3 2" xfId="7974" xr:uid="{BD5E67E0-97DF-4464-815F-667D9D4FFC9B}"/>
    <cellStyle name="20% - Accent4 16 3 2 2" xfId="7975" xr:uid="{FA06D676-2C6A-4687-B04B-52D305096B0D}"/>
    <cellStyle name="20% - Accent4 16 3 3" xfId="7976" xr:uid="{8AD38169-B0B1-40CE-BC15-AF8C0DF54755}"/>
    <cellStyle name="20% - Accent4 16 4" xfId="7977" xr:uid="{155197CC-597C-4256-B0F9-85CFD32EE965}"/>
    <cellStyle name="20% - Accent4 16 4 2" xfId="7978" xr:uid="{BE5F3B54-87FB-43E1-B673-06A8D95F0E64}"/>
    <cellStyle name="20% - Accent4 16 4 2 2" xfId="7979" xr:uid="{6F9E563B-A824-4F40-861B-A516B5EE9B73}"/>
    <cellStyle name="20% - Accent4 16 4 3" xfId="7980" xr:uid="{2626CF13-B356-49A5-B6E1-ABA353162396}"/>
    <cellStyle name="20% - Accent4 16 5" xfId="7981" xr:uid="{E77A5447-0456-44CA-B339-408743E51D15}"/>
    <cellStyle name="20% - Accent4 16 5 2" xfId="7982" xr:uid="{0EB8AC10-D907-4039-8C69-3840821ADD89}"/>
    <cellStyle name="20% - Accent4 16 6" xfId="7983" xr:uid="{A9DA5E3D-555F-4D9A-B662-34A048122068}"/>
    <cellStyle name="20% - Accent4 17" xfId="7984" xr:uid="{D3592E98-AFF2-452A-8775-78918F20FA76}"/>
    <cellStyle name="20% - Accent4 17 2" xfId="7985" xr:uid="{37CAF809-CE77-4D59-BD3A-FCCEBCFFEA72}"/>
    <cellStyle name="20% - Accent4 17 2 2" xfId="7986" xr:uid="{948E3F27-1016-4D08-AEC8-8B33C3B0C31C}"/>
    <cellStyle name="20% - Accent4 17 2 2 2" xfId="7987" xr:uid="{38040B56-BA6D-4F96-A63B-97C6DAE6BA3B}"/>
    <cellStyle name="20% - Accent4 17 2 3" xfId="7988" xr:uid="{F33B1CB8-58A4-4BAF-981E-0909A96711DC}"/>
    <cellStyle name="20% - Accent4 17 3" xfId="7989" xr:uid="{8F63AC1C-FD19-4FE7-85FA-475B6D2352F3}"/>
    <cellStyle name="20% - Accent4 17 3 2" xfId="7990" xr:uid="{6CC232F4-0A2E-424F-8BAE-B07584522481}"/>
    <cellStyle name="20% - Accent4 17 3 2 2" xfId="7991" xr:uid="{42D413DE-D4E7-4C9F-B32E-8D30AC60AA49}"/>
    <cellStyle name="20% - Accent4 17 3 3" xfId="7992" xr:uid="{F92F86C2-8E3E-439E-9E13-B790E0B5E627}"/>
    <cellStyle name="20% - Accent4 17 4" xfId="7993" xr:uid="{81D4CC30-70A3-4C16-8EFE-5A8B7F9FB7D3}"/>
    <cellStyle name="20% - Accent4 17 4 2" xfId="7994" xr:uid="{B925C7A9-9808-491F-9DED-4C17B678958A}"/>
    <cellStyle name="20% - Accent4 17 4 2 2" xfId="7995" xr:uid="{30A398EE-F5B4-4905-B7FF-70F9C712F929}"/>
    <cellStyle name="20% - Accent4 17 4 3" xfId="7996" xr:uid="{2F519B91-5B56-4858-9436-C5D78D83E39F}"/>
    <cellStyle name="20% - Accent4 17 5" xfId="7997" xr:uid="{D869F2F9-875D-43A0-A82E-076F2E4C2B91}"/>
    <cellStyle name="20% - Accent4 17 5 2" xfId="7998" xr:uid="{3E6BCE65-12CC-420C-8BB3-344EF9586E3B}"/>
    <cellStyle name="20% - Accent4 17 6" xfId="7999" xr:uid="{4E9C4CF1-7657-4181-91A7-AFFF2D853DF3}"/>
    <cellStyle name="20% - Accent4 18" xfId="8000" xr:uid="{F63EBBED-1052-4E73-A51E-D757283E5456}"/>
    <cellStyle name="20% - Accent4 18 2" xfId="8001" xr:uid="{663354AE-C215-4FF6-9F5E-327E16765F04}"/>
    <cellStyle name="20% - Accent4 18 2 2" xfId="8002" xr:uid="{EB4287CB-2BC7-48E8-8507-607E770AC237}"/>
    <cellStyle name="20% - Accent4 18 2 2 2" xfId="8003" xr:uid="{30BB687C-D852-4FD4-A6AD-BFFBB9B3AB58}"/>
    <cellStyle name="20% - Accent4 18 2 3" xfId="8004" xr:uid="{9F919249-7C9B-415F-86AC-42742A3DEBAF}"/>
    <cellStyle name="20% - Accent4 18 3" xfId="8005" xr:uid="{62C930AE-F843-45AF-BE6A-5A7D61CF8A51}"/>
    <cellStyle name="20% - Accent4 18 3 2" xfId="8006" xr:uid="{3B7D97DD-DB27-4F4A-BC4A-1828EC86DA4F}"/>
    <cellStyle name="20% - Accent4 18 3 2 2" xfId="8007" xr:uid="{2068D4E1-266D-4DCD-AB63-D9C913F88659}"/>
    <cellStyle name="20% - Accent4 18 3 3" xfId="8008" xr:uid="{FA5083B6-2841-4359-82A2-2009A6A1DC26}"/>
    <cellStyle name="20% - Accent4 18 4" xfId="8009" xr:uid="{A46560B8-A0BB-4834-BAD8-25FE61D99978}"/>
    <cellStyle name="20% - Accent4 18 4 2" xfId="8010" xr:uid="{A43B8057-390F-4686-B66B-40F554610CE5}"/>
    <cellStyle name="20% - Accent4 18 4 2 2" xfId="8011" xr:uid="{2BCF6D3E-0963-4E99-84D2-9B2CBCBC21C2}"/>
    <cellStyle name="20% - Accent4 18 4 3" xfId="8012" xr:uid="{F76F392D-640F-49D8-A2B1-7FDF25A23836}"/>
    <cellStyle name="20% - Accent4 18 5" xfId="8013" xr:uid="{8854BA0C-C0F0-44E4-8965-BCE2A516B20F}"/>
    <cellStyle name="20% - Accent4 18 5 2" xfId="8014" xr:uid="{9DA75518-B969-4E42-BB8A-00303D1D0B9D}"/>
    <cellStyle name="20% - Accent4 18 6" xfId="8015" xr:uid="{0415516B-CE19-4E71-9009-C35C473728A2}"/>
    <cellStyle name="20% - Accent4 19" xfId="8016" xr:uid="{B4BA781F-FEF8-4ACC-98A7-13854A4A57B6}"/>
    <cellStyle name="20% - Accent4 19 2" xfId="8017" xr:uid="{C6089783-8D11-4EB2-A2BC-E9250AFB2BA0}"/>
    <cellStyle name="20% - Accent4 19 2 2" xfId="8018" xr:uid="{8F9538AD-6386-4567-B634-455B3C423C2F}"/>
    <cellStyle name="20% - Accent4 19 2 2 2" xfId="8019" xr:uid="{90B3CD3E-8874-429B-B6DD-847A16DE159C}"/>
    <cellStyle name="20% - Accent4 19 2 3" xfId="8020" xr:uid="{E94AB0A0-D6EE-4831-9A93-9F1C3859D76C}"/>
    <cellStyle name="20% - Accent4 19 3" xfId="8021" xr:uid="{DD2D75D6-6409-4D27-8AB2-01723A972FCF}"/>
    <cellStyle name="20% - Accent4 19 3 2" xfId="8022" xr:uid="{1CD17CCD-9BA7-447F-8BD8-B820071DF6E4}"/>
    <cellStyle name="20% - Accent4 19 3 2 2" xfId="8023" xr:uid="{E5B0BC34-20B6-41A6-B616-4709713EB72B}"/>
    <cellStyle name="20% - Accent4 19 3 3" xfId="8024" xr:uid="{6054CFF5-AEAF-43B4-816F-01D3F6F3769B}"/>
    <cellStyle name="20% - Accent4 19 4" xfId="8025" xr:uid="{840B8471-8CBC-41CF-88B4-7245EBB299B0}"/>
    <cellStyle name="20% - Accent4 19 4 2" xfId="8026" xr:uid="{637DE6CF-678A-4612-97B5-7C0B695CEF71}"/>
    <cellStyle name="20% - Accent4 19 4 2 2" xfId="8027" xr:uid="{A4361CC1-1C8B-4262-84B8-EA77A6CB080C}"/>
    <cellStyle name="20% - Accent4 19 4 3" xfId="8028" xr:uid="{742AF142-B315-411E-BAF7-6BF2E588AFE3}"/>
    <cellStyle name="20% - Accent4 19 5" xfId="8029" xr:uid="{10B14D71-BA89-4B19-8244-DBFAD2503EEA}"/>
    <cellStyle name="20% - Accent4 19 5 2" xfId="8030" xr:uid="{99687A44-FCD4-478F-A992-519EDA9F9BB5}"/>
    <cellStyle name="20% - Accent4 19 6" xfId="8031" xr:uid="{D780C14C-5A1E-4F72-9053-4187ED58D726}"/>
    <cellStyle name="20% - Accent4 2" xfId="1292" xr:uid="{00000000-0005-0000-0000-000006000000}"/>
    <cellStyle name="20% - Accent4 2 10" xfId="8033" xr:uid="{C7C294BC-86A2-4772-A876-545EE6EB6AE6}"/>
    <cellStyle name="20% - Accent4 2 10 2" xfId="8034" xr:uid="{74C3D4EE-208B-4906-87AC-8A80386433C5}"/>
    <cellStyle name="20% - Accent4 2 10 2 2" xfId="8035" xr:uid="{78E6F428-6F4D-4C7A-BAF5-DAE970AB0A1F}"/>
    <cellStyle name="20% - Accent4 2 10 2 2 2" xfId="8036" xr:uid="{5BD4315E-CB58-4A7E-8A6C-687CBDA66B0B}"/>
    <cellStyle name="20% - Accent4 2 10 2 3" xfId="8037" xr:uid="{984434AD-6175-4D0C-8F87-4257F771F770}"/>
    <cellStyle name="20% - Accent4 2 10 3" xfId="8038" xr:uid="{06DD3877-6AD1-48CA-A428-49F11D875632}"/>
    <cellStyle name="20% - Accent4 2 10 3 2" xfId="8039" xr:uid="{8F276CC9-5B24-4AAF-8ABC-328D2C714C8D}"/>
    <cellStyle name="20% - Accent4 2 10 3 2 2" xfId="8040" xr:uid="{04FD33B7-B735-4390-9159-267B65F1E6F2}"/>
    <cellStyle name="20% - Accent4 2 10 3 3" xfId="8041" xr:uid="{349EF9F9-5B72-4B6D-96BC-DF7B01499B5E}"/>
    <cellStyle name="20% - Accent4 2 10 4" xfId="8042" xr:uid="{3A188A24-C9C1-492A-9E6A-7E3B14BA85D3}"/>
    <cellStyle name="20% - Accent4 2 10 4 2" xfId="8043" xr:uid="{EEE920D3-CC2B-423B-B169-A3CBCBCEBF72}"/>
    <cellStyle name="20% - Accent4 2 10 4 2 2" xfId="8044" xr:uid="{C060208A-1876-4B9C-B53D-F9627FE73BFB}"/>
    <cellStyle name="20% - Accent4 2 10 4 3" xfId="8045" xr:uid="{6D58861E-B661-4041-855A-7C6224B5D0A0}"/>
    <cellStyle name="20% - Accent4 2 10 5" xfId="8046" xr:uid="{CE6386A4-CAFE-4423-ADA9-A73F013151F8}"/>
    <cellStyle name="20% - Accent4 2 10 5 2" xfId="8047" xr:uid="{8FB2D0D9-A0EC-4CB9-BCA8-B354AFD7F949}"/>
    <cellStyle name="20% - Accent4 2 10 6" xfId="8048" xr:uid="{B7BFA136-EDD8-485C-928A-402FBF670F99}"/>
    <cellStyle name="20% - Accent4 2 11" xfId="8049" xr:uid="{5BD81021-2BFB-40C0-BB85-FA3C2746264F}"/>
    <cellStyle name="20% - Accent4 2 11 2" xfId="8050" xr:uid="{1DB0FDAB-7A6D-49C7-A96D-CEA614645943}"/>
    <cellStyle name="20% - Accent4 2 11 2 2" xfId="8051" xr:uid="{EF0F1477-0F69-47C6-A15A-818F2C7FC4AC}"/>
    <cellStyle name="20% - Accent4 2 11 3" xfId="8052" xr:uid="{FDB08CEA-786A-45B8-BA5F-2D480B66FC01}"/>
    <cellStyle name="20% - Accent4 2 12" xfId="8053" xr:uid="{CD41DFD3-D03B-4435-81E1-A53FC2BCAE15}"/>
    <cellStyle name="20% - Accent4 2 12 2" xfId="8054" xr:uid="{F3470878-5000-4FF4-A4C2-E569C0C636DC}"/>
    <cellStyle name="20% - Accent4 2 12 2 2" xfId="8055" xr:uid="{E692B981-13CB-4B8A-8A5E-39102AD229F1}"/>
    <cellStyle name="20% - Accent4 2 12 3" xfId="8056" xr:uid="{7FFD0844-C8A0-4B66-A908-20DAAA1E3084}"/>
    <cellStyle name="20% - Accent4 2 13" xfId="8057" xr:uid="{30FF00D4-D1E7-4043-A6AF-820BAD231568}"/>
    <cellStyle name="20% - Accent4 2 13 2" xfId="8058" xr:uid="{792FA97C-7883-4E66-BF17-F0732803B679}"/>
    <cellStyle name="20% - Accent4 2 13 2 2" xfId="8059" xr:uid="{6B79D0D6-09A5-4286-AB43-F80EAAC89215}"/>
    <cellStyle name="20% - Accent4 2 13 3" xfId="8060" xr:uid="{C9A7079A-DBDF-4E02-B631-0284733F03F0}"/>
    <cellStyle name="20% - Accent4 2 14" xfId="8061" xr:uid="{99F650D0-5017-43D8-8826-EFE136DFB6BE}"/>
    <cellStyle name="20% - Accent4 2 14 2" xfId="8062" xr:uid="{4ACB017D-7679-4DA9-8B48-ABD20889F030}"/>
    <cellStyle name="20% - Accent4 2 14 2 2" xfId="8063" xr:uid="{19FE1F10-E2DB-4622-81CF-A85A04376944}"/>
    <cellStyle name="20% - Accent4 2 14 3" xfId="8064" xr:uid="{3FB09BC5-20A1-4E20-92AE-05AFBA1ABF8A}"/>
    <cellStyle name="20% - Accent4 2 15" xfId="8065" xr:uid="{0D82234D-9309-4E5C-9B6A-95F111FAAA47}"/>
    <cellStyle name="20% - Accent4 2 15 2" xfId="8066" xr:uid="{644C5DEB-313B-485B-8D0C-16B92CC48B87}"/>
    <cellStyle name="20% - Accent4 2 16" xfId="8067" xr:uid="{73B51701-7AD8-4A7D-ABF0-DB6001B0D469}"/>
    <cellStyle name="20% - Accent4 2 17" xfId="8032" xr:uid="{37FB6AB2-48D5-4FE3-A574-0636898F13E4}"/>
    <cellStyle name="20% - Accent4 2 2" xfId="8068" xr:uid="{776D3D2B-4035-4506-8813-D43334D77194}"/>
    <cellStyle name="20% - Accent4 2 2 2" xfId="8069" xr:uid="{AF5437D5-E1B4-45B0-B65A-FFC261B1C703}"/>
    <cellStyle name="20% - Accent4 2 2 2 2" xfId="8070" xr:uid="{C8784F5D-D8B1-417D-A654-8DFFCA4A4E4D}"/>
    <cellStyle name="20% - Accent4 2 2 2 2 2" xfId="8071" xr:uid="{76601D6D-861C-4DCE-AF93-9881DDCD0678}"/>
    <cellStyle name="20% - Accent4 2 2 2 2 2 2" xfId="8072" xr:uid="{D384DCF1-FA97-40D1-B225-A46AEABE670D}"/>
    <cellStyle name="20% - Accent4 2 2 2 2 2 2 2" xfId="8073" xr:uid="{98CDD655-CC01-4864-8829-C4EA3318D0E7}"/>
    <cellStyle name="20% - Accent4 2 2 2 2 2 3" xfId="8074" xr:uid="{4CF15D85-D92A-428C-A18A-8F13FBF8C009}"/>
    <cellStyle name="20% - Accent4 2 2 2 2 3" xfId="8075" xr:uid="{B14F0D9B-3C25-4C07-A98E-B4E757444FEA}"/>
    <cellStyle name="20% - Accent4 2 2 2 2 3 2" xfId="8076" xr:uid="{7FF88026-C421-4ACA-BAA5-3B864BABF04F}"/>
    <cellStyle name="20% - Accent4 2 2 2 2 3 2 2" xfId="8077" xr:uid="{860B9232-73ED-49FF-B9B8-EDE3C6251BEB}"/>
    <cellStyle name="20% - Accent4 2 2 2 2 3 3" xfId="8078" xr:uid="{0885A086-3E16-4E4D-954F-44CDD1C342AD}"/>
    <cellStyle name="20% - Accent4 2 2 2 2 4" xfId="8079" xr:uid="{5B1EFEFE-8C17-4368-B63A-F45B8AF86ABE}"/>
    <cellStyle name="20% - Accent4 2 2 2 2 4 2" xfId="8080" xr:uid="{F6930E8A-ED05-4AF0-BC82-A46FADE04E8F}"/>
    <cellStyle name="20% - Accent4 2 2 2 2 4 2 2" xfId="8081" xr:uid="{8E27E1FE-6D51-4C75-BB9E-56F2748E8CA5}"/>
    <cellStyle name="20% - Accent4 2 2 2 2 4 3" xfId="8082" xr:uid="{A057AC17-19DE-450A-AC4A-B97753B15198}"/>
    <cellStyle name="20% - Accent4 2 2 2 2 5" xfId="8083" xr:uid="{02D8AA43-A8C9-4E9B-93E6-4FC80771C003}"/>
    <cellStyle name="20% - Accent4 2 2 2 2 5 2" xfId="8084" xr:uid="{1D1139C7-8A47-44F5-97B7-BE5073EF375C}"/>
    <cellStyle name="20% - Accent4 2 2 2 2 6" xfId="8085" xr:uid="{A6DA7146-3154-4D9F-903F-45D3B429D4F0}"/>
    <cellStyle name="20% - Accent4 2 2 2 3" xfId="8086" xr:uid="{6E399DD7-3227-49FE-834D-6F560BE7AB18}"/>
    <cellStyle name="20% - Accent4 2 2 2 3 2" xfId="8087" xr:uid="{C564BCA2-0B63-47E2-AB4E-CA8A5001496D}"/>
    <cellStyle name="20% - Accent4 2 2 2 3 2 2" xfId="8088" xr:uid="{4281367A-0FCF-40EE-9531-B94A727375A4}"/>
    <cellStyle name="20% - Accent4 2 2 2 3 3" xfId="8089" xr:uid="{64FCE322-3A59-4546-9746-5BA0853F0055}"/>
    <cellStyle name="20% - Accent4 2 2 2 4" xfId="8090" xr:uid="{7EE201F0-7A1F-4EE1-80E1-E54BF107B201}"/>
    <cellStyle name="20% - Accent4 2 2 2 4 2" xfId="8091" xr:uid="{AEDD1EC3-EA53-4DB7-9DBC-08AF32DFDE26}"/>
    <cellStyle name="20% - Accent4 2 2 2 4 2 2" xfId="8092" xr:uid="{F6625B2B-32C6-46FC-93EC-0124BBF4F4D4}"/>
    <cellStyle name="20% - Accent4 2 2 2 4 3" xfId="8093" xr:uid="{6CEA58E0-61BE-4275-B0C8-F8E72B3B71ED}"/>
    <cellStyle name="20% - Accent4 2 2 2 5" xfId="8094" xr:uid="{7A4BA605-6448-45E8-8683-35DA168BB373}"/>
    <cellStyle name="20% - Accent4 2 2 2 5 2" xfId="8095" xr:uid="{F4C82C4D-4F94-40E9-8413-ADA1ECA614B1}"/>
    <cellStyle name="20% - Accent4 2 2 2 5 2 2" xfId="8096" xr:uid="{851F42A4-D626-4BEC-A21F-EDA30A2E4A58}"/>
    <cellStyle name="20% - Accent4 2 2 2 5 3" xfId="8097" xr:uid="{7058B420-7796-49E1-B6D3-74A15CD0AACC}"/>
    <cellStyle name="20% - Accent4 2 2 2 6" xfId="8098" xr:uid="{CD80C6F0-DE72-41F5-B813-6DF85E4B5247}"/>
    <cellStyle name="20% - Accent4 2 2 2 6 2" xfId="8099" xr:uid="{60717358-28D0-4C04-8D2F-395D95CBB905}"/>
    <cellStyle name="20% - Accent4 2 2 2 7" xfId="8100" xr:uid="{836B1BEA-7D83-4885-8ECA-6FE1C3F97529}"/>
    <cellStyle name="20% - Accent4 2 2 3" xfId="8101" xr:uid="{CC6636FE-0890-4DD9-BBA6-D279B8B0CDE0}"/>
    <cellStyle name="20% - Accent4 2 2 3 2" xfId="8102" xr:uid="{2EEC0201-0A4F-4ACB-BCA3-3D005639368F}"/>
    <cellStyle name="20% - Accent4 2 2 3 2 2" xfId="8103" xr:uid="{C4F2AA37-43BA-4CBE-9152-46396B536992}"/>
    <cellStyle name="20% - Accent4 2 2 3 2 2 2" xfId="8104" xr:uid="{509F0D49-0945-42D7-A5C4-0F8BD234C233}"/>
    <cellStyle name="20% - Accent4 2 2 3 2 3" xfId="8105" xr:uid="{BBA74D1F-5A3C-4E40-845C-53A570AE3D9F}"/>
    <cellStyle name="20% - Accent4 2 2 3 3" xfId="8106" xr:uid="{BCEE5FBC-FB52-44D8-AD89-3FF013D53BB8}"/>
    <cellStyle name="20% - Accent4 2 2 3 3 2" xfId="8107" xr:uid="{BBEF5CCA-454A-4629-85BB-F88F8B14C94C}"/>
    <cellStyle name="20% - Accent4 2 2 3 3 2 2" xfId="8108" xr:uid="{404718E0-5937-48F5-9187-D71114D36AB2}"/>
    <cellStyle name="20% - Accent4 2 2 3 3 3" xfId="8109" xr:uid="{9279B4E9-58F3-4E7F-B5E1-D7EAA386C25B}"/>
    <cellStyle name="20% - Accent4 2 2 3 4" xfId="8110" xr:uid="{8E963A66-B147-4E3A-B275-37A23F566306}"/>
    <cellStyle name="20% - Accent4 2 2 3 4 2" xfId="8111" xr:uid="{FDC09323-BC48-4FF3-B6CB-07BF5ADF1DDD}"/>
    <cellStyle name="20% - Accent4 2 2 3 4 2 2" xfId="8112" xr:uid="{40052C99-5A9C-456C-A3E9-1D1B85A678BB}"/>
    <cellStyle name="20% - Accent4 2 2 3 4 3" xfId="8113" xr:uid="{488E4F32-5A60-46F2-83CD-49065D157F5E}"/>
    <cellStyle name="20% - Accent4 2 2 3 5" xfId="8114" xr:uid="{608D407F-00DE-44E3-B5CA-AC227F29E05E}"/>
    <cellStyle name="20% - Accent4 2 2 3 5 2" xfId="8115" xr:uid="{3F45B4E7-6444-4E06-92FC-32367B122BA3}"/>
    <cellStyle name="20% - Accent4 2 2 3 6" xfId="8116" xr:uid="{030E2829-5F8A-43CA-A036-4AA896D4AFFE}"/>
    <cellStyle name="20% - Accent4 2 2 4" xfId="8117" xr:uid="{787EAD1F-8A48-4E6F-BAA4-43F067D1E07A}"/>
    <cellStyle name="20% - Accent4 2 2 4 2" xfId="8118" xr:uid="{0669E947-CD80-4C99-A7A6-D390B1A35139}"/>
    <cellStyle name="20% - Accent4 2 2 4 2 2" xfId="8119" xr:uid="{DE74A97F-254B-4E7D-BCCD-04B90DA3EFA6}"/>
    <cellStyle name="20% - Accent4 2 2 4 3" xfId="8120" xr:uid="{33872738-3FB0-4FBE-AF6F-296C556EFA20}"/>
    <cellStyle name="20% - Accent4 2 2 5" xfId="8121" xr:uid="{4A487777-30CC-4188-BB3C-DAC6E7B7E14B}"/>
    <cellStyle name="20% - Accent4 2 2 5 2" xfId="8122" xr:uid="{8134EA26-784E-4A38-9D72-33A9DD00BDA5}"/>
    <cellStyle name="20% - Accent4 2 2 5 2 2" xfId="8123" xr:uid="{D8DAC4E5-E40A-44A3-B770-90F5BB088D90}"/>
    <cellStyle name="20% - Accent4 2 2 5 3" xfId="8124" xr:uid="{AACFC6B9-C735-4C7E-A478-2481ACFEC150}"/>
    <cellStyle name="20% - Accent4 2 2 6" xfId="8125" xr:uid="{11CB1A6F-08D4-46A6-ACD5-FCE60D89A4BF}"/>
    <cellStyle name="20% - Accent4 2 2 6 2" xfId="8126" xr:uid="{7B87EE76-EA3B-4FE7-8A3E-BC04BCF9AA7B}"/>
    <cellStyle name="20% - Accent4 2 2 6 2 2" xfId="8127" xr:uid="{87196DD1-3188-4EE5-BDA2-ABF1FC09688E}"/>
    <cellStyle name="20% - Accent4 2 2 6 3" xfId="8128" xr:uid="{82A78272-F6AB-4F64-BD9B-4195022AE77B}"/>
    <cellStyle name="20% - Accent4 2 2 7" xfId="8129" xr:uid="{5D6092C6-0B41-46B3-8121-2085D0FA8165}"/>
    <cellStyle name="20% - Accent4 2 2 7 2" xfId="8130" xr:uid="{BF26BD8D-E41C-4415-B05F-04CF5D31E52B}"/>
    <cellStyle name="20% - Accent4 2 2 8" xfId="8131" xr:uid="{0467AE8F-6509-47C4-926B-559686F1720A}"/>
    <cellStyle name="20% - Accent4 2 3" xfId="8132" xr:uid="{10EE13C7-E93E-414B-A397-F09CE8DBD808}"/>
    <cellStyle name="20% - Accent4 2 3 2" xfId="8133" xr:uid="{44E0164B-8848-4093-BB37-99161DFBF031}"/>
    <cellStyle name="20% - Accent4 2 3 2 2" xfId="8134" xr:uid="{BD9B2784-471A-4FB0-92B3-12563DA41479}"/>
    <cellStyle name="20% - Accent4 2 3 2 2 2" xfId="8135" xr:uid="{1BCD8351-9CE9-40F3-871B-D88E0F970F7A}"/>
    <cellStyle name="20% - Accent4 2 3 2 2 2 2" xfId="8136" xr:uid="{F57CEE3F-C035-4F79-90D8-D869E72AC387}"/>
    <cellStyle name="20% - Accent4 2 3 2 2 2 2 2" xfId="8137" xr:uid="{BD83F78C-776E-48CD-952B-FCF16E6C0B42}"/>
    <cellStyle name="20% - Accent4 2 3 2 2 2 3" xfId="8138" xr:uid="{DFAA541C-4C04-4C76-BFD4-C4BBC977B8CB}"/>
    <cellStyle name="20% - Accent4 2 3 2 2 3" xfId="8139" xr:uid="{7BB82025-58C3-4928-8698-D53F961E89BB}"/>
    <cellStyle name="20% - Accent4 2 3 2 2 3 2" xfId="8140" xr:uid="{C01297DE-2790-4807-B2EC-49AC65A5BEE0}"/>
    <cellStyle name="20% - Accent4 2 3 2 2 3 2 2" xfId="8141" xr:uid="{4431859A-A8CB-4DA2-952C-1F3CE183ED11}"/>
    <cellStyle name="20% - Accent4 2 3 2 2 3 3" xfId="8142" xr:uid="{2EB71132-D84A-4802-8388-C8458E7E7B09}"/>
    <cellStyle name="20% - Accent4 2 3 2 2 4" xfId="8143" xr:uid="{15B93871-AF53-46B7-8AEA-16AB992DF519}"/>
    <cellStyle name="20% - Accent4 2 3 2 2 4 2" xfId="8144" xr:uid="{35CFDFD5-1889-4C3F-9C49-8D450DD7F0B4}"/>
    <cellStyle name="20% - Accent4 2 3 2 2 4 2 2" xfId="8145" xr:uid="{518A19CF-E08B-492A-AE8E-54FD9320D213}"/>
    <cellStyle name="20% - Accent4 2 3 2 2 4 3" xfId="8146" xr:uid="{5BCAF43A-6578-4F2C-8C4B-B1087B7F3C27}"/>
    <cellStyle name="20% - Accent4 2 3 2 2 5" xfId="8147" xr:uid="{B4144F23-8357-45FA-BA51-3C8432895BF2}"/>
    <cellStyle name="20% - Accent4 2 3 2 2 5 2" xfId="8148" xr:uid="{EF76AE59-04DC-41A9-B60B-C0E6EC96AB11}"/>
    <cellStyle name="20% - Accent4 2 3 2 2 6" xfId="8149" xr:uid="{4FD7E1FF-E782-42D2-9CDE-CA650783EEDC}"/>
    <cellStyle name="20% - Accent4 2 3 2 3" xfId="8150" xr:uid="{695AD9FA-5A63-40E7-910E-88B7EF617997}"/>
    <cellStyle name="20% - Accent4 2 3 2 3 2" xfId="8151" xr:uid="{0B4C7453-50FC-4002-B622-1B627B68E39D}"/>
    <cellStyle name="20% - Accent4 2 3 2 3 2 2" xfId="8152" xr:uid="{7A06B93F-C508-4815-86D6-F00206EA57CE}"/>
    <cellStyle name="20% - Accent4 2 3 2 3 3" xfId="8153" xr:uid="{2C8BA1D4-2CEF-451A-BF72-00A3449A8B9E}"/>
    <cellStyle name="20% - Accent4 2 3 2 4" xfId="8154" xr:uid="{FBB3D214-45C3-41AF-ADED-ED5E85BBB0C5}"/>
    <cellStyle name="20% - Accent4 2 3 2 4 2" xfId="8155" xr:uid="{D99A4A57-8E47-44BB-A789-039AFC52A0A1}"/>
    <cellStyle name="20% - Accent4 2 3 2 4 2 2" xfId="8156" xr:uid="{C208170D-E138-4CC4-9453-AB4D371CAD97}"/>
    <cellStyle name="20% - Accent4 2 3 2 4 3" xfId="8157" xr:uid="{718BCC03-0E47-4A40-B42D-05570F6E5AEA}"/>
    <cellStyle name="20% - Accent4 2 3 2 5" xfId="8158" xr:uid="{B463F2C0-02E5-478D-9DBB-D4F5E0ABCA56}"/>
    <cellStyle name="20% - Accent4 2 3 2 5 2" xfId="8159" xr:uid="{26739599-71B7-42C1-964F-0E9F5986CC4D}"/>
    <cellStyle name="20% - Accent4 2 3 2 5 2 2" xfId="8160" xr:uid="{226654FE-9E8A-4667-94DB-D9CA6897CF75}"/>
    <cellStyle name="20% - Accent4 2 3 2 5 3" xfId="8161" xr:uid="{74BC80CA-E434-4C45-99B6-1BABAB37D2FA}"/>
    <cellStyle name="20% - Accent4 2 3 2 6" xfId="8162" xr:uid="{5C940C93-3DC9-4CE0-8FCA-368F16F33244}"/>
    <cellStyle name="20% - Accent4 2 3 2 6 2" xfId="8163" xr:uid="{51F6C666-1A58-420A-B52A-153AF927AFEE}"/>
    <cellStyle name="20% - Accent4 2 3 2 7" xfId="8164" xr:uid="{502389D0-8BE4-41F4-9C4E-372B848D270F}"/>
    <cellStyle name="20% - Accent4 2 3 3" xfId="8165" xr:uid="{B8982552-BB46-4546-8220-099AAD7063A9}"/>
    <cellStyle name="20% - Accent4 2 3 3 2" xfId="8166" xr:uid="{1BB9ED14-CCEE-4C9A-91F0-A3D20C1CA03E}"/>
    <cellStyle name="20% - Accent4 2 3 3 2 2" xfId="8167" xr:uid="{B24A8E94-5809-48C6-B557-63C109226888}"/>
    <cellStyle name="20% - Accent4 2 3 3 2 2 2" xfId="8168" xr:uid="{0E7C1618-D4F5-4979-ACAF-F6D505FD3FAA}"/>
    <cellStyle name="20% - Accent4 2 3 3 2 3" xfId="8169" xr:uid="{70A31771-1EBF-470E-BB30-8FDD327BE6F2}"/>
    <cellStyle name="20% - Accent4 2 3 3 3" xfId="8170" xr:uid="{F2CD8330-F3D7-4BBA-8F64-BC70ED17A9EA}"/>
    <cellStyle name="20% - Accent4 2 3 3 3 2" xfId="8171" xr:uid="{6111FB90-C1B6-48DA-9B9F-C8B19679FBD6}"/>
    <cellStyle name="20% - Accent4 2 3 3 3 2 2" xfId="8172" xr:uid="{2878FCE5-DC92-4346-B00A-78E5EAF70EA4}"/>
    <cellStyle name="20% - Accent4 2 3 3 3 3" xfId="8173" xr:uid="{2383E9E1-50E2-460C-8DE9-6003B5429E0A}"/>
    <cellStyle name="20% - Accent4 2 3 3 4" xfId="8174" xr:uid="{7701B060-854C-4F2D-999E-92FC911DE6F0}"/>
    <cellStyle name="20% - Accent4 2 3 3 4 2" xfId="8175" xr:uid="{9867B85D-460F-4FB0-868F-6C839988BDDC}"/>
    <cellStyle name="20% - Accent4 2 3 3 4 2 2" xfId="8176" xr:uid="{92EDDFD3-F782-4E04-9BA1-795DCD05A0C7}"/>
    <cellStyle name="20% - Accent4 2 3 3 4 3" xfId="8177" xr:uid="{A9D92DD7-9DAC-4D23-AC46-003962204817}"/>
    <cellStyle name="20% - Accent4 2 3 3 5" xfId="8178" xr:uid="{4A0DC900-C8EC-49AA-B717-48AA3C62CC66}"/>
    <cellStyle name="20% - Accent4 2 3 3 5 2" xfId="8179" xr:uid="{FAC9F63F-0157-4EBC-A43C-F22565A8734A}"/>
    <cellStyle name="20% - Accent4 2 3 3 6" xfId="8180" xr:uid="{91561BD4-AB17-4816-9E0F-F07CF4FF3947}"/>
    <cellStyle name="20% - Accent4 2 3 4" xfId="8181" xr:uid="{1E9B5AC0-D3AC-4CCC-88D5-8D7122B94885}"/>
    <cellStyle name="20% - Accent4 2 3 4 2" xfId="8182" xr:uid="{46C47FE3-742E-4825-85B7-7FC13A848158}"/>
    <cellStyle name="20% - Accent4 2 3 4 2 2" xfId="8183" xr:uid="{A8FECA20-3378-40A2-B7D3-72A2FA5E3A12}"/>
    <cellStyle name="20% - Accent4 2 3 4 3" xfId="8184" xr:uid="{4E5EF020-C539-4FDC-9617-8FE07A31403E}"/>
    <cellStyle name="20% - Accent4 2 3 5" xfId="8185" xr:uid="{983E45ED-F483-4E65-AB62-C9378BDE75EF}"/>
    <cellStyle name="20% - Accent4 2 3 5 2" xfId="8186" xr:uid="{3A260E8F-E0A0-4911-B56E-3623D616EB69}"/>
    <cellStyle name="20% - Accent4 2 3 5 2 2" xfId="8187" xr:uid="{8D47430E-3832-405D-A64F-C0284A14E245}"/>
    <cellStyle name="20% - Accent4 2 3 5 3" xfId="8188" xr:uid="{770C5EE7-56F4-492F-AC0E-1DA56E07B9B1}"/>
    <cellStyle name="20% - Accent4 2 3 6" xfId="8189" xr:uid="{1DCBB134-8456-4A7C-99C6-2F4B4F904261}"/>
    <cellStyle name="20% - Accent4 2 3 6 2" xfId="8190" xr:uid="{031D6198-A72C-4C51-9931-EC849AD19FCE}"/>
    <cellStyle name="20% - Accent4 2 3 6 2 2" xfId="8191" xr:uid="{37C15F31-C874-4703-91E1-99A8B201D4E5}"/>
    <cellStyle name="20% - Accent4 2 3 6 3" xfId="8192" xr:uid="{8B011331-F800-4CE3-AFA7-B36A81D25E49}"/>
    <cellStyle name="20% - Accent4 2 3 7" xfId="8193" xr:uid="{D14EF38A-ED76-4443-B9C5-452988F4AE4D}"/>
    <cellStyle name="20% - Accent4 2 3 7 2" xfId="8194" xr:uid="{8152E970-C7DB-430B-BE17-2E0DF31A3541}"/>
    <cellStyle name="20% - Accent4 2 3 8" xfId="8195" xr:uid="{97BB17C7-E57A-4CB1-913B-E161ED725D6E}"/>
    <cellStyle name="20% - Accent4 2 4" xfId="8196" xr:uid="{2F4BFA84-F0A7-43E8-B791-B523836F3FE3}"/>
    <cellStyle name="20% - Accent4 2 4 2" xfId="8197" xr:uid="{4EFF8679-02B8-4E83-B26C-F74E478C600C}"/>
    <cellStyle name="20% - Accent4 2 4 2 2" xfId="8198" xr:uid="{E2F58107-0461-4195-BAD2-B68177217693}"/>
    <cellStyle name="20% - Accent4 2 4 2 2 2" xfId="8199" xr:uid="{A2FD7A71-930C-4B14-A761-F06AC2BAB597}"/>
    <cellStyle name="20% - Accent4 2 4 2 2 2 2" xfId="8200" xr:uid="{1A7BE645-C4E3-43EE-AACA-34B92AEE3B6C}"/>
    <cellStyle name="20% - Accent4 2 4 2 2 3" xfId="8201" xr:uid="{33F94F5B-B766-4429-86AE-7C4F5B8F5873}"/>
    <cellStyle name="20% - Accent4 2 4 2 3" xfId="8202" xr:uid="{549D5669-04DC-4009-ABAE-F03E1DC57B2A}"/>
    <cellStyle name="20% - Accent4 2 4 2 3 2" xfId="8203" xr:uid="{D5AD3A5A-F97C-48EC-9ED9-512344ACE367}"/>
    <cellStyle name="20% - Accent4 2 4 2 3 2 2" xfId="8204" xr:uid="{FFEC3BC4-C5DA-4508-AF11-A58F493F057C}"/>
    <cellStyle name="20% - Accent4 2 4 2 3 3" xfId="8205" xr:uid="{E3940921-DA8F-4278-AF36-D738F3723C28}"/>
    <cellStyle name="20% - Accent4 2 4 2 4" xfId="8206" xr:uid="{BE5EA42F-F3A4-43B8-A983-10464DF07DD3}"/>
    <cellStyle name="20% - Accent4 2 4 2 4 2" xfId="8207" xr:uid="{43F02425-F8FC-4949-97CA-23BAE2C764BC}"/>
    <cellStyle name="20% - Accent4 2 4 2 4 2 2" xfId="8208" xr:uid="{6E9D84E4-115D-4B90-B4AC-2AA494A0EF79}"/>
    <cellStyle name="20% - Accent4 2 4 2 4 3" xfId="8209" xr:uid="{EF34423E-02DB-4063-A36A-427D8B8F74B2}"/>
    <cellStyle name="20% - Accent4 2 4 2 5" xfId="8210" xr:uid="{229A95CC-999D-4563-AA38-26878EF99429}"/>
    <cellStyle name="20% - Accent4 2 4 2 5 2" xfId="8211" xr:uid="{C8594851-F410-484B-A0E0-BC78481C7A31}"/>
    <cellStyle name="20% - Accent4 2 4 2 6" xfId="8212" xr:uid="{A477CCCA-7D51-4981-8EF1-24010EBF4A5A}"/>
    <cellStyle name="20% - Accent4 2 4 3" xfId="8213" xr:uid="{D8322A44-6E1A-42D4-B46C-EB682DF9DE25}"/>
    <cellStyle name="20% - Accent4 2 4 3 2" xfId="8214" xr:uid="{DC709B1C-C75F-4BCB-B237-E7DD0942805C}"/>
    <cellStyle name="20% - Accent4 2 4 3 2 2" xfId="8215" xr:uid="{6BF61E38-1F68-4A49-9596-80600681B032}"/>
    <cellStyle name="20% - Accent4 2 4 3 3" xfId="8216" xr:uid="{A18F8E31-93B2-4CE0-A162-D762424117BE}"/>
    <cellStyle name="20% - Accent4 2 4 4" xfId="8217" xr:uid="{AE536F35-8CB2-4145-A554-313FFCACF800}"/>
    <cellStyle name="20% - Accent4 2 4 4 2" xfId="8218" xr:uid="{53A7918D-0B3B-455C-8078-D112ABC90874}"/>
    <cellStyle name="20% - Accent4 2 4 4 2 2" xfId="8219" xr:uid="{360340A1-A8D6-4EA3-AE64-A630230D25F1}"/>
    <cellStyle name="20% - Accent4 2 4 4 3" xfId="8220" xr:uid="{E6F0EBEC-2849-4ABD-B546-782D75A697E8}"/>
    <cellStyle name="20% - Accent4 2 4 5" xfId="8221" xr:uid="{8668EC7E-6E73-4C30-9260-B09D172E4B66}"/>
    <cellStyle name="20% - Accent4 2 4 5 2" xfId="8222" xr:uid="{D6789388-C1C8-4D11-B817-730D97463D3F}"/>
    <cellStyle name="20% - Accent4 2 4 5 2 2" xfId="8223" xr:uid="{57BEE36A-DCBB-4F88-AA32-2F2C4AB1D384}"/>
    <cellStyle name="20% - Accent4 2 4 5 3" xfId="8224" xr:uid="{E146D193-AAF8-41AE-B86A-EECC9A80539A}"/>
    <cellStyle name="20% - Accent4 2 4 6" xfId="8225" xr:uid="{CEFAA343-C436-4AEE-AE54-4C12E459552B}"/>
    <cellStyle name="20% - Accent4 2 4 6 2" xfId="8226" xr:uid="{D4AFD21A-B3E3-446B-A82B-DB08F8003EC9}"/>
    <cellStyle name="20% - Accent4 2 4 7" xfId="8227" xr:uid="{B1ACB67D-303E-40BE-B1F1-A91F56E5CBE4}"/>
    <cellStyle name="20% - Accent4 2 5" xfId="8228" xr:uid="{E7BBD653-BE81-40E9-8A8E-6F41FB66F1FC}"/>
    <cellStyle name="20% - Accent4 2 5 2" xfId="8229" xr:uid="{398BDDB3-0777-4866-BDE5-92E2FDA7581A}"/>
    <cellStyle name="20% - Accent4 2 5 2 2" xfId="8230" xr:uid="{28068B0F-F9CA-4965-9D0A-71A43D589704}"/>
    <cellStyle name="20% - Accent4 2 5 2 2 2" xfId="8231" xr:uid="{4CF81569-78A6-4797-8949-3E58652B1ECE}"/>
    <cellStyle name="20% - Accent4 2 5 2 2 2 2" xfId="8232" xr:uid="{EED25819-681A-41FF-A9A2-3DA799C43CE2}"/>
    <cellStyle name="20% - Accent4 2 5 2 2 3" xfId="8233" xr:uid="{C9C4BF0B-40B2-4643-AAC8-38756F941980}"/>
    <cellStyle name="20% - Accent4 2 5 2 3" xfId="8234" xr:uid="{D525CAA0-9531-4F55-A5FB-AB433494E1D8}"/>
    <cellStyle name="20% - Accent4 2 5 2 3 2" xfId="8235" xr:uid="{877EEF29-F02D-41D8-8C98-1A38D54664FC}"/>
    <cellStyle name="20% - Accent4 2 5 2 3 2 2" xfId="8236" xr:uid="{FC162B88-401B-4C19-B270-A8A74BB6EADB}"/>
    <cellStyle name="20% - Accent4 2 5 2 3 3" xfId="8237" xr:uid="{59D08022-75C2-4E62-B8DE-EEDF8DEDA002}"/>
    <cellStyle name="20% - Accent4 2 5 2 4" xfId="8238" xr:uid="{285E7FE5-50BC-4CE6-8A87-180FCADE3FED}"/>
    <cellStyle name="20% - Accent4 2 5 2 4 2" xfId="8239" xr:uid="{D8FFBC71-0967-4437-97E8-51073847586E}"/>
    <cellStyle name="20% - Accent4 2 5 2 4 2 2" xfId="8240" xr:uid="{9870B1CB-B3CD-42A9-A907-09984BFB82E5}"/>
    <cellStyle name="20% - Accent4 2 5 2 4 3" xfId="8241" xr:uid="{A53EEB56-824C-4282-A6C2-6476270B2BA9}"/>
    <cellStyle name="20% - Accent4 2 5 2 5" xfId="8242" xr:uid="{FDC1C468-DFC0-4D4F-8BC5-B3C65203BCFA}"/>
    <cellStyle name="20% - Accent4 2 5 2 5 2" xfId="8243" xr:uid="{80E53A9A-A35F-4DF8-8238-D9DA19BB0A32}"/>
    <cellStyle name="20% - Accent4 2 5 2 6" xfId="8244" xr:uid="{D8E17808-8725-4D46-BE5A-556B5A7ADD15}"/>
    <cellStyle name="20% - Accent4 2 5 3" xfId="8245" xr:uid="{65BE3E9B-ACA2-4C93-9966-E9A264C333F9}"/>
    <cellStyle name="20% - Accent4 2 5 3 2" xfId="8246" xr:uid="{E3BF4F77-6226-4644-B1CD-D8A22E7C0B14}"/>
    <cellStyle name="20% - Accent4 2 5 3 2 2" xfId="8247" xr:uid="{7532B797-A8E9-4887-8173-6BA0243FBA9E}"/>
    <cellStyle name="20% - Accent4 2 5 3 3" xfId="8248" xr:uid="{D305AF3D-EA81-4B6C-A228-6621FA56AA40}"/>
    <cellStyle name="20% - Accent4 2 5 4" xfId="8249" xr:uid="{11CAAD29-0391-483F-938F-76707276F96A}"/>
    <cellStyle name="20% - Accent4 2 5 4 2" xfId="8250" xr:uid="{7CA9EDB1-C6F2-40B6-9523-1BE9A599DFD6}"/>
    <cellStyle name="20% - Accent4 2 5 4 2 2" xfId="8251" xr:uid="{3ED3E4BD-F0C3-4A86-96AE-D1A4633BD83D}"/>
    <cellStyle name="20% - Accent4 2 5 4 3" xfId="8252" xr:uid="{3D7F3662-8585-42FB-A874-275F6AB29D17}"/>
    <cellStyle name="20% - Accent4 2 5 5" xfId="8253" xr:uid="{E2645782-7A71-439D-8401-2BB027D16B2B}"/>
    <cellStyle name="20% - Accent4 2 5 5 2" xfId="8254" xr:uid="{F76FE000-EFAA-4461-B992-9D0A447628A8}"/>
    <cellStyle name="20% - Accent4 2 5 5 2 2" xfId="8255" xr:uid="{626CD589-B4FE-4869-8C22-7F219B885A5A}"/>
    <cellStyle name="20% - Accent4 2 5 5 3" xfId="8256" xr:uid="{A4F530CD-3E1C-4225-BF96-3DEB5BE823F7}"/>
    <cellStyle name="20% - Accent4 2 5 6" xfId="8257" xr:uid="{24C4F87D-CCB6-44DB-81D2-3711FDF1D4E6}"/>
    <cellStyle name="20% - Accent4 2 5 6 2" xfId="8258" xr:uid="{8EC51885-C7F6-47E4-B110-36A2E002C911}"/>
    <cellStyle name="20% - Accent4 2 5 7" xfId="8259" xr:uid="{33440FD4-3718-4C97-AF05-EDB5F33439CD}"/>
    <cellStyle name="20% - Accent4 2 6" xfId="8260" xr:uid="{65F972A7-36A8-4DCC-A69D-D3AAA40535A0}"/>
    <cellStyle name="20% - Accent4 2 6 2" xfId="8261" xr:uid="{88AF7258-CE43-425A-BCB6-9B2A90C22B74}"/>
    <cellStyle name="20% - Accent4 2 6 2 2" xfId="8262" xr:uid="{B45D3FCB-1CB7-4E18-9E9E-EB104BF4F88A}"/>
    <cellStyle name="20% - Accent4 2 6 2 2 2" xfId="8263" xr:uid="{B2DEA4ED-4E0C-4047-928D-D5B068588708}"/>
    <cellStyle name="20% - Accent4 2 6 2 3" xfId="8264" xr:uid="{2C9C71F8-36E1-4401-9AC3-4A9666B817BE}"/>
    <cellStyle name="20% - Accent4 2 6 3" xfId="8265" xr:uid="{47C7B336-3202-4046-8411-61BC3EB4423B}"/>
    <cellStyle name="20% - Accent4 2 6 3 2" xfId="8266" xr:uid="{5FBE83A2-3690-4E76-B496-1358D941BE4A}"/>
    <cellStyle name="20% - Accent4 2 6 3 2 2" xfId="8267" xr:uid="{EC0DA649-E8D2-4A0E-A177-C5DD3EB99E14}"/>
    <cellStyle name="20% - Accent4 2 6 3 3" xfId="8268" xr:uid="{B679B692-0340-40DC-805E-6E9B3BECD123}"/>
    <cellStyle name="20% - Accent4 2 6 4" xfId="8269" xr:uid="{0071F8D6-8777-444E-B960-11BCEB8E36E0}"/>
    <cellStyle name="20% - Accent4 2 6 4 2" xfId="8270" xr:uid="{027EACC0-955E-438F-AFCA-F128A3C015EC}"/>
    <cellStyle name="20% - Accent4 2 6 4 2 2" xfId="8271" xr:uid="{7C45F2D7-9240-4EE9-94FC-D85B447E5A69}"/>
    <cellStyle name="20% - Accent4 2 6 4 3" xfId="8272" xr:uid="{61B700C5-0D8F-42AC-8BB8-93738D0CE615}"/>
    <cellStyle name="20% - Accent4 2 6 5" xfId="8273" xr:uid="{B401B327-01AC-44C1-98C4-76520091C449}"/>
    <cellStyle name="20% - Accent4 2 6 5 2" xfId="8274" xr:uid="{4B8795D4-A8CA-4FCB-83AA-2A904A3C7950}"/>
    <cellStyle name="20% - Accent4 2 6 6" xfId="8275" xr:uid="{F68036C9-8176-4769-BF01-FB98B95A352B}"/>
    <cellStyle name="20% - Accent4 2 7" xfId="8276" xr:uid="{664E1B36-E0B9-470E-8F10-2A0919EB60C8}"/>
    <cellStyle name="20% - Accent4 2 7 2" xfId="8277" xr:uid="{06715C39-486C-46A6-8C02-14D80009B09E}"/>
    <cellStyle name="20% - Accent4 2 7 2 2" xfId="8278" xr:uid="{AD091C86-6B22-430E-9CDB-BC549B754C0F}"/>
    <cellStyle name="20% - Accent4 2 7 2 2 2" xfId="8279" xr:uid="{0F019E38-9B59-4615-9DE7-388075F8280F}"/>
    <cellStyle name="20% - Accent4 2 7 2 3" xfId="8280" xr:uid="{A521DFD2-083D-4488-8D40-8E5A0BAB5B05}"/>
    <cellStyle name="20% - Accent4 2 7 3" xfId="8281" xr:uid="{F647962F-087D-49FF-BD10-6E3E71BA723C}"/>
    <cellStyle name="20% - Accent4 2 7 3 2" xfId="8282" xr:uid="{736E9B93-8D53-4D12-B526-6EF8C42ABAA4}"/>
    <cellStyle name="20% - Accent4 2 7 3 2 2" xfId="8283" xr:uid="{1CCBD1D9-E743-4527-A4B1-26D6F9B31297}"/>
    <cellStyle name="20% - Accent4 2 7 3 3" xfId="8284" xr:uid="{51A2B5A5-4324-4059-A72C-FFD6164D2D41}"/>
    <cellStyle name="20% - Accent4 2 7 4" xfId="8285" xr:uid="{0E9FD197-1607-44BE-B892-04CCE753A1E5}"/>
    <cellStyle name="20% - Accent4 2 7 4 2" xfId="8286" xr:uid="{0726DE18-E778-4658-A759-9369F099FFBF}"/>
    <cellStyle name="20% - Accent4 2 7 4 2 2" xfId="8287" xr:uid="{1447CF9D-40B9-415F-8AAE-A56AAD9AB4C0}"/>
    <cellStyle name="20% - Accent4 2 7 4 3" xfId="8288" xr:uid="{AE484275-177A-44E6-A548-B0A5450201FC}"/>
    <cellStyle name="20% - Accent4 2 7 5" xfId="8289" xr:uid="{0E379801-30D3-453A-845B-F6D2CB5F8F01}"/>
    <cellStyle name="20% - Accent4 2 7 5 2" xfId="8290" xr:uid="{B326DE29-C2DD-416D-9F78-643E2B642410}"/>
    <cellStyle name="20% - Accent4 2 7 6" xfId="8291" xr:uid="{1CB34277-F9CC-4E2C-B730-EBE91C6CFBF3}"/>
    <cellStyle name="20% - Accent4 2 8" xfId="8292" xr:uid="{5CF9A279-5882-428B-B390-7F05C07C3108}"/>
    <cellStyle name="20% - Accent4 2 8 2" xfId="8293" xr:uid="{4E035263-B712-4541-A4F4-5CB6AF7F9507}"/>
    <cellStyle name="20% - Accent4 2 8 2 2" xfId="8294" xr:uid="{6B49F744-E342-4E68-B6E7-BDB7D91693C3}"/>
    <cellStyle name="20% - Accent4 2 8 2 2 2" xfId="8295" xr:uid="{3DC2AA2C-46DF-414F-8DC8-7703D182C09C}"/>
    <cellStyle name="20% - Accent4 2 8 2 3" xfId="8296" xr:uid="{0D643430-40D3-4F26-8139-36F0C8521277}"/>
    <cellStyle name="20% - Accent4 2 8 3" xfId="8297" xr:uid="{B579B760-EF85-4489-9758-EA8A5A1AB505}"/>
    <cellStyle name="20% - Accent4 2 8 3 2" xfId="8298" xr:uid="{0DC4A4DF-BD88-41CE-B732-7F170D4C6DB8}"/>
    <cellStyle name="20% - Accent4 2 8 3 2 2" xfId="8299" xr:uid="{A61862B7-1B43-474F-B701-DA1B36D0ED10}"/>
    <cellStyle name="20% - Accent4 2 8 3 3" xfId="8300" xr:uid="{91589510-7F07-45D6-A5E0-ED2D51B71DDF}"/>
    <cellStyle name="20% - Accent4 2 8 4" xfId="8301" xr:uid="{8DFDDE84-E66A-414A-9DEA-5D54FA5CD818}"/>
    <cellStyle name="20% - Accent4 2 8 4 2" xfId="8302" xr:uid="{7483C5D5-7A3F-4483-A83D-FFE8D44C5E92}"/>
    <cellStyle name="20% - Accent4 2 8 4 2 2" xfId="8303" xr:uid="{7DBFAA1A-5B8D-4A96-B3EA-05AA9FCF14EE}"/>
    <cellStyle name="20% - Accent4 2 8 4 3" xfId="8304" xr:uid="{086DD41D-1229-43DB-AFFE-67C39DECDF60}"/>
    <cellStyle name="20% - Accent4 2 8 5" xfId="8305" xr:uid="{145AEC59-E8D7-43F7-9511-F91DB1FDAE42}"/>
    <cellStyle name="20% - Accent4 2 8 5 2" xfId="8306" xr:uid="{3456169F-F8C6-42F6-B6B4-96B921642058}"/>
    <cellStyle name="20% - Accent4 2 8 6" xfId="8307" xr:uid="{23574F2B-C562-4137-AA59-7C336F46D749}"/>
    <cellStyle name="20% - Accent4 2 9" xfId="8308" xr:uid="{DCDCF5CC-A3CF-44D1-9919-C4CD47B2B346}"/>
    <cellStyle name="20% - Accent4 2 9 2" xfId="8309" xr:uid="{5FAB34F9-D59F-49A3-B46B-06B251E9019C}"/>
    <cellStyle name="20% - Accent4 2 9 2 2" xfId="8310" xr:uid="{FBD23F08-3CF5-4C14-BF1E-2F511FEF0B53}"/>
    <cellStyle name="20% - Accent4 2 9 2 2 2" xfId="8311" xr:uid="{BFDDAF61-3BB9-41F7-9AB2-D0665CD0A4C2}"/>
    <cellStyle name="20% - Accent4 2 9 2 3" xfId="8312" xr:uid="{A4524AE8-314A-4138-823F-4BFF754E359B}"/>
    <cellStyle name="20% - Accent4 2 9 3" xfId="8313" xr:uid="{5EA39711-CC6C-4A32-956B-D718505DB2DA}"/>
    <cellStyle name="20% - Accent4 2 9 3 2" xfId="8314" xr:uid="{A2A5E1D1-D6E2-4ADC-B64C-A34D2B719A68}"/>
    <cellStyle name="20% - Accent4 2 9 3 2 2" xfId="8315" xr:uid="{741F3631-EA92-4420-8ACD-FB8637A675CD}"/>
    <cellStyle name="20% - Accent4 2 9 3 3" xfId="8316" xr:uid="{9BA0BEBD-E280-4BC5-BE09-860F553A5DAC}"/>
    <cellStyle name="20% - Accent4 2 9 4" xfId="8317" xr:uid="{7C5DF3A3-F0FB-4974-A31F-9F63EDCD1DC2}"/>
    <cellStyle name="20% - Accent4 2 9 4 2" xfId="8318" xr:uid="{7E5AA515-C76A-44FD-8E9C-7FFCC83EE34B}"/>
    <cellStyle name="20% - Accent4 2 9 4 2 2" xfId="8319" xr:uid="{8F660FED-E873-4F20-BD3E-1323507B18A6}"/>
    <cellStyle name="20% - Accent4 2 9 4 3" xfId="8320" xr:uid="{FD3B1FC7-41A6-4D2A-A3CE-18B1698332E4}"/>
    <cellStyle name="20% - Accent4 2 9 5" xfId="8321" xr:uid="{7386037F-901D-408B-9B2A-C85C35785191}"/>
    <cellStyle name="20% - Accent4 2 9 5 2" xfId="8322" xr:uid="{E69EB9A8-96AA-4BB8-BDE9-49A93A7CDCC3}"/>
    <cellStyle name="20% - Accent4 2 9 6" xfId="8323" xr:uid="{74DAD219-3819-48A4-813D-EDC1A482EA4C}"/>
    <cellStyle name="20% - Accent4 20" xfId="8324" xr:uid="{43719904-1785-4167-B8BD-206477DBD407}"/>
    <cellStyle name="20% - Accent4 20 2" xfId="8325" xr:uid="{F26C406D-1810-4B68-8579-BCE5804FCF79}"/>
    <cellStyle name="20% - Accent4 20 2 2" xfId="8326" xr:uid="{92B7C9F7-ADD2-4C2E-BDF5-5A3E97608D82}"/>
    <cellStyle name="20% - Accent4 20 2 2 2" xfId="8327" xr:uid="{AD588ED3-8D18-4ED3-A291-A660A45ECD85}"/>
    <cellStyle name="20% - Accent4 20 2 3" xfId="8328" xr:uid="{80F2950E-3852-46D3-BB47-A172C313E29A}"/>
    <cellStyle name="20% - Accent4 20 3" xfId="8329" xr:uid="{7902D511-C9C8-4D49-B927-AE5AF7A296A3}"/>
    <cellStyle name="20% - Accent4 20 3 2" xfId="8330" xr:uid="{5D2C8B8D-2F9D-449C-A547-1B15EA716D86}"/>
    <cellStyle name="20% - Accent4 20 3 2 2" xfId="8331" xr:uid="{6E769118-4A84-4207-9989-AB2846BE405C}"/>
    <cellStyle name="20% - Accent4 20 3 3" xfId="8332" xr:uid="{5812C1E7-2169-47DF-BE91-6497555CF14A}"/>
    <cellStyle name="20% - Accent4 20 4" xfId="8333" xr:uid="{1A9738C4-2DCD-4F07-B44A-3FC4492C763A}"/>
    <cellStyle name="20% - Accent4 20 4 2" xfId="8334" xr:uid="{D0FF82C3-E09F-4BCF-BD5B-3CB187588B18}"/>
    <cellStyle name="20% - Accent4 20 4 2 2" xfId="8335" xr:uid="{1AE975B4-BA1D-4006-80A3-4DB04C00C109}"/>
    <cellStyle name="20% - Accent4 20 4 3" xfId="8336" xr:uid="{41510A90-89AE-4AC1-A833-E5ACA07F1584}"/>
    <cellStyle name="20% - Accent4 20 5" xfId="8337" xr:uid="{A68D44C3-43A9-4F3F-A87C-E6DD44365843}"/>
    <cellStyle name="20% - Accent4 20 5 2" xfId="8338" xr:uid="{19FE83D8-D73E-4230-B4A3-ABA73B24F71A}"/>
    <cellStyle name="20% - Accent4 20 6" xfId="8339" xr:uid="{5401EB9A-9375-4AF8-AF90-E89B69CC36D3}"/>
    <cellStyle name="20% - Accent4 21" xfId="8340" xr:uid="{C05F58F1-550B-4293-AD2B-3B4010233ED2}"/>
    <cellStyle name="20% - Accent4 21 2" xfId="8341" xr:uid="{DBDB07F2-0873-448C-B40E-541B778A08DE}"/>
    <cellStyle name="20% - Accent4 21 2 2" xfId="8342" xr:uid="{D6C58A83-4675-46D3-90B3-FFE762CF1AF3}"/>
    <cellStyle name="20% - Accent4 21 2 2 2" xfId="8343" xr:uid="{6CC818A9-9FC4-48BF-A856-E52A7350A0D3}"/>
    <cellStyle name="20% - Accent4 21 2 3" xfId="8344" xr:uid="{36400C4E-94E7-49A8-8F1D-4DE003D77473}"/>
    <cellStyle name="20% - Accent4 21 3" xfId="8345" xr:uid="{A6975E46-8E6A-440B-AB59-D37015C6DCE3}"/>
    <cellStyle name="20% - Accent4 21 3 2" xfId="8346" xr:uid="{2D107B41-EF16-4DF5-90E0-5CFEDC7DF932}"/>
    <cellStyle name="20% - Accent4 21 3 2 2" xfId="8347" xr:uid="{B9AC6C00-53EB-4AFB-96EC-F2ACDE3BA2A9}"/>
    <cellStyle name="20% - Accent4 21 3 3" xfId="8348" xr:uid="{5E15A712-EEF4-4868-88E2-10055FF328F8}"/>
    <cellStyle name="20% - Accent4 21 4" xfId="8349" xr:uid="{33FEDAE4-FF42-4FAE-81AA-89E33B658728}"/>
    <cellStyle name="20% - Accent4 21 4 2" xfId="8350" xr:uid="{E6F88095-B1E3-4045-A5E3-8DFE603753E2}"/>
    <cellStyle name="20% - Accent4 21 4 2 2" xfId="8351" xr:uid="{3B8CB6C7-67AC-4753-ADA4-AC2448367F7E}"/>
    <cellStyle name="20% - Accent4 21 4 3" xfId="8352" xr:uid="{4532012F-9138-4D80-9101-B16C9CC41642}"/>
    <cellStyle name="20% - Accent4 21 5" xfId="8353" xr:uid="{0879B8A5-80CB-41D1-806A-720E205DD74D}"/>
    <cellStyle name="20% - Accent4 21 5 2" xfId="8354" xr:uid="{72F15402-F48B-4929-B153-9F1D3B25190B}"/>
    <cellStyle name="20% - Accent4 21 6" xfId="8355" xr:uid="{854C5D24-8441-4D3C-87FE-65C2E10AEFD4}"/>
    <cellStyle name="20% - Accent4 22" xfId="8356" xr:uid="{E2A6709C-AFB8-4169-A2FC-D48C440E28CB}"/>
    <cellStyle name="20% - Accent4 22 2" xfId="8357" xr:uid="{F91B3708-0B37-4E61-827A-722B6662E704}"/>
    <cellStyle name="20% - Accent4 22 2 2" xfId="8358" xr:uid="{E2C88E73-E322-4EB6-A60C-BFD91BFFC45A}"/>
    <cellStyle name="20% - Accent4 22 3" xfId="8359" xr:uid="{B21DB85A-2743-4033-AB73-69CF096996D6}"/>
    <cellStyle name="20% - Accent4 23" xfId="8360" xr:uid="{182B3E4D-2A4B-4345-9AAE-51122690AD47}"/>
    <cellStyle name="20% - Accent4 23 2" xfId="8361" xr:uid="{F17B7D7F-48C4-4E8D-B0A9-01995F964921}"/>
    <cellStyle name="20% - Accent4 23 2 2" xfId="8362" xr:uid="{4B889372-EA7B-4776-83C6-ADFD543A857D}"/>
    <cellStyle name="20% - Accent4 23 3" xfId="8363" xr:uid="{35AE6856-4D15-4D6D-9C8E-69D433253F88}"/>
    <cellStyle name="20% - Accent4 24" xfId="8364" xr:uid="{39F252B4-84E2-4C42-9316-DC13741EAEF5}"/>
    <cellStyle name="20% - Accent4 24 2" xfId="8365" xr:uid="{FD4AD6F9-ECF3-4E4E-A8B1-90E0C3AE8EE4}"/>
    <cellStyle name="20% - Accent4 24 2 2" xfId="8366" xr:uid="{2C03A64F-6C11-478E-BDD9-79AF834CC9E7}"/>
    <cellStyle name="20% - Accent4 24 3" xfId="8367" xr:uid="{7C207DA8-0D88-4894-AFCE-B932E1316ED0}"/>
    <cellStyle name="20% - Accent4 25" xfId="8368" xr:uid="{556A27CA-A72B-4FEF-9D65-891DD5C8F184}"/>
    <cellStyle name="20% - Accent4 25 2" xfId="8369" xr:uid="{33721D3F-FF81-4EDA-8A95-740115E11AC9}"/>
    <cellStyle name="20% - Accent4 26" xfId="8370" xr:uid="{79890347-56BB-44BB-811E-0AB6A91A65AB}"/>
    <cellStyle name="20% - Accent4 3" xfId="1266" xr:uid="{00000000-0005-0000-0000-000007000000}"/>
    <cellStyle name="20% - Accent4 3 10" xfId="8372" xr:uid="{DE50BD3D-EDB3-40A3-800D-109D11213B6F}"/>
    <cellStyle name="20% - Accent4 3 10 2" xfId="8373" xr:uid="{D5C0B201-E7C3-43A5-B516-8DD95AB63E57}"/>
    <cellStyle name="20% - Accent4 3 10 2 2" xfId="8374" xr:uid="{92552222-7056-447A-9926-5F1CFCC57292}"/>
    <cellStyle name="20% - Accent4 3 10 2 2 2" xfId="8375" xr:uid="{629989D6-BF36-48F5-8649-54D828BE11FF}"/>
    <cellStyle name="20% - Accent4 3 10 2 3" xfId="8376" xr:uid="{38D83529-519C-49CA-893E-034049928EB7}"/>
    <cellStyle name="20% - Accent4 3 10 3" xfId="8377" xr:uid="{C8B5BF57-810D-4CEF-B8CD-8DCD4AA3EA10}"/>
    <cellStyle name="20% - Accent4 3 10 3 2" xfId="8378" xr:uid="{002E43B5-FC05-492A-97B1-028B43255FDD}"/>
    <cellStyle name="20% - Accent4 3 10 3 2 2" xfId="8379" xr:uid="{CC9D1501-A05C-4C1B-AB5A-E86003DA1D74}"/>
    <cellStyle name="20% - Accent4 3 10 3 3" xfId="8380" xr:uid="{44303E45-2915-4E20-94DD-FF0C1FE3AA49}"/>
    <cellStyle name="20% - Accent4 3 10 4" xfId="8381" xr:uid="{D8BF3318-00D5-4731-BF0C-277D23156686}"/>
    <cellStyle name="20% - Accent4 3 10 4 2" xfId="8382" xr:uid="{B24C87DA-312B-485C-A0C4-B29FE6135784}"/>
    <cellStyle name="20% - Accent4 3 10 4 2 2" xfId="8383" xr:uid="{A566C00A-2F38-487B-B0E9-C5B0105D6B4B}"/>
    <cellStyle name="20% - Accent4 3 10 4 3" xfId="8384" xr:uid="{8F38E7AE-0EDC-4469-9C2D-F81C43E07E67}"/>
    <cellStyle name="20% - Accent4 3 10 5" xfId="8385" xr:uid="{3DE1CBB2-8C85-4DE4-94FA-F9BA3086E4DF}"/>
    <cellStyle name="20% - Accent4 3 10 5 2" xfId="8386" xr:uid="{9FC62AD2-8194-409E-82CC-0FB0A7AEBC4A}"/>
    <cellStyle name="20% - Accent4 3 10 6" xfId="8387" xr:uid="{E9E04EAA-8842-4D50-816B-9D16884B2AD0}"/>
    <cellStyle name="20% - Accent4 3 11" xfId="8388" xr:uid="{049E80EF-5D5C-48D0-A879-D517B35FE1B8}"/>
    <cellStyle name="20% - Accent4 3 11 2" xfId="8389" xr:uid="{B1139112-E1E0-456D-8FF9-1582E1A272C4}"/>
    <cellStyle name="20% - Accent4 3 11 2 2" xfId="8390" xr:uid="{D4A0269E-E965-43DE-8BFA-B3B1077C0A73}"/>
    <cellStyle name="20% - Accent4 3 11 3" xfId="8391" xr:uid="{8BC84ADB-D9B7-4473-9F6A-84736C541A06}"/>
    <cellStyle name="20% - Accent4 3 12" xfId="8392" xr:uid="{A6CC7114-1946-48B9-832B-BFDB9A36814F}"/>
    <cellStyle name="20% - Accent4 3 12 2" xfId="8393" xr:uid="{E642E0DF-BF62-42A6-A235-D3D1FA28BF4C}"/>
    <cellStyle name="20% - Accent4 3 12 2 2" xfId="8394" xr:uid="{1E815687-770F-45A4-8972-FCDBB5B663E4}"/>
    <cellStyle name="20% - Accent4 3 12 3" xfId="8395" xr:uid="{E9AF52C3-A2BA-4655-A381-985B04AC3E9F}"/>
    <cellStyle name="20% - Accent4 3 13" xfId="8396" xr:uid="{04C80962-E917-4A2D-9049-49F589BB489C}"/>
    <cellStyle name="20% - Accent4 3 13 2" xfId="8397" xr:uid="{AA44A694-5B06-481F-93A3-33856192C0D0}"/>
    <cellStyle name="20% - Accent4 3 13 2 2" xfId="8398" xr:uid="{09ECFFEF-AD8B-4641-A44D-EF6150BF7D20}"/>
    <cellStyle name="20% - Accent4 3 13 3" xfId="8399" xr:uid="{319BD331-C913-447A-898A-4B2763B81DC9}"/>
    <cellStyle name="20% - Accent4 3 14" xfId="8400" xr:uid="{74A94868-F3CC-48C0-A375-61598C7EDC2B}"/>
    <cellStyle name="20% - Accent4 3 14 2" xfId="8401" xr:uid="{389C64B6-B8B6-4BF5-9276-478495DDBF8B}"/>
    <cellStyle name="20% - Accent4 3 14 2 2" xfId="8402" xr:uid="{2B418F75-844F-497F-83FE-BBA238C2A13F}"/>
    <cellStyle name="20% - Accent4 3 14 3" xfId="8403" xr:uid="{64CCAA45-C869-453F-9B39-5E0457149D64}"/>
    <cellStyle name="20% - Accent4 3 15" xfId="8404" xr:uid="{1F121924-A59C-42A8-8854-EBCEDBCC18BB}"/>
    <cellStyle name="20% - Accent4 3 15 2" xfId="8405" xr:uid="{9DCC1B77-9E72-4F16-8AD9-421F480D0AF8}"/>
    <cellStyle name="20% - Accent4 3 16" xfId="8406" xr:uid="{B87D7BCE-2E9C-43F9-BBB7-EEBD9DC95F7D}"/>
    <cellStyle name="20% - Accent4 3 17" xfId="8371" xr:uid="{502BEC99-80E8-4766-BD58-9ACF08A1F9AD}"/>
    <cellStyle name="20% - Accent4 3 2" xfId="8407" xr:uid="{07B9B9EA-54AD-437D-B082-E41D41AF57E2}"/>
    <cellStyle name="20% - Accent4 3 2 2" xfId="8408" xr:uid="{D3BA3BDB-B1E4-48B7-A720-07BB639B2E3D}"/>
    <cellStyle name="20% - Accent4 3 2 2 2" xfId="8409" xr:uid="{AD8F8E41-1168-4A93-BCEE-1A48B2BF701F}"/>
    <cellStyle name="20% - Accent4 3 2 2 2 2" xfId="8410" xr:uid="{4E8D5E3F-37DA-415C-8D43-E05CF696F06E}"/>
    <cellStyle name="20% - Accent4 3 2 2 2 2 2" xfId="8411" xr:uid="{99EAEADF-48CE-44BC-82E5-8E2448321850}"/>
    <cellStyle name="20% - Accent4 3 2 2 2 2 2 2" xfId="8412" xr:uid="{B2996312-CB3C-41AC-8363-D7FC465FA20A}"/>
    <cellStyle name="20% - Accent4 3 2 2 2 2 3" xfId="8413" xr:uid="{0E6A2994-72AF-451B-8213-C3B1BE00D59B}"/>
    <cellStyle name="20% - Accent4 3 2 2 2 3" xfId="8414" xr:uid="{B2A82CCB-8004-4456-BD7A-EDEAD98CBC3A}"/>
    <cellStyle name="20% - Accent4 3 2 2 2 3 2" xfId="8415" xr:uid="{826A1912-00B3-4EB1-80C7-DA1C48AE6120}"/>
    <cellStyle name="20% - Accent4 3 2 2 2 3 2 2" xfId="8416" xr:uid="{59F2DFDA-0747-479F-A871-BEFC7DC1A5E4}"/>
    <cellStyle name="20% - Accent4 3 2 2 2 3 3" xfId="8417" xr:uid="{10341CFD-8FBB-4EFD-B6ED-188871BD2CCF}"/>
    <cellStyle name="20% - Accent4 3 2 2 2 4" xfId="8418" xr:uid="{269B2906-9275-4A36-888F-9EF2F43E76CA}"/>
    <cellStyle name="20% - Accent4 3 2 2 2 4 2" xfId="8419" xr:uid="{7218DB2E-9712-4E93-A8C1-DC0FB5CB29FA}"/>
    <cellStyle name="20% - Accent4 3 2 2 2 4 2 2" xfId="8420" xr:uid="{96248E70-2388-4D9E-B37B-8C54A6363380}"/>
    <cellStyle name="20% - Accent4 3 2 2 2 4 3" xfId="8421" xr:uid="{385B0B38-048A-4A7E-9E97-623E87FFFB95}"/>
    <cellStyle name="20% - Accent4 3 2 2 2 5" xfId="8422" xr:uid="{CBA36D37-6CB7-4C64-9118-7E88860BAFAA}"/>
    <cellStyle name="20% - Accent4 3 2 2 2 5 2" xfId="8423" xr:uid="{B6B34ADC-25D1-4029-8AA3-81D386620AA6}"/>
    <cellStyle name="20% - Accent4 3 2 2 2 6" xfId="8424" xr:uid="{6C8D68D9-1D53-4204-AF17-E207072DA567}"/>
    <cellStyle name="20% - Accent4 3 2 2 3" xfId="8425" xr:uid="{A6E29649-6726-4B02-A5B8-4F4CEE53ECE3}"/>
    <cellStyle name="20% - Accent4 3 2 2 3 2" xfId="8426" xr:uid="{3850CD2F-2857-429E-9BB6-369ADF995EC7}"/>
    <cellStyle name="20% - Accent4 3 2 2 3 2 2" xfId="8427" xr:uid="{29541E90-C549-4C4D-AF9B-759A849A362E}"/>
    <cellStyle name="20% - Accent4 3 2 2 3 3" xfId="8428" xr:uid="{04C73F57-AC03-4DF8-9BD6-B8E8E9C25D2C}"/>
    <cellStyle name="20% - Accent4 3 2 2 4" xfId="8429" xr:uid="{665E0BDA-F96B-405B-863D-9410E895EFA3}"/>
    <cellStyle name="20% - Accent4 3 2 2 4 2" xfId="8430" xr:uid="{201181A9-F878-41F8-A579-A1ED1F03CC65}"/>
    <cellStyle name="20% - Accent4 3 2 2 4 2 2" xfId="8431" xr:uid="{E36927D4-74A5-4244-B44F-36F202943A23}"/>
    <cellStyle name="20% - Accent4 3 2 2 4 3" xfId="8432" xr:uid="{A36B1CA4-2BE2-45C8-8661-7D5A71F0DEBC}"/>
    <cellStyle name="20% - Accent4 3 2 2 5" xfId="8433" xr:uid="{6CE7D044-3B8C-4CF6-B358-BDE3AD90A0A8}"/>
    <cellStyle name="20% - Accent4 3 2 2 5 2" xfId="8434" xr:uid="{C26CCF1A-7C0F-49A8-9E07-66658FC479BE}"/>
    <cellStyle name="20% - Accent4 3 2 2 5 2 2" xfId="8435" xr:uid="{4B742FAB-D66D-4529-8591-EB03D482732C}"/>
    <cellStyle name="20% - Accent4 3 2 2 5 3" xfId="8436" xr:uid="{5197D9A2-7FD4-4796-9A2E-1BFD33F7E0FB}"/>
    <cellStyle name="20% - Accent4 3 2 2 6" xfId="8437" xr:uid="{D3D5A40D-EE28-4A25-9DFC-F996CD66BA9A}"/>
    <cellStyle name="20% - Accent4 3 2 2 6 2" xfId="8438" xr:uid="{88D94047-9F67-43B7-85E7-06396EA1C460}"/>
    <cellStyle name="20% - Accent4 3 2 2 7" xfId="8439" xr:uid="{F57931A3-6B40-4931-9280-903E4B201A25}"/>
    <cellStyle name="20% - Accent4 3 2 3" xfId="8440" xr:uid="{50D5D010-4A66-4725-A0C2-B366E3EE8E88}"/>
    <cellStyle name="20% - Accent4 3 2 3 2" xfId="8441" xr:uid="{A3FDE7F1-4807-4B0B-BF19-519F0203C04B}"/>
    <cellStyle name="20% - Accent4 3 2 3 2 2" xfId="8442" xr:uid="{2DB31A7B-2105-451A-83FF-A258A7CB5D38}"/>
    <cellStyle name="20% - Accent4 3 2 3 2 2 2" xfId="8443" xr:uid="{80CA7863-8333-42ED-9AE6-F61B1EF2CB0F}"/>
    <cellStyle name="20% - Accent4 3 2 3 2 3" xfId="8444" xr:uid="{AFEF4C69-F248-45BF-A340-1690D5CB8DEA}"/>
    <cellStyle name="20% - Accent4 3 2 3 3" xfId="8445" xr:uid="{46062210-A059-4F34-AA2C-190F1A5419A5}"/>
    <cellStyle name="20% - Accent4 3 2 3 3 2" xfId="8446" xr:uid="{6A5B6CAE-68C2-4C93-B53E-336EDFB62587}"/>
    <cellStyle name="20% - Accent4 3 2 3 3 2 2" xfId="8447" xr:uid="{7E360959-1F8B-41BD-9885-404487F284D8}"/>
    <cellStyle name="20% - Accent4 3 2 3 3 3" xfId="8448" xr:uid="{F21802FC-AFDC-4931-B3E0-B4A497D3725B}"/>
    <cellStyle name="20% - Accent4 3 2 3 4" xfId="8449" xr:uid="{2DD7BA90-6D4A-46AB-BF1F-9BE123CE1C0E}"/>
    <cellStyle name="20% - Accent4 3 2 3 4 2" xfId="8450" xr:uid="{455466C8-5B56-4EB9-9BBF-E5A8D971BF7B}"/>
    <cellStyle name="20% - Accent4 3 2 3 4 2 2" xfId="8451" xr:uid="{70322A4A-F337-4283-A20D-8A11A87BEDCD}"/>
    <cellStyle name="20% - Accent4 3 2 3 4 3" xfId="8452" xr:uid="{AE5DADC9-580D-43DC-BAA5-1AA531F6774B}"/>
    <cellStyle name="20% - Accent4 3 2 3 5" xfId="8453" xr:uid="{E6238EAF-D0A9-42E4-9AD9-21977E14F81B}"/>
    <cellStyle name="20% - Accent4 3 2 3 5 2" xfId="8454" xr:uid="{792E67D1-082C-4A04-AB95-E6E0DA6540A7}"/>
    <cellStyle name="20% - Accent4 3 2 3 6" xfId="8455" xr:uid="{045F6512-4743-4CD6-82E0-0FE149BEB176}"/>
    <cellStyle name="20% - Accent4 3 2 4" xfId="8456" xr:uid="{2036AF26-E139-4AE7-9CED-C63842262C8C}"/>
    <cellStyle name="20% - Accent4 3 2 4 2" xfId="8457" xr:uid="{FE4DCD80-2FD8-45AE-BCE0-82226C4BDA5F}"/>
    <cellStyle name="20% - Accent4 3 2 4 2 2" xfId="8458" xr:uid="{47B27420-C35C-4183-8D66-54F7E7BD3522}"/>
    <cellStyle name="20% - Accent4 3 2 4 3" xfId="8459" xr:uid="{0A2BDDA4-5D70-48A2-B8C3-D02F6472FF23}"/>
    <cellStyle name="20% - Accent4 3 2 5" xfId="8460" xr:uid="{CF26C6E4-26D0-49D0-8936-5EA255B4B943}"/>
    <cellStyle name="20% - Accent4 3 2 5 2" xfId="8461" xr:uid="{74A1A7F2-D34F-44AF-9E5C-A9BD96BABD8C}"/>
    <cellStyle name="20% - Accent4 3 2 5 2 2" xfId="8462" xr:uid="{C360C23E-021C-4552-8D8C-7B1FC1186BC1}"/>
    <cellStyle name="20% - Accent4 3 2 5 3" xfId="8463" xr:uid="{8E352CCF-C4EA-4556-B971-4E9B0D434762}"/>
    <cellStyle name="20% - Accent4 3 2 6" xfId="8464" xr:uid="{3ED23E06-4180-424B-B333-42A90E8168F3}"/>
    <cellStyle name="20% - Accent4 3 2 6 2" xfId="8465" xr:uid="{BC076979-AF8B-407A-935B-C72BEA1D7338}"/>
    <cellStyle name="20% - Accent4 3 2 6 2 2" xfId="8466" xr:uid="{AFB8B7CC-5DCD-416A-9352-A4A8C2D45DF1}"/>
    <cellStyle name="20% - Accent4 3 2 6 3" xfId="8467" xr:uid="{B7681E20-0E6A-4152-A970-E046E963F9DA}"/>
    <cellStyle name="20% - Accent4 3 2 7" xfId="8468" xr:uid="{F52D1F4F-BBF6-4C54-89B2-B78B43CAF258}"/>
    <cellStyle name="20% - Accent4 3 2 7 2" xfId="8469" xr:uid="{35692D54-4ADA-447A-BC87-9D992800C03E}"/>
    <cellStyle name="20% - Accent4 3 2 8" xfId="8470" xr:uid="{6CE29EAC-37BB-45FA-B672-00C2939F8269}"/>
    <cellStyle name="20% - Accent4 3 3" xfId="8471" xr:uid="{6D679B8D-512D-42FA-9C48-1C998C6FC422}"/>
    <cellStyle name="20% - Accent4 3 3 2" xfId="8472" xr:uid="{C9A9BD7F-A1A4-4631-B73B-783646183300}"/>
    <cellStyle name="20% - Accent4 3 3 2 2" xfId="8473" xr:uid="{879E95C9-63B9-4BCC-A8F7-8365296E8E30}"/>
    <cellStyle name="20% - Accent4 3 3 2 2 2" xfId="8474" xr:uid="{0DEED6D0-0AB3-4BEB-BBDF-C1CFC1D6E5E5}"/>
    <cellStyle name="20% - Accent4 3 3 2 2 2 2" xfId="8475" xr:uid="{3E56D7A3-4450-4A8C-8A55-E9FB90904FFB}"/>
    <cellStyle name="20% - Accent4 3 3 2 2 2 2 2" xfId="8476" xr:uid="{937C8ADD-095D-4E83-8F2D-07AEC4F9ADB4}"/>
    <cellStyle name="20% - Accent4 3 3 2 2 2 3" xfId="8477" xr:uid="{18D96230-69C4-427F-999A-3D26EAAABCA2}"/>
    <cellStyle name="20% - Accent4 3 3 2 2 3" xfId="8478" xr:uid="{7D16033A-2C5A-4B7C-825B-E722014B8075}"/>
    <cellStyle name="20% - Accent4 3 3 2 2 3 2" xfId="8479" xr:uid="{56BDEA18-CC1C-4B86-B68D-7F64DD6FF9B5}"/>
    <cellStyle name="20% - Accent4 3 3 2 2 3 2 2" xfId="8480" xr:uid="{394E9325-0693-4655-8CE2-8F08DF496C46}"/>
    <cellStyle name="20% - Accent4 3 3 2 2 3 3" xfId="8481" xr:uid="{AB4C2C1B-31C2-4C37-B929-FDD4238B4EE7}"/>
    <cellStyle name="20% - Accent4 3 3 2 2 4" xfId="8482" xr:uid="{8A6444F2-E7CE-47F1-81C1-E15D09F3A8A0}"/>
    <cellStyle name="20% - Accent4 3 3 2 2 4 2" xfId="8483" xr:uid="{9D298E3E-98A6-42C5-A430-145EC24491F9}"/>
    <cellStyle name="20% - Accent4 3 3 2 2 4 2 2" xfId="8484" xr:uid="{611309CE-7D6C-4726-AC0B-C9D748FE2873}"/>
    <cellStyle name="20% - Accent4 3 3 2 2 4 3" xfId="8485" xr:uid="{3871291C-0CFE-4FB7-8BD4-130BAA53AFC3}"/>
    <cellStyle name="20% - Accent4 3 3 2 2 5" xfId="8486" xr:uid="{B656855F-3F9F-4A2C-9643-007E08252243}"/>
    <cellStyle name="20% - Accent4 3 3 2 2 5 2" xfId="8487" xr:uid="{A869F473-4FCC-4015-A5AB-104C0AE16C7D}"/>
    <cellStyle name="20% - Accent4 3 3 2 2 6" xfId="8488" xr:uid="{D7EA8BB9-64B6-4B2F-B6A6-D547669410F5}"/>
    <cellStyle name="20% - Accent4 3 3 2 3" xfId="8489" xr:uid="{3C023978-8EB0-4642-B1AF-66F027733C4A}"/>
    <cellStyle name="20% - Accent4 3 3 2 3 2" xfId="8490" xr:uid="{4A28E5F5-F96D-4C27-BB9B-48FAA1C5383F}"/>
    <cellStyle name="20% - Accent4 3 3 2 3 2 2" xfId="8491" xr:uid="{FC08918C-79D2-4B05-ACBB-3146E14946C8}"/>
    <cellStyle name="20% - Accent4 3 3 2 3 3" xfId="8492" xr:uid="{199DE82D-AC23-43E8-9DAC-0B8DA81E8D5C}"/>
    <cellStyle name="20% - Accent4 3 3 2 4" xfId="8493" xr:uid="{BDD8F420-B255-4EF5-81F7-A16D61A128CD}"/>
    <cellStyle name="20% - Accent4 3 3 2 4 2" xfId="8494" xr:uid="{CBB782F8-AE0B-46BC-8579-7DC029028FB2}"/>
    <cellStyle name="20% - Accent4 3 3 2 4 2 2" xfId="8495" xr:uid="{0774DE1A-69FD-4F09-8469-A699B300AD04}"/>
    <cellStyle name="20% - Accent4 3 3 2 4 3" xfId="8496" xr:uid="{F8F2CFE6-1D87-44DA-B9D6-148F35537541}"/>
    <cellStyle name="20% - Accent4 3 3 2 5" xfId="8497" xr:uid="{007A9250-497A-4806-8FB9-84D424306586}"/>
    <cellStyle name="20% - Accent4 3 3 2 5 2" xfId="8498" xr:uid="{5B3E535A-9374-4826-A20D-3456F471698A}"/>
    <cellStyle name="20% - Accent4 3 3 2 5 2 2" xfId="8499" xr:uid="{EF25F5A7-F130-4954-89F6-B7AC8B358F84}"/>
    <cellStyle name="20% - Accent4 3 3 2 5 3" xfId="8500" xr:uid="{95F2C285-8EE0-43B9-9D30-6B69AE9A1109}"/>
    <cellStyle name="20% - Accent4 3 3 2 6" xfId="8501" xr:uid="{478695C4-47AB-4C96-A201-0027DEB6CAD5}"/>
    <cellStyle name="20% - Accent4 3 3 2 6 2" xfId="8502" xr:uid="{5BED08C6-DE33-43B6-AFCF-A4509E6E212C}"/>
    <cellStyle name="20% - Accent4 3 3 2 7" xfId="8503" xr:uid="{55722D3F-95FC-4BA3-B629-77E2A55A1CDB}"/>
    <cellStyle name="20% - Accent4 3 3 3" xfId="8504" xr:uid="{B6A67490-7129-412A-9FDF-3C53A9ED9EC3}"/>
    <cellStyle name="20% - Accent4 3 3 3 2" xfId="8505" xr:uid="{4C676B51-8521-4AAE-8CCC-BFF50DD6A089}"/>
    <cellStyle name="20% - Accent4 3 3 3 2 2" xfId="8506" xr:uid="{F0808E6B-09A9-4DED-9877-541706FCEF62}"/>
    <cellStyle name="20% - Accent4 3 3 3 2 2 2" xfId="8507" xr:uid="{6BB8F1AF-1D10-4145-9F95-AD44E4470CFC}"/>
    <cellStyle name="20% - Accent4 3 3 3 2 3" xfId="8508" xr:uid="{DB0E50E2-C44E-4290-A96D-E8AA30F752FC}"/>
    <cellStyle name="20% - Accent4 3 3 3 3" xfId="8509" xr:uid="{F5495A0A-E3AE-4AA9-A444-ED3AEC0BF3A3}"/>
    <cellStyle name="20% - Accent4 3 3 3 3 2" xfId="8510" xr:uid="{EF9BA80F-1E36-4485-8419-49A68426F73A}"/>
    <cellStyle name="20% - Accent4 3 3 3 3 2 2" xfId="8511" xr:uid="{6339DBA7-5E53-4547-9044-079EC0A4ADCD}"/>
    <cellStyle name="20% - Accent4 3 3 3 3 3" xfId="8512" xr:uid="{A7C4A88B-D899-4FC8-8513-793D6392E72F}"/>
    <cellStyle name="20% - Accent4 3 3 3 4" xfId="8513" xr:uid="{408CC39E-13EB-4628-B0D8-3208F634E03C}"/>
    <cellStyle name="20% - Accent4 3 3 3 4 2" xfId="8514" xr:uid="{65DE4CD1-C90C-42F8-BE71-15243966B3EA}"/>
    <cellStyle name="20% - Accent4 3 3 3 4 2 2" xfId="8515" xr:uid="{F3C0BBC6-B22F-4206-A903-342BD889BF93}"/>
    <cellStyle name="20% - Accent4 3 3 3 4 3" xfId="8516" xr:uid="{7D3A02D9-05B7-4D35-8A01-70CC7FF8D176}"/>
    <cellStyle name="20% - Accent4 3 3 3 5" xfId="8517" xr:uid="{CB870105-5DEB-4B6C-95A6-09BC07502C40}"/>
    <cellStyle name="20% - Accent4 3 3 3 5 2" xfId="8518" xr:uid="{76518A57-9A03-4E1F-9498-5FFB5D3C8515}"/>
    <cellStyle name="20% - Accent4 3 3 3 6" xfId="8519" xr:uid="{92B80409-D813-487F-A284-6CC84AEFC167}"/>
    <cellStyle name="20% - Accent4 3 3 4" xfId="8520" xr:uid="{07F0E828-A8F8-4D86-8839-99DD9C242A89}"/>
    <cellStyle name="20% - Accent4 3 3 4 2" xfId="8521" xr:uid="{1B5C3582-A793-4546-86E6-FB28A009A561}"/>
    <cellStyle name="20% - Accent4 3 3 4 2 2" xfId="8522" xr:uid="{781FE444-D026-4C25-870C-6B7FCD7FA857}"/>
    <cellStyle name="20% - Accent4 3 3 4 3" xfId="8523" xr:uid="{02E3D8E0-6FF0-4858-A0E3-E69C90ACF074}"/>
    <cellStyle name="20% - Accent4 3 3 5" xfId="8524" xr:uid="{801007FE-DE43-4ECE-BCD6-CF43141CBFAF}"/>
    <cellStyle name="20% - Accent4 3 3 5 2" xfId="8525" xr:uid="{3E641480-BAF7-4F8F-AA53-D1D61C85DF06}"/>
    <cellStyle name="20% - Accent4 3 3 5 2 2" xfId="8526" xr:uid="{E6955284-4A99-4C2C-9865-961786CAE870}"/>
    <cellStyle name="20% - Accent4 3 3 5 3" xfId="8527" xr:uid="{56DCC4BE-F59F-4845-B143-4EC0CE21EAF0}"/>
    <cellStyle name="20% - Accent4 3 3 6" xfId="8528" xr:uid="{68DA538A-C809-4352-85C2-F9E03C06506E}"/>
    <cellStyle name="20% - Accent4 3 3 6 2" xfId="8529" xr:uid="{6383A26D-ACEA-44AC-9BD3-7D43D70C1B7B}"/>
    <cellStyle name="20% - Accent4 3 3 6 2 2" xfId="8530" xr:uid="{77FAA199-A07C-43DD-B241-03921EF69482}"/>
    <cellStyle name="20% - Accent4 3 3 6 3" xfId="8531" xr:uid="{7D110500-8DEB-46D0-81B7-BF31DA1D96A9}"/>
    <cellStyle name="20% - Accent4 3 3 7" xfId="8532" xr:uid="{40BEB4DE-2231-499F-8EDD-7B6CCB1B1C97}"/>
    <cellStyle name="20% - Accent4 3 3 7 2" xfId="8533" xr:uid="{429A277B-225B-4524-82A3-A6DDC9F1441C}"/>
    <cellStyle name="20% - Accent4 3 3 8" xfId="8534" xr:uid="{1D553A6B-9910-47E3-86EF-7E68C7410599}"/>
    <cellStyle name="20% - Accent4 3 4" xfId="8535" xr:uid="{A1BF4043-1377-45A4-8B7C-3ADFF7E46CE4}"/>
    <cellStyle name="20% - Accent4 3 4 2" xfId="8536" xr:uid="{8B6F2E6D-7CC0-49CF-89D6-9E95665FB859}"/>
    <cellStyle name="20% - Accent4 3 4 2 2" xfId="8537" xr:uid="{B430B51F-0E16-4BB3-AF3F-46A41A70AC02}"/>
    <cellStyle name="20% - Accent4 3 4 2 2 2" xfId="8538" xr:uid="{2199454A-CA4A-4756-BFAA-F1A8B18EB9C2}"/>
    <cellStyle name="20% - Accent4 3 4 2 2 2 2" xfId="8539" xr:uid="{AC5427E9-CF2F-4B8C-A399-0B0F23AD7835}"/>
    <cellStyle name="20% - Accent4 3 4 2 2 3" xfId="8540" xr:uid="{F19B87E5-005E-4129-A4F2-5C686B6F6ECA}"/>
    <cellStyle name="20% - Accent4 3 4 2 3" xfId="8541" xr:uid="{98E80727-17E0-4456-B379-7D923EBB3752}"/>
    <cellStyle name="20% - Accent4 3 4 2 3 2" xfId="8542" xr:uid="{22D01BE4-9F80-47F4-B30B-05B7A90CD730}"/>
    <cellStyle name="20% - Accent4 3 4 2 3 2 2" xfId="8543" xr:uid="{CBAF8DE2-FD62-4DF6-95F5-498645DB281B}"/>
    <cellStyle name="20% - Accent4 3 4 2 3 3" xfId="8544" xr:uid="{CC88F126-83A3-465D-B6DD-40819630E44A}"/>
    <cellStyle name="20% - Accent4 3 4 2 4" xfId="8545" xr:uid="{481E2E35-5452-449F-9FCE-7689D46BAC4D}"/>
    <cellStyle name="20% - Accent4 3 4 2 4 2" xfId="8546" xr:uid="{9F5BDB76-0AE1-415B-9B55-F3CA2487A927}"/>
    <cellStyle name="20% - Accent4 3 4 2 4 2 2" xfId="8547" xr:uid="{42452A3B-5B02-4777-9821-3DBD39CE8D04}"/>
    <cellStyle name="20% - Accent4 3 4 2 4 3" xfId="8548" xr:uid="{A01A8D4D-3B0D-4A48-83B6-CFFBE4EDE403}"/>
    <cellStyle name="20% - Accent4 3 4 2 5" xfId="8549" xr:uid="{E7C7010C-6F57-4275-8F46-5454440F463B}"/>
    <cellStyle name="20% - Accent4 3 4 2 5 2" xfId="8550" xr:uid="{521AE2E1-0207-45D7-82C6-CDC90A52A509}"/>
    <cellStyle name="20% - Accent4 3 4 2 6" xfId="8551" xr:uid="{E966D040-CA07-44DF-8E5B-095790A0CF05}"/>
    <cellStyle name="20% - Accent4 3 4 3" xfId="8552" xr:uid="{B31E31B1-DAF2-458E-9949-1AE3179AA40C}"/>
    <cellStyle name="20% - Accent4 3 4 3 2" xfId="8553" xr:uid="{B735C12C-5227-4DC8-8C93-797C5D0339DD}"/>
    <cellStyle name="20% - Accent4 3 4 3 2 2" xfId="8554" xr:uid="{99E7AE52-F702-4AD5-A49A-255DBD1B812F}"/>
    <cellStyle name="20% - Accent4 3 4 3 3" xfId="8555" xr:uid="{99C5F281-9267-45E5-8D1A-E33342E19E0E}"/>
    <cellStyle name="20% - Accent4 3 4 4" xfId="8556" xr:uid="{A3ABAE31-8CA1-4680-9D36-C697216D43F6}"/>
    <cellStyle name="20% - Accent4 3 4 4 2" xfId="8557" xr:uid="{38A22E11-7580-4829-A9AE-F129920A98BC}"/>
    <cellStyle name="20% - Accent4 3 4 4 2 2" xfId="8558" xr:uid="{10AEFF49-F45F-4216-B50A-4265EC6BAE9A}"/>
    <cellStyle name="20% - Accent4 3 4 4 3" xfId="8559" xr:uid="{89B72EA3-D8F1-4614-9DB1-B01DB05013F8}"/>
    <cellStyle name="20% - Accent4 3 4 5" xfId="8560" xr:uid="{15691BEA-C98F-4A44-80A7-BAF5EDF3D172}"/>
    <cellStyle name="20% - Accent4 3 4 5 2" xfId="8561" xr:uid="{97C60AFA-63C0-41A2-82A7-C27D4DCDEEE3}"/>
    <cellStyle name="20% - Accent4 3 4 5 2 2" xfId="8562" xr:uid="{010F523F-BD26-41EB-B34E-B4F9D6979C4A}"/>
    <cellStyle name="20% - Accent4 3 4 5 3" xfId="8563" xr:uid="{964ABA68-8035-4E46-8AC8-57FA013D85DF}"/>
    <cellStyle name="20% - Accent4 3 4 6" xfId="8564" xr:uid="{8B2215C0-AF45-4196-98F3-7B739AFFC79D}"/>
    <cellStyle name="20% - Accent4 3 4 6 2" xfId="8565" xr:uid="{61A08E7B-19FD-45EF-BC20-F82F6B41000C}"/>
    <cellStyle name="20% - Accent4 3 4 7" xfId="8566" xr:uid="{37E49AC4-2BFC-4BBC-A3C0-AC63F1EF677B}"/>
    <cellStyle name="20% - Accent4 3 5" xfId="8567" xr:uid="{17E2422C-328E-4C46-8CB6-4327EA28B97A}"/>
    <cellStyle name="20% - Accent4 3 5 2" xfId="8568" xr:uid="{DC3564E1-7041-420E-8CB8-FFA1A8F36E8E}"/>
    <cellStyle name="20% - Accent4 3 5 2 2" xfId="8569" xr:uid="{0BFEBF39-CAFD-4224-A508-D3F1A2AF47E3}"/>
    <cellStyle name="20% - Accent4 3 5 2 2 2" xfId="8570" xr:uid="{1A30535F-852A-4FA0-BC0B-349DCAEBE028}"/>
    <cellStyle name="20% - Accent4 3 5 2 2 2 2" xfId="8571" xr:uid="{9139F14A-AFB5-47FD-A39C-B8B40E5F802A}"/>
    <cellStyle name="20% - Accent4 3 5 2 2 3" xfId="8572" xr:uid="{25A28A3B-59EB-4484-B8CF-EE3BA60821D4}"/>
    <cellStyle name="20% - Accent4 3 5 2 3" xfId="8573" xr:uid="{D3F65138-4D72-4625-806D-E067B7F8EFDB}"/>
    <cellStyle name="20% - Accent4 3 5 2 3 2" xfId="8574" xr:uid="{82BB9052-DF62-4D9E-B2AC-4CB49890E7B9}"/>
    <cellStyle name="20% - Accent4 3 5 2 3 2 2" xfId="8575" xr:uid="{29398BD2-C672-4172-A59D-B27D696557D6}"/>
    <cellStyle name="20% - Accent4 3 5 2 3 3" xfId="8576" xr:uid="{05662DA6-52F7-4B97-ADC0-8339412E9E25}"/>
    <cellStyle name="20% - Accent4 3 5 2 4" xfId="8577" xr:uid="{A4C11638-3149-4C8F-9910-C52AA8E488BB}"/>
    <cellStyle name="20% - Accent4 3 5 2 4 2" xfId="8578" xr:uid="{A085E887-8EE7-4528-A371-E9A47E0E8894}"/>
    <cellStyle name="20% - Accent4 3 5 2 4 2 2" xfId="8579" xr:uid="{589DA51D-331D-4FAD-B05A-2FE0352E1D40}"/>
    <cellStyle name="20% - Accent4 3 5 2 4 3" xfId="8580" xr:uid="{0FD4EBEE-5AD6-4C2D-AE0D-B34445D11198}"/>
    <cellStyle name="20% - Accent4 3 5 2 5" xfId="8581" xr:uid="{305DE911-7FEB-40F4-9D18-B35AF2B7C7E9}"/>
    <cellStyle name="20% - Accent4 3 5 2 5 2" xfId="8582" xr:uid="{C0BF73E5-A853-4356-A3C5-2641F9DFE481}"/>
    <cellStyle name="20% - Accent4 3 5 2 6" xfId="8583" xr:uid="{8C1690EB-0FDF-48EE-BAE5-E0A3CBE3B1E0}"/>
    <cellStyle name="20% - Accent4 3 5 3" xfId="8584" xr:uid="{BB880AF4-504E-4B6C-B608-BCD9447F3EB5}"/>
    <cellStyle name="20% - Accent4 3 5 3 2" xfId="8585" xr:uid="{F6E520FA-F3D8-4113-B049-224134179E79}"/>
    <cellStyle name="20% - Accent4 3 5 3 2 2" xfId="8586" xr:uid="{CE314DD4-8D02-4312-8760-1C0E6FED5ACD}"/>
    <cellStyle name="20% - Accent4 3 5 3 3" xfId="8587" xr:uid="{CC51BBA6-E2B9-49E8-9F2B-B130C71333AE}"/>
    <cellStyle name="20% - Accent4 3 5 4" xfId="8588" xr:uid="{B6B1C81A-9B48-4123-AEC3-45E0608F0D2C}"/>
    <cellStyle name="20% - Accent4 3 5 4 2" xfId="8589" xr:uid="{1A86C15E-07FB-491A-ACCD-02F5C4B8E6AB}"/>
    <cellStyle name="20% - Accent4 3 5 4 2 2" xfId="8590" xr:uid="{4C7D7B30-9E28-4208-9E12-8BF943F65619}"/>
    <cellStyle name="20% - Accent4 3 5 4 3" xfId="8591" xr:uid="{0EB20DAD-B99D-44FF-8965-299A5168D143}"/>
    <cellStyle name="20% - Accent4 3 5 5" xfId="8592" xr:uid="{5BA1B6FF-2759-463D-A9CA-98CBB0857B64}"/>
    <cellStyle name="20% - Accent4 3 5 5 2" xfId="8593" xr:uid="{DC73BB59-23D5-4BF7-A0FE-6AA7DE1F4303}"/>
    <cellStyle name="20% - Accent4 3 5 5 2 2" xfId="8594" xr:uid="{3C6039FF-999A-4893-96FA-A9DFA9CBED61}"/>
    <cellStyle name="20% - Accent4 3 5 5 3" xfId="8595" xr:uid="{FE40407C-00D0-42EA-B727-E6AB2C1FEB6C}"/>
    <cellStyle name="20% - Accent4 3 5 6" xfId="8596" xr:uid="{0653A2BC-8A1F-4614-9C9A-1EB3C521F50F}"/>
    <cellStyle name="20% - Accent4 3 5 6 2" xfId="8597" xr:uid="{25B9ABE7-E9BC-4067-A2DE-D59A1AA7C01E}"/>
    <cellStyle name="20% - Accent4 3 5 7" xfId="8598" xr:uid="{72E5E08A-50A6-4DBE-BA3E-3F3D9D5C2D17}"/>
    <cellStyle name="20% - Accent4 3 6" xfId="8599" xr:uid="{959C6F1E-7612-487E-89F5-0A9B17FA340D}"/>
    <cellStyle name="20% - Accent4 3 6 2" xfId="8600" xr:uid="{5D152920-3A41-4C49-A7FA-8F2075D1B0D0}"/>
    <cellStyle name="20% - Accent4 3 6 2 2" xfId="8601" xr:uid="{DD7EF560-F5F0-4495-86D3-5FD9406D05E2}"/>
    <cellStyle name="20% - Accent4 3 6 2 2 2" xfId="8602" xr:uid="{05FE949C-43A9-4B32-9A4B-26884EA57601}"/>
    <cellStyle name="20% - Accent4 3 6 2 3" xfId="8603" xr:uid="{F14577FC-1B68-4F0F-B309-4B7613B59D4C}"/>
    <cellStyle name="20% - Accent4 3 6 3" xfId="8604" xr:uid="{BA354DAE-FE68-42AE-A8B1-DC5841D5E87B}"/>
    <cellStyle name="20% - Accent4 3 6 3 2" xfId="8605" xr:uid="{157DB535-D44E-470F-B0C0-C8452E4B3E69}"/>
    <cellStyle name="20% - Accent4 3 6 3 2 2" xfId="8606" xr:uid="{7321FFC3-5B02-4E13-8E21-2A5FEDA3FD5D}"/>
    <cellStyle name="20% - Accent4 3 6 3 3" xfId="8607" xr:uid="{81A376CB-B437-40B6-AD6F-BB0F2C08EBC5}"/>
    <cellStyle name="20% - Accent4 3 6 4" xfId="8608" xr:uid="{702933C2-83FD-4AA3-83EE-998074996D7C}"/>
    <cellStyle name="20% - Accent4 3 6 4 2" xfId="8609" xr:uid="{4AC308EB-E635-4E50-A686-E2AA80CB74F0}"/>
    <cellStyle name="20% - Accent4 3 6 4 2 2" xfId="8610" xr:uid="{8C56D4E8-E26E-4782-9421-76598239A245}"/>
    <cellStyle name="20% - Accent4 3 6 4 3" xfId="8611" xr:uid="{5939DAD3-3C0D-4237-A8E4-8592279F9AB2}"/>
    <cellStyle name="20% - Accent4 3 6 5" xfId="8612" xr:uid="{B0A51474-FCDB-4CA4-B6DB-9152450662D3}"/>
    <cellStyle name="20% - Accent4 3 6 5 2" xfId="8613" xr:uid="{352A004F-DC3E-4D98-8908-822529CF2526}"/>
    <cellStyle name="20% - Accent4 3 6 6" xfId="8614" xr:uid="{CEEA1E4A-7707-45FB-91CE-68CDC0824CA3}"/>
    <cellStyle name="20% - Accent4 3 7" xfId="8615" xr:uid="{8DDDC60B-C5E8-4770-89C8-6C01423E5AEA}"/>
    <cellStyle name="20% - Accent4 3 7 2" xfId="8616" xr:uid="{90E8C030-451B-4879-AF02-524D6B0D7129}"/>
    <cellStyle name="20% - Accent4 3 7 2 2" xfId="8617" xr:uid="{04CB7302-5824-47AA-BA4B-85108313664C}"/>
    <cellStyle name="20% - Accent4 3 7 2 2 2" xfId="8618" xr:uid="{B7291DA4-B5B8-4E64-9091-4C220FAF9338}"/>
    <cellStyle name="20% - Accent4 3 7 2 3" xfId="8619" xr:uid="{30B48A15-0BB5-4E96-BF69-F85BEE0A9738}"/>
    <cellStyle name="20% - Accent4 3 7 3" xfId="8620" xr:uid="{B38B94BE-5AE3-4629-A833-CC9948DD2016}"/>
    <cellStyle name="20% - Accent4 3 7 3 2" xfId="8621" xr:uid="{4671D4E4-32E0-4F36-9D76-F2D546589BFF}"/>
    <cellStyle name="20% - Accent4 3 7 3 2 2" xfId="8622" xr:uid="{0D578B5A-80CE-426F-8867-7C92FFE5F481}"/>
    <cellStyle name="20% - Accent4 3 7 3 3" xfId="8623" xr:uid="{E65EAD40-DD6D-4123-8E59-5D59E8295C4C}"/>
    <cellStyle name="20% - Accent4 3 7 4" xfId="8624" xr:uid="{2821E020-2A45-4832-8EB6-08A30C74A70E}"/>
    <cellStyle name="20% - Accent4 3 7 4 2" xfId="8625" xr:uid="{BE609771-A97B-48D3-BEC1-6633E74AAB9B}"/>
    <cellStyle name="20% - Accent4 3 7 4 2 2" xfId="8626" xr:uid="{007D7D2F-F02A-4CD7-81BB-2A3919272A34}"/>
    <cellStyle name="20% - Accent4 3 7 4 3" xfId="8627" xr:uid="{F01684BC-40CD-44F2-B287-51CC85ADE5FF}"/>
    <cellStyle name="20% - Accent4 3 7 5" xfId="8628" xr:uid="{1B8DD485-7C67-4585-B3F5-7DF16F6EC9BF}"/>
    <cellStyle name="20% - Accent4 3 7 5 2" xfId="8629" xr:uid="{73E6066E-2096-461D-82C6-633123CC28E7}"/>
    <cellStyle name="20% - Accent4 3 7 6" xfId="8630" xr:uid="{030FBABE-6165-4562-AC1A-3EF8890C281F}"/>
    <cellStyle name="20% - Accent4 3 8" xfId="8631" xr:uid="{0239DD63-270E-4DBA-8C9C-B6979397C218}"/>
    <cellStyle name="20% - Accent4 3 8 2" xfId="8632" xr:uid="{3971093F-27B9-462D-A870-947EB138FF38}"/>
    <cellStyle name="20% - Accent4 3 8 2 2" xfId="8633" xr:uid="{C11EFE29-F773-47D0-9833-D3C1482FD8D2}"/>
    <cellStyle name="20% - Accent4 3 8 2 2 2" xfId="8634" xr:uid="{4CB598DE-FEB0-4388-8BFE-1482BA6ABD20}"/>
    <cellStyle name="20% - Accent4 3 8 2 3" xfId="8635" xr:uid="{77E0BD50-6078-46F8-9986-38E9CF716D90}"/>
    <cellStyle name="20% - Accent4 3 8 3" xfId="8636" xr:uid="{4B533709-4113-4F79-913B-17A15F5D462A}"/>
    <cellStyle name="20% - Accent4 3 8 3 2" xfId="8637" xr:uid="{2309E8E4-73AA-4D84-92CF-D8177657CC42}"/>
    <cellStyle name="20% - Accent4 3 8 3 2 2" xfId="8638" xr:uid="{91510D84-294E-43CE-8DA0-8725BA18A2EB}"/>
    <cellStyle name="20% - Accent4 3 8 3 3" xfId="8639" xr:uid="{F312C0B6-13FF-4075-99B6-242C298DABE1}"/>
    <cellStyle name="20% - Accent4 3 8 4" xfId="8640" xr:uid="{C757593F-84D7-424B-89F6-09A4ECEE377D}"/>
    <cellStyle name="20% - Accent4 3 8 4 2" xfId="8641" xr:uid="{455283F0-88A1-45EE-96BC-6FB35E17FE62}"/>
    <cellStyle name="20% - Accent4 3 8 4 2 2" xfId="8642" xr:uid="{5EB831FC-0AE2-4A69-BBD7-DE1464CD4D0D}"/>
    <cellStyle name="20% - Accent4 3 8 4 3" xfId="8643" xr:uid="{9E099CE0-35EF-4C59-8024-C36478ACF73D}"/>
    <cellStyle name="20% - Accent4 3 8 5" xfId="8644" xr:uid="{B02F8F0B-8981-4B4D-808A-AB1D11B73E1B}"/>
    <cellStyle name="20% - Accent4 3 8 5 2" xfId="8645" xr:uid="{728B3158-546A-43B1-A437-E8F7AA554D8A}"/>
    <cellStyle name="20% - Accent4 3 8 6" xfId="8646" xr:uid="{34696EF4-B621-4F2E-8EEF-5DD0786B648A}"/>
    <cellStyle name="20% - Accent4 3 9" xfId="8647" xr:uid="{0013E551-A7E2-4B38-A697-4D4E6A29BB2B}"/>
    <cellStyle name="20% - Accent4 3 9 2" xfId="8648" xr:uid="{35591DB2-9394-40C5-90BA-6E8FAFD35D20}"/>
    <cellStyle name="20% - Accent4 3 9 2 2" xfId="8649" xr:uid="{3D262E24-7D52-42BE-8C8D-A2CDED635154}"/>
    <cellStyle name="20% - Accent4 3 9 2 2 2" xfId="8650" xr:uid="{FC8A16A0-6213-449D-AF90-781AAAFDD756}"/>
    <cellStyle name="20% - Accent4 3 9 2 3" xfId="8651" xr:uid="{58505B1C-3E0F-40FE-BDBC-9D745B2CFFBC}"/>
    <cellStyle name="20% - Accent4 3 9 3" xfId="8652" xr:uid="{E9108B19-9D15-46AA-BC77-629F546E53B8}"/>
    <cellStyle name="20% - Accent4 3 9 3 2" xfId="8653" xr:uid="{F6C7A149-257C-4503-A284-2C49CD74251F}"/>
    <cellStyle name="20% - Accent4 3 9 3 2 2" xfId="8654" xr:uid="{86B70A03-1374-40D3-87F6-829420257D4C}"/>
    <cellStyle name="20% - Accent4 3 9 3 3" xfId="8655" xr:uid="{C2DD8464-0D26-46C1-A00A-B6B9715E2D44}"/>
    <cellStyle name="20% - Accent4 3 9 4" xfId="8656" xr:uid="{73B8263A-3D23-4A79-917A-444A0CFCABF1}"/>
    <cellStyle name="20% - Accent4 3 9 4 2" xfId="8657" xr:uid="{7EE50339-0A30-4FC0-B481-77161BC2F577}"/>
    <cellStyle name="20% - Accent4 3 9 4 2 2" xfId="8658" xr:uid="{D2C44B75-1F80-4E15-BC3F-6750EEA14DD3}"/>
    <cellStyle name="20% - Accent4 3 9 4 3" xfId="8659" xr:uid="{7BCB1E49-A538-4BAF-A821-7AD44564A795}"/>
    <cellStyle name="20% - Accent4 3 9 5" xfId="8660" xr:uid="{E9C7572E-CB3E-4C66-B537-E0A783183053}"/>
    <cellStyle name="20% - Accent4 3 9 5 2" xfId="8661" xr:uid="{34773F0D-101D-4895-8CF3-6C48950BED7F}"/>
    <cellStyle name="20% - Accent4 3 9 6" xfId="8662" xr:uid="{9F6BE7FE-81AB-445D-87FB-BE22E10FC37E}"/>
    <cellStyle name="20% - Accent4 4" xfId="8663" xr:uid="{C9ADDC2C-FBDA-4872-A39F-21CC5F54D719}"/>
    <cellStyle name="20% - Accent4 4 10" xfId="8664" xr:uid="{219CD9B0-9ACD-4B3F-BC8F-73801F15361E}"/>
    <cellStyle name="20% - Accent4 4 10 2" xfId="8665" xr:uid="{F764DC89-11C3-4B0B-98D9-7A5A2C028855}"/>
    <cellStyle name="20% - Accent4 4 10 2 2" xfId="8666" xr:uid="{929F979F-B0CE-4C7D-90EF-31D18E4194AD}"/>
    <cellStyle name="20% - Accent4 4 10 2 2 2" xfId="8667" xr:uid="{5FDBE7FC-A145-4C5D-BB4D-65168D641D7B}"/>
    <cellStyle name="20% - Accent4 4 10 2 3" xfId="8668" xr:uid="{5B1AE850-0913-4D9E-AC75-A5AA48EA3849}"/>
    <cellStyle name="20% - Accent4 4 10 3" xfId="8669" xr:uid="{1BDD60F0-84A8-41B7-B70B-F734F78EEC29}"/>
    <cellStyle name="20% - Accent4 4 10 3 2" xfId="8670" xr:uid="{ACC62205-3BA4-40EC-81BC-594E9A276B9A}"/>
    <cellStyle name="20% - Accent4 4 10 3 2 2" xfId="8671" xr:uid="{2522B47B-5C7D-4477-8A18-BF0D7FCE591F}"/>
    <cellStyle name="20% - Accent4 4 10 3 3" xfId="8672" xr:uid="{683509C4-F693-41D2-B107-82BD666ACEEF}"/>
    <cellStyle name="20% - Accent4 4 10 4" xfId="8673" xr:uid="{B051D652-F58C-46A9-849D-DF972634F9A2}"/>
    <cellStyle name="20% - Accent4 4 10 4 2" xfId="8674" xr:uid="{0FFF76E5-BE38-4787-AD0A-83144D5EEDF7}"/>
    <cellStyle name="20% - Accent4 4 10 4 2 2" xfId="8675" xr:uid="{4180B7DA-5328-4938-A27D-07610FEE99BD}"/>
    <cellStyle name="20% - Accent4 4 10 4 3" xfId="8676" xr:uid="{52262D0B-3C4D-4925-A5FC-4FDE2DD8D064}"/>
    <cellStyle name="20% - Accent4 4 10 5" xfId="8677" xr:uid="{3E88AEC0-3ED7-4D20-B75C-6C1FD448A6AF}"/>
    <cellStyle name="20% - Accent4 4 10 5 2" xfId="8678" xr:uid="{B6421A5B-045D-43B4-BCBB-71D5ADADD4B8}"/>
    <cellStyle name="20% - Accent4 4 10 6" xfId="8679" xr:uid="{D0C7BB47-EF1A-4339-8651-27A16CCB8CB1}"/>
    <cellStyle name="20% - Accent4 4 11" xfId="8680" xr:uid="{79CE45A6-C8CC-4E93-BDCB-D78A5A6BF274}"/>
    <cellStyle name="20% - Accent4 4 11 2" xfId="8681" xr:uid="{6BEFC4DC-C66E-4CC8-96AE-81EB89951096}"/>
    <cellStyle name="20% - Accent4 4 11 2 2" xfId="8682" xr:uid="{271967BD-A673-419F-AD0F-51FBE4291E4D}"/>
    <cellStyle name="20% - Accent4 4 11 3" xfId="8683" xr:uid="{97B97D97-BFAB-45AB-85FA-64CB947EBC34}"/>
    <cellStyle name="20% - Accent4 4 12" xfId="8684" xr:uid="{01E4CC83-D1FB-472F-BE80-D3335EF72196}"/>
    <cellStyle name="20% - Accent4 4 12 2" xfId="8685" xr:uid="{60076660-440B-41D6-B10E-A5328798C97A}"/>
    <cellStyle name="20% - Accent4 4 12 2 2" xfId="8686" xr:uid="{7FEC4A37-114C-4F62-B536-5CF49ABCD97A}"/>
    <cellStyle name="20% - Accent4 4 12 3" xfId="8687" xr:uid="{7E23E15C-03E1-42D4-9FF0-80B1D1D771BB}"/>
    <cellStyle name="20% - Accent4 4 13" xfId="8688" xr:uid="{B238E7C4-253C-49E3-976B-8B8AB18C3431}"/>
    <cellStyle name="20% - Accent4 4 13 2" xfId="8689" xr:uid="{C7457E9F-B69F-49B8-BF87-D81D535F0E81}"/>
    <cellStyle name="20% - Accent4 4 13 2 2" xfId="8690" xr:uid="{3F4AB319-0FF6-48C0-8A05-423AF7CAB8BB}"/>
    <cellStyle name="20% - Accent4 4 13 3" xfId="8691" xr:uid="{EAB3A028-251E-4F14-9E87-36D9280BFA88}"/>
    <cellStyle name="20% - Accent4 4 14" xfId="8692" xr:uid="{55CEA427-6408-4AD6-8FDB-B23B76F6C41F}"/>
    <cellStyle name="20% - Accent4 4 14 2" xfId="8693" xr:uid="{5EEDEB0B-CDE5-477A-9C3B-043C07BCD5AE}"/>
    <cellStyle name="20% - Accent4 4 14 2 2" xfId="8694" xr:uid="{69DD6391-8F0D-4A89-90EB-3DF27F028028}"/>
    <cellStyle name="20% - Accent4 4 14 3" xfId="8695" xr:uid="{BA656730-63A8-4B60-B284-155756924B59}"/>
    <cellStyle name="20% - Accent4 4 15" xfId="8696" xr:uid="{464113F8-F030-4AE3-8630-35A3FD8C36B2}"/>
    <cellStyle name="20% - Accent4 4 15 2" xfId="8697" xr:uid="{C48A8804-C147-4B2E-91ED-08BB68F3F526}"/>
    <cellStyle name="20% - Accent4 4 16" xfId="8698" xr:uid="{01C24299-386F-4FE3-BA62-B31E5A819E60}"/>
    <cellStyle name="20% - Accent4 4 2" xfId="8699" xr:uid="{6671BEDA-41AE-44B9-8920-18890635657C}"/>
    <cellStyle name="20% - Accent4 4 2 2" xfId="8700" xr:uid="{6BB7A33E-59F4-4C63-89D5-388E8FF63977}"/>
    <cellStyle name="20% - Accent4 4 2 2 2" xfId="8701" xr:uid="{5E7CC924-636C-41A1-BC9A-823EDA4D6334}"/>
    <cellStyle name="20% - Accent4 4 2 2 2 2" xfId="8702" xr:uid="{1E844FEC-9A1E-4426-8690-D253B8CAEFB7}"/>
    <cellStyle name="20% - Accent4 4 2 2 2 2 2" xfId="8703" xr:uid="{68CF65B6-46DB-4A5E-917F-B183287273A3}"/>
    <cellStyle name="20% - Accent4 4 2 2 2 2 2 2" xfId="8704" xr:uid="{6E5333FC-C145-4B47-B3EA-F616626DEDBB}"/>
    <cellStyle name="20% - Accent4 4 2 2 2 2 3" xfId="8705" xr:uid="{C7A6172E-FB12-42FC-A273-3199A4347401}"/>
    <cellStyle name="20% - Accent4 4 2 2 2 3" xfId="8706" xr:uid="{65F97297-9DFC-4F1A-A75A-2B5C8DC73E5B}"/>
    <cellStyle name="20% - Accent4 4 2 2 2 3 2" xfId="8707" xr:uid="{43E443B0-4BBF-4ED9-961E-D7A7E47FE9E0}"/>
    <cellStyle name="20% - Accent4 4 2 2 2 3 2 2" xfId="8708" xr:uid="{907BAB1D-79BB-4841-B67A-398EF1705D41}"/>
    <cellStyle name="20% - Accent4 4 2 2 2 3 3" xfId="8709" xr:uid="{51EDAD36-9B3A-41DE-A544-C313DDE733BD}"/>
    <cellStyle name="20% - Accent4 4 2 2 2 4" xfId="8710" xr:uid="{F7422477-1E42-4776-AB2E-44BBC8E760AD}"/>
    <cellStyle name="20% - Accent4 4 2 2 2 4 2" xfId="8711" xr:uid="{61D43D36-4499-401E-B888-ECB78C8A4426}"/>
    <cellStyle name="20% - Accent4 4 2 2 2 4 2 2" xfId="8712" xr:uid="{F078943F-3968-4FE3-80FA-61C5B2BB48DC}"/>
    <cellStyle name="20% - Accent4 4 2 2 2 4 3" xfId="8713" xr:uid="{8EEAE953-ECD8-479E-B271-7FB81599DE20}"/>
    <cellStyle name="20% - Accent4 4 2 2 2 5" xfId="8714" xr:uid="{7C80938C-1196-4D94-A1D4-B16F9C5C1C6E}"/>
    <cellStyle name="20% - Accent4 4 2 2 2 5 2" xfId="8715" xr:uid="{6D71666A-29CE-4384-A81C-A03B5F8FCA94}"/>
    <cellStyle name="20% - Accent4 4 2 2 2 6" xfId="8716" xr:uid="{684F59F5-5CD1-4D6F-88A8-A8F130514687}"/>
    <cellStyle name="20% - Accent4 4 2 2 3" xfId="8717" xr:uid="{EBC5645C-E748-4EB1-99BC-785B6C9667A3}"/>
    <cellStyle name="20% - Accent4 4 2 2 3 2" xfId="8718" xr:uid="{AA86547D-CF11-4A6B-8CAE-65E1225A3B4D}"/>
    <cellStyle name="20% - Accent4 4 2 2 3 2 2" xfId="8719" xr:uid="{1394AFA9-AB53-4C95-9C1D-91C841BD18B2}"/>
    <cellStyle name="20% - Accent4 4 2 2 3 3" xfId="8720" xr:uid="{8D3065F3-CB7E-4849-AC45-5DAF6C1C71F4}"/>
    <cellStyle name="20% - Accent4 4 2 2 4" xfId="8721" xr:uid="{067A7E1A-C8EB-4D06-A39C-7BD2BF7EDD60}"/>
    <cellStyle name="20% - Accent4 4 2 2 4 2" xfId="8722" xr:uid="{457E2D37-D8B7-4011-A5A1-F45B794BF46B}"/>
    <cellStyle name="20% - Accent4 4 2 2 4 2 2" xfId="8723" xr:uid="{45638047-1EE8-45A3-AD46-0F5CC5CD4E61}"/>
    <cellStyle name="20% - Accent4 4 2 2 4 3" xfId="8724" xr:uid="{E3F6CEFE-3F35-4E04-AC5C-D1A98E7403D4}"/>
    <cellStyle name="20% - Accent4 4 2 2 5" xfId="8725" xr:uid="{618A72F9-5E11-4020-98AA-87E56A3C8D99}"/>
    <cellStyle name="20% - Accent4 4 2 2 5 2" xfId="8726" xr:uid="{EA923441-7566-44EC-993A-8C8E67459A78}"/>
    <cellStyle name="20% - Accent4 4 2 2 5 2 2" xfId="8727" xr:uid="{B0D86257-3E12-479A-B078-CE6CCD9487A8}"/>
    <cellStyle name="20% - Accent4 4 2 2 5 3" xfId="8728" xr:uid="{CEAAA541-5B2D-4926-9242-E139CF0F83E3}"/>
    <cellStyle name="20% - Accent4 4 2 2 6" xfId="8729" xr:uid="{4CB95E83-50F8-412E-9143-0440DE0EF9CE}"/>
    <cellStyle name="20% - Accent4 4 2 2 6 2" xfId="8730" xr:uid="{B865DF14-1B01-4F7E-9609-319BD8ED212E}"/>
    <cellStyle name="20% - Accent4 4 2 2 7" xfId="8731" xr:uid="{0272BFB5-5F68-48E2-8D5C-F40078E5E269}"/>
    <cellStyle name="20% - Accent4 4 2 3" xfId="8732" xr:uid="{4B3893A0-DF5D-4C45-8417-82D2978C7C48}"/>
    <cellStyle name="20% - Accent4 4 2 3 2" xfId="8733" xr:uid="{2C84967D-1870-4C1E-8440-9351F7B92832}"/>
    <cellStyle name="20% - Accent4 4 2 3 2 2" xfId="8734" xr:uid="{6F5B39CC-E397-49AA-BDEB-7A817B40E4AC}"/>
    <cellStyle name="20% - Accent4 4 2 3 2 2 2" xfId="8735" xr:uid="{F9A480FB-8A0C-4411-928A-D825D0A08733}"/>
    <cellStyle name="20% - Accent4 4 2 3 2 3" xfId="8736" xr:uid="{4A9F2BBA-8DD1-48FB-B8BC-14EAC96385AE}"/>
    <cellStyle name="20% - Accent4 4 2 3 3" xfId="8737" xr:uid="{90067C52-FF56-4E70-93FD-89C366669797}"/>
    <cellStyle name="20% - Accent4 4 2 3 3 2" xfId="8738" xr:uid="{773EB883-8B85-4823-B4C8-60A138C4DF36}"/>
    <cellStyle name="20% - Accent4 4 2 3 3 2 2" xfId="8739" xr:uid="{FE27D4C9-DC8F-410D-B455-59E76EDFA61E}"/>
    <cellStyle name="20% - Accent4 4 2 3 3 3" xfId="8740" xr:uid="{06A75AAA-522D-4B90-949A-6A22BFD86D9C}"/>
    <cellStyle name="20% - Accent4 4 2 3 4" xfId="8741" xr:uid="{091965CE-2974-49C0-B65F-967E1DE809F0}"/>
    <cellStyle name="20% - Accent4 4 2 3 4 2" xfId="8742" xr:uid="{CCC510E6-9715-4105-83C9-2857F01A13E2}"/>
    <cellStyle name="20% - Accent4 4 2 3 4 2 2" xfId="8743" xr:uid="{D7BBFDFE-A856-48B2-AFE4-7570B2B27958}"/>
    <cellStyle name="20% - Accent4 4 2 3 4 3" xfId="8744" xr:uid="{E767C7EE-76A5-404C-AB87-CF12CCEAA8E0}"/>
    <cellStyle name="20% - Accent4 4 2 3 5" xfId="8745" xr:uid="{EB4D1ADE-58BA-4DF8-9A84-4CB9719D7D05}"/>
    <cellStyle name="20% - Accent4 4 2 3 5 2" xfId="8746" xr:uid="{FB9FD2CE-6E6D-4210-8211-D2BC55D2C498}"/>
    <cellStyle name="20% - Accent4 4 2 3 6" xfId="8747" xr:uid="{2F732905-A9E1-4442-B07F-6F79E72864BD}"/>
    <cellStyle name="20% - Accent4 4 2 4" xfId="8748" xr:uid="{579FC4AD-BD34-4871-A86A-7ED751F97254}"/>
    <cellStyle name="20% - Accent4 4 2 4 2" xfId="8749" xr:uid="{AC625A64-6292-47F2-BF95-642D34834930}"/>
    <cellStyle name="20% - Accent4 4 2 4 2 2" xfId="8750" xr:uid="{EE972EA9-5DB9-42C3-84AF-F7EB42E3E439}"/>
    <cellStyle name="20% - Accent4 4 2 4 3" xfId="8751" xr:uid="{10DE35E5-A006-4D73-AB1E-78966619FA72}"/>
    <cellStyle name="20% - Accent4 4 2 5" xfId="8752" xr:uid="{9DFB5EE9-350F-4218-B051-CBDE515863F3}"/>
    <cellStyle name="20% - Accent4 4 2 5 2" xfId="8753" xr:uid="{D90412F6-DBFA-4CEF-B79A-D77418420DCF}"/>
    <cellStyle name="20% - Accent4 4 2 5 2 2" xfId="8754" xr:uid="{B5743691-246A-480C-82BA-57F119E7A453}"/>
    <cellStyle name="20% - Accent4 4 2 5 3" xfId="8755" xr:uid="{BE684149-764E-45FA-B9EB-E2D9DBAD1BD5}"/>
    <cellStyle name="20% - Accent4 4 2 6" xfId="8756" xr:uid="{D001C582-2B94-4E58-AE58-2C3DAC547C6A}"/>
    <cellStyle name="20% - Accent4 4 2 6 2" xfId="8757" xr:uid="{E8B53B7B-28D1-4AB9-AD9E-999EE4070E69}"/>
    <cellStyle name="20% - Accent4 4 2 6 2 2" xfId="8758" xr:uid="{39889F31-D256-42CE-A47C-1A213F94ED84}"/>
    <cellStyle name="20% - Accent4 4 2 6 3" xfId="8759" xr:uid="{29A0B264-C22A-43E0-940C-A408E930DE96}"/>
    <cellStyle name="20% - Accent4 4 2 7" xfId="8760" xr:uid="{2F18266A-756E-45DF-A0A2-084CE00E8544}"/>
    <cellStyle name="20% - Accent4 4 2 7 2" xfId="8761" xr:uid="{BB8A0A19-79A5-4BC8-BD63-719C979B959B}"/>
    <cellStyle name="20% - Accent4 4 2 8" xfId="8762" xr:uid="{AC3A3667-20FD-4D52-8648-4BE032989F5E}"/>
    <cellStyle name="20% - Accent4 4 3" xfId="8763" xr:uid="{AE1B4AF5-64A2-445D-A696-8D1034D8C457}"/>
    <cellStyle name="20% - Accent4 4 3 2" xfId="8764" xr:uid="{C92833DD-12A9-4CF2-91B7-B31D87555387}"/>
    <cellStyle name="20% - Accent4 4 3 2 2" xfId="8765" xr:uid="{17227BCB-C955-46F4-9755-F146F012E319}"/>
    <cellStyle name="20% - Accent4 4 3 2 2 2" xfId="8766" xr:uid="{CC0BD9B4-AB94-4193-96AD-24A50ADDE6FE}"/>
    <cellStyle name="20% - Accent4 4 3 2 2 2 2" xfId="8767" xr:uid="{4F12B531-CFC9-4969-9DC3-0DBB433F71D9}"/>
    <cellStyle name="20% - Accent4 4 3 2 2 2 2 2" xfId="8768" xr:uid="{26464588-DCFD-4C3A-A542-136251D1D994}"/>
    <cellStyle name="20% - Accent4 4 3 2 2 2 3" xfId="8769" xr:uid="{B1A5D84F-182B-42C9-A129-9DD5B94D8B60}"/>
    <cellStyle name="20% - Accent4 4 3 2 2 3" xfId="8770" xr:uid="{CBEF2BCF-4A8A-4625-A778-5B7FB3581136}"/>
    <cellStyle name="20% - Accent4 4 3 2 2 3 2" xfId="8771" xr:uid="{11A950DA-BDD0-41C0-8F66-42E9386990C8}"/>
    <cellStyle name="20% - Accent4 4 3 2 2 3 2 2" xfId="8772" xr:uid="{F8D60775-C583-44A8-9759-830BE5488D66}"/>
    <cellStyle name="20% - Accent4 4 3 2 2 3 3" xfId="8773" xr:uid="{4C3A121E-9AC8-4A06-A235-048B51603FCB}"/>
    <cellStyle name="20% - Accent4 4 3 2 2 4" xfId="8774" xr:uid="{EF1E0ED4-928B-4E83-9A47-AE4BE4867025}"/>
    <cellStyle name="20% - Accent4 4 3 2 2 4 2" xfId="8775" xr:uid="{8FCD52EF-CAE7-4740-B7CD-0EE92812F417}"/>
    <cellStyle name="20% - Accent4 4 3 2 2 4 2 2" xfId="8776" xr:uid="{EB82BFDD-4E79-4277-8A80-896548661AE9}"/>
    <cellStyle name="20% - Accent4 4 3 2 2 4 3" xfId="8777" xr:uid="{5A20D39B-9B17-4BEF-AEFA-5B546BAF5E8F}"/>
    <cellStyle name="20% - Accent4 4 3 2 2 5" xfId="8778" xr:uid="{CA3039FD-05A4-42A9-ADE8-EA5F71B592CA}"/>
    <cellStyle name="20% - Accent4 4 3 2 2 5 2" xfId="8779" xr:uid="{73927792-A0DD-4FC7-929D-07E11232DB83}"/>
    <cellStyle name="20% - Accent4 4 3 2 2 6" xfId="8780" xr:uid="{D7F41C81-98EE-458B-B733-885B2806045A}"/>
    <cellStyle name="20% - Accent4 4 3 2 3" xfId="8781" xr:uid="{41731707-09B7-4FC1-88FF-0D9B7D865254}"/>
    <cellStyle name="20% - Accent4 4 3 2 3 2" xfId="8782" xr:uid="{33BBAD86-FA2F-4587-9C90-12D4022C04B9}"/>
    <cellStyle name="20% - Accent4 4 3 2 3 2 2" xfId="8783" xr:uid="{55F8431C-4A48-480B-97C8-65003F58CD27}"/>
    <cellStyle name="20% - Accent4 4 3 2 3 3" xfId="8784" xr:uid="{1AAFB455-8A4A-46AA-8F56-F57E803C0003}"/>
    <cellStyle name="20% - Accent4 4 3 2 4" xfId="8785" xr:uid="{1213DD38-A67E-4533-9F02-C9F9997C3BDA}"/>
    <cellStyle name="20% - Accent4 4 3 2 4 2" xfId="8786" xr:uid="{FAE905A8-2102-414A-9B84-DFCC94F51769}"/>
    <cellStyle name="20% - Accent4 4 3 2 4 2 2" xfId="8787" xr:uid="{F06EEBE5-86B4-497C-B878-5EE6B8335CA0}"/>
    <cellStyle name="20% - Accent4 4 3 2 4 3" xfId="8788" xr:uid="{5F66795D-2511-4C47-85A6-4E7C57406F05}"/>
    <cellStyle name="20% - Accent4 4 3 2 5" xfId="8789" xr:uid="{1A475F65-0D14-4933-8346-76439F7F1636}"/>
    <cellStyle name="20% - Accent4 4 3 2 5 2" xfId="8790" xr:uid="{A4D22449-EB72-4BDF-8930-A2835663CED8}"/>
    <cellStyle name="20% - Accent4 4 3 2 5 2 2" xfId="8791" xr:uid="{B5DB579F-B5BF-428C-987D-8D3E0D19489E}"/>
    <cellStyle name="20% - Accent4 4 3 2 5 3" xfId="8792" xr:uid="{F7211030-B04E-4961-8C22-C809D2AA0A3B}"/>
    <cellStyle name="20% - Accent4 4 3 2 6" xfId="8793" xr:uid="{13577869-3294-49F7-8FC6-ED50E12F4CFB}"/>
    <cellStyle name="20% - Accent4 4 3 2 6 2" xfId="8794" xr:uid="{8880CF08-5226-46B0-ADCB-A0C714124996}"/>
    <cellStyle name="20% - Accent4 4 3 2 7" xfId="8795" xr:uid="{91F949E0-9A49-4F06-BF22-AF88B42F0913}"/>
    <cellStyle name="20% - Accent4 4 3 3" xfId="8796" xr:uid="{C19301D3-3CA9-4BF3-921B-C2BACD31C9BD}"/>
    <cellStyle name="20% - Accent4 4 3 3 2" xfId="8797" xr:uid="{62E4BC62-0FC0-4B7E-862C-E6AEAE6E08D7}"/>
    <cellStyle name="20% - Accent4 4 3 3 2 2" xfId="8798" xr:uid="{B20D09E7-4BBF-4138-A338-7F8A507DD81D}"/>
    <cellStyle name="20% - Accent4 4 3 3 2 2 2" xfId="8799" xr:uid="{494A32F3-7AC2-41B5-8382-DF1C5335E6F6}"/>
    <cellStyle name="20% - Accent4 4 3 3 2 3" xfId="8800" xr:uid="{6E0C7C1E-C0AE-46C9-A47D-7E259086CEB9}"/>
    <cellStyle name="20% - Accent4 4 3 3 3" xfId="8801" xr:uid="{27012E2B-9048-4E8C-8C9B-D9F0236EBB7F}"/>
    <cellStyle name="20% - Accent4 4 3 3 3 2" xfId="8802" xr:uid="{62892631-C336-4842-8B36-AE06DD560C4F}"/>
    <cellStyle name="20% - Accent4 4 3 3 3 2 2" xfId="8803" xr:uid="{14023236-95C9-4DC7-AD9A-22282EC7B313}"/>
    <cellStyle name="20% - Accent4 4 3 3 3 3" xfId="8804" xr:uid="{B2ACB740-6093-480C-A105-F4A9204ED32E}"/>
    <cellStyle name="20% - Accent4 4 3 3 4" xfId="8805" xr:uid="{7F52A3E5-6A53-4FB6-A429-DCBBF8523EAE}"/>
    <cellStyle name="20% - Accent4 4 3 3 4 2" xfId="8806" xr:uid="{37743FD9-CB1E-4233-A09F-61438D756180}"/>
    <cellStyle name="20% - Accent4 4 3 3 4 2 2" xfId="8807" xr:uid="{1D7D3F33-AD14-48E1-906B-088E65953B19}"/>
    <cellStyle name="20% - Accent4 4 3 3 4 3" xfId="8808" xr:uid="{35375528-592E-4E8B-9FEA-033313AA4004}"/>
    <cellStyle name="20% - Accent4 4 3 3 5" xfId="8809" xr:uid="{A4D8E34E-C534-4F61-8B7D-1CB963422046}"/>
    <cellStyle name="20% - Accent4 4 3 3 5 2" xfId="8810" xr:uid="{3D2DC1B9-7B08-4C1F-99F5-6A7EA7D246BC}"/>
    <cellStyle name="20% - Accent4 4 3 3 6" xfId="8811" xr:uid="{BA7CDFB7-8FD8-47BF-B1F2-E66DBB245425}"/>
    <cellStyle name="20% - Accent4 4 3 4" xfId="8812" xr:uid="{9670E866-3963-4183-B633-D37647F8265C}"/>
    <cellStyle name="20% - Accent4 4 3 4 2" xfId="8813" xr:uid="{F13AFE73-0CB5-478F-B922-204573C63F20}"/>
    <cellStyle name="20% - Accent4 4 3 4 2 2" xfId="8814" xr:uid="{D34B0D97-8C12-4F3D-94E1-85C13BBF910F}"/>
    <cellStyle name="20% - Accent4 4 3 4 3" xfId="8815" xr:uid="{765C3699-CDC2-410B-9193-95351F77911F}"/>
    <cellStyle name="20% - Accent4 4 3 5" xfId="8816" xr:uid="{1B8B5504-F88B-45AC-AF03-08669D1EB3F1}"/>
    <cellStyle name="20% - Accent4 4 3 5 2" xfId="8817" xr:uid="{6B28878C-9542-4710-A391-CABE1A5AE044}"/>
    <cellStyle name="20% - Accent4 4 3 5 2 2" xfId="8818" xr:uid="{E7EE2E2C-1A10-4657-959E-1240EBAE2B9F}"/>
    <cellStyle name="20% - Accent4 4 3 5 3" xfId="8819" xr:uid="{DB89C552-45AC-45AE-B23B-02064F5E4C8A}"/>
    <cellStyle name="20% - Accent4 4 3 6" xfId="8820" xr:uid="{EAF26610-ADD7-416C-B0E2-C66E6F0E2C77}"/>
    <cellStyle name="20% - Accent4 4 3 6 2" xfId="8821" xr:uid="{34946900-0D03-4EA1-B530-587DE82AD322}"/>
    <cellStyle name="20% - Accent4 4 3 6 2 2" xfId="8822" xr:uid="{D85DB86D-1A10-403E-A881-F41F7597500F}"/>
    <cellStyle name="20% - Accent4 4 3 6 3" xfId="8823" xr:uid="{98E516DD-02B5-4386-8A94-7C4C4F2E8C93}"/>
    <cellStyle name="20% - Accent4 4 3 7" xfId="8824" xr:uid="{B9DF3371-EF63-40EA-B512-1022548FDA32}"/>
    <cellStyle name="20% - Accent4 4 3 7 2" xfId="8825" xr:uid="{765D28C6-F3B4-4AB0-93D5-EE55963F463C}"/>
    <cellStyle name="20% - Accent4 4 3 8" xfId="8826" xr:uid="{24ABBF36-5ACD-4B66-9F42-8D9CE2D48E7A}"/>
    <cellStyle name="20% - Accent4 4 4" xfId="8827" xr:uid="{64031039-9C77-4503-81C9-58D307B6DAEE}"/>
    <cellStyle name="20% - Accent4 4 4 2" xfId="8828" xr:uid="{CC0FEC4E-37DB-4ABF-9A5B-133E43168EA3}"/>
    <cellStyle name="20% - Accent4 4 4 2 2" xfId="8829" xr:uid="{AA021970-B2B3-4139-9BAF-B6A58AC95684}"/>
    <cellStyle name="20% - Accent4 4 4 2 2 2" xfId="8830" xr:uid="{579CD608-A2D4-42BF-81A7-A8D6CB87F221}"/>
    <cellStyle name="20% - Accent4 4 4 2 2 2 2" xfId="8831" xr:uid="{7FE92700-99FD-480B-916D-2EB62DD676FC}"/>
    <cellStyle name="20% - Accent4 4 4 2 2 3" xfId="8832" xr:uid="{F4612F2A-7E98-43F1-984F-B68D3D8FC344}"/>
    <cellStyle name="20% - Accent4 4 4 2 3" xfId="8833" xr:uid="{44471A56-9770-42C7-B460-1B00E278C1E5}"/>
    <cellStyle name="20% - Accent4 4 4 2 3 2" xfId="8834" xr:uid="{0B84C981-C56E-4DC7-8C48-F62E1FF85D90}"/>
    <cellStyle name="20% - Accent4 4 4 2 3 2 2" xfId="8835" xr:uid="{F8149652-2303-42CE-92C3-8DA2FECEAD4E}"/>
    <cellStyle name="20% - Accent4 4 4 2 3 3" xfId="8836" xr:uid="{9E8C41FE-EA72-46FB-8490-B87700DB2A3A}"/>
    <cellStyle name="20% - Accent4 4 4 2 4" xfId="8837" xr:uid="{A453C5F4-9C03-4E2F-B114-CE5D729F50BC}"/>
    <cellStyle name="20% - Accent4 4 4 2 4 2" xfId="8838" xr:uid="{43FF0CBE-75C5-4096-AD85-105958D243C8}"/>
    <cellStyle name="20% - Accent4 4 4 2 4 2 2" xfId="8839" xr:uid="{F0835953-02D6-444A-847E-B42F9E967865}"/>
    <cellStyle name="20% - Accent4 4 4 2 4 3" xfId="8840" xr:uid="{78D88CBC-5C49-4B9F-A27A-9861D041C9D5}"/>
    <cellStyle name="20% - Accent4 4 4 2 5" xfId="8841" xr:uid="{032C7368-4BAE-4AF1-BE9E-079937CF35D8}"/>
    <cellStyle name="20% - Accent4 4 4 2 5 2" xfId="8842" xr:uid="{04CB8230-2778-4182-A0BE-C058F0FF40FD}"/>
    <cellStyle name="20% - Accent4 4 4 2 6" xfId="8843" xr:uid="{4AECC0CB-DD86-46C9-A1D9-B026A0738008}"/>
    <cellStyle name="20% - Accent4 4 4 3" xfId="8844" xr:uid="{23A06685-09FF-4873-BA3A-87546DE2871F}"/>
    <cellStyle name="20% - Accent4 4 4 3 2" xfId="8845" xr:uid="{9938647C-DCDB-4B81-BBAC-45DC5F256868}"/>
    <cellStyle name="20% - Accent4 4 4 3 2 2" xfId="8846" xr:uid="{806C5F14-8463-42FB-909A-85D985F2E267}"/>
    <cellStyle name="20% - Accent4 4 4 3 3" xfId="8847" xr:uid="{7B72913E-2AA3-4A85-8E5E-6A2094DEB98A}"/>
    <cellStyle name="20% - Accent4 4 4 4" xfId="8848" xr:uid="{8243C5C0-16F2-49CD-BA90-CAF6F2B48573}"/>
    <cellStyle name="20% - Accent4 4 4 4 2" xfId="8849" xr:uid="{035EF48C-5F59-4F56-8378-4AAEFA8CAAED}"/>
    <cellStyle name="20% - Accent4 4 4 4 2 2" xfId="8850" xr:uid="{6F651BDF-8435-4DFD-9B4D-29FF96F3F3AE}"/>
    <cellStyle name="20% - Accent4 4 4 4 3" xfId="8851" xr:uid="{EC1A5F03-C50F-46AD-84F1-FCEF4DB6CDC8}"/>
    <cellStyle name="20% - Accent4 4 4 5" xfId="8852" xr:uid="{CE0C597D-CEB7-4BC5-BF7C-4A16D485A81F}"/>
    <cellStyle name="20% - Accent4 4 4 5 2" xfId="8853" xr:uid="{8728CC60-67C4-46B4-9F8F-DB127BF137EF}"/>
    <cellStyle name="20% - Accent4 4 4 5 2 2" xfId="8854" xr:uid="{D6A17B48-CD6D-4E50-942D-CA6C404C3310}"/>
    <cellStyle name="20% - Accent4 4 4 5 3" xfId="8855" xr:uid="{5E4F07FB-B648-4E6E-AAE9-40E3C3228EA5}"/>
    <cellStyle name="20% - Accent4 4 4 6" xfId="8856" xr:uid="{BC06A903-8AE8-44BB-A9B6-9219CDA53F41}"/>
    <cellStyle name="20% - Accent4 4 4 6 2" xfId="8857" xr:uid="{90AB09AC-8023-49FD-AA6C-5604C20B65FE}"/>
    <cellStyle name="20% - Accent4 4 4 7" xfId="8858" xr:uid="{43492C86-8625-4783-AA27-C4B853B0C270}"/>
    <cellStyle name="20% - Accent4 4 5" xfId="8859" xr:uid="{CC0AEB5A-4D97-4F52-BE97-8604D1FE3662}"/>
    <cellStyle name="20% - Accent4 4 5 2" xfId="8860" xr:uid="{338295C5-61D9-4556-B387-9AC2080D0F1D}"/>
    <cellStyle name="20% - Accent4 4 5 2 2" xfId="8861" xr:uid="{FFBCF542-3CEF-49F0-B96F-DDC5E37A12BD}"/>
    <cellStyle name="20% - Accent4 4 5 2 2 2" xfId="8862" xr:uid="{170150FB-BB53-4DCF-8C44-24F43CAB9036}"/>
    <cellStyle name="20% - Accent4 4 5 2 2 2 2" xfId="8863" xr:uid="{2DEAE43C-C825-419E-9FF6-92B32485ED73}"/>
    <cellStyle name="20% - Accent4 4 5 2 2 3" xfId="8864" xr:uid="{F344577D-55E6-41DB-B255-CC9E63F683E5}"/>
    <cellStyle name="20% - Accent4 4 5 2 3" xfId="8865" xr:uid="{9C65C83C-57F5-4FB0-80D0-928C71DFD197}"/>
    <cellStyle name="20% - Accent4 4 5 2 3 2" xfId="8866" xr:uid="{6339D348-ABA6-42E0-ADCB-532FBFF5363C}"/>
    <cellStyle name="20% - Accent4 4 5 2 3 2 2" xfId="8867" xr:uid="{B56CAF26-65B8-4271-90C0-1E22240185F5}"/>
    <cellStyle name="20% - Accent4 4 5 2 3 3" xfId="8868" xr:uid="{D3469B3B-A3B0-4080-A145-46563FA21F27}"/>
    <cellStyle name="20% - Accent4 4 5 2 4" xfId="8869" xr:uid="{3CC48555-C5C5-4F0F-B821-A31EFA2D8CA9}"/>
    <cellStyle name="20% - Accent4 4 5 2 4 2" xfId="8870" xr:uid="{1A58EE7A-37DB-4061-A741-240B529D89A7}"/>
    <cellStyle name="20% - Accent4 4 5 2 4 2 2" xfId="8871" xr:uid="{91B935AC-A8BC-42EF-9B6A-EF376BEAEE22}"/>
    <cellStyle name="20% - Accent4 4 5 2 4 3" xfId="8872" xr:uid="{300D6421-28C9-4E73-8C12-8A74FD0D252C}"/>
    <cellStyle name="20% - Accent4 4 5 2 5" xfId="8873" xr:uid="{8D0A7E9E-480B-4AB1-A421-3246EE9F8F7C}"/>
    <cellStyle name="20% - Accent4 4 5 2 5 2" xfId="8874" xr:uid="{062EBD9F-3BE4-4721-B3C3-40D6445AF33A}"/>
    <cellStyle name="20% - Accent4 4 5 2 6" xfId="8875" xr:uid="{B8C6ADF1-AAA1-406C-920C-68B02D39706F}"/>
    <cellStyle name="20% - Accent4 4 5 3" xfId="8876" xr:uid="{4E90049C-DA8F-4CF8-A4D0-5E9F66B00C05}"/>
    <cellStyle name="20% - Accent4 4 5 3 2" xfId="8877" xr:uid="{ABE3C40B-0AB2-4098-877A-06CA63AF0AA8}"/>
    <cellStyle name="20% - Accent4 4 5 3 2 2" xfId="8878" xr:uid="{2C752670-3453-4CC5-90D6-1EEA321A72D9}"/>
    <cellStyle name="20% - Accent4 4 5 3 3" xfId="8879" xr:uid="{A545981E-C540-46C9-895C-7CECC1C549B2}"/>
    <cellStyle name="20% - Accent4 4 5 4" xfId="8880" xr:uid="{066AB959-7A51-45F6-90FF-EE5D134DCE4E}"/>
    <cellStyle name="20% - Accent4 4 5 4 2" xfId="8881" xr:uid="{09C8E309-1B26-469D-90CD-4C5276B17C91}"/>
    <cellStyle name="20% - Accent4 4 5 4 2 2" xfId="8882" xr:uid="{DC6D47D0-BDCE-41F9-8A83-B7E9E96B0715}"/>
    <cellStyle name="20% - Accent4 4 5 4 3" xfId="8883" xr:uid="{C7DFFF01-DE1D-43D1-B3D1-F2707F5F0AAB}"/>
    <cellStyle name="20% - Accent4 4 5 5" xfId="8884" xr:uid="{FE85B7F6-E54D-46FB-9F7E-1676AC82F5BF}"/>
    <cellStyle name="20% - Accent4 4 5 5 2" xfId="8885" xr:uid="{75C788CA-AD5C-48B8-A931-CC0D5E7985B6}"/>
    <cellStyle name="20% - Accent4 4 5 5 2 2" xfId="8886" xr:uid="{815A20CD-39E2-4EA4-A4B4-A94428895F51}"/>
    <cellStyle name="20% - Accent4 4 5 5 3" xfId="8887" xr:uid="{2D53A472-8619-49E2-80EB-4D8ABE9DD4DE}"/>
    <cellStyle name="20% - Accent4 4 5 6" xfId="8888" xr:uid="{C049679D-79B0-4197-AB45-265A402A7158}"/>
    <cellStyle name="20% - Accent4 4 5 6 2" xfId="8889" xr:uid="{DD506EEE-7C2F-4BC0-9B36-5E47EAD8A573}"/>
    <cellStyle name="20% - Accent4 4 5 7" xfId="8890" xr:uid="{F4351FF0-CC54-472F-80E5-02290168F277}"/>
    <cellStyle name="20% - Accent4 4 6" xfId="8891" xr:uid="{76F0630C-0843-44EE-98E7-4DDAEC9C9AA8}"/>
    <cellStyle name="20% - Accent4 4 6 2" xfId="8892" xr:uid="{BEFA49E8-125E-4699-B9DA-1F70AFD28206}"/>
    <cellStyle name="20% - Accent4 4 6 2 2" xfId="8893" xr:uid="{D569062E-CA3F-4BEA-A829-73066E358E7F}"/>
    <cellStyle name="20% - Accent4 4 6 2 2 2" xfId="8894" xr:uid="{7CB52866-FE56-49FE-A41D-4DF78C5CCF67}"/>
    <cellStyle name="20% - Accent4 4 6 2 3" xfId="8895" xr:uid="{4D64C43A-58A3-48C5-9D09-FF57306D986A}"/>
    <cellStyle name="20% - Accent4 4 6 3" xfId="8896" xr:uid="{D39772AA-CB1A-4EEA-86A3-0285E5B32DF8}"/>
    <cellStyle name="20% - Accent4 4 6 3 2" xfId="8897" xr:uid="{57CE2FA6-0C0A-4EC7-B238-80256B7511D6}"/>
    <cellStyle name="20% - Accent4 4 6 3 2 2" xfId="8898" xr:uid="{3F3186F8-DF90-4D7A-9238-B8459B052239}"/>
    <cellStyle name="20% - Accent4 4 6 3 3" xfId="8899" xr:uid="{27494DAC-37A6-4B56-9F30-EBD9B577DCAF}"/>
    <cellStyle name="20% - Accent4 4 6 4" xfId="8900" xr:uid="{66466C95-0C31-40BD-B831-00F55EF9A72D}"/>
    <cellStyle name="20% - Accent4 4 6 4 2" xfId="8901" xr:uid="{A83AAC6B-30D6-4D8A-AF28-E388A7043CF8}"/>
    <cellStyle name="20% - Accent4 4 6 4 2 2" xfId="8902" xr:uid="{FC67C0C4-2723-40AE-94CC-4B6C11F65EE9}"/>
    <cellStyle name="20% - Accent4 4 6 4 3" xfId="8903" xr:uid="{4F3AAA2C-223D-491A-938A-8F29321C2013}"/>
    <cellStyle name="20% - Accent4 4 6 5" xfId="8904" xr:uid="{27A479E6-D297-499A-83EF-9FAD940D4D87}"/>
    <cellStyle name="20% - Accent4 4 6 5 2" xfId="8905" xr:uid="{DB7E19C8-21F3-4959-B370-0525910E1BE8}"/>
    <cellStyle name="20% - Accent4 4 6 6" xfId="8906" xr:uid="{F908796E-B1D0-4C84-A76B-0A6D86A667DD}"/>
    <cellStyle name="20% - Accent4 4 7" xfId="8907" xr:uid="{47E7A8D7-1738-4669-8AFE-3830CF85C69F}"/>
    <cellStyle name="20% - Accent4 4 7 2" xfId="8908" xr:uid="{2540A5D8-A400-4A48-89BF-A39F121C9ECD}"/>
    <cellStyle name="20% - Accent4 4 7 2 2" xfId="8909" xr:uid="{8D42BBF4-DCC8-45BE-A982-C0666616E853}"/>
    <cellStyle name="20% - Accent4 4 7 2 2 2" xfId="8910" xr:uid="{8F3FD6FD-7C00-4821-AACA-AC0F4DFACFD9}"/>
    <cellStyle name="20% - Accent4 4 7 2 3" xfId="8911" xr:uid="{74F4C6F9-E99F-4339-BFAB-80264D214222}"/>
    <cellStyle name="20% - Accent4 4 7 3" xfId="8912" xr:uid="{77D6CD9C-D70F-4036-910D-9E1ECA8B03FB}"/>
    <cellStyle name="20% - Accent4 4 7 3 2" xfId="8913" xr:uid="{EC3A2EAF-7534-41FF-B854-CDA7B94103ED}"/>
    <cellStyle name="20% - Accent4 4 7 3 2 2" xfId="8914" xr:uid="{F2829285-38C9-4C95-881C-ED2ED7DFB810}"/>
    <cellStyle name="20% - Accent4 4 7 3 3" xfId="8915" xr:uid="{AC6792B8-6CA6-484E-B405-4A0C4B2CEBED}"/>
    <cellStyle name="20% - Accent4 4 7 4" xfId="8916" xr:uid="{0C501EA3-4EDF-489D-A61D-0B10FA60F8B1}"/>
    <cellStyle name="20% - Accent4 4 7 4 2" xfId="8917" xr:uid="{DD986A98-1A05-4BFB-B707-DF44F2DC6B02}"/>
    <cellStyle name="20% - Accent4 4 7 4 2 2" xfId="8918" xr:uid="{A0A4BAD3-3160-44E6-86D6-EDFB40F4950B}"/>
    <cellStyle name="20% - Accent4 4 7 4 3" xfId="8919" xr:uid="{6BF81C4A-68A1-42B0-B009-ABF523FBB1E5}"/>
    <cellStyle name="20% - Accent4 4 7 5" xfId="8920" xr:uid="{987DE2CB-E5B1-4EA8-ABC2-91770407A542}"/>
    <cellStyle name="20% - Accent4 4 7 5 2" xfId="8921" xr:uid="{FB2A9E92-918B-4FE0-BFAA-30389CD4A7CF}"/>
    <cellStyle name="20% - Accent4 4 7 6" xfId="8922" xr:uid="{081B0675-BFD5-4319-A84E-3EB0B2755916}"/>
    <cellStyle name="20% - Accent4 4 8" xfId="8923" xr:uid="{D72083F4-20C3-4D11-9A6E-BD66E0263914}"/>
    <cellStyle name="20% - Accent4 4 8 2" xfId="8924" xr:uid="{5FD68C60-ACE1-41E3-AA69-1D94AF3B14D5}"/>
    <cellStyle name="20% - Accent4 4 8 2 2" xfId="8925" xr:uid="{05B4D5B6-3133-4B73-8DCC-AF43F60BCD13}"/>
    <cellStyle name="20% - Accent4 4 8 2 2 2" xfId="8926" xr:uid="{1EA3E1FB-EDEA-474E-99DE-1B0D6009ED7B}"/>
    <cellStyle name="20% - Accent4 4 8 2 3" xfId="8927" xr:uid="{B63982EB-E89F-4F5F-B551-05ABC69B4722}"/>
    <cellStyle name="20% - Accent4 4 8 3" xfId="8928" xr:uid="{A5AC4614-2715-4B2F-BA49-E62E32DD2536}"/>
    <cellStyle name="20% - Accent4 4 8 3 2" xfId="8929" xr:uid="{3FE36F5C-FEC2-4AFA-A3B1-7414902BA1FA}"/>
    <cellStyle name="20% - Accent4 4 8 3 2 2" xfId="8930" xr:uid="{77C3FDE1-BFA6-4C71-A4E6-4B5068C82B01}"/>
    <cellStyle name="20% - Accent4 4 8 3 3" xfId="8931" xr:uid="{272C8962-3CD7-42C6-8311-3B3D40F41AE8}"/>
    <cellStyle name="20% - Accent4 4 8 4" xfId="8932" xr:uid="{43831931-9235-4030-A69D-3D35829EC7FD}"/>
    <cellStyle name="20% - Accent4 4 8 4 2" xfId="8933" xr:uid="{B2517E02-2BEB-4792-B374-E4A2702437A7}"/>
    <cellStyle name="20% - Accent4 4 8 4 2 2" xfId="8934" xr:uid="{72AA5263-88A1-463C-8919-5F81D84967C5}"/>
    <cellStyle name="20% - Accent4 4 8 4 3" xfId="8935" xr:uid="{D6DEB912-EC80-41E3-8173-45EFD1840CD1}"/>
    <cellStyle name="20% - Accent4 4 8 5" xfId="8936" xr:uid="{CE0E5BBC-2405-437D-96DF-EFFF1A910CBC}"/>
    <cellStyle name="20% - Accent4 4 8 5 2" xfId="8937" xr:uid="{E3F4360B-C1F1-415F-A0BA-238FD321CB18}"/>
    <cellStyle name="20% - Accent4 4 8 6" xfId="8938" xr:uid="{2677A885-4935-4904-A22E-65722B9FFD4C}"/>
    <cellStyle name="20% - Accent4 4 9" xfId="8939" xr:uid="{329D8317-28FC-4FCC-A4F6-CB29B28B57A8}"/>
    <cellStyle name="20% - Accent4 4 9 2" xfId="8940" xr:uid="{9978293F-B2C7-423D-8431-474B0F788052}"/>
    <cellStyle name="20% - Accent4 4 9 2 2" xfId="8941" xr:uid="{1C9E700E-6787-4C6C-921B-562809BF8948}"/>
    <cellStyle name="20% - Accent4 4 9 2 2 2" xfId="8942" xr:uid="{BFDE857B-C077-4D1E-9E6C-13D696D6A56D}"/>
    <cellStyle name="20% - Accent4 4 9 2 3" xfId="8943" xr:uid="{F9889429-105B-4EA5-8C35-11815A71D6E2}"/>
    <cellStyle name="20% - Accent4 4 9 3" xfId="8944" xr:uid="{CE57D57D-5A3C-4D37-B8D5-CCA89F2365AB}"/>
    <cellStyle name="20% - Accent4 4 9 3 2" xfId="8945" xr:uid="{3C11184C-1849-46DC-9B64-96900756324A}"/>
    <cellStyle name="20% - Accent4 4 9 3 2 2" xfId="8946" xr:uid="{B7013224-B806-45F3-99A9-60AFD31C48F2}"/>
    <cellStyle name="20% - Accent4 4 9 3 3" xfId="8947" xr:uid="{27490964-DC24-417D-BD79-468DD6E13C6D}"/>
    <cellStyle name="20% - Accent4 4 9 4" xfId="8948" xr:uid="{83D2B7D7-AB1B-4D75-8DDD-F660F2CF3314}"/>
    <cellStyle name="20% - Accent4 4 9 4 2" xfId="8949" xr:uid="{492C2788-DF9F-4EA8-A16F-0FC668DF8A61}"/>
    <cellStyle name="20% - Accent4 4 9 4 2 2" xfId="8950" xr:uid="{3ACBCF41-0E6C-488F-9E72-C1C2CD0A24B7}"/>
    <cellStyle name="20% - Accent4 4 9 4 3" xfId="8951" xr:uid="{75DE3235-7A6E-4C15-96E1-FAF4ED48751D}"/>
    <cellStyle name="20% - Accent4 4 9 5" xfId="8952" xr:uid="{15F587EB-0309-4C23-B88E-E1FD00049C89}"/>
    <cellStyle name="20% - Accent4 4 9 5 2" xfId="8953" xr:uid="{F0BD961C-F22C-4C41-B4AE-B7283078C783}"/>
    <cellStyle name="20% - Accent4 4 9 6" xfId="8954" xr:uid="{98164506-5694-4E5D-B83C-F5B1EF567870}"/>
    <cellStyle name="20% - Accent4 5" xfId="8955" xr:uid="{837D29DE-62D5-4B05-B793-F63B99F29B7E}"/>
    <cellStyle name="20% - Accent4 5 10" xfId="8956" xr:uid="{E434B5A8-E9A4-473B-BFF4-CFEEE4B01A02}"/>
    <cellStyle name="20% - Accent4 5 10 2" xfId="8957" xr:uid="{883C06C1-6F09-465B-810A-847260DFF52D}"/>
    <cellStyle name="20% - Accent4 5 10 2 2" xfId="8958" xr:uid="{2B30CB6A-14C2-4629-9A4C-00A3F650BE7A}"/>
    <cellStyle name="20% - Accent4 5 10 2 2 2" xfId="8959" xr:uid="{5BA151F9-480B-46A3-9899-3C1E0E8AEF3C}"/>
    <cellStyle name="20% - Accent4 5 10 2 3" xfId="8960" xr:uid="{E864B376-BD89-4172-B157-8744698E2BE5}"/>
    <cellStyle name="20% - Accent4 5 10 3" xfId="8961" xr:uid="{661670EB-3E8C-4725-9E2F-CF36E0B294B0}"/>
    <cellStyle name="20% - Accent4 5 10 3 2" xfId="8962" xr:uid="{E59DF3F4-297F-402B-98A0-742064EBF5FD}"/>
    <cellStyle name="20% - Accent4 5 10 3 2 2" xfId="8963" xr:uid="{87F61471-1D11-44D6-9758-3B8D3C678516}"/>
    <cellStyle name="20% - Accent4 5 10 3 3" xfId="8964" xr:uid="{FEEEE1C9-3A1A-4F1D-9E4A-A8BD414D5EF9}"/>
    <cellStyle name="20% - Accent4 5 10 4" xfId="8965" xr:uid="{7998512F-B22F-4272-82D3-49151A19349E}"/>
    <cellStyle name="20% - Accent4 5 10 4 2" xfId="8966" xr:uid="{10EA2388-D70D-4F1F-AE70-A5FA4540D9AC}"/>
    <cellStyle name="20% - Accent4 5 10 4 2 2" xfId="8967" xr:uid="{3B6A8CC3-12FC-407A-83F7-04B81A52255B}"/>
    <cellStyle name="20% - Accent4 5 10 4 3" xfId="8968" xr:uid="{7F43FFB5-B2A8-4208-9FD8-FF88E5523BC0}"/>
    <cellStyle name="20% - Accent4 5 10 5" xfId="8969" xr:uid="{21AE9A63-D59F-4E16-B43A-4379603C6884}"/>
    <cellStyle name="20% - Accent4 5 10 5 2" xfId="8970" xr:uid="{B50638D5-09CF-4819-B908-D6DD6556BDEB}"/>
    <cellStyle name="20% - Accent4 5 10 6" xfId="8971" xr:uid="{33D3FBC6-7D3C-4C31-BAD4-4B1227BEE571}"/>
    <cellStyle name="20% - Accent4 5 11" xfId="8972" xr:uid="{39BE8B34-44DF-4449-B9D1-E8A5155A84B5}"/>
    <cellStyle name="20% - Accent4 5 11 2" xfId="8973" xr:uid="{80916740-755C-494F-A26E-01FD3B2EE07D}"/>
    <cellStyle name="20% - Accent4 5 11 2 2" xfId="8974" xr:uid="{2D2E8C4F-535E-4818-BDAD-DCDB3363FC07}"/>
    <cellStyle name="20% - Accent4 5 11 3" xfId="8975" xr:uid="{786D1AA1-85C6-4032-8C74-0800DC685DE2}"/>
    <cellStyle name="20% - Accent4 5 12" xfId="8976" xr:uid="{1D8317D6-0E50-47D5-B7CC-DF276F6D54D7}"/>
    <cellStyle name="20% - Accent4 5 12 2" xfId="8977" xr:uid="{330E0341-3B28-43B4-AD08-2512520F135E}"/>
    <cellStyle name="20% - Accent4 5 12 2 2" xfId="8978" xr:uid="{EE0D7959-FD68-466D-9293-1D0005A56E83}"/>
    <cellStyle name="20% - Accent4 5 12 3" xfId="8979" xr:uid="{34A479F4-4396-4C4C-94DD-427F863483F5}"/>
    <cellStyle name="20% - Accent4 5 13" xfId="8980" xr:uid="{FE79877B-61EA-4E8F-8E99-A3201296874F}"/>
    <cellStyle name="20% - Accent4 5 13 2" xfId="8981" xr:uid="{173C0536-16D1-40BB-9916-BE2D63285154}"/>
    <cellStyle name="20% - Accent4 5 13 2 2" xfId="8982" xr:uid="{15652438-E3AB-4E0B-84C2-DD1D549C8D23}"/>
    <cellStyle name="20% - Accent4 5 13 3" xfId="8983" xr:uid="{B8EB6E4D-DF08-45F5-BE95-98A4F22F8289}"/>
    <cellStyle name="20% - Accent4 5 14" xfId="8984" xr:uid="{D320C941-57C8-462B-817F-94A208DAA365}"/>
    <cellStyle name="20% - Accent4 5 14 2" xfId="8985" xr:uid="{314DED96-FFF7-46BF-87A5-9E88B47ECF9E}"/>
    <cellStyle name="20% - Accent4 5 14 2 2" xfId="8986" xr:uid="{CCA87FBC-4482-48F1-BB1F-F9DEE1A077EC}"/>
    <cellStyle name="20% - Accent4 5 14 3" xfId="8987" xr:uid="{53B0712D-B840-4DC2-830D-ADF8EC55BF6C}"/>
    <cellStyle name="20% - Accent4 5 15" xfId="8988" xr:uid="{20F34B7F-2792-4245-97B1-DFC16EDE3B73}"/>
    <cellStyle name="20% - Accent4 5 15 2" xfId="8989" xr:uid="{1D5237C6-6A3C-412E-A82F-7EAE5CD31C95}"/>
    <cellStyle name="20% - Accent4 5 16" xfId="8990" xr:uid="{E0AE1ECE-F489-4EC8-9F60-1FE2F068BA84}"/>
    <cellStyle name="20% - Accent4 5 2" xfId="8991" xr:uid="{F134B851-898E-4CDF-8CE5-CD083BCB147E}"/>
    <cellStyle name="20% - Accent4 5 2 2" xfId="8992" xr:uid="{01843EF3-02B0-4A74-A9C4-0BA5613C0065}"/>
    <cellStyle name="20% - Accent4 5 2 2 2" xfId="8993" xr:uid="{4ED04926-E0F1-4720-9174-49595E73232E}"/>
    <cellStyle name="20% - Accent4 5 2 2 2 2" xfId="8994" xr:uid="{97A9A3FA-55BD-496B-8812-C5F53CCA826E}"/>
    <cellStyle name="20% - Accent4 5 2 2 2 2 2" xfId="8995" xr:uid="{9C2D3713-38FF-4006-93A9-6AAAA982A4C0}"/>
    <cellStyle name="20% - Accent4 5 2 2 2 2 2 2" xfId="8996" xr:uid="{299C7766-0A62-4372-901F-643E47D1F311}"/>
    <cellStyle name="20% - Accent4 5 2 2 2 2 3" xfId="8997" xr:uid="{79EA4A2A-BB72-42FE-A209-F3A91617E510}"/>
    <cellStyle name="20% - Accent4 5 2 2 2 3" xfId="8998" xr:uid="{5DA1E721-E322-498F-AC8F-84D9184BC512}"/>
    <cellStyle name="20% - Accent4 5 2 2 2 3 2" xfId="8999" xr:uid="{564B72C4-6FAA-433A-852B-5CBE190129B2}"/>
    <cellStyle name="20% - Accent4 5 2 2 2 3 2 2" xfId="9000" xr:uid="{310480F2-2EA3-4E51-BE78-F6E014A0EB8C}"/>
    <cellStyle name="20% - Accent4 5 2 2 2 3 3" xfId="9001" xr:uid="{81F7C7EA-DE72-4E56-86E8-CE75189D41C6}"/>
    <cellStyle name="20% - Accent4 5 2 2 2 4" xfId="9002" xr:uid="{3F448004-5A49-404A-953B-05198E999E7C}"/>
    <cellStyle name="20% - Accent4 5 2 2 2 4 2" xfId="9003" xr:uid="{2A9B2D90-7B99-4E29-8965-E5E2A4B84300}"/>
    <cellStyle name="20% - Accent4 5 2 2 2 4 2 2" xfId="9004" xr:uid="{2B09DCB7-A7FA-4602-9F60-2C3A699BC7EE}"/>
    <cellStyle name="20% - Accent4 5 2 2 2 4 3" xfId="9005" xr:uid="{931CC2FE-935D-4E79-8DF8-67F3F128B421}"/>
    <cellStyle name="20% - Accent4 5 2 2 2 5" xfId="9006" xr:uid="{CBC98DCD-0397-4258-95F3-B49E55AEF44C}"/>
    <cellStyle name="20% - Accent4 5 2 2 2 5 2" xfId="9007" xr:uid="{0DCE5DB6-FC30-4CBE-B378-3E59FAB6EE3C}"/>
    <cellStyle name="20% - Accent4 5 2 2 2 6" xfId="9008" xr:uid="{DF88E37F-07E0-4075-9CCF-8E4F4C0CFE98}"/>
    <cellStyle name="20% - Accent4 5 2 2 3" xfId="9009" xr:uid="{1C28C9F6-1DB2-4DDE-8F5D-D1D741537BF2}"/>
    <cellStyle name="20% - Accent4 5 2 2 3 2" xfId="9010" xr:uid="{A8C4F8A4-5C94-48E4-B0C3-2C665600DD5F}"/>
    <cellStyle name="20% - Accent4 5 2 2 3 2 2" xfId="9011" xr:uid="{2BFA0748-2DC1-44FE-A86E-885C65A41094}"/>
    <cellStyle name="20% - Accent4 5 2 2 3 3" xfId="9012" xr:uid="{32B51796-CEEF-4A5A-95E6-44D7D7D2D4C6}"/>
    <cellStyle name="20% - Accent4 5 2 2 4" xfId="9013" xr:uid="{E086F656-D0D9-4842-A704-6613C3ADAEF9}"/>
    <cellStyle name="20% - Accent4 5 2 2 4 2" xfId="9014" xr:uid="{5075F290-B7B4-40AB-821A-6DF517B0B063}"/>
    <cellStyle name="20% - Accent4 5 2 2 4 2 2" xfId="9015" xr:uid="{0A8078C8-D5EA-48B0-8017-93E32BD4BC23}"/>
    <cellStyle name="20% - Accent4 5 2 2 4 3" xfId="9016" xr:uid="{188A8221-86BD-401F-9967-4909354154D7}"/>
    <cellStyle name="20% - Accent4 5 2 2 5" xfId="9017" xr:uid="{5B2668D7-B4D8-40C4-9990-64D09CA11177}"/>
    <cellStyle name="20% - Accent4 5 2 2 5 2" xfId="9018" xr:uid="{8032DDA3-D810-4CC6-B945-D73B5A532D39}"/>
    <cellStyle name="20% - Accent4 5 2 2 5 2 2" xfId="9019" xr:uid="{BF19B33A-9718-41C3-87C9-E3D9469E07FC}"/>
    <cellStyle name="20% - Accent4 5 2 2 5 3" xfId="9020" xr:uid="{FA5EB4BA-A38C-4620-833F-1364A9F6F98E}"/>
    <cellStyle name="20% - Accent4 5 2 2 6" xfId="9021" xr:uid="{C0431D13-D96C-406D-8D18-2F080A013CC5}"/>
    <cellStyle name="20% - Accent4 5 2 2 6 2" xfId="9022" xr:uid="{ACAA6D1E-1E6B-48C9-9E8F-1B5DAA1FF4CC}"/>
    <cellStyle name="20% - Accent4 5 2 2 7" xfId="9023" xr:uid="{9CFE2E94-323C-43DA-BC17-725483EAD6C5}"/>
    <cellStyle name="20% - Accent4 5 2 3" xfId="9024" xr:uid="{6677931D-1EC1-4705-9807-3A3F8E8DC788}"/>
    <cellStyle name="20% - Accent4 5 2 3 2" xfId="9025" xr:uid="{950F3BB2-D565-408B-8F0C-1B61A15B00BD}"/>
    <cellStyle name="20% - Accent4 5 2 3 2 2" xfId="9026" xr:uid="{04CE35AA-F2A5-46AF-9BCD-B4163FBEFD0E}"/>
    <cellStyle name="20% - Accent4 5 2 3 2 2 2" xfId="9027" xr:uid="{0EDD4D92-98F4-4CF8-A2C3-D3E644EF86F6}"/>
    <cellStyle name="20% - Accent4 5 2 3 2 3" xfId="9028" xr:uid="{2E74B1DE-FEC6-40FB-8F03-C133CDB96105}"/>
    <cellStyle name="20% - Accent4 5 2 3 3" xfId="9029" xr:uid="{75776F70-4058-4D29-AE78-49E1F09040C3}"/>
    <cellStyle name="20% - Accent4 5 2 3 3 2" xfId="9030" xr:uid="{154644D7-1B33-460B-92EE-3E3EC84FBA6E}"/>
    <cellStyle name="20% - Accent4 5 2 3 3 2 2" xfId="9031" xr:uid="{760AE87A-A0B9-4A0C-94BB-ACA367E2B6A7}"/>
    <cellStyle name="20% - Accent4 5 2 3 3 3" xfId="9032" xr:uid="{5288899F-E420-4946-BB56-9DEC49BB6666}"/>
    <cellStyle name="20% - Accent4 5 2 3 4" xfId="9033" xr:uid="{0BFEF9CE-9040-4834-86ED-8097C7812298}"/>
    <cellStyle name="20% - Accent4 5 2 3 4 2" xfId="9034" xr:uid="{1835C827-56B7-4A04-8777-C5DD93175727}"/>
    <cellStyle name="20% - Accent4 5 2 3 4 2 2" xfId="9035" xr:uid="{C8F4B91B-9EB5-4E7E-8A85-3D0C425B787E}"/>
    <cellStyle name="20% - Accent4 5 2 3 4 3" xfId="9036" xr:uid="{099F9FF6-7D8B-4D35-A033-9F11A87C5F07}"/>
    <cellStyle name="20% - Accent4 5 2 3 5" xfId="9037" xr:uid="{4D504312-834C-40D0-8AD1-766E9BF7095C}"/>
    <cellStyle name="20% - Accent4 5 2 3 5 2" xfId="9038" xr:uid="{6285F391-0D47-43D3-8650-F3D93244DC8A}"/>
    <cellStyle name="20% - Accent4 5 2 3 6" xfId="9039" xr:uid="{0E0DB283-F74C-44D3-8025-714BDF38F8A9}"/>
    <cellStyle name="20% - Accent4 5 2 4" xfId="9040" xr:uid="{C0715CAB-F295-4AE1-89CF-5C0CE06C9D4F}"/>
    <cellStyle name="20% - Accent4 5 2 4 2" xfId="9041" xr:uid="{E38863E0-C268-46E1-975E-5F1CA9306C6C}"/>
    <cellStyle name="20% - Accent4 5 2 4 2 2" xfId="9042" xr:uid="{731A7AFE-492A-45F1-A5E3-C6A34FD7146C}"/>
    <cellStyle name="20% - Accent4 5 2 4 3" xfId="9043" xr:uid="{F1E7DBEF-06E3-4C23-9A63-D7B53F8AB6CB}"/>
    <cellStyle name="20% - Accent4 5 2 5" xfId="9044" xr:uid="{78C8AC0A-1D4D-4C9C-B37D-E9675B302C60}"/>
    <cellStyle name="20% - Accent4 5 2 5 2" xfId="9045" xr:uid="{6CEF4638-825F-48A6-A90A-D94CCC30CB3F}"/>
    <cellStyle name="20% - Accent4 5 2 5 2 2" xfId="9046" xr:uid="{4EB5AEBD-230E-4085-8B5D-BD99E141CE63}"/>
    <cellStyle name="20% - Accent4 5 2 5 3" xfId="9047" xr:uid="{C1236CC5-E9F0-4719-9CC4-1E4461AAFD62}"/>
    <cellStyle name="20% - Accent4 5 2 6" xfId="9048" xr:uid="{4A3285E8-7222-420D-BF3E-475F73550B14}"/>
    <cellStyle name="20% - Accent4 5 2 6 2" xfId="9049" xr:uid="{B0D3BE55-6B72-4E40-AF15-0CA4ADA8A425}"/>
    <cellStyle name="20% - Accent4 5 2 6 2 2" xfId="9050" xr:uid="{996668DF-C1BD-4F39-90AA-46215CE8A7DB}"/>
    <cellStyle name="20% - Accent4 5 2 6 3" xfId="9051" xr:uid="{B869A9F3-2646-43DD-B6F0-5E40B85358BF}"/>
    <cellStyle name="20% - Accent4 5 2 7" xfId="9052" xr:uid="{5BBE916E-B5FE-4BB5-A501-1A6676425A48}"/>
    <cellStyle name="20% - Accent4 5 2 7 2" xfId="9053" xr:uid="{0E110F4A-0EE3-4778-93D9-C1947DE2D8D1}"/>
    <cellStyle name="20% - Accent4 5 2 8" xfId="9054" xr:uid="{C15B31FA-AC1B-40CF-8AF7-9C11F0D8DF50}"/>
    <cellStyle name="20% - Accent4 5 3" xfId="9055" xr:uid="{60FFC669-C8D7-4D11-8225-DCFCF702FABB}"/>
    <cellStyle name="20% - Accent4 5 3 2" xfId="9056" xr:uid="{410A1C63-3457-406E-B323-98044D5D2418}"/>
    <cellStyle name="20% - Accent4 5 3 2 2" xfId="9057" xr:uid="{E4AC707B-6584-4E36-B96F-0FACC29EB2DC}"/>
    <cellStyle name="20% - Accent4 5 3 2 2 2" xfId="9058" xr:uid="{D21A0EDC-14B9-4599-B9A4-CD55F33C867F}"/>
    <cellStyle name="20% - Accent4 5 3 2 2 2 2" xfId="9059" xr:uid="{4BC519B4-1B34-4D19-865F-04EDA4966976}"/>
    <cellStyle name="20% - Accent4 5 3 2 2 2 2 2" xfId="9060" xr:uid="{C5E30E25-3C7F-47E4-8ED7-B46330DF8192}"/>
    <cellStyle name="20% - Accent4 5 3 2 2 2 3" xfId="9061" xr:uid="{BD14043A-CB4B-4D37-ADF5-AECBBB9C61CB}"/>
    <cellStyle name="20% - Accent4 5 3 2 2 3" xfId="9062" xr:uid="{0CA630D6-7C68-4EAC-A70E-5D7C1C8A7D0A}"/>
    <cellStyle name="20% - Accent4 5 3 2 2 3 2" xfId="9063" xr:uid="{4156FF41-6A94-43EC-9606-3677F1883C28}"/>
    <cellStyle name="20% - Accent4 5 3 2 2 3 2 2" xfId="9064" xr:uid="{CF40BC6B-B7F5-4323-82D5-5A9ED850F717}"/>
    <cellStyle name="20% - Accent4 5 3 2 2 3 3" xfId="9065" xr:uid="{1286F195-2097-4A2A-ACA8-33016F31AD27}"/>
    <cellStyle name="20% - Accent4 5 3 2 2 4" xfId="9066" xr:uid="{49C192BF-23F8-4DBE-80AC-83CBBB402CA1}"/>
    <cellStyle name="20% - Accent4 5 3 2 2 4 2" xfId="9067" xr:uid="{03A7A758-7173-4332-86D8-93A52573A5EC}"/>
    <cellStyle name="20% - Accent4 5 3 2 2 4 2 2" xfId="9068" xr:uid="{B807D77C-D6D5-4683-A2C3-8EB28CF44F73}"/>
    <cellStyle name="20% - Accent4 5 3 2 2 4 3" xfId="9069" xr:uid="{65118564-8ACE-4C7C-AC26-C59D35DC8F8E}"/>
    <cellStyle name="20% - Accent4 5 3 2 2 5" xfId="9070" xr:uid="{5C3DAE4E-E52B-4A9B-A3B3-EF5EE04A7D74}"/>
    <cellStyle name="20% - Accent4 5 3 2 2 5 2" xfId="9071" xr:uid="{1016DDEC-8E40-48AA-B55E-A7EB094FB3EF}"/>
    <cellStyle name="20% - Accent4 5 3 2 2 6" xfId="9072" xr:uid="{19D82F88-A66B-40DD-8EA5-0832B1CE96D7}"/>
    <cellStyle name="20% - Accent4 5 3 2 3" xfId="9073" xr:uid="{38FE9B05-6903-481A-8EBA-9234E09BE860}"/>
    <cellStyle name="20% - Accent4 5 3 2 3 2" xfId="9074" xr:uid="{3F8FD7C9-6CBD-447A-9693-59A7DE2D5AF6}"/>
    <cellStyle name="20% - Accent4 5 3 2 3 2 2" xfId="9075" xr:uid="{94AD91AE-1126-41DA-B017-B4B817A5EFA0}"/>
    <cellStyle name="20% - Accent4 5 3 2 3 3" xfId="9076" xr:uid="{3C5D871D-E05A-4013-A6F2-F7085DCFE729}"/>
    <cellStyle name="20% - Accent4 5 3 2 4" xfId="9077" xr:uid="{BDBB3889-A63E-4424-B28B-6BD8EE5F961E}"/>
    <cellStyle name="20% - Accent4 5 3 2 4 2" xfId="9078" xr:uid="{F6B64DC2-B3E5-4823-9F7E-8303377BE5BF}"/>
    <cellStyle name="20% - Accent4 5 3 2 4 2 2" xfId="9079" xr:uid="{6FFE551B-3EC9-4AAF-906A-17FF078BC4E1}"/>
    <cellStyle name="20% - Accent4 5 3 2 4 3" xfId="9080" xr:uid="{05AEFCEE-8ECA-46DD-81B8-C3E6F330C218}"/>
    <cellStyle name="20% - Accent4 5 3 2 5" xfId="9081" xr:uid="{D122B798-9405-49D3-8337-02DE28F53ADE}"/>
    <cellStyle name="20% - Accent4 5 3 2 5 2" xfId="9082" xr:uid="{FABD3FB2-9E04-4DA6-99CD-8C31CCBE903E}"/>
    <cellStyle name="20% - Accent4 5 3 2 5 2 2" xfId="9083" xr:uid="{789A333A-C5B0-401C-A5A7-3288980ADE63}"/>
    <cellStyle name="20% - Accent4 5 3 2 5 3" xfId="9084" xr:uid="{7E7938DF-F3BE-415E-BDB0-B47D4ADCCCC5}"/>
    <cellStyle name="20% - Accent4 5 3 2 6" xfId="9085" xr:uid="{8BD0527A-EF3D-464F-BCD9-0567CB482EAB}"/>
    <cellStyle name="20% - Accent4 5 3 2 6 2" xfId="9086" xr:uid="{973063FC-E789-4579-A3B6-C7B8769F76BA}"/>
    <cellStyle name="20% - Accent4 5 3 2 7" xfId="9087" xr:uid="{99F9192A-F6D7-4940-ACE0-2D9638480E19}"/>
    <cellStyle name="20% - Accent4 5 3 3" xfId="9088" xr:uid="{13E8E04B-E4B9-45DC-901B-783065C10969}"/>
    <cellStyle name="20% - Accent4 5 3 3 2" xfId="9089" xr:uid="{603EA626-8901-4274-9F8C-F76849B93ABB}"/>
    <cellStyle name="20% - Accent4 5 3 3 2 2" xfId="9090" xr:uid="{829AF093-8FA3-4138-A708-757BC4D0D608}"/>
    <cellStyle name="20% - Accent4 5 3 3 2 2 2" xfId="9091" xr:uid="{B7831F8C-DA99-49D0-9A51-A12B126456D8}"/>
    <cellStyle name="20% - Accent4 5 3 3 2 3" xfId="9092" xr:uid="{2522E449-2AA6-4C23-897E-DDFB80360F4F}"/>
    <cellStyle name="20% - Accent4 5 3 3 3" xfId="9093" xr:uid="{CDD94812-A883-4B17-B02A-ABFB44B898F9}"/>
    <cellStyle name="20% - Accent4 5 3 3 3 2" xfId="9094" xr:uid="{5BCA68AE-A305-4B01-B14E-FF6169A80B57}"/>
    <cellStyle name="20% - Accent4 5 3 3 3 2 2" xfId="9095" xr:uid="{8211D6CF-035A-4A3B-9DB3-CD3E3F591EC8}"/>
    <cellStyle name="20% - Accent4 5 3 3 3 3" xfId="9096" xr:uid="{103D39B1-A1F4-4147-81DD-E94D256FB856}"/>
    <cellStyle name="20% - Accent4 5 3 3 4" xfId="9097" xr:uid="{2D622F8C-DA46-46CD-AE50-17971833FD7F}"/>
    <cellStyle name="20% - Accent4 5 3 3 4 2" xfId="9098" xr:uid="{2AFB32D4-4124-48B2-96B9-350A6619F050}"/>
    <cellStyle name="20% - Accent4 5 3 3 4 2 2" xfId="9099" xr:uid="{B15624D0-650D-4ABE-A887-62DE62A5117C}"/>
    <cellStyle name="20% - Accent4 5 3 3 4 3" xfId="9100" xr:uid="{5770A610-D2A3-4C0E-BBE7-58BD630CD312}"/>
    <cellStyle name="20% - Accent4 5 3 3 5" xfId="9101" xr:uid="{AD5F6221-208A-4899-BDEE-12E9B7667E81}"/>
    <cellStyle name="20% - Accent4 5 3 3 5 2" xfId="9102" xr:uid="{BC34E273-8A6C-409D-9C74-03AE48A396B1}"/>
    <cellStyle name="20% - Accent4 5 3 3 6" xfId="9103" xr:uid="{4937DA76-AD7E-442E-B4C0-90211551FA17}"/>
    <cellStyle name="20% - Accent4 5 3 4" xfId="9104" xr:uid="{827899C7-8A9D-4DEC-96E4-BA986D119EBE}"/>
    <cellStyle name="20% - Accent4 5 3 4 2" xfId="9105" xr:uid="{9C71BBFF-900F-4732-BE6C-0BD50030417C}"/>
    <cellStyle name="20% - Accent4 5 3 4 2 2" xfId="9106" xr:uid="{FB3AABD0-C61E-4CAD-84EB-1697C7339BC3}"/>
    <cellStyle name="20% - Accent4 5 3 4 3" xfId="9107" xr:uid="{69B988C1-AA94-44E4-B369-32C30C09E771}"/>
    <cellStyle name="20% - Accent4 5 3 5" xfId="9108" xr:uid="{B7B1B0E3-A0B4-43FA-B4CA-BDF37466B226}"/>
    <cellStyle name="20% - Accent4 5 3 5 2" xfId="9109" xr:uid="{7CDB88AD-6D18-4FA7-99D5-4099018DC79E}"/>
    <cellStyle name="20% - Accent4 5 3 5 2 2" xfId="9110" xr:uid="{6ACDC26F-6736-45B2-BD52-E0084227558F}"/>
    <cellStyle name="20% - Accent4 5 3 5 3" xfId="9111" xr:uid="{2AE8AAEC-6575-4B3A-9437-FFEE41EE2EBC}"/>
    <cellStyle name="20% - Accent4 5 3 6" xfId="9112" xr:uid="{6CE4EBE9-3E6B-4B38-ADC7-7E456B71432C}"/>
    <cellStyle name="20% - Accent4 5 3 6 2" xfId="9113" xr:uid="{7F748369-C282-4F22-ABB1-CE9370826D0B}"/>
    <cellStyle name="20% - Accent4 5 3 6 2 2" xfId="9114" xr:uid="{F86666A4-B2F6-4093-9734-6B17AF8199D3}"/>
    <cellStyle name="20% - Accent4 5 3 6 3" xfId="9115" xr:uid="{062FC949-CCD9-4BA0-935A-64317D1118DE}"/>
    <cellStyle name="20% - Accent4 5 3 7" xfId="9116" xr:uid="{5A5CD9A5-C952-4218-99CD-8EAC0E5AC9BF}"/>
    <cellStyle name="20% - Accent4 5 3 7 2" xfId="9117" xr:uid="{EE9FA032-026F-4470-AA9E-3827945D3ABE}"/>
    <cellStyle name="20% - Accent4 5 3 8" xfId="9118" xr:uid="{964D1333-FD72-4803-9E2A-8DA8973E44F1}"/>
    <cellStyle name="20% - Accent4 5 4" xfId="9119" xr:uid="{41F18BCF-42BD-4122-90A2-D9DEE0DD40AC}"/>
    <cellStyle name="20% - Accent4 5 4 2" xfId="9120" xr:uid="{C0F88AA5-93F1-46B7-9EDC-AF618C58A504}"/>
    <cellStyle name="20% - Accent4 5 4 2 2" xfId="9121" xr:uid="{244627FE-2E65-4195-9433-7B10B0967CA8}"/>
    <cellStyle name="20% - Accent4 5 4 2 2 2" xfId="9122" xr:uid="{8E37BEBB-F37E-40AD-83AB-B83F3A5E1F92}"/>
    <cellStyle name="20% - Accent4 5 4 2 2 2 2" xfId="9123" xr:uid="{3B17CC0F-31C1-4EAA-A50D-D9D6089C660C}"/>
    <cellStyle name="20% - Accent4 5 4 2 2 3" xfId="9124" xr:uid="{091BC0D6-7881-45FC-A992-BC680B1EAEF4}"/>
    <cellStyle name="20% - Accent4 5 4 2 3" xfId="9125" xr:uid="{27E441F2-02C3-4C2C-940F-E6AD870F656C}"/>
    <cellStyle name="20% - Accent4 5 4 2 3 2" xfId="9126" xr:uid="{7C021040-94D3-43A9-983B-D5310722C1F1}"/>
    <cellStyle name="20% - Accent4 5 4 2 3 2 2" xfId="9127" xr:uid="{08AEB6C7-EEA4-4E6A-A67F-663778FE8029}"/>
    <cellStyle name="20% - Accent4 5 4 2 3 3" xfId="9128" xr:uid="{3BB383F1-5128-4B1E-9EEB-9279610BD175}"/>
    <cellStyle name="20% - Accent4 5 4 2 4" xfId="9129" xr:uid="{EF28BA89-23AA-4C76-BCBE-7777E8784236}"/>
    <cellStyle name="20% - Accent4 5 4 2 4 2" xfId="9130" xr:uid="{583FF1EB-10F6-4E9B-A5D5-7FDD0E240900}"/>
    <cellStyle name="20% - Accent4 5 4 2 4 2 2" xfId="9131" xr:uid="{E54DD427-556A-455A-BF54-CA50CA070C72}"/>
    <cellStyle name="20% - Accent4 5 4 2 4 3" xfId="9132" xr:uid="{F6B382D1-0182-4027-991C-BA81EEAC7D88}"/>
    <cellStyle name="20% - Accent4 5 4 2 5" xfId="9133" xr:uid="{585541D1-B22C-47FC-9A1E-5CEDE2B222F8}"/>
    <cellStyle name="20% - Accent4 5 4 2 5 2" xfId="9134" xr:uid="{A647DBF0-B188-421D-B10A-B87E5097571C}"/>
    <cellStyle name="20% - Accent4 5 4 2 6" xfId="9135" xr:uid="{EB285727-606F-4E85-95CF-72A3D6724730}"/>
    <cellStyle name="20% - Accent4 5 4 3" xfId="9136" xr:uid="{278DF565-89CE-4BB0-9D26-6002B74821E9}"/>
    <cellStyle name="20% - Accent4 5 4 3 2" xfId="9137" xr:uid="{3D292D0F-B111-43E4-887A-70A3ABEED859}"/>
    <cellStyle name="20% - Accent4 5 4 3 2 2" xfId="9138" xr:uid="{17EFDD84-B582-487D-B952-321B0AD046BF}"/>
    <cellStyle name="20% - Accent4 5 4 3 3" xfId="9139" xr:uid="{A19AA10E-C448-49D9-847F-120B3E646D9B}"/>
    <cellStyle name="20% - Accent4 5 4 4" xfId="9140" xr:uid="{AD7D7B19-C4A7-4C48-90F0-29446CB5C44C}"/>
    <cellStyle name="20% - Accent4 5 4 4 2" xfId="9141" xr:uid="{C80671F1-0D86-4DFF-83DD-CBF0D77EBF95}"/>
    <cellStyle name="20% - Accent4 5 4 4 2 2" xfId="9142" xr:uid="{D25C3F4A-7D01-44E9-836C-85A17EAD22BA}"/>
    <cellStyle name="20% - Accent4 5 4 4 3" xfId="9143" xr:uid="{B4641140-9896-48B3-9006-0C20B77AE35C}"/>
    <cellStyle name="20% - Accent4 5 4 5" xfId="9144" xr:uid="{68764698-3F5D-461D-823F-DE084AC3BD15}"/>
    <cellStyle name="20% - Accent4 5 4 5 2" xfId="9145" xr:uid="{D6B88D59-B50D-48E0-9F7E-295CDE90D0EB}"/>
    <cellStyle name="20% - Accent4 5 4 5 2 2" xfId="9146" xr:uid="{D00D0F7A-6E91-4E69-B6AF-647209D1253E}"/>
    <cellStyle name="20% - Accent4 5 4 5 3" xfId="9147" xr:uid="{5E27BECC-7FA5-475F-A1D8-F87BD351CD35}"/>
    <cellStyle name="20% - Accent4 5 4 6" xfId="9148" xr:uid="{280AC145-A330-4A7F-9765-E8880F597960}"/>
    <cellStyle name="20% - Accent4 5 4 6 2" xfId="9149" xr:uid="{1AE21BCD-AB5D-4A73-910B-BDB0273CED83}"/>
    <cellStyle name="20% - Accent4 5 4 7" xfId="9150" xr:uid="{7514C77E-F227-472C-81CD-D484A45EBA1B}"/>
    <cellStyle name="20% - Accent4 5 5" xfId="9151" xr:uid="{406B8725-175E-4BDD-B222-D2B3AD9D0AEC}"/>
    <cellStyle name="20% - Accent4 5 5 2" xfId="9152" xr:uid="{6C98502B-CEFB-4BBD-858B-E8D1FE9FC4EA}"/>
    <cellStyle name="20% - Accent4 5 5 2 2" xfId="9153" xr:uid="{B87D4C0E-3E5D-4554-A731-6464E10537C1}"/>
    <cellStyle name="20% - Accent4 5 5 2 2 2" xfId="9154" xr:uid="{70F8B948-E821-4288-B230-FB3F5176C86E}"/>
    <cellStyle name="20% - Accent4 5 5 2 2 2 2" xfId="9155" xr:uid="{37C6354F-C49B-43D8-A1E9-4775F6E6C38C}"/>
    <cellStyle name="20% - Accent4 5 5 2 2 3" xfId="9156" xr:uid="{5852E5C0-ED2A-4EDC-8119-2F9DB6B946F1}"/>
    <cellStyle name="20% - Accent4 5 5 2 3" xfId="9157" xr:uid="{8CBF158A-0F8C-429D-A2DF-97CE853066C7}"/>
    <cellStyle name="20% - Accent4 5 5 2 3 2" xfId="9158" xr:uid="{EBC4E1A3-788E-464D-AA93-7EABF9B72329}"/>
    <cellStyle name="20% - Accent4 5 5 2 3 2 2" xfId="9159" xr:uid="{7F3B98BB-9789-4ACF-B9AD-1F214C402E46}"/>
    <cellStyle name="20% - Accent4 5 5 2 3 3" xfId="9160" xr:uid="{B7BB5E26-C4EC-403A-BD0B-5236AAFF3CE6}"/>
    <cellStyle name="20% - Accent4 5 5 2 4" xfId="9161" xr:uid="{5D77D49F-13A8-4C88-914B-860F3531AB2A}"/>
    <cellStyle name="20% - Accent4 5 5 2 4 2" xfId="9162" xr:uid="{EA9A7A47-2103-4E56-9B5E-30CF6BD47379}"/>
    <cellStyle name="20% - Accent4 5 5 2 4 2 2" xfId="9163" xr:uid="{6CD1C266-0895-4637-93C8-717E09B272A6}"/>
    <cellStyle name="20% - Accent4 5 5 2 4 3" xfId="9164" xr:uid="{7A44B114-DB41-4498-94FD-3B707A6994A3}"/>
    <cellStyle name="20% - Accent4 5 5 2 5" xfId="9165" xr:uid="{F45F25D7-AD9D-432B-8975-8803BC2AFE0E}"/>
    <cellStyle name="20% - Accent4 5 5 2 5 2" xfId="9166" xr:uid="{8BA12A64-F326-4FF4-9553-13CDDFC292F8}"/>
    <cellStyle name="20% - Accent4 5 5 2 6" xfId="9167" xr:uid="{33FA9AE6-1F48-4553-9578-C10554A4E414}"/>
    <cellStyle name="20% - Accent4 5 5 3" xfId="9168" xr:uid="{2D6DF47C-A770-4D2B-B600-1795A370E5F8}"/>
    <cellStyle name="20% - Accent4 5 5 3 2" xfId="9169" xr:uid="{EEC40CC6-840D-4380-B739-BDC7B2B22626}"/>
    <cellStyle name="20% - Accent4 5 5 3 2 2" xfId="9170" xr:uid="{82F0B9A8-3790-4334-96E2-A96FA3D94E4D}"/>
    <cellStyle name="20% - Accent4 5 5 3 3" xfId="9171" xr:uid="{066968ED-1501-40E4-A872-1BBC2ACABC0A}"/>
    <cellStyle name="20% - Accent4 5 5 4" xfId="9172" xr:uid="{E1E568FA-1535-4ED5-A475-B12968C126EE}"/>
    <cellStyle name="20% - Accent4 5 5 4 2" xfId="9173" xr:uid="{1C04C1E7-C769-4621-B18A-EA3F5277507D}"/>
    <cellStyle name="20% - Accent4 5 5 4 2 2" xfId="9174" xr:uid="{F416704D-935D-4F06-BAA0-D4696AA7784D}"/>
    <cellStyle name="20% - Accent4 5 5 4 3" xfId="9175" xr:uid="{2FFC2D96-A87D-44B4-A97F-D8BD15FC7D3C}"/>
    <cellStyle name="20% - Accent4 5 5 5" xfId="9176" xr:uid="{17A1F43E-AFFC-4219-B41A-FC31084B6DA6}"/>
    <cellStyle name="20% - Accent4 5 5 5 2" xfId="9177" xr:uid="{4CF2C54A-F257-42D4-892B-39CDF4B1DB13}"/>
    <cellStyle name="20% - Accent4 5 5 5 2 2" xfId="9178" xr:uid="{9CEA7B99-0DDB-4317-820E-BACF206A0700}"/>
    <cellStyle name="20% - Accent4 5 5 5 3" xfId="9179" xr:uid="{D0369573-AEF9-4A7C-92E4-963AF39D8318}"/>
    <cellStyle name="20% - Accent4 5 5 6" xfId="9180" xr:uid="{5F3D3B90-1B61-4892-A35A-AEB4D5B22FC1}"/>
    <cellStyle name="20% - Accent4 5 5 6 2" xfId="9181" xr:uid="{31A04D15-1F0E-4B0A-B475-C07424AEB7B8}"/>
    <cellStyle name="20% - Accent4 5 5 7" xfId="9182" xr:uid="{794DE870-9DE9-4BDA-B999-7A1C18B92D5A}"/>
    <cellStyle name="20% - Accent4 5 6" xfId="9183" xr:uid="{23A00FED-5CCF-4F32-BF17-4D26A1E96255}"/>
    <cellStyle name="20% - Accent4 5 6 2" xfId="9184" xr:uid="{354A3DF2-6BB7-4110-A726-3BFD584AE3DE}"/>
    <cellStyle name="20% - Accent4 5 6 2 2" xfId="9185" xr:uid="{F9064B9F-E697-4AEB-988C-F232B471A754}"/>
    <cellStyle name="20% - Accent4 5 6 2 2 2" xfId="9186" xr:uid="{1A0E0D28-7272-42EC-A467-9659A0D5D241}"/>
    <cellStyle name="20% - Accent4 5 6 2 3" xfId="9187" xr:uid="{6F3B3B68-0EE9-421C-8BA3-30D50A815555}"/>
    <cellStyle name="20% - Accent4 5 6 3" xfId="9188" xr:uid="{0B183C3B-BDA0-45A1-ACD2-EE15EE4DDB76}"/>
    <cellStyle name="20% - Accent4 5 6 3 2" xfId="9189" xr:uid="{DA67DFE6-70D9-4112-9950-92C89A5CE6F3}"/>
    <cellStyle name="20% - Accent4 5 6 3 2 2" xfId="9190" xr:uid="{B93956DA-AF6D-45F4-8035-114DB9F514A4}"/>
    <cellStyle name="20% - Accent4 5 6 3 3" xfId="9191" xr:uid="{0A394556-1065-477F-A2C2-BFA174DAB5C8}"/>
    <cellStyle name="20% - Accent4 5 6 4" xfId="9192" xr:uid="{7118F10B-8E18-4B5B-92F4-1ADA7FEF8F8D}"/>
    <cellStyle name="20% - Accent4 5 6 4 2" xfId="9193" xr:uid="{F82F0994-9268-4B1D-8B74-D8B27A7AAD09}"/>
    <cellStyle name="20% - Accent4 5 6 4 2 2" xfId="9194" xr:uid="{2131F90A-D58E-4D44-9DF3-E201C3A0117A}"/>
    <cellStyle name="20% - Accent4 5 6 4 3" xfId="9195" xr:uid="{644AECE0-D4DB-43DD-9FA0-EC9ECC730CD1}"/>
    <cellStyle name="20% - Accent4 5 6 5" xfId="9196" xr:uid="{0A482607-B335-466E-9993-D6EB004517CD}"/>
    <cellStyle name="20% - Accent4 5 6 5 2" xfId="9197" xr:uid="{2D6D183F-65C5-4327-A32C-8C183261DB34}"/>
    <cellStyle name="20% - Accent4 5 6 6" xfId="9198" xr:uid="{B871B0AC-9841-4B53-A5D8-7A2F02EB8F91}"/>
    <cellStyle name="20% - Accent4 5 7" xfId="9199" xr:uid="{071E04B8-3F23-4AB1-80AC-377A6F1D34C4}"/>
    <cellStyle name="20% - Accent4 5 7 2" xfId="9200" xr:uid="{F5A5B6D7-B6AE-4D28-86FC-789730F6F881}"/>
    <cellStyle name="20% - Accent4 5 7 2 2" xfId="9201" xr:uid="{C92DBF6B-C117-4F17-8541-9CBA78A0FD97}"/>
    <cellStyle name="20% - Accent4 5 7 2 2 2" xfId="9202" xr:uid="{E6726EA6-C5F7-41D1-82C3-9E4CF9E83480}"/>
    <cellStyle name="20% - Accent4 5 7 2 3" xfId="9203" xr:uid="{D55E040A-A790-4C91-80AD-AEBDC6662DB9}"/>
    <cellStyle name="20% - Accent4 5 7 3" xfId="9204" xr:uid="{B16857D9-0CBA-4998-9C69-F1D48F12F7C8}"/>
    <cellStyle name="20% - Accent4 5 7 3 2" xfId="9205" xr:uid="{2806F9C2-996A-40AB-A219-B00DCAFA7AB2}"/>
    <cellStyle name="20% - Accent4 5 7 3 2 2" xfId="9206" xr:uid="{F3EFE8A9-6C02-42BF-A536-3FB16257D0DE}"/>
    <cellStyle name="20% - Accent4 5 7 3 3" xfId="9207" xr:uid="{6F966555-D698-4DCA-BF7A-908E9C26D0D8}"/>
    <cellStyle name="20% - Accent4 5 7 4" xfId="9208" xr:uid="{153C84EB-8C00-49CB-A586-F96FD27B8DEA}"/>
    <cellStyle name="20% - Accent4 5 7 4 2" xfId="9209" xr:uid="{5A4BFCBC-6CF6-41CE-B21B-ECEA088818B1}"/>
    <cellStyle name="20% - Accent4 5 7 4 2 2" xfId="9210" xr:uid="{B39DC6F2-82B8-4986-8A93-0D6352B46BE3}"/>
    <cellStyle name="20% - Accent4 5 7 4 3" xfId="9211" xr:uid="{B3C6023C-CEF8-4799-B5A4-4D88026A0EF6}"/>
    <cellStyle name="20% - Accent4 5 7 5" xfId="9212" xr:uid="{50C77382-CAF2-4584-A9EA-75FFC1032F44}"/>
    <cellStyle name="20% - Accent4 5 7 5 2" xfId="9213" xr:uid="{02FEBCDC-9729-4E93-9C45-E3C3D43D85A1}"/>
    <cellStyle name="20% - Accent4 5 7 6" xfId="9214" xr:uid="{341336AB-144E-4948-BA6C-16C86F4168EC}"/>
    <cellStyle name="20% - Accent4 5 8" xfId="9215" xr:uid="{1E6C1785-9073-4C49-B135-B8A5CA0ECD6E}"/>
    <cellStyle name="20% - Accent4 5 8 2" xfId="9216" xr:uid="{EF98033B-ECBF-40FC-9894-EB37D3ECE0B3}"/>
    <cellStyle name="20% - Accent4 5 8 2 2" xfId="9217" xr:uid="{280CF7C8-51E5-4046-BCDB-D559DB74B5C0}"/>
    <cellStyle name="20% - Accent4 5 8 2 2 2" xfId="9218" xr:uid="{332450A1-AC40-472A-9E24-BEA5D84E61EB}"/>
    <cellStyle name="20% - Accent4 5 8 2 3" xfId="9219" xr:uid="{97CCA5F5-C26D-459C-A70E-9ED486C323CE}"/>
    <cellStyle name="20% - Accent4 5 8 3" xfId="9220" xr:uid="{DAAD1EB3-A191-4A13-B2E1-DFAEC768387C}"/>
    <cellStyle name="20% - Accent4 5 8 3 2" xfId="9221" xr:uid="{54DA3364-97DB-4BCA-8BA5-75A39A49BAE4}"/>
    <cellStyle name="20% - Accent4 5 8 3 2 2" xfId="9222" xr:uid="{6FCF9304-4578-4783-A9C7-8ACA3230A615}"/>
    <cellStyle name="20% - Accent4 5 8 3 3" xfId="9223" xr:uid="{F7EDE8A7-C22D-440B-9828-E1403D5E459C}"/>
    <cellStyle name="20% - Accent4 5 8 4" xfId="9224" xr:uid="{1F9C9874-3A6E-46BF-8B71-C309087C02B0}"/>
    <cellStyle name="20% - Accent4 5 8 4 2" xfId="9225" xr:uid="{9ACBAA7B-05FC-4F52-BFA4-2AF02729BFE4}"/>
    <cellStyle name="20% - Accent4 5 8 4 2 2" xfId="9226" xr:uid="{6412ADDF-0078-4F67-A34C-131EF8AE1F6E}"/>
    <cellStyle name="20% - Accent4 5 8 4 3" xfId="9227" xr:uid="{EA283EF5-781C-459A-BCC8-CBF7CCF169AE}"/>
    <cellStyle name="20% - Accent4 5 8 5" xfId="9228" xr:uid="{160BCBAA-21FF-4940-AC03-03FF0EBD8C3B}"/>
    <cellStyle name="20% - Accent4 5 8 5 2" xfId="9229" xr:uid="{13F3D358-2DA5-4AC9-AF6C-E6221F7E4DDE}"/>
    <cellStyle name="20% - Accent4 5 8 6" xfId="9230" xr:uid="{C3D0E6A7-A278-4847-BB38-EBB93D281DC7}"/>
    <cellStyle name="20% - Accent4 5 9" xfId="9231" xr:uid="{04D8EDA8-E34E-4ACC-AEFD-05D212676862}"/>
    <cellStyle name="20% - Accent4 5 9 2" xfId="9232" xr:uid="{29EDF2C0-3361-4407-84E7-46838666DC4B}"/>
    <cellStyle name="20% - Accent4 5 9 2 2" xfId="9233" xr:uid="{FB20DC9A-ADEE-47C4-BBEC-251FE22880A2}"/>
    <cellStyle name="20% - Accent4 5 9 2 2 2" xfId="9234" xr:uid="{B6409BB1-3B37-4A88-BCED-55E3F8B5C6F5}"/>
    <cellStyle name="20% - Accent4 5 9 2 3" xfId="9235" xr:uid="{FB9DF8DF-89E4-4C3F-B716-4C8204068AF8}"/>
    <cellStyle name="20% - Accent4 5 9 3" xfId="9236" xr:uid="{87AF0694-261C-476D-AB27-AF03C910542B}"/>
    <cellStyle name="20% - Accent4 5 9 3 2" xfId="9237" xr:uid="{8E8FEBEB-D962-45B2-A4E9-77FE58B5586D}"/>
    <cellStyle name="20% - Accent4 5 9 3 2 2" xfId="9238" xr:uid="{08716D4B-0C93-431F-8BFA-061A90451AA6}"/>
    <cellStyle name="20% - Accent4 5 9 3 3" xfId="9239" xr:uid="{3D798BBF-269E-4FA2-80C0-50FB387BCC3C}"/>
    <cellStyle name="20% - Accent4 5 9 4" xfId="9240" xr:uid="{07E2C2E7-453A-4A90-9061-70E9332DFF72}"/>
    <cellStyle name="20% - Accent4 5 9 4 2" xfId="9241" xr:uid="{26890D36-7FF7-429C-AA04-1222CC4B8029}"/>
    <cellStyle name="20% - Accent4 5 9 4 2 2" xfId="9242" xr:uid="{A718A4C3-B760-463E-91AF-4D354915850C}"/>
    <cellStyle name="20% - Accent4 5 9 4 3" xfId="9243" xr:uid="{E0F48709-D32C-46AC-A30D-BA9DFC004926}"/>
    <cellStyle name="20% - Accent4 5 9 5" xfId="9244" xr:uid="{9F6F4DFE-7F6D-473D-AA28-45DF613DAD9C}"/>
    <cellStyle name="20% - Accent4 5 9 5 2" xfId="9245" xr:uid="{445E7F59-F896-4AD4-9A6F-74171E5B4DA0}"/>
    <cellStyle name="20% - Accent4 5 9 6" xfId="9246" xr:uid="{FDA09BDB-8D38-4D67-88DB-390C90BF74F0}"/>
    <cellStyle name="20% - Accent4 6" xfId="9247" xr:uid="{C2177D9A-0BDC-47B5-A665-2C6AB610C2D5}"/>
    <cellStyle name="20% - Accent4 6 10" xfId="9248" xr:uid="{9D062B5E-CC0A-4134-B7B7-6A4BF65BF3F4}"/>
    <cellStyle name="20% - Accent4 6 10 2" xfId="9249" xr:uid="{0902F46D-4DF6-4799-806E-50E6F7292C75}"/>
    <cellStyle name="20% - Accent4 6 10 2 2" xfId="9250" xr:uid="{3FB387F5-1F3E-4E18-AE3F-57945D3E0F59}"/>
    <cellStyle name="20% - Accent4 6 10 2 2 2" xfId="9251" xr:uid="{D2D25933-F785-4CB8-952B-4A08FE9E940D}"/>
    <cellStyle name="20% - Accent4 6 10 2 3" xfId="9252" xr:uid="{60EA3C7A-8CD5-41C5-99E7-6F0ADB5F0821}"/>
    <cellStyle name="20% - Accent4 6 10 3" xfId="9253" xr:uid="{6333B528-B8BC-46DA-BA4E-31ED192B07D0}"/>
    <cellStyle name="20% - Accent4 6 10 3 2" xfId="9254" xr:uid="{2B91C7CC-5217-4AF4-A95F-2E650601D2BE}"/>
    <cellStyle name="20% - Accent4 6 10 3 2 2" xfId="9255" xr:uid="{C8CD96DD-0DDC-4F10-89DF-EEED0149D857}"/>
    <cellStyle name="20% - Accent4 6 10 3 3" xfId="9256" xr:uid="{F77E66F5-C840-46FD-ABD5-5CFAFC3E48F9}"/>
    <cellStyle name="20% - Accent4 6 10 4" xfId="9257" xr:uid="{FA6763AD-56CF-4536-B2B4-95D1453FAB7D}"/>
    <cellStyle name="20% - Accent4 6 10 4 2" xfId="9258" xr:uid="{CAF1E527-C319-4B20-B123-AFE3C11F7DCF}"/>
    <cellStyle name="20% - Accent4 6 10 4 2 2" xfId="9259" xr:uid="{8996E1FF-A983-4437-B97A-FCF8113A7DE0}"/>
    <cellStyle name="20% - Accent4 6 10 4 3" xfId="9260" xr:uid="{60110DAE-C89A-4DF6-8FC3-C5128B0C6612}"/>
    <cellStyle name="20% - Accent4 6 10 5" xfId="9261" xr:uid="{43CC0DE7-A8B4-457B-BCA0-4240199A8C09}"/>
    <cellStyle name="20% - Accent4 6 10 5 2" xfId="9262" xr:uid="{CB7D2727-B095-41B4-A242-1ED72C3359A8}"/>
    <cellStyle name="20% - Accent4 6 10 6" xfId="9263" xr:uid="{3F967DED-5DF1-4B4A-86BD-199C7B2F86DA}"/>
    <cellStyle name="20% - Accent4 6 11" xfId="9264" xr:uid="{735D7B48-18BD-4DD3-9C01-7C932F9ACE53}"/>
    <cellStyle name="20% - Accent4 6 11 2" xfId="9265" xr:uid="{A4F5EF90-CA9D-4E92-B8C4-8D1817C4E09A}"/>
    <cellStyle name="20% - Accent4 6 11 2 2" xfId="9266" xr:uid="{97203343-C51B-406B-9D8D-2A3DC1AFB213}"/>
    <cellStyle name="20% - Accent4 6 11 3" xfId="9267" xr:uid="{45FE1A8B-4399-4487-B784-9ABB9D761801}"/>
    <cellStyle name="20% - Accent4 6 12" xfId="9268" xr:uid="{1897F902-03EE-444A-B981-E99698551A21}"/>
    <cellStyle name="20% - Accent4 6 12 2" xfId="9269" xr:uid="{0F2B3874-FD9F-4AF8-832F-936DEF9C69B6}"/>
    <cellStyle name="20% - Accent4 6 12 2 2" xfId="9270" xr:uid="{25FD3071-E6D7-4542-84D6-49B06C3126D1}"/>
    <cellStyle name="20% - Accent4 6 12 3" xfId="9271" xr:uid="{CF6CED1C-1FEB-4539-9171-CE56AA6D28AC}"/>
    <cellStyle name="20% - Accent4 6 13" xfId="9272" xr:uid="{C230351E-2BB3-4C0E-B63A-E98BFEFF4FAC}"/>
    <cellStyle name="20% - Accent4 6 13 2" xfId="9273" xr:uid="{C2551C4C-866C-4EDA-8650-4C9A806EA07B}"/>
    <cellStyle name="20% - Accent4 6 13 2 2" xfId="9274" xr:uid="{EEE811A8-CD1B-4A05-9077-45283B07D6F2}"/>
    <cellStyle name="20% - Accent4 6 13 3" xfId="9275" xr:uid="{0722E8B7-5B87-4458-989E-8BD4D7D7E13E}"/>
    <cellStyle name="20% - Accent4 6 14" xfId="9276" xr:uid="{66E8962B-55BF-47DF-B69E-9CF5486CCAE1}"/>
    <cellStyle name="20% - Accent4 6 14 2" xfId="9277" xr:uid="{F6999E15-9458-4832-B160-31416C69160B}"/>
    <cellStyle name="20% - Accent4 6 14 2 2" xfId="9278" xr:uid="{D3ECC674-7C88-4659-A90C-987864AF7765}"/>
    <cellStyle name="20% - Accent4 6 14 3" xfId="9279" xr:uid="{74EE6FD4-C9F7-4515-B1E3-4C564C46D1AF}"/>
    <cellStyle name="20% - Accent4 6 15" xfId="9280" xr:uid="{3E368CC4-09EE-4EDF-9CB8-96088CC2C1CC}"/>
    <cellStyle name="20% - Accent4 6 15 2" xfId="9281" xr:uid="{13AA4A3C-E1E5-4A4D-8092-632184943666}"/>
    <cellStyle name="20% - Accent4 6 16" xfId="9282" xr:uid="{B1BB903B-A05C-489A-BADF-760363A51E95}"/>
    <cellStyle name="20% - Accent4 6 2" xfId="9283" xr:uid="{B01F1D13-8C7E-46C1-AAA2-D873D5974BD0}"/>
    <cellStyle name="20% - Accent4 6 2 2" xfId="9284" xr:uid="{83FCE0AE-B4C0-4362-9862-21D1D19DBB40}"/>
    <cellStyle name="20% - Accent4 6 2 2 2" xfId="9285" xr:uid="{078D2CD8-08A3-41C7-AF5D-F8E7045A3F2D}"/>
    <cellStyle name="20% - Accent4 6 2 2 2 2" xfId="9286" xr:uid="{BCD4AE65-9EFC-43DD-B3E6-A25565D4B8D7}"/>
    <cellStyle name="20% - Accent4 6 2 2 2 2 2" xfId="9287" xr:uid="{8F48A2B2-3E23-4B76-9D6B-A894527ABA12}"/>
    <cellStyle name="20% - Accent4 6 2 2 2 2 2 2" xfId="9288" xr:uid="{0C1D5B44-A903-4A1D-89CF-1DC68D82C94C}"/>
    <cellStyle name="20% - Accent4 6 2 2 2 2 3" xfId="9289" xr:uid="{DFEE1944-0657-45C2-A674-85EFF49B39C4}"/>
    <cellStyle name="20% - Accent4 6 2 2 2 3" xfId="9290" xr:uid="{0E45C291-71D0-4155-96A5-2F0A41BB2460}"/>
    <cellStyle name="20% - Accent4 6 2 2 2 3 2" xfId="9291" xr:uid="{39940977-0DD6-43F9-9797-4EE9730B854C}"/>
    <cellStyle name="20% - Accent4 6 2 2 2 3 2 2" xfId="9292" xr:uid="{255390ED-5317-480A-8E61-6C00D599BD45}"/>
    <cellStyle name="20% - Accent4 6 2 2 2 3 3" xfId="9293" xr:uid="{382E9AA1-2EDA-4D7A-91F5-E5437C140CDD}"/>
    <cellStyle name="20% - Accent4 6 2 2 2 4" xfId="9294" xr:uid="{6DBC0605-7F12-4E85-A847-22F70F2BCFA0}"/>
    <cellStyle name="20% - Accent4 6 2 2 2 4 2" xfId="9295" xr:uid="{4947141A-88F5-4BAD-8DA0-E9F7417A5E0D}"/>
    <cellStyle name="20% - Accent4 6 2 2 2 4 2 2" xfId="9296" xr:uid="{246D1674-2348-4B6C-A845-A0038509CE8E}"/>
    <cellStyle name="20% - Accent4 6 2 2 2 4 3" xfId="9297" xr:uid="{C50B9707-9FAF-4314-8517-C2F65F6C9F86}"/>
    <cellStyle name="20% - Accent4 6 2 2 2 5" xfId="9298" xr:uid="{6833859A-36F2-43F9-804C-FFEA30A7D6C5}"/>
    <cellStyle name="20% - Accent4 6 2 2 2 5 2" xfId="9299" xr:uid="{0A595D54-EBD7-4B3C-9973-75179F7E80BD}"/>
    <cellStyle name="20% - Accent4 6 2 2 2 6" xfId="9300" xr:uid="{21B22423-0A94-46E9-B22A-9E0F33CDE16F}"/>
    <cellStyle name="20% - Accent4 6 2 2 3" xfId="9301" xr:uid="{EE1F35FD-2BAC-4658-A031-8458D8E9A49A}"/>
    <cellStyle name="20% - Accent4 6 2 2 3 2" xfId="9302" xr:uid="{044BF50A-239C-4C74-944F-C91D1FDE0523}"/>
    <cellStyle name="20% - Accent4 6 2 2 3 2 2" xfId="9303" xr:uid="{68ABB46D-3126-4334-B085-A1C20ACB6027}"/>
    <cellStyle name="20% - Accent4 6 2 2 3 3" xfId="9304" xr:uid="{45A349D7-18DA-400F-AF3C-0DAE49488362}"/>
    <cellStyle name="20% - Accent4 6 2 2 4" xfId="9305" xr:uid="{8AEFCA7E-B053-4FE1-ABF2-59C417C26067}"/>
    <cellStyle name="20% - Accent4 6 2 2 4 2" xfId="9306" xr:uid="{B219BB42-66D8-41F4-96E6-D14DAB7E8B6D}"/>
    <cellStyle name="20% - Accent4 6 2 2 4 2 2" xfId="9307" xr:uid="{326FD706-CC32-40AF-9FEF-0C94D689F238}"/>
    <cellStyle name="20% - Accent4 6 2 2 4 3" xfId="9308" xr:uid="{8D408B6B-B707-4C00-A105-6605F311FFE0}"/>
    <cellStyle name="20% - Accent4 6 2 2 5" xfId="9309" xr:uid="{E02B500D-312B-4E6F-B347-CBD47903900C}"/>
    <cellStyle name="20% - Accent4 6 2 2 5 2" xfId="9310" xr:uid="{605D74F1-076D-4D5C-82BC-E05BC0DB9DC8}"/>
    <cellStyle name="20% - Accent4 6 2 2 5 2 2" xfId="9311" xr:uid="{AED70D1E-1AFF-44FE-B5CD-A94927493EF1}"/>
    <cellStyle name="20% - Accent4 6 2 2 5 3" xfId="9312" xr:uid="{C5D9EE44-7BB5-403C-8ACE-0C9AED5A3F79}"/>
    <cellStyle name="20% - Accent4 6 2 2 6" xfId="9313" xr:uid="{22985640-86CE-494D-B84A-F1A756B72FB7}"/>
    <cellStyle name="20% - Accent4 6 2 2 6 2" xfId="9314" xr:uid="{B8BC3EBB-F475-4D6B-9A94-9E4631D804D7}"/>
    <cellStyle name="20% - Accent4 6 2 2 7" xfId="9315" xr:uid="{8BC65C98-61E4-4664-80BB-4A90AB49FC93}"/>
    <cellStyle name="20% - Accent4 6 2 3" xfId="9316" xr:uid="{DA7F6E31-5523-4F7E-8294-DBF531DF4151}"/>
    <cellStyle name="20% - Accent4 6 2 3 2" xfId="9317" xr:uid="{2BD65B91-527B-4096-865C-E3F3AB490F43}"/>
    <cellStyle name="20% - Accent4 6 2 3 2 2" xfId="9318" xr:uid="{071DA7CF-6DFB-4C12-BCF7-6C0A5485ACAC}"/>
    <cellStyle name="20% - Accent4 6 2 3 2 2 2" xfId="9319" xr:uid="{7665AF3E-F638-47CE-B939-0FD67CC28102}"/>
    <cellStyle name="20% - Accent4 6 2 3 2 3" xfId="9320" xr:uid="{49B963CD-1DF7-4AE7-A0D5-D6FB41E2E4E7}"/>
    <cellStyle name="20% - Accent4 6 2 3 3" xfId="9321" xr:uid="{3A582832-3206-4FF2-8CDA-AB31CFDB087C}"/>
    <cellStyle name="20% - Accent4 6 2 3 3 2" xfId="9322" xr:uid="{906AD8D6-2986-4E1E-9802-CBFBFD7C1C70}"/>
    <cellStyle name="20% - Accent4 6 2 3 3 2 2" xfId="9323" xr:uid="{CFA881DC-226A-4B54-9391-440FE9AA510A}"/>
    <cellStyle name="20% - Accent4 6 2 3 3 3" xfId="9324" xr:uid="{5DDD382D-FB12-4107-B6DE-A7996F0E47C8}"/>
    <cellStyle name="20% - Accent4 6 2 3 4" xfId="9325" xr:uid="{2E9406FF-6762-4682-9F6B-1158C6D88E43}"/>
    <cellStyle name="20% - Accent4 6 2 3 4 2" xfId="9326" xr:uid="{D8BE55AD-BDBA-40FF-B70B-DB76B4A4BEDF}"/>
    <cellStyle name="20% - Accent4 6 2 3 4 2 2" xfId="9327" xr:uid="{A29A8937-3496-43EB-A106-96FB318B2967}"/>
    <cellStyle name="20% - Accent4 6 2 3 4 3" xfId="9328" xr:uid="{883F2726-B781-47AA-A4D8-BACF10CE897C}"/>
    <cellStyle name="20% - Accent4 6 2 3 5" xfId="9329" xr:uid="{DD76EB39-3578-41EF-AFC5-2D7F299A5D4E}"/>
    <cellStyle name="20% - Accent4 6 2 3 5 2" xfId="9330" xr:uid="{3B7C3013-653C-4675-A2E1-415185231570}"/>
    <cellStyle name="20% - Accent4 6 2 3 6" xfId="9331" xr:uid="{542B4AB0-6367-4475-B4EC-D0627D3FCB87}"/>
    <cellStyle name="20% - Accent4 6 2 4" xfId="9332" xr:uid="{784F7190-2DA0-4AB5-9A52-E81250727BDF}"/>
    <cellStyle name="20% - Accent4 6 2 4 2" xfId="9333" xr:uid="{785C1269-A6B0-4A13-88DE-F9780E3AA50A}"/>
    <cellStyle name="20% - Accent4 6 2 4 2 2" xfId="9334" xr:uid="{0C897F1F-F336-44F3-AF42-3428EE10989C}"/>
    <cellStyle name="20% - Accent4 6 2 4 3" xfId="9335" xr:uid="{72769229-E88E-4214-9372-14C8944A1A28}"/>
    <cellStyle name="20% - Accent4 6 2 5" xfId="9336" xr:uid="{F892401F-5FFB-44E5-ABB8-DC83CFE8AB45}"/>
    <cellStyle name="20% - Accent4 6 2 5 2" xfId="9337" xr:uid="{C365B9B6-4AD2-4B89-B6B1-BA6DA966822E}"/>
    <cellStyle name="20% - Accent4 6 2 5 2 2" xfId="9338" xr:uid="{BFED0370-0FD6-42D8-B7B3-F1908CFD9BB3}"/>
    <cellStyle name="20% - Accent4 6 2 5 3" xfId="9339" xr:uid="{757B4446-A470-4D68-B982-2F4F5B071D81}"/>
    <cellStyle name="20% - Accent4 6 2 6" xfId="9340" xr:uid="{53835822-7301-4EFA-AF22-FC95D83A901C}"/>
    <cellStyle name="20% - Accent4 6 2 6 2" xfId="9341" xr:uid="{4B33CFD1-0E98-4963-B31E-5D72972A2B99}"/>
    <cellStyle name="20% - Accent4 6 2 6 2 2" xfId="9342" xr:uid="{F1E6B450-A82E-4509-9766-D26DE8619AA9}"/>
    <cellStyle name="20% - Accent4 6 2 6 3" xfId="9343" xr:uid="{D8D8F820-B31B-4AE6-99C5-258E3F9CDA83}"/>
    <cellStyle name="20% - Accent4 6 2 7" xfId="9344" xr:uid="{84CA218C-2942-41D7-9ACE-2485F2CD914C}"/>
    <cellStyle name="20% - Accent4 6 2 7 2" xfId="9345" xr:uid="{7016FCAF-99A1-45B8-971E-3A2117956009}"/>
    <cellStyle name="20% - Accent4 6 2 8" xfId="9346" xr:uid="{82F7EB54-8AFD-4D57-A165-66EE3E2D0E05}"/>
    <cellStyle name="20% - Accent4 6 3" xfId="9347" xr:uid="{87B41605-36BE-43CE-8B99-00F8CEC9E10F}"/>
    <cellStyle name="20% - Accent4 6 3 2" xfId="9348" xr:uid="{81CAAF78-5D39-45AB-89A8-B4C594288F34}"/>
    <cellStyle name="20% - Accent4 6 3 2 2" xfId="9349" xr:uid="{A9076420-7661-47B6-94B8-B13B40912B4E}"/>
    <cellStyle name="20% - Accent4 6 3 2 2 2" xfId="9350" xr:uid="{77D0AB49-13F8-41B6-A08F-40E14EDF1FA7}"/>
    <cellStyle name="20% - Accent4 6 3 2 2 2 2" xfId="9351" xr:uid="{2B53C8BF-639E-410B-A8A3-E8F3E898B9D3}"/>
    <cellStyle name="20% - Accent4 6 3 2 2 2 2 2" xfId="9352" xr:uid="{4A22C32A-0558-40B5-BA53-33FF2EAF2ABA}"/>
    <cellStyle name="20% - Accent4 6 3 2 2 2 3" xfId="9353" xr:uid="{7DD06A60-0B16-4B05-8708-8B2890668BB2}"/>
    <cellStyle name="20% - Accent4 6 3 2 2 3" xfId="9354" xr:uid="{A5DF488C-3874-4628-8DC3-9F9BE4AB6F48}"/>
    <cellStyle name="20% - Accent4 6 3 2 2 3 2" xfId="9355" xr:uid="{EDFF167E-6E90-4613-A61F-DCD575ABBBB2}"/>
    <cellStyle name="20% - Accent4 6 3 2 2 3 2 2" xfId="9356" xr:uid="{193DCC4C-ECEE-4800-B821-49438AA96F2B}"/>
    <cellStyle name="20% - Accent4 6 3 2 2 3 3" xfId="9357" xr:uid="{0557FBF3-EDA5-4433-8DAC-6C6B0267E9C7}"/>
    <cellStyle name="20% - Accent4 6 3 2 2 4" xfId="9358" xr:uid="{6824B059-E891-4CED-A55F-ED5274EF409F}"/>
    <cellStyle name="20% - Accent4 6 3 2 2 4 2" xfId="9359" xr:uid="{DF144700-F036-4582-8D28-0B652A87D182}"/>
    <cellStyle name="20% - Accent4 6 3 2 2 4 2 2" xfId="9360" xr:uid="{28EA4E48-34B3-4A71-918C-4B4C8C3C0458}"/>
    <cellStyle name="20% - Accent4 6 3 2 2 4 3" xfId="9361" xr:uid="{92C55DF2-EC29-41B9-989A-6A7BC02DBCF6}"/>
    <cellStyle name="20% - Accent4 6 3 2 2 5" xfId="9362" xr:uid="{2463397C-ED7C-444D-BB59-AE5216CCD64F}"/>
    <cellStyle name="20% - Accent4 6 3 2 2 5 2" xfId="9363" xr:uid="{611EA8A2-BC74-4CD9-8661-4E852634BA74}"/>
    <cellStyle name="20% - Accent4 6 3 2 2 6" xfId="9364" xr:uid="{5DA18561-8C64-4DFA-BFE4-3883D110888A}"/>
    <cellStyle name="20% - Accent4 6 3 2 3" xfId="9365" xr:uid="{BB849BBF-D9A8-4C34-AB24-DF9689234933}"/>
    <cellStyle name="20% - Accent4 6 3 2 3 2" xfId="9366" xr:uid="{C5A96707-23CA-4FDC-A510-E5B0E30BA7EA}"/>
    <cellStyle name="20% - Accent4 6 3 2 3 2 2" xfId="9367" xr:uid="{E6A2FB35-6D70-4A13-B822-7E67C6A901B2}"/>
    <cellStyle name="20% - Accent4 6 3 2 3 3" xfId="9368" xr:uid="{4B53FC6B-F2EB-495C-980C-D0F107FEEB1E}"/>
    <cellStyle name="20% - Accent4 6 3 2 4" xfId="9369" xr:uid="{4D52014A-D82B-46E3-BB33-B41076A65A80}"/>
    <cellStyle name="20% - Accent4 6 3 2 4 2" xfId="9370" xr:uid="{0A5EF64E-EFCB-4742-8D5D-C1D7B67C2D28}"/>
    <cellStyle name="20% - Accent4 6 3 2 4 2 2" xfId="9371" xr:uid="{27D8C91F-2205-4235-8801-A0098654B696}"/>
    <cellStyle name="20% - Accent4 6 3 2 4 3" xfId="9372" xr:uid="{4BBAC367-3D71-4A65-B49F-C9C662F008C0}"/>
    <cellStyle name="20% - Accent4 6 3 2 5" xfId="9373" xr:uid="{60457D5F-3A1D-4C04-BCBB-F422F1FD4F3B}"/>
    <cellStyle name="20% - Accent4 6 3 2 5 2" xfId="9374" xr:uid="{990A763A-9B02-4405-A502-21A1A38FA638}"/>
    <cellStyle name="20% - Accent4 6 3 2 5 2 2" xfId="9375" xr:uid="{6B18FB6D-95BD-4385-9480-AE5C1E25D6F6}"/>
    <cellStyle name="20% - Accent4 6 3 2 5 3" xfId="9376" xr:uid="{D710664A-BFCD-4E6F-9F4B-0B02B55EC1BA}"/>
    <cellStyle name="20% - Accent4 6 3 2 6" xfId="9377" xr:uid="{8580912A-5312-44D4-A6FB-02A258E429B6}"/>
    <cellStyle name="20% - Accent4 6 3 2 6 2" xfId="9378" xr:uid="{AAD9CF47-487C-4EFE-840D-7A2DE8CFB63A}"/>
    <cellStyle name="20% - Accent4 6 3 2 7" xfId="9379" xr:uid="{A50371F9-DF03-4159-87AB-758B57085AAC}"/>
    <cellStyle name="20% - Accent4 6 3 3" xfId="9380" xr:uid="{85995EE2-8DC3-4D34-AC5E-0CC2D9880AD6}"/>
    <cellStyle name="20% - Accent4 6 3 3 2" xfId="9381" xr:uid="{DFCEFA06-6659-4E29-A3B9-018B1DBC1A3D}"/>
    <cellStyle name="20% - Accent4 6 3 3 2 2" xfId="9382" xr:uid="{FDDE2451-273F-4A39-A886-16600FC2A09B}"/>
    <cellStyle name="20% - Accent4 6 3 3 2 2 2" xfId="9383" xr:uid="{98F00C28-C6CB-4AD6-907F-40F9BC50910C}"/>
    <cellStyle name="20% - Accent4 6 3 3 2 3" xfId="9384" xr:uid="{EDA34F9E-0D39-429B-B40B-287D1AE2E73B}"/>
    <cellStyle name="20% - Accent4 6 3 3 3" xfId="9385" xr:uid="{97D3B4AE-4454-424D-BA31-6DD79FD6DB95}"/>
    <cellStyle name="20% - Accent4 6 3 3 3 2" xfId="9386" xr:uid="{593153FD-ACD3-4F6C-870C-797062E792FE}"/>
    <cellStyle name="20% - Accent4 6 3 3 3 2 2" xfId="9387" xr:uid="{FACD257D-8715-4A95-9863-AF54072C3FA7}"/>
    <cellStyle name="20% - Accent4 6 3 3 3 3" xfId="9388" xr:uid="{D4BA6F74-125D-43BF-8C1A-FC8355C810B5}"/>
    <cellStyle name="20% - Accent4 6 3 3 4" xfId="9389" xr:uid="{E294470F-C499-4E15-815D-0464E4642AE6}"/>
    <cellStyle name="20% - Accent4 6 3 3 4 2" xfId="9390" xr:uid="{A5E051F2-BC54-4984-9D73-C4C147BF7882}"/>
    <cellStyle name="20% - Accent4 6 3 3 4 2 2" xfId="9391" xr:uid="{48EAF216-D260-4142-8268-583BF88B51CF}"/>
    <cellStyle name="20% - Accent4 6 3 3 4 3" xfId="9392" xr:uid="{8D471439-F3CD-41C6-8298-BB9F15248E67}"/>
    <cellStyle name="20% - Accent4 6 3 3 5" xfId="9393" xr:uid="{4D535173-44B2-48FD-9D25-D0884811AFE0}"/>
    <cellStyle name="20% - Accent4 6 3 3 5 2" xfId="9394" xr:uid="{CC79273D-3B8B-45BF-AE3D-A1ED79AC98C0}"/>
    <cellStyle name="20% - Accent4 6 3 3 6" xfId="9395" xr:uid="{516497E1-03E6-4BC9-A7E6-147F2D92AE54}"/>
    <cellStyle name="20% - Accent4 6 3 4" xfId="9396" xr:uid="{862933A9-25C7-43B2-BB8F-00A3DA850A1F}"/>
    <cellStyle name="20% - Accent4 6 3 4 2" xfId="9397" xr:uid="{B0C0CEBB-F2E7-43E7-9BCB-EA0112660B84}"/>
    <cellStyle name="20% - Accent4 6 3 4 2 2" xfId="9398" xr:uid="{3D99932C-770B-4483-97A4-2CAA539A0427}"/>
    <cellStyle name="20% - Accent4 6 3 4 3" xfId="9399" xr:uid="{5AAB86C8-6D5B-4D3D-9703-FA5090EB1294}"/>
    <cellStyle name="20% - Accent4 6 3 5" xfId="9400" xr:uid="{6D6AD69E-544D-419A-818B-60A6694C21CB}"/>
    <cellStyle name="20% - Accent4 6 3 5 2" xfId="9401" xr:uid="{2F22B6DF-C847-44D3-B40A-3A63B7D95D55}"/>
    <cellStyle name="20% - Accent4 6 3 5 2 2" xfId="9402" xr:uid="{D3CD7DE5-A618-44B3-96F3-3EF78F7237D3}"/>
    <cellStyle name="20% - Accent4 6 3 5 3" xfId="9403" xr:uid="{26E5361F-743A-4F20-AAD6-1BE172C84350}"/>
    <cellStyle name="20% - Accent4 6 3 6" xfId="9404" xr:uid="{030E100A-58B7-4A72-95FD-0C5AB05BB5B7}"/>
    <cellStyle name="20% - Accent4 6 3 6 2" xfId="9405" xr:uid="{B4EB1AF0-1A6C-4A5D-8B76-2935B42A6713}"/>
    <cellStyle name="20% - Accent4 6 3 6 2 2" xfId="9406" xr:uid="{4D5597C3-8022-40C0-9EBC-DFF7F0555AFA}"/>
    <cellStyle name="20% - Accent4 6 3 6 3" xfId="9407" xr:uid="{08A09F7D-7077-446F-B797-DEE582B1B320}"/>
    <cellStyle name="20% - Accent4 6 3 7" xfId="9408" xr:uid="{A4396492-3CB7-42A2-90B2-8BDCFD52F9BB}"/>
    <cellStyle name="20% - Accent4 6 3 7 2" xfId="9409" xr:uid="{0DAE11A9-A52F-4792-9031-6C80BF13EFE3}"/>
    <cellStyle name="20% - Accent4 6 3 8" xfId="9410" xr:uid="{A81C97E0-16A2-42E7-B394-DDDD039C6BAC}"/>
    <cellStyle name="20% - Accent4 6 4" xfId="9411" xr:uid="{34160FCA-9594-4DB0-A2D4-B57B9D1BD70E}"/>
    <cellStyle name="20% - Accent4 6 4 2" xfId="9412" xr:uid="{D433FECE-1201-40C9-B20B-CFA2B874F4FE}"/>
    <cellStyle name="20% - Accent4 6 4 2 2" xfId="9413" xr:uid="{E4FE13F6-616D-448A-87D7-4858CD345FA5}"/>
    <cellStyle name="20% - Accent4 6 4 2 2 2" xfId="9414" xr:uid="{B1B4FA53-FE6F-4787-8A50-EA63045CA7D7}"/>
    <cellStyle name="20% - Accent4 6 4 2 2 2 2" xfId="9415" xr:uid="{A15B5E72-D4FC-4360-8695-A39872B0A5FF}"/>
    <cellStyle name="20% - Accent4 6 4 2 2 3" xfId="9416" xr:uid="{64DD27EF-0AB1-47EB-B7C2-3C444D622613}"/>
    <cellStyle name="20% - Accent4 6 4 2 3" xfId="9417" xr:uid="{4C8771B1-5B17-4495-9AAE-87D8774CBE47}"/>
    <cellStyle name="20% - Accent4 6 4 2 3 2" xfId="9418" xr:uid="{9CF2378C-C675-414A-9103-C9F10AB6DE7E}"/>
    <cellStyle name="20% - Accent4 6 4 2 3 2 2" xfId="9419" xr:uid="{649FA7D1-F886-4015-A253-1E3F59E86AE9}"/>
    <cellStyle name="20% - Accent4 6 4 2 3 3" xfId="9420" xr:uid="{A8C67F9C-8D75-49FF-A4E2-9B1A9F6F964A}"/>
    <cellStyle name="20% - Accent4 6 4 2 4" xfId="9421" xr:uid="{0C4D5468-5FE0-4FB2-8EF7-E1875F391CFF}"/>
    <cellStyle name="20% - Accent4 6 4 2 4 2" xfId="9422" xr:uid="{3F7F673D-989A-4131-85ED-A2625AF1EE93}"/>
    <cellStyle name="20% - Accent4 6 4 2 4 2 2" xfId="9423" xr:uid="{0914485E-248F-4B2C-A2AC-09E01C497FAE}"/>
    <cellStyle name="20% - Accent4 6 4 2 4 3" xfId="9424" xr:uid="{795EB9FC-1B1F-43E7-BE0D-7EAAC78F71FB}"/>
    <cellStyle name="20% - Accent4 6 4 2 5" xfId="9425" xr:uid="{B76C320A-E796-41C8-8039-6046C2851BBC}"/>
    <cellStyle name="20% - Accent4 6 4 2 5 2" xfId="9426" xr:uid="{CFE89072-3088-4535-B32F-58A10C7F84D2}"/>
    <cellStyle name="20% - Accent4 6 4 2 6" xfId="9427" xr:uid="{E10E79D0-A15C-443F-968C-87B05A52388B}"/>
    <cellStyle name="20% - Accent4 6 4 3" xfId="9428" xr:uid="{37A83F60-9EC3-4DF2-A49A-0D7492B7FFE2}"/>
    <cellStyle name="20% - Accent4 6 4 3 2" xfId="9429" xr:uid="{9CF57AD0-57D6-44DF-BB83-9CBF4A934489}"/>
    <cellStyle name="20% - Accent4 6 4 3 2 2" xfId="9430" xr:uid="{0D04092F-B167-4DF6-8A3F-56B1203D1AF1}"/>
    <cellStyle name="20% - Accent4 6 4 3 3" xfId="9431" xr:uid="{B33F30F6-4089-49C9-A90C-1907C4ED1FBE}"/>
    <cellStyle name="20% - Accent4 6 4 4" xfId="9432" xr:uid="{ADECCAF1-0C4E-4175-AF83-2948F0116CD8}"/>
    <cellStyle name="20% - Accent4 6 4 4 2" xfId="9433" xr:uid="{32CDAD06-A6BF-4B28-9135-88CD35FBC92A}"/>
    <cellStyle name="20% - Accent4 6 4 4 2 2" xfId="9434" xr:uid="{D9B29AC9-187D-4D14-8601-58E6C96F17C3}"/>
    <cellStyle name="20% - Accent4 6 4 4 3" xfId="9435" xr:uid="{AB567922-344A-47C1-9592-FBB9729F5131}"/>
    <cellStyle name="20% - Accent4 6 4 5" xfId="9436" xr:uid="{FE5998CC-C77A-45FB-9284-3058D46F5E76}"/>
    <cellStyle name="20% - Accent4 6 4 5 2" xfId="9437" xr:uid="{2E99C28C-B946-4E65-A7D9-0A17B61215B0}"/>
    <cellStyle name="20% - Accent4 6 4 5 2 2" xfId="9438" xr:uid="{FA1D8040-3260-47E0-A427-FD685CAF97F4}"/>
    <cellStyle name="20% - Accent4 6 4 5 3" xfId="9439" xr:uid="{C179B550-D5F5-42E4-B9DD-ACCA21EB76F8}"/>
    <cellStyle name="20% - Accent4 6 4 6" xfId="9440" xr:uid="{3F00EE7E-4D55-495B-A0E7-8ED63150AD52}"/>
    <cellStyle name="20% - Accent4 6 4 6 2" xfId="9441" xr:uid="{CC64C51E-2276-48CD-BBE3-2D7EB63F68E1}"/>
    <cellStyle name="20% - Accent4 6 4 7" xfId="9442" xr:uid="{29E1934C-884E-4D17-8BB3-7FC3371F236D}"/>
    <cellStyle name="20% - Accent4 6 5" xfId="9443" xr:uid="{F6D535F8-1AEB-4375-BE12-274957EB15B8}"/>
    <cellStyle name="20% - Accent4 6 5 2" xfId="9444" xr:uid="{E2D6EB45-60F6-4319-A532-611B905FCF97}"/>
    <cellStyle name="20% - Accent4 6 5 2 2" xfId="9445" xr:uid="{927573AD-63C1-4F1C-BE27-FC4A7F3108DD}"/>
    <cellStyle name="20% - Accent4 6 5 2 2 2" xfId="9446" xr:uid="{2BAAF87A-5AA1-431B-8237-26FC9F1370DC}"/>
    <cellStyle name="20% - Accent4 6 5 2 2 2 2" xfId="9447" xr:uid="{A71AD262-5D66-4ED0-9ACD-CD9F60F3E5DD}"/>
    <cellStyle name="20% - Accent4 6 5 2 2 3" xfId="9448" xr:uid="{38DD0AC9-CBA7-468E-BF29-D97448EB96FC}"/>
    <cellStyle name="20% - Accent4 6 5 2 3" xfId="9449" xr:uid="{95594C9C-661B-4FEA-8009-49BDB3F4413D}"/>
    <cellStyle name="20% - Accent4 6 5 2 3 2" xfId="9450" xr:uid="{9F240934-5EC4-4CFF-B7B2-93539B711A75}"/>
    <cellStyle name="20% - Accent4 6 5 2 3 2 2" xfId="9451" xr:uid="{0CDD0EE4-655B-448D-AEC3-16FFCB4E6E0E}"/>
    <cellStyle name="20% - Accent4 6 5 2 3 3" xfId="9452" xr:uid="{9334F78A-7005-4B1F-ADD6-38F127EE84F6}"/>
    <cellStyle name="20% - Accent4 6 5 2 4" xfId="9453" xr:uid="{BC593A73-6CE5-49CE-9BA3-71A6BCC8323D}"/>
    <cellStyle name="20% - Accent4 6 5 2 4 2" xfId="9454" xr:uid="{DC7C629D-C16A-4DF0-9340-C53BB83BB093}"/>
    <cellStyle name="20% - Accent4 6 5 2 4 2 2" xfId="9455" xr:uid="{FCE45FDA-D831-4751-9F7A-8B2EE37D2952}"/>
    <cellStyle name="20% - Accent4 6 5 2 4 3" xfId="9456" xr:uid="{42862AC0-F10B-47B5-BDC0-D91AAF72EC6F}"/>
    <cellStyle name="20% - Accent4 6 5 2 5" xfId="9457" xr:uid="{1D4104CE-D4E4-480D-8238-247306ABF7F1}"/>
    <cellStyle name="20% - Accent4 6 5 2 5 2" xfId="9458" xr:uid="{DFA43237-20A0-48F0-82FC-ABFFA9E52FD7}"/>
    <cellStyle name="20% - Accent4 6 5 2 6" xfId="9459" xr:uid="{EBEBA123-E85D-4E56-921B-7532795AD884}"/>
    <cellStyle name="20% - Accent4 6 5 3" xfId="9460" xr:uid="{EFC0E95F-2FD9-4F6B-955C-BDF1D7219C25}"/>
    <cellStyle name="20% - Accent4 6 5 3 2" xfId="9461" xr:uid="{2CDC2F68-7DA8-4EDD-B105-3B8D792491B7}"/>
    <cellStyle name="20% - Accent4 6 5 3 2 2" xfId="9462" xr:uid="{3EE3998A-4F99-4A14-9B07-AF5883D936BF}"/>
    <cellStyle name="20% - Accent4 6 5 3 3" xfId="9463" xr:uid="{7E2179E8-91E1-420A-A80C-BCCED4A59212}"/>
    <cellStyle name="20% - Accent4 6 5 4" xfId="9464" xr:uid="{BAD5F2BE-6AB4-4080-A9A6-471422E9343E}"/>
    <cellStyle name="20% - Accent4 6 5 4 2" xfId="9465" xr:uid="{18553227-A0B5-419C-B203-C76503B7A849}"/>
    <cellStyle name="20% - Accent4 6 5 4 2 2" xfId="9466" xr:uid="{F45818D0-103F-4E55-93BB-4FCD3A781326}"/>
    <cellStyle name="20% - Accent4 6 5 4 3" xfId="9467" xr:uid="{287DBCED-0197-4CC1-90AE-0BCB87A99B38}"/>
    <cellStyle name="20% - Accent4 6 5 5" xfId="9468" xr:uid="{36900A65-2DCA-4147-8689-A7F0F255180B}"/>
    <cellStyle name="20% - Accent4 6 5 5 2" xfId="9469" xr:uid="{9575DB8B-734D-4576-B09B-49F8CA861EFA}"/>
    <cellStyle name="20% - Accent4 6 5 5 2 2" xfId="9470" xr:uid="{FD8022D3-AC8D-4CB8-A5D9-2DD24492BF70}"/>
    <cellStyle name="20% - Accent4 6 5 5 3" xfId="9471" xr:uid="{16676A6B-C114-48E6-84DB-DB34D167EAD6}"/>
    <cellStyle name="20% - Accent4 6 5 6" xfId="9472" xr:uid="{734A59D4-66C3-48A9-91BC-EB9B39604945}"/>
    <cellStyle name="20% - Accent4 6 5 6 2" xfId="9473" xr:uid="{33B91C40-C08F-45D1-9E4B-DBC6C6DBBB3F}"/>
    <cellStyle name="20% - Accent4 6 5 7" xfId="9474" xr:uid="{C33AD5CD-41D5-4913-80C9-1CFE5B4D0D96}"/>
    <cellStyle name="20% - Accent4 6 6" xfId="9475" xr:uid="{A50EC941-5F23-46AC-A660-E98D44C83B82}"/>
    <cellStyle name="20% - Accent4 6 6 2" xfId="9476" xr:uid="{B36302D7-3460-4EE6-BFFE-CC5CC90D8CC7}"/>
    <cellStyle name="20% - Accent4 6 6 2 2" xfId="9477" xr:uid="{73521AD8-E11F-4EFE-B31C-2275F8728DB1}"/>
    <cellStyle name="20% - Accent4 6 6 2 2 2" xfId="9478" xr:uid="{3B92AA4B-4BC9-4284-8002-AC980BFDD15F}"/>
    <cellStyle name="20% - Accent4 6 6 2 3" xfId="9479" xr:uid="{5943C03F-6C3E-4EFF-B4E6-6B2FF6FD7DFE}"/>
    <cellStyle name="20% - Accent4 6 6 3" xfId="9480" xr:uid="{8BC9FB80-7675-4002-959D-0A95C89C1ABE}"/>
    <cellStyle name="20% - Accent4 6 6 3 2" xfId="9481" xr:uid="{5B6E589A-82BD-4210-B614-FE20B743A363}"/>
    <cellStyle name="20% - Accent4 6 6 3 2 2" xfId="9482" xr:uid="{4BA42551-A631-4961-B334-75E943A009E3}"/>
    <cellStyle name="20% - Accent4 6 6 3 3" xfId="9483" xr:uid="{04F1C2D2-D81B-444E-89D1-40066E1E222B}"/>
    <cellStyle name="20% - Accent4 6 6 4" xfId="9484" xr:uid="{F2B07ED0-62EB-408D-A8A3-4B114B0D8FF4}"/>
    <cellStyle name="20% - Accent4 6 6 4 2" xfId="9485" xr:uid="{B8820A56-F9F7-42CF-A610-66BA86CA6130}"/>
    <cellStyle name="20% - Accent4 6 6 4 2 2" xfId="9486" xr:uid="{4FD1F00C-9227-49B2-B7CA-13DE176816EF}"/>
    <cellStyle name="20% - Accent4 6 6 4 3" xfId="9487" xr:uid="{984935D5-EDAE-46BF-8241-456881313F0F}"/>
    <cellStyle name="20% - Accent4 6 6 5" xfId="9488" xr:uid="{99FA9286-3083-4B57-B7C5-0D943323C2B6}"/>
    <cellStyle name="20% - Accent4 6 6 5 2" xfId="9489" xr:uid="{E3006514-052E-42BF-8E89-928D877299D6}"/>
    <cellStyle name="20% - Accent4 6 6 6" xfId="9490" xr:uid="{77380730-DEC9-4056-875C-E7C795CA9D93}"/>
    <cellStyle name="20% - Accent4 6 7" xfId="9491" xr:uid="{9494F9AC-CDD1-4B97-B2AD-4EC1E062F4C8}"/>
    <cellStyle name="20% - Accent4 6 7 2" xfId="9492" xr:uid="{62BA38F5-3865-4426-8403-9746975B5868}"/>
    <cellStyle name="20% - Accent4 6 7 2 2" xfId="9493" xr:uid="{C047C6C3-88DD-4AE5-BF87-A106F20338A7}"/>
    <cellStyle name="20% - Accent4 6 7 2 2 2" xfId="9494" xr:uid="{05D03C06-30C4-4507-9392-62A4B48ED2E0}"/>
    <cellStyle name="20% - Accent4 6 7 2 3" xfId="9495" xr:uid="{04903E8C-CA27-4E60-8A6C-C8C11A15D60D}"/>
    <cellStyle name="20% - Accent4 6 7 3" xfId="9496" xr:uid="{DC7C28D2-2B54-4A0D-B576-0B872BA51626}"/>
    <cellStyle name="20% - Accent4 6 7 3 2" xfId="9497" xr:uid="{D8CF7471-3FCD-475D-90C4-4C5202278ED6}"/>
    <cellStyle name="20% - Accent4 6 7 3 2 2" xfId="9498" xr:uid="{73F9136F-A5D3-4A91-A3BF-D95A0EC831DE}"/>
    <cellStyle name="20% - Accent4 6 7 3 3" xfId="9499" xr:uid="{72F00592-B3A2-41E3-9329-11682B5CF8C5}"/>
    <cellStyle name="20% - Accent4 6 7 4" xfId="9500" xr:uid="{805DAF66-4872-452C-8242-CE7F16F8489E}"/>
    <cellStyle name="20% - Accent4 6 7 4 2" xfId="9501" xr:uid="{D308497B-D367-4B06-B7FF-F94B355C3B88}"/>
    <cellStyle name="20% - Accent4 6 7 4 2 2" xfId="9502" xr:uid="{F5445637-711A-405A-B8B8-7779D6D3C592}"/>
    <cellStyle name="20% - Accent4 6 7 4 3" xfId="9503" xr:uid="{88E21140-425D-4821-8D7A-D13DA80C49E3}"/>
    <cellStyle name="20% - Accent4 6 7 5" xfId="9504" xr:uid="{77B45072-0FDA-40D6-92DE-704840685238}"/>
    <cellStyle name="20% - Accent4 6 7 5 2" xfId="9505" xr:uid="{BCFA58C6-0D6C-4642-96FC-47CF99A077D7}"/>
    <cellStyle name="20% - Accent4 6 7 6" xfId="9506" xr:uid="{739D8797-0827-4EA0-8406-5C995A8A1A8B}"/>
    <cellStyle name="20% - Accent4 6 8" xfId="9507" xr:uid="{603F7625-4C6A-49B5-8580-65E4982A2276}"/>
    <cellStyle name="20% - Accent4 6 8 2" xfId="9508" xr:uid="{3A669AB8-FA9C-46AB-ACBC-E88FEECC6E7B}"/>
    <cellStyle name="20% - Accent4 6 8 2 2" xfId="9509" xr:uid="{99FCA069-B1C9-4158-91AE-B06F06ADD0E7}"/>
    <cellStyle name="20% - Accent4 6 8 2 2 2" xfId="9510" xr:uid="{57311030-A1DD-4165-A28C-B7109CB1743B}"/>
    <cellStyle name="20% - Accent4 6 8 2 3" xfId="9511" xr:uid="{B36BCB7C-3B63-4825-9F98-CF606E6F94AC}"/>
    <cellStyle name="20% - Accent4 6 8 3" xfId="9512" xr:uid="{6352FB83-FD4B-4687-AD89-030059E8BB93}"/>
    <cellStyle name="20% - Accent4 6 8 3 2" xfId="9513" xr:uid="{1BA0AC6A-CB19-410C-A899-1493EC11250F}"/>
    <cellStyle name="20% - Accent4 6 8 3 2 2" xfId="9514" xr:uid="{2E9959C7-2A4B-4257-BD9F-404344537A6B}"/>
    <cellStyle name="20% - Accent4 6 8 3 3" xfId="9515" xr:uid="{48096DFC-B010-41E9-BE41-E59042061DC4}"/>
    <cellStyle name="20% - Accent4 6 8 4" xfId="9516" xr:uid="{0A2B8CCE-B190-4FA6-9DCB-AC8A17E7C4D4}"/>
    <cellStyle name="20% - Accent4 6 8 4 2" xfId="9517" xr:uid="{4F1BF1E2-1F6F-44AE-9514-076ADFF0ADA5}"/>
    <cellStyle name="20% - Accent4 6 8 4 2 2" xfId="9518" xr:uid="{213D3706-1656-4584-9868-8EEDEA184209}"/>
    <cellStyle name="20% - Accent4 6 8 4 3" xfId="9519" xr:uid="{2F48BCC6-26CF-437D-8170-D65D1CD4D092}"/>
    <cellStyle name="20% - Accent4 6 8 5" xfId="9520" xr:uid="{AC17852F-CAEF-48A9-9FFE-10DA2DAF0FA0}"/>
    <cellStyle name="20% - Accent4 6 8 5 2" xfId="9521" xr:uid="{B66B88B2-87F3-44C3-8B16-D6CB2FFB3333}"/>
    <cellStyle name="20% - Accent4 6 8 6" xfId="9522" xr:uid="{2F4D1240-9422-48B5-8B48-7692AC2EF273}"/>
    <cellStyle name="20% - Accent4 6 9" xfId="9523" xr:uid="{72E2957D-8548-4DAA-8440-DB191140ABBA}"/>
    <cellStyle name="20% - Accent4 6 9 2" xfId="9524" xr:uid="{557D11A3-56DC-4A25-8EB5-D30D9E407043}"/>
    <cellStyle name="20% - Accent4 6 9 2 2" xfId="9525" xr:uid="{61D11CEA-5420-482D-858F-8A93C5B1F49D}"/>
    <cellStyle name="20% - Accent4 6 9 2 2 2" xfId="9526" xr:uid="{1F787AD8-1D52-47B5-B5B5-8BB8A733CEB9}"/>
    <cellStyle name="20% - Accent4 6 9 2 3" xfId="9527" xr:uid="{85DFC78C-A1B8-4059-A0DB-9A9F300B660D}"/>
    <cellStyle name="20% - Accent4 6 9 3" xfId="9528" xr:uid="{0EF24DF7-7997-4A60-97C0-3D47C70BF4E2}"/>
    <cellStyle name="20% - Accent4 6 9 3 2" xfId="9529" xr:uid="{64D05E6F-4889-44EA-BA60-7EA339F291F7}"/>
    <cellStyle name="20% - Accent4 6 9 3 2 2" xfId="9530" xr:uid="{FCC08C27-7D30-458C-92C1-50E1832B591C}"/>
    <cellStyle name="20% - Accent4 6 9 3 3" xfId="9531" xr:uid="{BC9FE1C4-7F26-4574-8E4D-588433AC07A7}"/>
    <cellStyle name="20% - Accent4 6 9 4" xfId="9532" xr:uid="{0228EABA-5363-4257-9877-689212F32D20}"/>
    <cellStyle name="20% - Accent4 6 9 4 2" xfId="9533" xr:uid="{16726CF2-525B-49E1-926E-3066018E305E}"/>
    <cellStyle name="20% - Accent4 6 9 4 2 2" xfId="9534" xr:uid="{CB9726EA-8737-404C-9A54-445FE64CA42F}"/>
    <cellStyle name="20% - Accent4 6 9 4 3" xfId="9535" xr:uid="{60B20B44-6AED-4753-AA44-B3A24DC80436}"/>
    <cellStyle name="20% - Accent4 6 9 5" xfId="9536" xr:uid="{CCFDFABB-7C9B-4AC1-ABCA-AA5FBC8A84A3}"/>
    <cellStyle name="20% - Accent4 6 9 5 2" xfId="9537" xr:uid="{4B2BFEBF-1C22-4F9F-9E0A-44CFD4D7DAD2}"/>
    <cellStyle name="20% - Accent4 6 9 6" xfId="9538" xr:uid="{9EAE32D2-2759-40D0-9EC0-CF1011DBCE27}"/>
    <cellStyle name="20% - Accent4 7" xfId="9539" xr:uid="{38F7905A-ED83-4729-AB4A-9B1052D14D8D}"/>
    <cellStyle name="20% - Accent4 7 10" xfId="9540" xr:uid="{1B266064-686C-4F49-9F09-776143F77768}"/>
    <cellStyle name="20% - Accent4 7 10 2" xfId="9541" xr:uid="{99F2FEF1-A55F-414F-8729-9054229A876B}"/>
    <cellStyle name="20% - Accent4 7 10 2 2" xfId="9542" xr:uid="{E1223E0F-3E73-4571-97D6-FA96A313ECA2}"/>
    <cellStyle name="20% - Accent4 7 10 2 2 2" xfId="9543" xr:uid="{063184ED-437C-4428-B3A5-7785086FF040}"/>
    <cellStyle name="20% - Accent4 7 10 2 3" xfId="9544" xr:uid="{5B21EB77-D760-4D88-9744-104759521009}"/>
    <cellStyle name="20% - Accent4 7 10 3" xfId="9545" xr:uid="{BE96DE3B-936C-4E0C-99B7-F2B3B4FB8C14}"/>
    <cellStyle name="20% - Accent4 7 10 3 2" xfId="9546" xr:uid="{D5B65DBF-CCB3-49FC-9D18-DB23C9E67A90}"/>
    <cellStyle name="20% - Accent4 7 10 3 2 2" xfId="9547" xr:uid="{FE6815C9-41D8-499E-BABD-35C78CB6C5D1}"/>
    <cellStyle name="20% - Accent4 7 10 3 3" xfId="9548" xr:uid="{EE6DA1C2-D382-415E-B099-60C717A15F5B}"/>
    <cellStyle name="20% - Accent4 7 10 4" xfId="9549" xr:uid="{86977678-469B-45AE-B694-7D678ED8E3EB}"/>
    <cellStyle name="20% - Accent4 7 10 4 2" xfId="9550" xr:uid="{C10CCAB4-0011-468A-B924-BF43DD24916D}"/>
    <cellStyle name="20% - Accent4 7 10 4 2 2" xfId="9551" xr:uid="{5FAF6CF5-CAB2-4659-84FF-60EFCDB9AD75}"/>
    <cellStyle name="20% - Accent4 7 10 4 3" xfId="9552" xr:uid="{3690AAA5-B748-470E-87F7-875A7A2E7D58}"/>
    <cellStyle name="20% - Accent4 7 10 5" xfId="9553" xr:uid="{3E3363D6-5542-48FD-8187-1BECFB983691}"/>
    <cellStyle name="20% - Accent4 7 10 5 2" xfId="9554" xr:uid="{8BEE9BD2-D56C-4DBC-9694-7FB9B0043454}"/>
    <cellStyle name="20% - Accent4 7 10 6" xfId="9555" xr:uid="{2061D76B-9885-4D09-9287-E790A50D2050}"/>
    <cellStyle name="20% - Accent4 7 11" xfId="9556" xr:uid="{135735C7-7356-4C0B-96D7-6C5ADA6BB876}"/>
    <cellStyle name="20% - Accent4 7 11 2" xfId="9557" xr:uid="{23A28DF0-E111-4BF8-8D08-D9735CB38743}"/>
    <cellStyle name="20% - Accent4 7 11 2 2" xfId="9558" xr:uid="{5FB7515B-B961-43A5-B1DD-0615AB7DAA6E}"/>
    <cellStyle name="20% - Accent4 7 11 3" xfId="9559" xr:uid="{987864D0-55F7-413D-823B-F41F779D84D8}"/>
    <cellStyle name="20% - Accent4 7 12" xfId="9560" xr:uid="{9A2F47E3-49EA-49A0-AE23-F3875CAE0411}"/>
    <cellStyle name="20% - Accent4 7 12 2" xfId="9561" xr:uid="{29515C4A-1010-4ECB-AD3C-918E309371FF}"/>
    <cellStyle name="20% - Accent4 7 12 2 2" xfId="9562" xr:uid="{D53A169D-5BC5-4792-A4BC-2D2CD74C7D7F}"/>
    <cellStyle name="20% - Accent4 7 12 3" xfId="9563" xr:uid="{28790CD9-55A3-48E4-9E14-9B46D6BBFD50}"/>
    <cellStyle name="20% - Accent4 7 13" xfId="9564" xr:uid="{2C424EA8-C1E4-4D29-9603-28A09B3B8FEB}"/>
    <cellStyle name="20% - Accent4 7 13 2" xfId="9565" xr:uid="{12B921FB-60B4-479D-B201-D56F8CA82DA3}"/>
    <cellStyle name="20% - Accent4 7 13 2 2" xfId="9566" xr:uid="{B7CC1D17-4340-4C1E-891A-1F7D45772D59}"/>
    <cellStyle name="20% - Accent4 7 13 3" xfId="9567" xr:uid="{94C08AEF-EB69-41CB-8BEA-EF127A193324}"/>
    <cellStyle name="20% - Accent4 7 14" xfId="9568" xr:uid="{4552E98C-FB1F-4A62-86C8-36A219632675}"/>
    <cellStyle name="20% - Accent4 7 14 2" xfId="9569" xr:uid="{B43A5CF9-D2ED-43F5-83D0-814192524169}"/>
    <cellStyle name="20% - Accent4 7 14 2 2" xfId="9570" xr:uid="{DD4F7E24-419D-471F-A6DE-2110C4F1F7F3}"/>
    <cellStyle name="20% - Accent4 7 14 3" xfId="9571" xr:uid="{85A4C65B-B8A9-47C9-A654-D4C581E7045B}"/>
    <cellStyle name="20% - Accent4 7 15" xfId="9572" xr:uid="{B8508BA4-81D0-4A6A-AFA5-0C3AA6C1CF86}"/>
    <cellStyle name="20% - Accent4 7 15 2" xfId="9573" xr:uid="{B78CC359-93D4-4373-9CDF-167B1DAFF811}"/>
    <cellStyle name="20% - Accent4 7 16" xfId="9574" xr:uid="{5DD44DBC-5BFC-4B36-A5B1-EDD737E7EECC}"/>
    <cellStyle name="20% - Accent4 7 2" xfId="9575" xr:uid="{CD7816FF-8950-4EA2-866D-03C06B1EDCEC}"/>
    <cellStyle name="20% - Accent4 7 2 2" xfId="9576" xr:uid="{7D28F720-747F-43A0-BCD9-2BEEFACD5252}"/>
    <cellStyle name="20% - Accent4 7 2 2 2" xfId="9577" xr:uid="{567C5629-F8CF-47CD-84BC-DD14397B8F6F}"/>
    <cellStyle name="20% - Accent4 7 2 2 2 2" xfId="9578" xr:uid="{69745680-E094-4DAB-BCB5-400DB962F234}"/>
    <cellStyle name="20% - Accent4 7 2 2 2 2 2" xfId="9579" xr:uid="{A6D9E754-B8AA-4D0B-B3F2-385E759FD871}"/>
    <cellStyle name="20% - Accent4 7 2 2 2 2 2 2" xfId="9580" xr:uid="{CED1A1AA-8F5E-4613-B07B-19139D7DEE91}"/>
    <cellStyle name="20% - Accent4 7 2 2 2 2 3" xfId="9581" xr:uid="{41B1FD88-1149-4760-8519-825D35A2B3FA}"/>
    <cellStyle name="20% - Accent4 7 2 2 2 3" xfId="9582" xr:uid="{0376CCD4-9851-4445-A7AE-C5429BD3D2B5}"/>
    <cellStyle name="20% - Accent4 7 2 2 2 3 2" xfId="9583" xr:uid="{0BB162EE-40F6-4176-A6C5-445633746D2E}"/>
    <cellStyle name="20% - Accent4 7 2 2 2 3 2 2" xfId="9584" xr:uid="{118F56D6-665D-41D9-9D4D-4B86AF9D1697}"/>
    <cellStyle name="20% - Accent4 7 2 2 2 3 3" xfId="9585" xr:uid="{CA5A3299-3A2E-433A-9B98-780A4100AEEA}"/>
    <cellStyle name="20% - Accent4 7 2 2 2 4" xfId="9586" xr:uid="{D1FE9923-649E-46DC-B6D8-8EF6A64722E4}"/>
    <cellStyle name="20% - Accent4 7 2 2 2 4 2" xfId="9587" xr:uid="{3603AA1F-E1E9-4EA0-83C1-930F853D7148}"/>
    <cellStyle name="20% - Accent4 7 2 2 2 4 2 2" xfId="9588" xr:uid="{049D9CD0-A482-41EF-9C37-16888D6002B6}"/>
    <cellStyle name="20% - Accent4 7 2 2 2 4 3" xfId="9589" xr:uid="{C21764AD-1793-4E8E-9DAE-367AC43CFEF8}"/>
    <cellStyle name="20% - Accent4 7 2 2 2 5" xfId="9590" xr:uid="{B05DD328-1758-4E6C-BADE-4C2362379A51}"/>
    <cellStyle name="20% - Accent4 7 2 2 2 5 2" xfId="9591" xr:uid="{DFD4403D-0C89-4836-880F-879C54994A84}"/>
    <cellStyle name="20% - Accent4 7 2 2 2 6" xfId="9592" xr:uid="{9CC5B217-0DC3-420E-9EB1-BCD5C0B9DB99}"/>
    <cellStyle name="20% - Accent4 7 2 2 3" xfId="9593" xr:uid="{633E39F2-B299-488D-B3DA-81079E45D8BB}"/>
    <cellStyle name="20% - Accent4 7 2 2 3 2" xfId="9594" xr:uid="{3D7EA6AC-14E6-47F1-8FBA-4D9AF0FB406B}"/>
    <cellStyle name="20% - Accent4 7 2 2 3 2 2" xfId="9595" xr:uid="{5FC784A4-B73D-4B29-9BE7-D3638139BBFB}"/>
    <cellStyle name="20% - Accent4 7 2 2 3 3" xfId="9596" xr:uid="{84043CCA-1785-4A0E-817D-1CF297CA900C}"/>
    <cellStyle name="20% - Accent4 7 2 2 4" xfId="9597" xr:uid="{9FF0DC25-6540-486D-B70F-221DF2CA3871}"/>
    <cellStyle name="20% - Accent4 7 2 2 4 2" xfId="9598" xr:uid="{B257187B-89BC-4AEE-B3EC-183C8870AC94}"/>
    <cellStyle name="20% - Accent4 7 2 2 4 2 2" xfId="9599" xr:uid="{EEACAF10-19E2-4939-ACDC-8C0395EE4940}"/>
    <cellStyle name="20% - Accent4 7 2 2 4 3" xfId="9600" xr:uid="{C76DB85B-FE56-497A-8DCA-62530D816790}"/>
    <cellStyle name="20% - Accent4 7 2 2 5" xfId="9601" xr:uid="{21B6B75E-7C0A-4974-9E91-CB8F4B1A78F1}"/>
    <cellStyle name="20% - Accent4 7 2 2 5 2" xfId="9602" xr:uid="{60A91004-DC7C-4121-A1CB-5A5CB7B6AF14}"/>
    <cellStyle name="20% - Accent4 7 2 2 5 2 2" xfId="9603" xr:uid="{E5289F3D-1156-4394-809D-0F063D2A6772}"/>
    <cellStyle name="20% - Accent4 7 2 2 5 3" xfId="9604" xr:uid="{AE7B2BB8-6499-4DDF-98D8-CAA3F52C2CC9}"/>
    <cellStyle name="20% - Accent4 7 2 2 6" xfId="9605" xr:uid="{F2758E18-C985-4C97-A7E9-6F11E86EFA57}"/>
    <cellStyle name="20% - Accent4 7 2 2 6 2" xfId="9606" xr:uid="{F140174E-3D00-4522-94A3-4A96063B7616}"/>
    <cellStyle name="20% - Accent4 7 2 2 7" xfId="9607" xr:uid="{A1574382-A196-48C0-A897-70F0D6BA2EFA}"/>
    <cellStyle name="20% - Accent4 7 2 3" xfId="9608" xr:uid="{FF13B4B4-2604-452E-A282-906259146331}"/>
    <cellStyle name="20% - Accent4 7 2 3 2" xfId="9609" xr:uid="{C14B0E76-7707-4D31-9EC7-061A86214336}"/>
    <cellStyle name="20% - Accent4 7 2 3 2 2" xfId="9610" xr:uid="{6EDB4BEF-8860-405C-BEC5-5726566ED3C4}"/>
    <cellStyle name="20% - Accent4 7 2 3 2 2 2" xfId="9611" xr:uid="{BEE476B6-DD58-4CEF-AE9A-64CEDDA8E2C5}"/>
    <cellStyle name="20% - Accent4 7 2 3 2 3" xfId="9612" xr:uid="{5837D395-A6B0-455F-B45D-7A2BC997C288}"/>
    <cellStyle name="20% - Accent4 7 2 3 3" xfId="9613" xr:uid="{21976551-FC61-4431-8C8B-D74E908BC9EE}"/>
    <cellStyle name="20% - Accent4 7 2 3 3 2" xfId="9614" xr:uid="{1CC4F80D-07B5-4C68-959E-30F7590AAB16}"/>
    <cellStyle name="20% - Accent4 7 2 3 3 2 2" xfId="9615" xr:uid="{6A003726-5E21-43D6-8AD5-7886CDD66842}"/>
    <cellStyle name="20% - Accent4 7 2 3 3 3" xfId="9616" xr:uid="{D8662B7A-4AB5-43BA-B1A4-726AA7293FFA}"/>
    <cellStyle name="20% - Accent4 7 2 3 4" xfId="9617" xr:uid="{5B5401EA-78C2-409C-890F-59FE3EB60E31}"/>
    <cellStyle name="20% - Accent4 7 2 3 4 2" xfId="9618" xr:uid="{7ED2F11C-1EC7-4856-ACAE-E203E0A45FEB}"/>
    <cellStyle name="20% - Accent4 7 2 3 4 2 2" xfId="9619" xr:uid="{98FC39FA-A207-40C4-9FA8-34864199DE8E}"/>
    <cellStyle name="20% - Accent4 7 2 3 4 3" xfId="9620" xr:uid="{62E20939-EC4B-4BC6-91DF-2B84B07F1B7A}"/>
    <cellStyle name="20% - Accent4 7 2 3 5" xfId="9621" xr:uid="{6808A60F-1756-42D4-A053-6E8686A0BA14}"/>
    <cellStyle name="20% - Accent4 7 2 3 5 2" xfId="9622" xr:uid="{B1004695-912A-4442-BABC-2820756F45B3}"/>
    <cellStyle name="20% - Accent4 7 2 3 6" xfId="9623" xr:uid="{CCB4E8E7-6288-4AC9-B73C-2FEF1A6DA94F}"/>
    <cellStyle name="20% - Accent4 7 2 4" xfId="9624" xr:uid="{9D4762C5-08A8-4D9B-A364-D2074D075E42}"/>
    <cellStyle name="20% - Accent4 7 2 4 2" xfId="9625" xr:uid="{68A15D03-93E4-44BE-B820-348061FB172A}"/>
    <cellStyle name="20% - Accent4 7 2 4 2 2" xfId="9626" xr:uid="{896C8077-6037-4B03-9AB1-5B205B63B96A}"/>
    <cellStyle name="20% - Accent4 7 2 4 3" xfId="9627" xr:uid="{195ADC6F-B02F-417E-BF32-51EDD2D4E417}"/>
    <cellStyle name="20% - Accent4 7 2 5" xfId="9628" xr:uid="{C27D8E77-BFCE-4878-BEC8-8E4E98BAD47E}"/>
    <cellStyle name="20% - Accent4 7 2 5 2" xfId="9629" xr:uid="{A1F8685E-20DF-4011-858E-C49E9D2BE1B3}"/>
    <cellStyle name="20% - Accent4 7 2 5 2 2" xfId="9630" xr:uid="{E8347043-B04E-4E9C-83D0-A5BC64CBEC33}"/>
    <cellStyle name="20% - Accent4 7 2 5 3" xfId="9631" xr:uid="{0B4E5134-ADF0-4F6E-9F97-3EE7B0F76EED}"/>
    <cellStyle name="20% - Accent4 7 2 6" xfId="9632" xr:uid="{E2A36BE2-0F90-41FF-A98E-EFEB6210BE92}"/>
    <cellStyle name="20% - Accent4 7 2 6 2" xfId="9633" xr:uid="{1A562BAF-12C6-4D9A-86D2-DCC515AEAF1A}"/>
    <cellStyle name="20% - Accent4 7 2 6 2 2" xfId="9634" xr:uid="{40F60061-D652-4408-9ACA-93FF1C121F60}"/>
    <cellStyle name="20% - Accent4 7 2 6 3" xfId="9635" xr:uid="{567A5E28-B0C7-4E3B-855C-44015B712D8E}"/>
    <cellStyle name="20% - Accent4 7 2 7" xfId="9636" xr:uid="{E34F05AD-5D3A-4798-ACF7-DDA7491F4F2D}"/>
    <cellStyle name="20% - Accent4 7 2 7 2" xfId="9637" xr:uid="{8BA60515-2597-4279-B8B2-6D16F23E76D6}"/>
    <cellStyle name="20% - Accent4 7 2 8" xfId="9638" xr:uid="{6C8B0507-3268-496D-B64D-5EA7415EC480}"/>
    <cellStyle name="20% - Accent4 7 3" xfId="9639" xr:uid="{871BDA53-D37D-4110-88AE-BF63B3980040}"/>
    <cellStyle name="20% - Accent4 7 3 2" xfId="9640" xr:uid="{13913106-A1FD-4096-805C-B2F0E7124933}"/>
    <cellStyle name="20% - Accent4 7 3 2 2" xfId="9641" xr:uid="{EFA63125-7E64-4F78-90DD-3A4D8D508BBB}"/>
    <cellStyle name="20% - Accent4 7 3 2 2 2" xfId="9642" xr:uid="{891BCB7B-2622-4FB0-BDE2-869ECDA20F49}"/>
    <cellStyle name="20% - Accent4 7 3 2 2 2 2" xfId="9643" xr:uid="{F1B5FB8D-6D59-4F76-9522-6D89A639DE78}"/>
    <cellStyle name="20% - Accent4 7 3 2 2 2 2 2" xfId="9644" xr:uid="{4ED05487-921C-484F-A302-64F4514D8446}"/>
    <cellStyle name="20% - Accent4 7 3 2 2 2 3" xfId="9645" xr:uid="{5703D035-0428-44CB-B974-9D5F08090557}"/>
    <cellStyle name="20% - Accent4 7 3 2 2 3" xfId="9646" xr:uid="{1ED9E1D2-C856-4A3B-8A5B-CCBFFC730191}"/>
    <cellStyle name="20% - Accent4 7 3 2 2 3 2" xfId="9647" xr:uid="{120A9009-A2DD-429B-9759-D8DEC2AAB82A}"/>
    <cellStyle name="20% - Accent4 7 3 2 2 3 2 2" xfId="9648" xr:uid="{4CF74CB6-9089-478E-84BE-0598D2269A9C}"/>
    <cellStyle name="20% - Accent4 7 3 2 2 3 3" xfId="9649" xr:uid="{99F4446F-218E-4571-A2B3-8389E44F63CF}"/>
    <cellStyle name="20% - Accent4 7 3 2 2 4" xfId="9650" xr:uid="{3D359EEB-43AA-4919-945E-95F4CB1E3E71}"/>
    <cellStyle name="20% - Accent4 7 3 2 2 4 2" xfId="9651" xr:uid="{4E92FD1C-A61D-443E-9140-39BB4150F3EF}"/>
    <cellStyle name="20% - Accent4 7 3 2 2 4 2 2" xfId="9652" xr:uid="{E4C55C2C-33CB-4131-91B3-4E2D57871D12}"/>
    <cellStyle name="20% - Accent4 7 3 2 2 4 3" xfId="9653" xr:uid="{CCBDC46F-A3F7-4DC3-87D2-7E148D3273EB}"/>
    <cellStyle name="20% - Accent4 7 3 2 2 5" xfId="9654" xr:uid="{C607BD3A-60EF-4758-B80E-6605061C6E1A}"/>
    <cellStyle name="20% - Accent4 7 3 2 2 5 2" xfId="9655" xr:uid="{C7F7007A-082D-417A-A16A-E0FC93EBE041}"/>
    <cellStyle name="20% - Accent4 7 3 2 2 6" xfId="9656" xr:uid="{42209E59-C774-4ECF-904E-907342528CF3}"/>
    <cellStyle name="20% - Accent4 7 3 2 3" xfId="9657" xr:uid="{DEEF3587-8EFF-4E23-9F25-6ABEFE5CE935}"/>
    <cellStyle name="20% - Accent4 7 3 2 3 2" xfId="9658" xr:uid="{ADFFE3D4-0019-484C-BC96-7A4D289D24CA}"/>
    <cellStyle name="20% - Accent4 7 3 2 3 2 2" xfId="9659" xr:uid="{D806CD2F-E7C3-4AA8-8E98-3F59FD4113E9}"/>
    <cellStyle name="20% - Accent4 7 3 2 3 3" xfId="9660" xr:uid="{A2B8FF0E-87F7-4CD5-A14D-1D5B6DAAAAB9}"/>
    <cellStyle name="20% - Accent4 7 3 2 4" xfId="9661" xr:uid="{7FF122CE-69B9-4FC5-9AFB-617D71E59917}"/>
    <cellStyle name="20% - Accent4 7 3 2 4 2" xfId="9662" xr:uid="{B46C1CDC-01F7-49D0-9A79-1A23A0F5ED8E}"/>
    <cellStyle name="20% - Accent4 7 3 2 4 2 2" xfId="9663" xr:uid="{C5E7A806-CDAC-4364-90D0-670E7841EDF6}"/>
    <cellStyle name="20% - Accent4 7 3 2 4 3" xfId="9664" xr:uid="{B0E1FB7F-BD4D-4610-8886-8036AA94308B}"/>
    <cellStyle name="20% - Accent4 7 3 2 5" xfId="9665" xr:uid="{7F3C9144-3755-4C7C-AD85-A66C6E46DCB7}"/>
    <cellStyle name="20% - Accent4 7 3 2 5 2" xfId="9666" xr:uid="{E723387F-9484-41BD-9AF7-9E4DFB77879C}"/>
    <cellStyle name="20% - Accent4 7 3 2 5 2 2" xfId="9667" xr:uid="{BF25669C-1483-4E98-B683-A600089716C8}"/>
    <cellStyle name="20% - Accent4 7 3 2 5 3" xfId="9668" xr:uid="{2F511D27-A80B-4221-9F1A-F7BB4D8E1AF6}"/>
    <cellStyle name="20% - Accent4 7 3 2 6" xfId="9669" xr:uid="{871B970E-A44C-425D-A975-0A542E99A49B}"/>
    <cellStyle name="20% - Accent4 7 3 2 6 2" xfId="9670" xr:uid="{C86A771C-5E39-4114-B9A8-A7474D15D8A6}"/>
    <cellStyle name="20% - Accent4 7 3 2 7" xfId="9671" xr:uid="{A07F1754-72BB-4AFB-B5FF-A428D9079967}"/>
    <cellStyle name="20% - Accent4 7 3 3" xfId="9672" xr:uid="{58C37163-9002-4AF7-8163-A11C1CE85E5B}"/>
    <cellStyle name="20% - Accent4 7 3 3 2" xfId="9673" xr:uid="{ACE897E9-3121-45A1-903E-EBF809B0E7FA}"/>
    <cellStyle name="20% - Accent4 7 3 3 2 2" xfId="9674" xr:uid="{342801CE-2138-4927-9E4C-CF65C95A16EA}"/>
    <cellStyle name="20% - Accent4 7 3 3 2 2 2" xfId="9675" xr:uid="{D11186B8-9E4B-4936-BEE1-16E95D6613FF}"/>
    <cellStyle name="20% - Accent4 7 3 3 2 3" xfId="9676" xr:uid="{D4E1A94C-A540-476B-93DF-3AC375FEE765}"/>
    <cellStyle name="20% - Accent4 7 3 3 3" xfId="9677" xr:uid="{7AC32428-10FF-4536-81C4-A91E2F140140}"/>
    <cellStyle name="20% - Accent4 7 3 3 3 2" xfId="9678" xr:uid="{6F3F8392-9FBC-4746-B03E-AC50CD549997}"/>
    <cellStyle name="20% - Accent4 7 3 3 3 2 2" xfId="9679" xr:uid="{1D7A0DA5-5740-4040-AF3D-D54946098623}"/>
    <cellStyle name="20% - Accent4 7 3 3 3 3" xfId="9680" xr:uid="{1DAD75B0-AAF3-4A78-9457-6A8C181CD6A7}"/>
    <cellStyle name="20% - Accent4 7 3 3 4" xfId="9681" xr:uid="{0A0BAB4B-E439-43FC-8E4F-2FC89552F70D}"/>
    <cellStyle name="20% - Accent4 7 3 3 4 2" xfId="9682" xr:uid="{6A2E5274-411D-4206-A127-292A3F6CC506}"/>
    <cellStyle name="20% - Accent4 7 3 3 4 2 2" xfId="9683" xr:uid="{623E7F31-A692-452A-B3E4-479AF3CD2E6D}"/>
    <cellStyle name="20% - Accent4 7 3 3 4 3" xfId="9684" xr:uid="{6B13E549-7796-4B0D-8DCE-9BE13C841D40}"/>
    <cellStyle name="20% - Accent4 7 3 3 5" xfId="9685" xr:uid="{BF485038-6ED3-488E-A245-DD1D0A91EC9D}"/>
    <cellStyle name="20% - Accent4 7 3 3 5 2" xfId="9686" xr:uid="{DFB2C1C6-FF16-4180-AFF4-FCD7393B0569}"/>
    <cellStyle name="20% - Accent4 7 3 3 6" xfId="9687" xr:uid="{FE0B079A-9614-4F10-BC2C-80CE639F46E9}"/>
    <cellStyle name="20% - Accent4 7 3 4" xfId="9688" xr:uid="{FCE2BEEF-CC3D-4DB4-87E2-2DB20862C3B6}"/>
    <cellStyle name="20% - Accent4 7 3 4 2" xfId="9689" xr:uid="{191584E2-2D92-4B31-9EA6-53C58E75955F}"/>
    <cellStyle name="20% - Accent4 7 3 4 2 2" xfId="9690" xr:uid="{433FFF90-2204-46AB-9E42-305E3BFC2811}"/>
    <cellStyle name="20% - Accent4 7 3 4 3" xfId="9691" xr:uid="{D4EE7ED9-9E10-47B5-A8F5-4FDC3C96D360}"/>
    <cellStyle name="20% - Accent4 7 3 5" xfId="9692" xr:uid="{0FDFA780-2D88-4A08-847C-2C0EAA0FB3EA}"/>
    <cellStyle name="20% - Accent4 7 3 5 2" xfId="9693" xr:uid="{031374B0-D50C-4054-B2E8-D4731E56AD01}"/>
    <cellStyle name="20% - Accent4 7 3 5 2 2" xfId="9694" xr:uid="{756C9C06-EA52-4C28-B445-57E054FE0428}"/>
    <cellStyle name="20% - Accent4 7 3 5 3" xfId="9695" xr:uid="{27D4F780-918A-490A-B86C-74E8DDCB036A}"/>
    <cellStyle name="20% - Accent4 7 3 6" xfId="9696" xr:uid="{297FE458-A3D4-45BD-AE4F-32F644CD44DF}"/>
    <cellStyle name="20% - Accent4 7 3 6 2" xfId="9697" xr:uid="{3A66EA88-A180-4EA0-9880-1BF2716D44D3}"/>
    <cellStyle name="20% - Accent4 7 3 6 2 2" xfId="9698" xr:uid="{9562E589-7407-4B86-9A07-13524BD39466}"/>
    <cellStyle name="20% - Accent4 7 3 6 3" xfId="9699" xr:uid="{3EADEA2B-A155-4063-9758-239103F6CC47}"/>
    <cellStyle name="20% - Accent4 7 3 7" xfId="9700" xr:uid="{0DC6F74C-A467-4182-AA07-28ADF27F7E8C}"/>
    <cellStyle name="20% - Accent4 7 3 7 2" xfId="9701" xr:uid="{593BF20E-4374-4C20-A7A0-6026104F0E9E}"/>
    <cellStyle name="20% - Accent4 7 3 8" xfId="9702" xr:uid="{DF1B379C-0883-4111-A524-D80E52B2E2CE}"/>
    <cellStyle name="20% - Accent4 7 4" xfId="9703" xr:uid="{760929A7-61ED-490D-A44B-1117F7F6FAC4}"/>
    <cellStyle name="20% - Accent4 7 4 2" xfId="9704" xr:uid="{D523F477-DCBC-452F-B117-3E4594EDE6A5}"/>
    <cellStyle name="20% - Accent4 7 4 2 2" xfId="9705" xr:uid="{C09C1B2A-5E5D-4FB1-ADF7-5B40C01DF853}"/>
    <cellStyle name="20% - Accent4 7 4 2 2 2" xfId="9706" xr:uid="{39667D50-7707-478C-806E-FF6590E748AE}"/>
    <cellStyle name="20% - Accent4 7 4 2 2 2 2" xfId="9707" xr:uid="{CC360E29-48DB-4685-A5B2-6DBF9A49ECA5}"/>
    <cellStyle name="20% - Accent4 7 4 2 2 3" xfId="9708" xr:uid="{8E611290-04A8-432F-ACA4-394B2E6F6506}"/>
    <cellStyle name="20% - Accent4 7 4 2 3" xfId="9709" xr:uid="{E82F85BA-A766-456F-85CE-BE358DF73EC0}"/>
    <cellStyle name="20% - Accent4 7 4 2 3 2" xfId="9710" xr:uid="{16455A14-B02C-4B85-AA37-3D71EF52C61C}"/>
    <cellStyle name="20% - Accent4 7 4 2 3 2 2" xfId="9711" xr:uid="{3FFE1F48-7CA7-4835-84AF-19101645AC1B}"/>
    <cellStyle name="20% - Accent4 7 4 2 3 3" xfId="9712" xr:uid="{C3EE54F9-13FC-432B-AD5F-7106A01F185A}"/>
    <cellStyle name="20% - Accent4 7 4 2 4" xfId="9713" xr:uid="{9A9E658F-11E6-499C-BAE1-84FDC5B41676}"/>
    <cellStyle name="20% - Accent4 7 4 2 4 2" xfId="9714" xr:uid="{C14F637F-E270-4783-8970-DBFDBC2BB374}"/>
    <cellStyle name="20% - Accent4 7 4 2 4 2 2" xfId="9715" xr:uid="{58AF23E6-BACA-4AE1-8207-EABE1547240B}"/>
    <cellStyle name="20% - Accent4 7 4 2 4 3" xfId="9716" xr:uid="{C289EAEF-37C0-4DB4-AF6D-61C9882B9796}"/>
    <cellStyle name="20% - Accent4 7 4 2 5" xfId="9717" xr:uid="{E45051DE-9CB7-4311-A71F-2E7FF5C4F2BB}"/>
    <cellStyle name="20% - Accent4 7 4 2 5 2" xfId="9718" xr:uid="{16473228-EBF5-4EDB-B277-F4B44E1D627A}"/>
    <cellStyle name="20% - Accent4 7 4 2 6" xfId="9719" xr:uid="{47A26C75-6932-4045-B4A3-B1191B0D2BCF}"/>
    <cellStyle name="20% - Accent4 7 4 3" xfId="9720" xr:uid="{20507B37-6341-484A-9DBA-B990DA33CD9C}"/>
    <cellStyle name="20% - Accent4 7 4 3 2" xfId="9721" xr:uid="{08ECF09F-05DC-46E9-BCB0-706274D838C9}"/>
    <cellStyle name="20% - Accent4 7 4 3 2 2" xfId="9722" xr:uid="{C24E921B-C35D-4907-B022-3241610A9AE7}"/>
    <cellStyle name="20% - Accent4 7 4 3 3" xfId="9723" xr:uid="{CF76FF52-424B-4192-A27B-C155A8F6758F}"/>
    <cellStyle name="20% - Accent4 7 4 4" xfId="9724" xr:uid="{1A875CF3-6632-41B6-807E-77C8FBA7D54D}"/>
    <cellStyle name="20% - Accent4 7 4 4 2" xfId="9725" xr:uid="{4216116C-27AB-448E-AB77-63857C261A70}"/>
    <cellStyle name="20% - Accent4 7 4 4 2 2" xfId="9726" xr:uid="{EDD0C5BD-BF24-41CB-A318-1D3DB73ECCF8}"/>
    <cellStyle name="20% - Accent4 7 4 4 3" xfId="9727" xr:uid="{6A456EFC-C12B-4BFA-BA3A-5452451398B9}"/>
    <cellStyle name="20% - Accent4 7 4 5" xfId="9728" xr:uid="{508704D5-84E3-410F-A5EF-B9F0631AE50C}"/>
    <cellStyle name="20% - Accent4 7 4 5 2" xfId="9729" xr:uid="{301ECA0B-06CD-4453-B04D-CCBCC2EC12AD}"/>
    <cellStyle name="20% - Accent4 7 4 5 2 2" xfId="9730" xr:uid="{5E8927D8-B90A-4518-9668-8DFCEAD79FC2}"/>
    <cellStyle name="20% - Accent4 7 4 5 3" xfId="9731" xr:uid="{6305595B-3EDB-4332-885A-299F3CDCDBF2}"/>
    <cellStyle name="20% - Accent4 7 4 6" xfId="9732" xr:uid="{166A50A6-D2CE-4FD3-8EC1-65C3D7B79F66}"/>
    <cellStyle name="20% - Accent4 7 4 6 2" xfId="9733" xr:uid="{ECBEEEB7-034A-425D-8DF7-69DC6CBBF3AC}"/>
    <cellStyle name="20% - Accent4 7 4 7" xfId="9734" xr:uid="{FEEF332A-8F84-490A-B5C4-F3CBC60210F3}"/>
    <cellStyle name="20% - Accent4 7 5" xfId="9735" xr:uid="{C2FA710F-EC2C-4868-ABF7-E9F220C509DD}"/>
    <cellStyle name="20% - Accent4 7 5 2" xfId="9736" xr:uid="{DA55609D-A324-49E7-9AE9-A6AFC81FD5EC}"/>
    <cellStyle name="20% - Accent4 7 5 2 2" xfId="9737" xr:uid="{0B89534B-7E60-42BB-80A6-BAD40FB5B3C6}"/>
    <cellStyle name="20% - Accent4 7 5 2 2 2" xfId="9738" xr:uid="{BCAC29C8-9E86-4D6C-BFFE-AEBDA238DBBF}"/>
    <cellStyle name="20% - Accent4 7 5 2 2 2 2" xfId="9739" xr:uid="{DAE548F1-4CF1-472B-A431-C65BF0AB83B3}"/>
    <cellStyle name="20% - Accent4 7 5 2 2 3" xfId="9740" xr:uid="{982354CF-455D-4BB3-B0ED-FDDA657FE27A}"/>
    <cellStyle name="20% - Accent4 7 5 2 3" xfId="9741" xr:uid="{724FDF5D-D5AC-48C1-83D6-102034F558E8}"/>
    <cellStyle name="20% - Accent4 7 5 2 3 2" xfId="9742" xr:uid="{30EEDC7A-7CD5-4B8F-AA67-D173AAB91173}"/>
    <cellStyle name="20% - Accent4 7 5 2 3 2 2" xfId="9743" xr:uid="{B4BFDED5-F6BB-409A-8561-638D50FE606E}"/>
    <cellStyle name="20% - Accent4 7 5 2 3 3" xfId="9744" xr:uid="{BB8C5C16-1E6B-4CA3-902C-91750BFF0672}"/>
    <cellStyle name="20% - Accent4 7 5 2 4" xfId="9745" xr:uid="{27443327-FC6A-4E5D-B1D9-6CDB2193D298}"/>
    <cellStyle name="20% - Accent4 7 5 2 4 2" xfId="9746" xr:uid="{1DAF8306-74A2-473F-9C49-4B87B8D9BBA0}"/>
    <cellStyle name="20% - Accent4 7 5 2 4 2 2" xfId="9747" xr:uid="{B8CA306C-361D-4F26-B61D-38354DF73B1B}"/>
    <cellStyle name="20% - Accent4 7 5 2 4 3" xfId="9748" xr:uid="{306DC35D-CDA8-4332-98F5-D42C7D673CDA}"/>
    <cellStyle name="20% - Accent4 7 5 2 5" xfId="9749" xr:uid="{56F0BB1C-3E6F-49D8-9CC4-92EB9EE01933}"/>
    <cellStyle name="20% - Accent4 7 5 2 5 2" xfId="9750" xr:uid="{8EA16355-2C20-40FF-A4A3-AD55D4358535}"/>
    <cellStyle name="20% - Accent4 7 5 2 6" xfId="9751" xr:uid="{E167B548-1928-4EB8-ADC1-4C249D669AE1}"/>
    <cellStyle name="20% - Accent4 7 5 3" xfId="9752" xr:uid="{2B7E8227-0DE2-44C1-96B9-092D00FC6CDC}"/>
    <cellStyle name="20% - Accent4 7 5 3 2" xfId="9753" xr:uid="{215DCE64-1DAE-4AC1-ADA2-C7F73097BA4C}"/>
    <cellStyle name="20% - Accent4 7 5 3 2 2" xfId="9754" xr:uid="{26B761BD-3DE2-4982-978E-EBF59DCB6DA8}"/>
    <cellStyle name="20% - Accent4 7 5 3 3" xfId="9755" xr:uid="{1E2E74EE-04C6-4B1B-BF21-A83B99DA4C0C}"/>
    <cellStyle name="20% - Accent4 7 5 4" xfId="9756" xr:uid="{0A1B4639-B3FA-4A19-B947-CC4D6C54DFEA}"/>
    <cellStyle name="20% - Accent4 7 5 4 2" xfId="9757" xr:uid="{DF7E3261-7629-40B1-8D84-55D3FB04C30D}"/>
    <cellStyle name="20% - Accent4 7 5 4 2 2" xfId="9758" xr:uid="{E3DCEDEB-280D-462C-B9D9-F40EC0A2F829}"/>
    <cellStyle name="20% - Accent4 7 5 4 3" xfId="9759" xr:uid="{C8420985-3D95-4392-86D0-64BCB43F9B78}"/>
    <cellStyle name="20% - Accent4 7 5 5" xfId="9760" xr:uid="{CBC1A5C3-721A-4C3D-A427-C067B13F70C5}"/>
    <cellStyle name="20% - Accent4 7 5 5 2" xfId="9761" xr:uid="{C76C4EB9-1A54-43E3-B65F-C82804A66441}"/>
    <cellStyle name="20% - Accent4 7 5 5 2 2" xfId="9762" xr:uid="{BB11D568-9EDC-495C-8A05-E586CD96A93C}"/>
    <cellStyle name="20% - Accent4 7 5 5 3" xfId="9763" xr:uid="{4163EA9F-77F8-47FE-8560-5FF1CDB9AD8A}"/>
    <cellStyle name="20% - Accent4 7 5 6" xfId="9764" xr:uid="{1CA0B313-7294-48E9-97EF-50ED766CF8D4}"/>
    <cellStyle name="20% - Accent4 7 5 6 2" xfId="9765" xr:uid="{738AA5A9-6668-4114-99B1-0502A763DB79}"/>
    <cellStyle name="20% - Accent4 7 5 7" xfId="9766" xr:uid="{B7AD69ED-AD33-4CB0-92B8-7385B82AEB8B}"/>
    <cellStyle name="20% - Accent4 7 6" xfId="9767" xr:uid="{18AEBBD3-E38D-4075-90AA-FA7DC724CDFA}"/>
    <cellStyle name="20% - Accent4 7 6 2" xfId="9768" xr:uid="{AB4070A4-DBB8-4398-8402-75D1E7CBB7ED}"/>
    <cellStyle name="20% - Accent4 7 6 2 2" xfId="9769" xr:uid="{8DBDE430-CF1C-4ED0-A4C3-3FA3BA617EA4}"/>
    <cellStyle name="20% - Accent4 7 6 2 2 2" xfId="9770" xr:uid="{22D3FBED-F18B-47FC-BB3E-B7EC6D33B350}"/>
    <cellStyle name="20% - Accent4 7 6 2 3" xfId="9771" xr:uid="{F464960B-2940-4249-B79B-BC3B5DF874CE}"/>
    <cellStyle name="20% - Accent4 7 6 3" xfId="9772" xr:uid="{3E8E548C-ACB6-4F54-83CF-8E2C56ED66AC}"/>
    <cellStyle name="20% - Accent4 7 6 3 2" xfId="9773" xr:uid="{F18385AB-4C51-40DA-9B17-210FCB084F2B}"/>
    <cellStyle name="20% - Accent4 7 6 3 2 2" xfId="9774" xr:uid="{A218501B-C0A1-4B60-94DD-A7ADA9E9E60E}"/>
    <cellStyle name="20% - Accent4 7 6 3 3" xfId="9775" xr:uid="{FCAF22AF-9B68-4E32-8EBC-2F0ADF51AFE9}"/>
    <cellStyle name="20% - Accent4 7 6 4" xfId="9776" xr:uid="{7817069A-BC2E-473B-935A-D7270355DC3D}"/>
    <cellStyle name="20% - Accent4 7 6 4 2" xfId="9777" xr:uid="{A6AC621C-03C0-41CE-91D7-09A7F7BA3AC9}"/>
    <cellStyle name="20% - Accent4 7 6 4 2 2" xfId="9778" xr:uid="{E53821AC-5020-458D-8268-2C05C84FB884}"/>
    <cellStyle name="20% - Accent4 7 6 4 3" xfId="9779" xr:uid="{80F96A25-F7FB-40B8-8306-7BD01404A96F}"/>
    <cellStyle name="20% - Accent4 7 6 5" xfId="9780" xr:uid="{57094640-14F5-4B70-9EFB-8797939C0DE9}"/>
    <cellStyle name="20% - Accent4 7 6 5 2" xfId="9781" xr:uid="{6F608877-C781-433E-98AD-005050D40A19}"/>
    <cellStyle name="20% - Accent4 7 6 6" xfId="9782" xr:uid="{FF575E5B-5955-4134-A724-3313B1568C24}"/>
    <cellStyle name="20% - Accent4 7 7" xfId="9783" xr:uid="{2410F9CB-1655-4D4E-B68F-B03B4BC7F294}"/>
    <cellStyle name="20% - Accent4 7 7 2" xfId="9784" xr:uid="{A6C6D720-7061-43D7-B27E-89623714797E}"/>
    <cellStyle name="20% - Accent4 7 7 2 2" xfId="9785" xr:uid="{80CA5585-EC89-431E-9272-F00FA2FFA86A}"/>
    <cellStyle name="20% - Accent4 7 7 2 2 2" xfId="9786" xr:uid="{695AE487-3BB5-407D-AE38-F0745C183763}"/>
    <cellStyle name="20% - Accent4 7 7 2 3" xfId="9787" xr:uid="{002DB437-E67E-4CEE-8EF9-4EFFB1E52F31}"/>
    <cellStyle name="20% - Accent4 7 7 3" xfId="9788" xr:uid="{4EB57448-0659-4DC5-A7F2-59B269D3A493}"/>
    <cellStyle name="20% - Accent4 7 7 3 2" xfId="9789" xr:uid="{484DBC7A-530D-457A-920C-C7F2935038A5}"/>
    <cellStyle name="20% - Accent4 7 7 3 2 2" xfId="9790" xr:uid="{E6534E65-3DB2-4D09-9485-6B650EC7DDBB}"/>
    <cellStyle name="20% - Accent4 7 7 3 3" xfId="9791" xr:uid="{71642D7E-6EB1-4A89-83D5-6E1D8B0C6F92}"/>
    <cellStyle name="20% - Accent4 7 7 4" xfId="9792" xr:uid="{47515491-61E9-4079-9D70-56EFD5E1EE96}"/>
    <cellStyle name="20% - Accent4 7 7 4 2" xfId="9793" xr:uid="{0909E06F-2ADD-4FA7-A0F8-512E20CDAD9F}"/>
    <cellStyle name="20% - Accent4 7 7 4 2 2" xfId="9794" xr:uid="{FBB2D33F-9704-4CF6-8D6E-12CBC867A99F}"/>
    <cellStyle name="20% - Accent4 7 7 4 3" xfId="9795" xr:uid="{C2D33807-59FF-4E73-8998-369EF16BE65C}"/>
    <cellStyle name="20% - Accent4 7 7 5" xfId="9796" xr:uid="{98E29794-2404-4E81-A3BF-A76D28D18FFC}"/>
    <cellStyle name="20% - Accent4 7 7 5 2" xfId="9797" xr:uid="{201FFE95-7DB6-4443-8D4F-EC1475ACD0A2}"/>
    <cellStyle name="20% - Accent4 7 7 6" xfId="9798" xr:uid="{E11B4CB0-CC50-4B39-87F5-761671A76A98}"/>
    <cellStyle name="20% - Accent4 7 8" xfId="9799" xr:uid="{C59ACDA4-B55D-4D48-AC9D-493D3A4ACB18}"/>
    <cellStyle name="20% - Accent4 7 8 2" xfId="9800" xr:uid="{E33C7D0F-E49D-497E-A13E-BBD2E7D7EC35}"/>
    <cellStyle name="20% - Accent4 7 8 2 2" xfId="9801" xr:uid="{5402A71B-73A6-45BF-ADAF-269406FAEC24}"/>
    <cellStyle name="20% - Accent4 7 8 2 2 2" xfId="9802" xr:uid="{19AA8513-B1BC-4D20-ACCB-4661E68E6113}"/>
    <cellStyle name="20% - Accent4 7 8 2 3" xfId="9803" xr:uid="{E4B545EE-EA7C-46D0-988D-4D960B71AF94}"/>
    <cellStyle name="20% - Accent4 7 8 3" xfId="9804" xr:uid="{EF702527-5B3E-4212-879A-6E7EC7D8C9A7}"/>
    <cellStyle name="20% - Accent4 7 8 3 2" xfId="9805" xr:uid="{314F4641-8975-471C-A987-813DBA7F5C11}"/>
    <cellStyle name="20% - Accent4 7 8 3 2 2" xfId="9806" xr:uid="{F4D95DEC-ED7E-41CF-9FAB-49C74874382C}"/>
    <cellStyle name="20% - Accent4 7 8 3 3" xfId="9807" xr:uid="{735A004E-E1F7-4329-AB25-AABD8017A4CE}"/>
    <cellStyle name="20% - Accent4 7 8 4" xfId="9808" xr:uid="{2B544C29-88F1-437F-AD60-C370CBD9BCCE}"/>
    <cellStyle name="20% - Accent4 7 8 4 2" xfId="9809" xr:uid="{6E45D4E8-9015-4580-B2AC-317B08729CC8}"/>
    <cellStyle name="20% - Accent4 7 8 4 2 2" xfId="9810" xr:uid="{39D5C7CD-1A57-4ADE-9210-A5618BEC0920}"/>
    <cellStyle name="20% - Accent4 7 8 4 3" xfId="9811" xr:uid="{CE3A5AB9-2777-4727-963F-94EC447D8709}"/>
    <cellStyle name="20% - Accent4 7 8 5" xfId="9812" xr:uid="{E3DFDCAB-980F-4123-8F76-3C11DFD13D4C}"/>
    <cellStyle name="20% - Accent4 7 8 5 2" xfId="9813" xr:uid="{80E41AF1-119A-441F-B217-9227C9165C59}"/>
    <cellStyle name="20% - Accent4 7 8 6" xfId="9814" xr:uid="{58A669A5-474E-417E-BD35-87CC12E78E11}"/>
    <cellStyle name="20% - Accent4 7 9" xfId="9815" xr:uid="{1B7A1C2D-2396-437E-AB9C-2A188084ADE2}"/>
    <cellStyle name="20% - Accent4 7 9 2" xfId="9816" xr:uid="{D3AF079B-64E5-464D-A8C3-8931507DDD74}"/>
    <cellStyle name="20% - Accent4 7 9 2 2" xfId="9817" xr:uid="{377F898F-9CC6-4B2A-B93C-DC46188B6795}"/>
    <cellStyle name="20% - Accent4 7 9 2 2 2" xfId="9818" xr:uid="{A4B159F7-7FED-4C98-9699-276E117B1464}"/>
    <cellStyle name="20% - Accent4 7 9 2 3" xfId="9819" xr:uid="{588B3DB3-9BA0-4CEF-8AFD-790FE35CAB60}"/>
    <cellStyle name="20% - Accent4 7 9 3" xfId="9820" xr:uid="{B04423EC-DB1A-4060-A061-744B643D5F14}"/>
    <cellStyle name="20% - Accent4 7 9 3 2" xfId="9821" xr:uid="{E474FBE2-B2C4-4AD7-A912-5401D7C4DD52}"/>
    <cellStyle name="20% - Accent4 7 9 3 2 2" xfId="9822" xr:uid="{5CFEB21B-FB69-40D7-BFD4-89CE6A9D75ED}"/>
    <cellStyle name="20% - Accent4 7 9 3 3" xfId="9823" xr:uid="{799FDF6A-2860-4379-B973-2EBACFE1909C}"/>
    <cellStyle name="20% - Accent4 7 9 4" xfId="9824" xr:uid="{2ACB77EC-2484-4DA0-B3B7-7A2C0B20A03A}"/>
    <cellStyle name="20% - Accent4 7 9 4 2" xfId="9825" xr:uid="{489C9BF4-2F19-4A59-A4AC-625010708F5D}"/>
    <cellStyle name="20% - Accent4 7 9 4 2 2" xfId="9826" xr:uid="{AD6591D4-E676-4C03-8D44-C86EE9EA5692}"/>
    <cellStyle name="20% - Accent4 7 9 4 3" xfId="9827" xr:uid="{49FF0131-DA23-4C55-A381-0511F960907F}"/>
    <cellStyle name="20% - Accent4 7 9 5" xfId="9828" xr:uid="{3BDF164A-F07E-427A-8E36-CD9A653A640C}"/>
    <cellStyle name="20% - Accent4 7 9 5 2" xfId="9829" xr:uid="{F96B5573-A75D-450E-83F7-23DB5C1AE34F}"/>
    <cellStyle name="20% - Accent4 7 9 6" xfId="9830" xr:uid="{9120605C-5551-41CE-91BA-851449967F43}"/>
    <cellStyle name="20% - Accent4 8" xfId="9831" xr:uid="{528B380D-AC74-4267-AE63-5ECFEA0CF8E2}"/>
    <cellStyle name="20% - Accent4 9" xfId="9832" xr:uid="{69C717AA-9B2B-4D7A-9A91-4EE36CBB11B8}"/>
    <cellStyle name="20% - Accent4 9 2" xfId="9833" xr:uid="{BDE53909-45C9-4FEC-804B-7955F1B20E6F}"/>
    <cellStyle name="20% - Accent4 9 2 2" xfId="9834" xr:uid="{D199E7B8-E3C4-4DF5-8E14-F8AF00272D83}"/>
    <cellStyle name="20% - Accent4 9 2 2 2" xfId="9835" xr:uid="{D5B212F2-AE58-4D5E-91D1-5BE163980DA8}"/>
    <cellStyle name="20% - Accent4 9 2 2 2 2" xfId="9836" xr:uid="{79041CE7-263C-49C8-99D3-2C218631ED14}"/>
    <cellStyle name="20% - Accent4 9 2 2 2 2 2" xfId="9837" xr:uid="{44BCAACC-89DC-4B26-941B-0ADF45C553A0}"/>
    <cellStyle name="20% - Accent4 9 2 2 2 3" xfId="9838" xr:uid="{5B6C7CC9-D6F1-49A4-A725-0C0A34765486}"/>
    <cellStyle name="20% - Accent4 9 2 2 3" xfId="9839" xr:uid="{A7A1450E-648D-4DDD-BE66-CC938E1B4C69}"/>
    <cellStyle name="20% - Accent4 9 2 2 3 2" xfId="9840" xr:uid="{38925FD7-3FB4-4D2C-B63B-B9F802822B17}"/>
    <cellStyle name="20% - Accent4 9 2 2 3 2 2" xfId="9841" xr:uid="{215448AC-E3DD-4208-ADBB-1ABBC5A976C8}"/>
    <cellStyle name="20% - Accent4 9 2 2 3 3" xfId="9842" xr:uid="{50EB30DA-4163-4EE1-B065-6F342CF5DB27}"/>
    <cellStyle name="20% - Accent4 9 2 2 4" xfId="9843" xr:uid="{D9F91719-2936-4F62-BCDC-B3E2CD9295A3}"/>
    <cellStyle name="20% - Accent4 9 2 2 4 2" xfId="9844" xr:uid="{2A772D49-8762-4E52-BF32-945B5B403D61}"/>
    <cellStyle name="20% - Accent4 9 2 2 4 2 2" xfId="9845" xr:uid="{9E4F10EE-21FC-4D8F-9760-3EDA5C0BB7D9}"/>
    <cellStyle name="20% - Accent4 9 2 2 4 3" xfId="9846" xr:uid="{1E57205A-47FC-4021-9FCB-7D8272AD90CD}"/>
    <cellStyle name="20% - Accent4 9 2 2 5" xfId="9847" xr:uid="{0A1E21AA-17B4-4BE2-9068-43AD214591F4}"/>
    <cellStyle name="20% - Accent4 9 2 2 5 2" xfId="9848" xr:uid="{655FC4D5-C3CD-4B92-95B8-7F9C85D511E0}"/>
    <cellStyle name="20% - Accent4 9 2 2 6" xfId="9849" xr:uid="{7FAD2D22-868F-44D4-8B0C-FA9726306A79}"/>
    <cellStyle name="20% - Accent4 9 2 3" xfId="9850" xr:uid="{C73C2F74-6585-4905-A435-5A5DC0A8DB0A}"/>
    <cellStyle name="20% - Accent4 9 2 3 2" xfId="9851" xr:uid="{D6AC88F6-4247-4A5C-B068-C3E18CC5B942}"/>
    <cellStyle name="20% - Accent4 9 2 3 2 2" xfId="9852" xr:uid="{BA07E3E7-018A-4B8D-A639-10096C62F625}"/>
    <cellStyle name="20% - Accent4 9 2 3 3" xfId="9853" xr:uid="{04DE72C1-98D4-4ED8-B214-55725FE640D5}"/>
    <cellStyle name="20% - Accent4 9 2 4" xfId="9854" xr:uid="{EC19746B-D292-418F-955F-93E8B904257F}"/>
    <cellStyle name="20% - Accent4 9 2 4 2" xfId="9855" xr:uid="{E93F26BB-060B-4B0C-BFAE-227C8F5D8FCB}"/>
    <cellStyle name="20% - Accent4 9 2 4 2 2" xfId="9856" xr:uid="{29F635C3-B688-43EA-910F-EA731BEFB7A0}"/>
    <cellStyle name="20% - Accent4 9 2 4 3" xfId="9857" xr:uid="{ACE0B102-9FB3-4327-AD07-3E0E56641F01}"/>
    <cellStyle name="20% - Accent4 9 2 5" xfId="9858" xr:uid="{B79E7B22-C7DC-401A-A2C5-AC2DC0CA62C4}"/>
    <cellStyle name="20% - Accent4 9 2 5 2" xfId="9859" xr:uid="{3ACEA8B3-41EB-418E-B2A4-EE0BC340228A}"/>
    <cellStyle name="20% - Accent4 9 2 5 2 2" xfId="9860" xr:uid="{80D8BFC9-7149-4113-BAE7-6770BDD39919}"/>
    <cellStyle name="20% - Accent4 9 2 5 3" xfId="9861" xr:uid="{399DF751-56C4-457E-B541-AB43698E1905}"/>
    <cellStyle name="20% - Accent4 9 2 6" xfId="9862" xr:uid="{8174C979-F542-4E03-B6EE-2308F5FD9E54}"/>
    <cellStyle name="20% - Accent4 9 2 6 2" xfId="9863" xr:uid="{01E4DAFD-2E3B-41DC-871E-C239CE3EDCD3}"/>
    <cellStyle name="20% - Accent4 9 2 7" xfId="9864" xr:uid="{BE4F4332-BE82-4193-A161-300E0596F4E8}"/>
    <cellStyle name="20% - Accent4 9 3" xfId="9865" xr:uid="{47C4A0B5-E0AE-4CF3-9967-9F3927BF8E57}"/>
    <cellStyle name="20% - Accent4 9 3 2" xfId="9866" xr:uid="{44E05D91-CB89-4E90-9A51-93D0D0B95B93}"/>
    <cellStyle name="20% - Accent4 9 3 2 2" xfId="9867" xr:uid="{8C6656D3-B4C2-461D-8710-2B28B3361E36}"/>
    <cellStyle name="20% - Accent4 9 3 2 2 2" xfId="9868" xr:uid="{4ACA754B-16DC-452D-827E-54F6EB93AD7B}"/>
    <cellStyle name="20% - Accent4 9 3 2 3" xfId="9869" xr:uid="{04BC43D6-CF8D-4608-A485-AECA3444AE4A}"/>
    <cellStyle name="20% - Accent4 9 3 3" xfId="9870" xr:uid="{96FF5C24-A5BC-4949-8BE7-746B5F479DCA}"/>
    <cellStyle name="20% - Accent4 9 3 3 2" xfId="9871" xr:uid="{0BB9A3D7-07BB-479A-8CFD-6FCC5D1BF685}"/>
    <cellStyle name="20% - Accent4 9 3 3 2 2" xfId="9872" xr:uid="{9647B16E-A75B-4B34-8813-E82570E6C150}"/>
    <cellStyle name="20% - Accent4 9 3 3 3" xfId="9873" xr:uid="{5148D50F-491C-4B8D-AD9E-3410E867CF41}"/>
    <cellStyle name="20% - Accent4 9 3 4" xfId="9874" xr:uid="{54C568B6-743F-4CFA-BE97-3499C5EF2402}"/>
    <cellStyle name="20% - Accent4 9 3 4 2" xfId="9875" xr:uid="{27E284FE-27A1-4EF5-8455-1BA42435BFCE}"/>
    <cellStyle name="20% - Accent4 9 3 4 2 2" xfId="9876" xr:uid="{34802470-F329-4C15-842F-3BA05F66FCD9}"/>
    <cellStyle name="20% - Accent4 9 3 4 3" xfId="9877" xr:uid="{53245814-4C1B-4AB3-9716-6C2C1BAD3581}"/>
    <cellStyle name="20% - Accent4 9 3 5" xfId="9878" xr:uid="{14DB6560-47DB-4DE2-A038-3BCF5C02016E}"/>
    <cellStyle name="20% - Accent4 9 3 5 2" xfId="9879" xr:uid="{824274B4-EFA0-47C3-8F64-0A6F782F8CE8}"/>
    <cellStyle name="20% - Accent4 9 3 6" xfId="9880" xr:uid="{10874E26-72D2-4E29-8747-595C8CC14A30}"/>
    <cellStyle name="20% - Accent4 9 4" xfId="9881" xr:uid="{BEF912B5-ED29-413D-8B97-367D4F8F4BC1}"/>
    <cellStyle name="20% - Accent4 9 4 2" xfId="9882" xr:uid="{5ABD095D-0769-4217-899E-0ECDEADEADC6}"/>
    <cellStyle name="20% - Accent4 9 4 2 2" xfId="9883" xr:uid="{1E354686-9763-4CEA-B30E-83792FC03E17}"/>
    <cellStyle name="20% - Accent4 9 4 3" xfId="9884" xr:uid="{DCA804F3-360A-452F-A312-3ED14C8811F3}"/>
    <cellStyle name="20% - Accent4 9 5" xfId="9885" xr:uid="{4334A4DC-13E1-44FC-9FC4-EBFCA4F4C401}"/>
    <cellStyle name="20% - Accent4 9 5 2" xfId="9886" xr:uid="{562D3FD7-B567-47E0-A72D-72626A38ED14}"/>
    <cellStyle name="20% - Accent4 9 5 2 2" xfId="9887" xr:uid="{13ACAB85-EA74-4AE9-A72F-8EE120D2A4B7}"/>
    <cellStyle name="20% - Accent4 9 5 3" xfId="9888" xr:uid="{48849E63-2771-49BF-8257-0DCA77C1F5BD}"/>
    <cellStyle name="20% - Accent4 9 6" xfId="9889" xr:uid="{0F423D89-9DE0-4141-B708-3147207AB514}"/>
    <cellStyle name="20% - Accent4 9 6 2" xfId="9890" xr:uid="{638166EE-81BB-47D5-867A-91CA7130D867}"/>
    <cellStyle name="20% - Accent4 9 6 2 2" xfId="9891" xr:uid="{68369DFB-6CA1-4A18-A49D-7143422AA387}"/>
    <cellStyle name="20% - Accent4 9 6 3" xfId="9892" xr:uid="{13038D64-51DF-4D92-8F49-8B08A11788C5}"/>
    <cellStyle name="20% - Accent4 9 7" xfId="9893" xr:uid="{66BD93B9-8E6C-4CCD-BD21-6B822A1F4AD6}"/>
    <cellStyle name="20% - Accent4 9 7 2" xfId="9894" xr:uid="{E02EB6C0-35B9-4CB9-A447-C294E06C6D66}"/>
    <cellStyle name="20% - Accent4 9 8" xfId="9895" xr:uid="{E914AB74-CCF9-4E12-B899-CD2CEACE310A}"/>
    <cellStyle name="20% - Accent5 10" xfId="9896" xr:uid="{C5304006-EF16-4A27-8A3B-C062F51E22EC}"/>
    <cellStyle name="20% - Accent5 10 2" xfId="9897" xr:uid="{3CB3EA72-CE34-4250-A5B2-A063AC129715}"/>
    <cellStyle name="20% - Accent5 10 2 2" xfId="9898" xr:uid="{87D40121-8652-4B2C-9C3C-BBE5CACF2E57}"/>
    <cellStyle name="20% - Accent5 10 2 2 2" xfId="9899" xr:uid="{3D3139BB-CCB7-4123-9628-C89AFFD1888F}"/>
    <cellStyle name="20% - Accent5 10 2 3" xfId="9900" xr:uid="{CDC5C9E5-A1BD-4B93-98DC-94E952CB4986}"/>
    <cellStyle name="20% - Accent5 10 3" xfId="9901" xr:uid="{A65BF17E-9E93-4ABF-BB64-61C4EE425D8B}"/>
    <cellStyle name="20% - Accent5 10 3 2" xfId="9902" xr:uid="{B0C30F5E-8EEE-4E10-B246-86A63095B181}"/>
    <cellStyle name="20% - Accent5 10 3 2 2" xfId="9903" xr:uid="{88C3E4F5-E7C6-4C9F-AE08-6A41681E53B6}"/>
    <cellStyle name="20% - Accent5 10 3 3" xfId="9904" xr:uid="{473DC315-7C4A-4ABE-9F5A-DE9D5D288749}"/>
    <cellStyle name="20% - Accent5 10 4" xfId="9905" xr:uid="{5EBAECE8-769C-4A13-92BE-7E4A7BBDF060}"/>
    <cellStyle name="20% - Accent5 10 4 2" xfId="9906" xr:uid="{B1FACD0F-6494-489C-8B22-F875518014B0}"/>
    <cellStyle name="20% - Accent5 10 4 2 2" xfId="9907" xr:uid="{F0962264-7D6C-4950-B2D4-6725E3549AA8}"/>
    <cellStyle name="20% - Accent5 10 4 3" xfId="9908" xr:uid="{C0E0982A-E26D-43A2-8FD9-4E84CCF70D7D}"/>
    <cellStyle name="20% - Accent5 10 5" xfId="9909" xr:uid="{8106A7D3-CEB4-4ECB-966A-077A9623AC8B}"/>
    <cellStyle name="20% - Accent5 10 5 2" xfId="9910" xr:uid="{FFCA5280-7038-4AA1-B5DA-12E8C8A35DBA}"/>
    <cellStyle name="20% - Accent5 10 6" xfId="9911" xr:uid="{2B303E70-8D57-4634-9439-5439C051D791}"/>
    <cellStyle name="20% - Accent5 11" xfId="9912" xr:uid="{BA626DD6-A4FC-43ED-9A5A-D560DE648DA1}"/>
    <cellStyle name="20% - Accent5 11 2" xfId="9913" xr:uid="{B0B86C53-FD70-4FA7-8C55-FBB6F6F0D6CB}"/>
    <cellStyle name="20% - Accent5 11 2 2" xfId="9914" xr:uid="{84139B86-7982-4904-8710-E9AE02558AFC}"/>
    <cellStyle name="20% - Accent5 11 2 2 2" xfId="9915" xr:uid="{570E8194-1536-47D0-9DDE-B4377EDE8800}"/>
    <cellStyle name="20% - Accent5 11 2 3" xfId="9916" xr:uid="{6769232D-9E8E-4070-937D-5D4C96E98A5E}"/>
    <cellStyle name="20% - Accent5 11 3" xfId="9917" xr:uid="{2A72D4C9-44C6-4E94-B7B8-263DD5E0AC86}"/>
    <cellStyle name="20% - Accent5 11 3 2" xfId="9918" xr:uid="{E966440C-D097-48D0-9FF7-54BB2D08ECD5}"/>
    <cellStyle name="20% - Accent5 11 3 2 2" xfId="9919" xr:uid="{B6B16196-1A0E-4808-AB8D-6CB98087EA42}"/>
    <cellStyle name="20% - Accent5 11 3 3" xfId="9920" xr:uid="{E2A473A3-0686-4C42-B354-616479C9E88D}"/>
    <cellStyle name="20% - Accent5 11 4" xfId="9921" xr:uid="{D6CD3E64-AF9D-4684-9877-CBB14AF1F088}"/>
    <cellStyle name="20% - Accent5 11 4 2" xfId="9922" xr:uid="{07EA1A3F-7B05-4015-973D-657272BF1F0E}"/>
    <cellStyle name="20% - Accent5 11 4 2 2" xfId="9923" xr:uid="{AF5ADBCD-3D86-4667-8D24-B8F6AF8186DA}"/>
    <cellStyle name="20% - Accent5 11 4 3" xfId="9924" xr:uid="{00116BB3-29B9-45BC-BAEE-F5D6E6F4CE14}"/>
    <cellStyle name="20% - Accent5 11 5" xfId="9925" xr:uid="{86CA2922-60D1-43B6-97DC-273420399187}"/>
    <cellStyle name="20% - Accent5 11 5 2" xfId="9926" xr:uid="{82CE3B30-095D-4063-B67B-757F5CF0F730}"/>
    <cellStyle name="20% - Accent5 11 6" xfId="9927" xr:uid="{BB1F26FD-0A43-4D38-9F9D-C99420854367}"/>
    <cellStyle name="20% - Accent5 12" xfId="9928" xr:uid="{6CDB98F9-E2A3-418B-A36C-AE644A2219E3}"/>
    <cellStyle name="20% - Accent5 12 2" xfId="9929" xr:uid="{1BF70C50-AF70-4170-A414-5A31C47D7560}"/>
    <cellStyle name="20% - Accent5 12 2 2" xfId="9930" xr:uid="{F10A4E5A-2962-4666-9FE3-D512981F690E}"/>
    <cellStyle name="20% - Accent5 12 2 2 2" xfId="9931" xr:uid="{48D13C43-5AF6-4A35-B2BB-083C08AB58F8}"/>
    <cellStyle name="20% - Accent5 12 2 3" xfId="9932" xr:uid="{C32ABCB9-1710-4333-B44C-F01D31180DD9}"/>
    <cellStyle name="20% - Accent5 12 3" xfId="9933" xr:uid="{3AB17166-228C-453F-B167-930CE2780B45}"/>
    <cellStyle name="20% - Accent5 12 3 2" xfId="9934" xr:uid="{17039FFC-75B3-406F-A6D2-53E760A443EB}"/>
    <cellStyle name="20% - Accent5 12 3 2 2" xfId="9935" xr:uid="{B171F686-FE84-4B16-9537-3FAAFDBABAFB}"/>
    <cellStyle name="20% - Accent5 12 3 3" xfId="9936" xr:uid="{44A5276E-E0DF-4439-96DB-A6DF8F1E9103}"/>
    <cellStyle name="20% - Accent5 12 4" xfId="9937" xr:uid="{562842F2-C906-4343-A12A-7D8C0B438BE5}"/>
    <cellStyle name="20% - Accent5 12 4 2" xfId="9938" xr:uid="{25438613-D572-49FA-88CD-543B77BF4D76}"/>
    <cellStyle name="20% - Accent5 12 4 2 2" xfId="9939" xr:uid="{45E60DF4-BEC3-4B84-9C79-5FF4B5B4C976}"/>
    <cellStyle name="20% - Accent5 12 4 3" xfId="9940" xr:uid="{D5E32B1A-37DE-4BEB-821D-D64A8AE4B20B}"/>
    <cellStyle name="20% - Accent5 12 5" xfId="9941" xr:uid="{184A2FE9-0A18-48C8-9F30-9CD5128640B7}"/>
    <cellStyle name="20% - Accent5 12 5 2" xfId="9942" xr:uid="{428F10A4-21A0-4AA3-92B6-7B8EAA3EAD10}"/>
    <cellStyle name="20% - Accent5 12 6" xfId="9943" xr:uid="{F12A4986-C2BB-4F5F-B1B4-A19C51894A10}"/>
    <cellStyle name="20% - Accent5 13" xfId="9944" xr:uid="{8928F531-DB26-4BA2-B479-8D888DBD240D}"/>
    <cellStyle name="20% - Accent5 13 2" xfId="9945" xr:uid="{2066E5A5-5E4B-471D-AF9D-A89D6EF4E35C}"/>
    <cellStyle name="20% - Accent5 13 2 2" xfId="9946" xr:uid="{2503CFBB-AEFA-4215-B261-86184C13C7E6}"/>
    <cellStyle name="20% - Accent5 13 2 2 2" xfId="9947" xr:uid="{6600D6FD-6ECC-40A7-A48A-9FB3DA3D9143}"/>
    <cellStyle name="20% - Accent5 13 2 3" xfId="9948" xr:uid="{E6B7C53F-1913-4FDA-891C-75148C752AEC}"/>
    <cellStyle name="20% - Accent5 13 3" xfId="9949" xr:uid="{FB4341C9-4ECC-4B4F-AB28-86D2E8219FB3}"/>
    <cellStyle name="20% - Accent5 13 3 2" xfId="9950" xr:uid="{99644EC1-B3A3-4F14-9C6F-3D664365B885}"/>
    <cellStyle name="20% - Accent5 13 3 2 2" xfId="9951" xr:uid="{62D78525-EF8B-4C6A-818D-AC842665D980}"/>
    <cellStyle name="20% - Accent5 13 3 3" xfId="9952" xr:uid="{90A85FD1-62DD-44BD-A034-CC5962B3CCC1}"/>
    <cellStyle name="20% - Accent5 13 4" xfId="9953" xr:uid="{3C07DDB4-F7C7-4C8D-9E5F-1D184E25D6E8}"/>
    <cellStyle name="20% - Accent5 13 4 2" xfId="9954" xr:uid="{EDFCE41D-8F19-47FA-BE5D-100D008ADFD3}"/>
    <cellStyle name="20% - Accent5 13 4 2 2" xfId="9955" xr:uid="{69360564-4F43-4A1B-93D8-4FF952A73535}"/>
    <cellStyle name="20% - Accent5 13 4 3" xfId="9956" xr:uid="{D947F8A5-77C1-44A8-A115-14F6B5591783}"/>
    <cellStyle name="20% - Accent5 13 5" xfId="9957" xr:uid="{AE2047F5-6CFC-4BAA-BA2F-A9A295F0DF3A}"/>
    <cellStyle name="20% - Accent5 13 5 2" xfId="9958" xr:uid="{60F00DD4-842B-4332-91F5-0828AF913297}"/>
    <cellStyle name="20% - Accent5 13 6" xfId="9959" xr:uid="{C6D1F969-9C52-4B09-9999-520396ADC64C}"/>
    <cellStyle name="20% - Accent5 14" xfId="9960" xr:uid="{85F6EB7B-79E0-48EE-B2E0-51EC2672EC07}"/>
    <cellStyle name="20% - Accent5 14 2" xfId="9961" xr:uid="{5618F187-1661-4E75-B364-D879CDF9BE11}"/>
    <cellStyle name="20% - Accent5 14 2 2" xfId="9962" xr:uid="{C1BD0152-C92F-44E8-89BD-A83644914C47}"/>
    <cellStyle name="20% - Accent5 14 2 2 2" xfId="9963" xr:uid="{F1B653FF-34CA-46D1-BA46-667BA8464680}"/>
    <cellStyle name="20% - Accent5 14 2 3" xfId="9964" xr:uid="{E356E4C0-BD6B-4E36-BA29-165287295060}"/>
    <cellStyle name="20% - Accent5 14 3" xfId="9965" xr:uid="{7348FB87-1E29-4ECA-B806-25ABB56B76F6}"/>
    <cellStyle name="20% - Accent5 14 3 2" xfId="9966" xr:uid="{BAEF073A-F99C-4009-9C65-96DD09ECC5DE}"/>
    <cellStyle name="20% - Accent5 14 3 2 2" xfId="9967" xr:uid="{ED24590F-EC20-4653-AF4B-18E956B233BB}"/>
    <cellStyle name="20% - Accent5 14 3 3" xfId="9968" xr:uid="{D87BDB30-7B37-42F1-8413-24E267157BD2}"/>
    <cellStyle name="20% - Accent5 14 4" xfId="9969" xr:uid="{51306076-6BBB-4BFB-AC0B-9BCF7FAD8B39}"/>
    <cellStyle name="20% - Accent5 14 4 2" xfId="9970" xr:uid="{5A521D63-F609-4D91-BDC6-5AE001D96B52}"/>
    <cellStyle name="20% - Accent5 14 4 2 2" xfId="9971" xr:uid="{37206017-CFD0-4BAF-8391-A743AE6AA26C}"/>
    <cellStyle name="20% - Accent5 14 4 3" xfId="9972" xr:uid="{F6355DC7-71B9-43BE-9493-A797A3298E0D}"/>
    <cellStyle name="20% - Accent5 14 5" xfId="9973" xr:uid="{F479C56A-5E03-4AB0-893E-FA9466E6A133}"/>
    <cellStyle name="20% - Accent5 14 5 2" xfId="9974" xr:uid="{590E7723-8FC6-43C7-8A96-385C89329E88}"/>
    <cellStyle name="20% - Accent5 14 6" xfId="9975" xr:uid="{D70163C0-44B6-4BC2-B64E-35BFEAED173C}"/>
    <cellStyle name="20% - Accent5 15" xfId="9976" xr:uid="{C505DBA8-BE53-48C5-9FD5-660541D4D7D9}"/>
    <cellStyle name="20% - Accent5 15 2" xfId="9977" xr:uid="{E7AA72DD-0B8E-4AC5-A1EF-8731CDD992BE}"/>
    <cellStyle name="20% - Accent5 15 2 2" xfId="9978" xr:uid="{22DB1978-6B08-4466-A38F-D1F08C223FC5}"/>
    <cellStyle name="20% - Accent5 15 2 2 2" xfId="9979" xr:uid="{FE3B026A-92BA-4628-A25A-CC790D6BA951}"/>
    <cellStyle name="20% - Accent5 15 2 3" xfId="9980" xr:uid="{CAE2C368-266B-4516-B00D-27C7F3CFEA6A}"/>
    <cellStyle name="20% - Accent5 15 3" xfId="9981" xr:uid="{239EA13B-5AAB-4591-BD08-F6F8CD2C6B39}"/>
    <cellStyle name="20% - Accent5 15 3 2" xfId="9982" xr:uid="{3918A04F-F5C6-46DC-A5E4-15E20AAA9CC9}"/>
    <cellStyle name="20% - Accent5 15 3 2 2" xfId="9983" xr:uid="{EF2BA0FF-46FC-4EC8-986B-D7DF3E81B1E1}"/>
    <cellStyle name="20% - Accent5 15 3 3" xfId="9984" xr:uid="{D970ECF4-6B37-48ED-8B15-F08D95C43F4F}"/>
    <cellStyle name="20% - Accent5 15 4" xfId="9985" xr:uid="{425FDE6D-3E58-44B4-A203-558B07A02E66}"/>
    <cellStyle name="20% - Accent5 15 4 2" xfId="9986" xr:uid="{0E2EC0B4-063F-4DDB-9969-56463059C47D}"/>
    <cellStyle name="20% - Accent5 15 4 2 2" xfId="9987" xr:uid="{7EA59D09-7F43-4EB0-BED6-B760ACB2DFC5}"/>
    <cellStyle name="20% - Accent5 15 4 3" xfId="9988" xr:uid="{FF2D3A8C-797C-494E-9FC3-F349C551182F}"/>
    <cellStyle name="20% - Accent5 15 5" xfId="9989" xr:uid="{61CE5C7A-A849-44B7-A7B0-16150BC370BC}"/>
    <cellStyle name="20% - Accent5 15 5 2" xfId="9990" xr:uid="{01564F3E-5197-4608-8743-992CF9B9D014}"/>
    <cellStyle name="20% - Accent5 15 6" xfId="9991" xr:uid="{A32B1812-3C4E-42E1-82A3-C4EC481F94AF}"/>
    <cellStyle name="20% - Accent5 16" xfId="9992" xr:uid="{14DD452B-B796-46F9-BA4C-576A5C0BB05E}"/>
    <cellStyle name="20% - Accent5 16 2" xfId="9993" xr:uid="{19FA0089-260E-41E9-BFD2-775CC19C7D0F}"/>
    <cellStyle name="20% - Accent5 16 2 2" xfId="9994" xr:uid="{4E54D5F5-C5DE-49A7-9E8D-C3AAB2D868F7}"/>
    <cellStyle name="20% - Accent5 16 2 2 2" xfId="9995" xr:uid="{78E1A764-EF29-4233-8E09-3AF5C6A32DF0}"/>
    <cellStyle name="20% - Accent5 16 2 3" xfId="9996" xr:uid="{BC39DC49-F298-4DC4-BB01-DF533E7AA610}"/>
    <cellStyle name="20% - Accent5 16 3" xfId="9997" xr:uid="{1060FAB0-8A82-4D22-8314-9F4F73735CE6}"/>
    <cellStyle name="20% - Accent5 16 3 2" xfId="9998" xr:uid="{868A551E-15AB-4F78-8A1D-79780B335354}"/>
    <cellStyle name="20% - Accent5 16 3 2 2" xfId="9999" xr:uid="{214C1C63-5467-42E3-8EED-FCF1B1298677}"/>
    <cellStyle name="20% - Accent5 16 3 3" xfId="10000" xr:uid="{BFAE439E-FFAE-4DA9-B770-F4F8A22E5248}"/>
    <cellStyle name="20% - Accent5 16 4" xfId="10001" xr:uid="{B5C28CA6-0713-41E3-9AB4-B6FC074A94A3}"/>
    <cellStyle name="20% - Accent5 16 4 2" xfId="10002" xr:uid="{A2478ED4-4A59-4093-BB71-092FD1E7324A}"/>
    <cellStyle name="20% - Accent5 16 4 2 2" xfId="10003" xr:uid="{D5B8F5CF-204C-41A4-81C7-1B1AE6320F53}"/>
    <cellStyle name="20% - Accent5 16 4 3" xfId="10004" xr:uid="{66AB72A1-E7D1-4CF3-8F7C-E582CE7B3843}"/>
    <cellStyle name="20% - Accent5 16 5" xfId="10005" xr:uid="{91F286E5-6028-4BBD-B18D-7066021F030B}"/>
    <cellStyle name="20% - Accent5 16 5 2" xfId="10006" xr:uid="{E8F7D0F0-3A81-43CD-8F50-3D4577BA0D5A}"/>
    <cellStyle name="20% - Accent5 16 6" xfId="10007" xr:uid="{DA894ADA-4CC1-4CB7-B87F-6DF24097DCFA}"/>
    <cellStyle name="20% - Accent5 17" xfId="10008" xr:uid="{9AD3ED9D-4D08-4B0E-BF96-B1A66D678E4C}"/>
    <cellStyle name="20% - Accent5 17 2" xfId="10009" xr:uid="{F9A1D7C2-2873-4B8B-BBD7-418638561E27}"/>
    <cellStyle name="20% - Accent5 17 2 2" xfId="10010" xr:uid="{88F2E9B5-1C46-4EAB-981B-76B97AFFF9A1}"/>
    <cellStyle name="20% - Accent5 17 2 2 2" xfId="10011" xr:uid="{4D5DA36E-8AC7-4498-AC09-C90EA7CC46EC}"/>
    <cellStyle name="20% - Accent5 17 2 3" xfId="10012" xr:uid="{6137F879-661D-422B-9658-8D730016D8BB}"/>
    <cellStyle name="20% - Accent5 17 3" xfId="10013" xr:uid="{CFA714AF-530F-4585-8FCB-F05B96CBDA19}"/>
    <cellStyle name="20% - Accent5 17 3 2" xfId="10014" xr:uid="{59A1A498-E80D-419C-BB3B-0DB92E1295E0}"/>
    <cellStyle name="20% - Accent5 17 3 2 2" xfId="10015" xr:uid="{E8C49B96-FAA2-4F84-9460-E388A65D2844}"/>
    <cellStyle name="20% - Accent5 17 3 3" xfId="10016" xr:uid="{B851E7CA-116E-40C4-8A31-2EA6E24EA5CD}"/>
    <cellStyle name="20% - Accent5 17 4" xfId="10017" xr:uid="{D0577600-3FB1-4817-82E7-DF268C4A39F8}"/>
    <cellStyle name="20% - Accent5 17 4 2" xfId="10018" xr:uid="{4EDBC318-5760-4ADC-AD7E-3689ECAFF7BC}"/>
    <cellStyle name="20% - Accent5 17 4 2 2" xfId="10019" xr:uid="{EE991C9C-73CD-47D5-9F88-751BB3A63C7C}"/>
    <cellStyle name="20% - Accent5 17 4 3" xfId="10020" xr:uid="{C099C72F-01E7-4294-A7F5-DBF259BF8623}"/>
    <cellStyle name="20% - Accent5 17 5" xfId="10021" xr:uid="{294339D9-35BB-4801-8252-2CA3079E9CA4}"/>
    <cellStyle name="20% - Accent5 17 5 2" xfId="10022" xr:uid="{F2278041-634B-43D9-93B4-508852F440F5}"/>
    <cellStyle name="20% - Accent5 17 6" xfId="10023" xr:uid="{CFFA4C05-51E5-409D-905C-33D0E09FC08B}"/>
    <cellStyle name="20% - Accent5 18" xfId="10024" xr:uid="{09A321C3-9CB0-412E-B351-CD4957D3CF8F}"/>
    <cellStyle name="20% - Accent5 18 2" xfId="10025" xr:uid="{7C06887D-67F7-454C-BB4C-B912CF8E513D}"/>
    <cellStyle name="20% - Accent5 18 2 2" xfId="10026" xr:uid="{F2406C6D-9C58-4A11-AF7D-8E57DC3100FC}"/>
    <cellStyle name="20% - Accent5 18 2 2 2" xfId="10027" xr:uid="{38363813-6A09-441F-A7C6-D7A7FC9FC820}"/>
    <cellStyle name="20% - Accent5 18 2 3" xfId="10028" xr:uid="{C14D1877-8159-4D64-B22E-2B0C664ECC29}"/>
    <cellStyle name="20% - Accent5 18 3" xfId="10029" xr:uid="{A652ABA8-ED1E-4102-9C1F-0B6C0115BFCF}"/>
    <cellStyle name="20% - Accent5 18 3 2" xfId="10030" xr:uid="{11AD0AAA-B11D-4A04-A3F0-91E1D487A6F7}"/>
    <cellStyle name="20% - Accent5 18 3 2 2" xfId="10031" xr:uid="{16FB30A7-0E83-4B04-9321-4990AA7975E3}"/>
    <cellStyle name="20% - Accent5 18 3 3" xfId="10032" xr:uid="{3F2C4242-979E-48B1-8812-DD7DED5D9865}"/>
    <cellStyle name="20% - Accent5 18 4" xfId="10033" xr:uid="{1158FA0A-AA27-4C15-B2DE-A4368AECB884}"/>
    <cellStyle name="20% - Accent5 18 4 2" xfId="10034" xr:uid="{EF596BD2-A4EB-40AA-B3B9-1D3A1285D75D}"/>
    <cellStyle name="20% - Accent5 18 4 2 2" xfId="10035" xr:uid="{F63FEEA8-468D-4773-994F-33C1A897CBBB}"/>
    <cellStyle name="20% - Accent5 18 4 3" xfId="10036" xr:uid="{54029D0B-1EA0-41CD-8D7F-72B6B539CCEC}"/>
    <cellStyle name="20% - Accent5 18 5" xfId="10037" xr:uid="{BDAF4535-6196-44E3-A170-DB6E4E3564A8}"/>
    <cellStyle name="20% - Accent5 18 5 2" xfId="10038" xr:uid="{CA6EC1EE-FBF0-4E6C-8F1B-55F4C974D0EA}"/>
    <cellStyle name="20% - Accent5 18 6" xfId="10039" xr:uid="{E6A7F0EB-6C6F-49C3-A848-2AC573C4B654}"/>
    <cellStyle name="20% - Accent5 19" xfId="10040" xr:uid="{B17D3FF7-51BD-4A33-A820-A0D2B20CD07A}"/>
    <cellStyle name="20% - Accent5 19 2" xfId="10041" xr:uid="{32B7AC78-A689-4F38-9880-9837D2DFE634}"/>
    <cellStyle name="20% - Accent5 19 2 2" xfId="10042" xr:uid="{9394466E-E356-44A1-8112-918F4FE3AF10}"/>
    <cellStyle name="20% - Accent5 19 2 2 2" xfId="10043" xr:uid="{61924134-1C3D-47D2-A441-1E41EFF2CC07}"/>
    <cellStyle name="20% - Accent5 19 2 3" xfId="10044" xr:uid="{1ACD0245-7E5C-4D23-A24A-97FB6024CB4C}"/>
    <cellStyle name="20% - Accent5 19 3" xfId="10045" xr:uid="{4074762A-3D47-4786-9228-C812B847B706}"/>
    <cellStyle name="20% - Accent5 19 3 2" xfId="10046" xr:uid="{3629D07A-FA88-4CC6-B6B9-5C3690E99259}"/>
    <cellStyle name="20% - Accent5 19 3 2 2" xfId="10047" xr:uid="{C8DB4B68-D249-4D5B-8714-0C9BEFA836CB}"/>
    <cellStyle name="20% - Accent5 19 3 3" xfId="10048" xr:uid="{A66B8B45-F7EA-49CB-AA33-17032D7375C1}"/>
    <cellStyle name="20% - Accent5 19 4" xfId="10049" xr:uid="{C465E90F-1813-4767-8EE8-AC3475331D53}"/>
    <cellStyle name="20% - Accent5 19 4 2" xfId="10050" xr:uid="{1406C965-ABF4-4617-9BD1-08D3D2FAF0DD}"/>
    <cellStyle name="20% - Accent5 19 4 2 2" xfId="10051" xr:uid="{8C307431-9A88-43B3-9FF6-9A3E34D96391}"/>
    <cellStyle name="20% - Accent5 19 4 3" xfId="10052" xr:uid="{E1AC62C4-4FC1-4113-8A5A-B3CE7C81655B}"/>
    <cellStyle name="20% - Accent5 19 5" xfId="10053" xr:uid="{7A444892-B97B-49AE-B9F6-B29041049729}"/>
    <cellStyle name="20% - Accent5 19 5 2" xfId="10054" xr:uid="{CD334DCD-3EFA-483C-804D-BEB3509231FD}"/>
    <cellStyle name="20% - Accent5 19 6" xfId="10055" xr:uid="{8119EE65-EB30-4664-A31B-7CD011BB44BA}"/>
    <cellStyle name="20% - Accent5 2" xfId="1277" xr:uid="{00000000-0005-0000-0000-000008000000}"/>
    <cellStyle name="20% - Accent5 2 2" xfId="10057" xr:uid="{D2A97FBC-3C8F-4ED4-8939-0E8DA135DA15}"/>
    <cellStyle name="20% - Accent5 2 3" xfId="10058" xr:uid="{09A400D0-ED15-4BA2-AC97-1BCF2D49ECEE}"/>
    <cellStyle name="20% - Accent5 2 4" xfId="10056" xr:uid="{C02E1E07-F2EE-43B0-9845-C408B1F840C2}"/>
    <cellStyle name="20% - Accent5 20" xfId="10059" xr:uid="{AE513A95-68AB-4031-A3FA-081618F0C6FD}"/>
    <cellStyle name="20% - Accent5 20 2" xfId="10060" xr:uid="{ED444806-1D24-43D9-B248-EF3C3D76B6D2}"/>
    <cellStyle name="20% - Accent5 20 2 2" xfId="10061" xr:uid="{5ADF1326-92D4-4125-953D-835B9603DB1C}"/>
    <cellStyle name="20% - Accent5 20 2 2 2" xfId="10062" xr:uid="{9BBDB1BA-3E4C-4209-94BD-9425198AF5FD}"/>
    <cellStyle name="20% - Accent5 20 2 3" xfId="10063" xr:uid="{356E9AA2-E4AA-479B-A622-B5C3B0068EF9}"/>
    <cellStyle name="20% - Accent5 20 3" xfId="10064" xr:uid="{47AD9378-E370-47FF-B2D2-845B0DDCD86D}"/>
    <cellStyle name="20% - Accent5 20 3 2" xfId="10065" xr:uid="{C74A1BCE-63D1-426F-ADC7-66BCFA110B95}"/>
    <cellStyle name="20% - Accent5 20 3 2 2" xfId="10066" xr:uid="{DD24BA80-2210-4524-AEC4-A717E66D1796}"/>
    <cellStyle name="20% - Accent5 20 3 3" xfId="10067" xr:uid="{38B921EB-CD08-4FF6-81A2-CCF8CA0B272C}"/>
    <cellStyle name="20% - Accent5 20 4" xfId="10068" xr:uid="{0851C34E-C4B4-4DD7-9538-FD0E3B0DE9E5}"/>
    <cellStyle name="20% - Accent5 20 4 2" xfId="10069" xr:uid="{FDEDA5E8-5AFE-45A0-BE3D-EE93829B7C72}"/>
    <cellStyle name="20% - Accent5 20 4 2 2" xfId="10070" xr:uid="{41202009-B558-4691-822B-D61113F73319}"/>
    <cellStyle name="20% - Accent5 20 4 3" xfId="10071" xr:uid="{029D1531-FB06-40F9-BD95-FE2BE006B9D4}"/>
    <cellStyle name="20% - Accent5 20 5" xfId="10072" xr:uid="{CB65BDD4-66DA-4E0B-A746-F38467AEF358}"/>
    <cellStyle name="20% - Accent5 20 5 2" xfId="10073" xr:uid="{30BBF6F2-1092-4E44-BD6B-4406FA4B5BB9}"/>
    <cellStyle name="20% - Accent5 20 6" xfId="10074" xr:uid="{605D78A2-431E-40A6-A057-7CBD98551AB2}"/>
    <cellStyle name="20% - Accent5 21" xfId="10075" xr:uid="{E0E3288B-18BB-4F3D-8119-E10A185BF568}"/>
    <cellStyle name="20% - Accent5 21 2" xfId="10076" xr:uid="{EC7BF7B5-DE86-4264-BB1E-7C13C5257E09}"/>
    <cellStyle name="20% - Accent5 21 2 2" xfId="10077" xr:uid="{A12D2FD0-EE48-4670-8DF5-2726C8F0E800}"/>
    <cellStyle name="20% - Accent5 21 2 2 2" xfId="10078" xr:uid="{F7FA08B3-C0A5-4326-A467-496D0BE05DAB}"/>
    <cellStyle name="20% - Accent5 21 2 3" xfId="10079" xr:uid="{DC9A1041-FA92-4F02-9F5F-6CDFF5A1DA89}"/>
    <cellStyle name="20% - Accent5 21 3" xfId="10080" xr:uid="{5E47AA91-B0E7-4FEE-842C-4B365AB4B2B4}"/>
    <cellStyle name="20% - Accent5 21 3 2" xfId="10081" xr:uid="{6C882597-F033-4176-AAD6-F4544039F62C}"/>
    <cellStyle name="20% - Accent5 21 3 2 2" xfId="10082" xr:uid="{E3180AA5-15D6-409A-A2FB-886CC40952E9}"/>
    <cellStyle name="20% - Accent5 21 3 3" xfId="10083" xr:uid="{08CF625F-81F4-4EE3-8330-5BC14837DC70}"/>
    <cellStyle name="20% - Accent5 21 4" xfId="10084" xr:uid="{D093CAB6-FBCB-4FAB-AD19-121752A16888}"/>
    <cellStyle name="20% - Accent5 21 4 2" xfId="10085" xr:uid="{5B785D4A-DFE1-4D92-80CD-A234761AE814}"/>
    <cellStyle name="20% - Accent5 21 4 2 2" xfId="10086" xr:uid="{FA1FA441-7B23-4A3A-9726-19F43082FB58}"/>
    <cellStyle name="20% - Accent5 21 4 3" xfId="10087" xr:uid="{95D487F5-80FD-4BBC-B687-1B3BD895E34E}"/>
    <cellStyle name="20% - Accent5 21 5" xfId="10088" xr:uid="{27E748EE-6DCD-43A4-9AE8-788CDF7D0B85}"/>
    <cellStyle name="20% - Accent5 21 5 2" xfId="10089" xr:uid="{82EAFD16-E4B9-4801-8E94-DB7EF7357CC3}"/>
    <cellStyle name="20% - Accent5 21 6" xfId="10090" xr:uid="{C503138A-1A8B-41B4-8B6A-FE1559558C81}"/>
    <cellStyle name="20% - Accent5 22" xfId="10091" xr:uid="{79D80DB9-16E8-4936-AE76-3314C86D0672}"/>
    <cellStyle name="20% - Accent5 22 2" xfId="10092" xr:uid="{EF4BB600-EA31-4075-8286-0BC0C6836AB6}"/>
    <cellStyle name="20% - Accent5 22 2 2" xfId="10093" xr:uid="{6734A3D3-CF25-48E7-A3BC-D1826EF71AB2}"/>
    <cellStyle name="20% - Accent5 22 2 2 2" xfId="10094" xr:uid="{355316AA-88B3-41D6-AD01-6DBA3BBFC386}"/>
    <cellStyle name="20% - Accent5 22 2 3" xfId="10095" xr:uid="{A4F7BBE8-6118-4F74-B9D4-95B20B9987B8}"/>
    <cellStyle name="20% - Accent5 22 3" xfId="10096" xr:uid="{E6D69790-4509-4AF4-9CA1-3C4B399FB970}"/>
    <cellStyle name="20% - Accent5 22 3 2" xfId="10097" xr:uid="{7D6CA179-A1F5-497B-B5FD-AC4DAF20C38F}"/>
    <cellStyle name="20% - Accent5 22 3 2 2" xfId="10098" xr:uid="{3DF0E14E-491E-4AEA-B6CF-F521AE38ABB0}"/>
    <cellStyle name="20% - Accent5 22 3 3" xfId="10099" xr:uid="{6BD4F058-1D5D-42FF-B42B-A4559D504AF2}"/>
    <cellStyle name="20% - Accent5 22 4" xfId="10100" xr:uid="{2C0531B1-7B07-4C33-8279-AF37CA09C9B6}"/>
    <cellStyle name="20% - Accent5 22 4 2" xfId="10101" xr:uid="{FB78E032-D2E9-489A-A843-2C2CFED5493B}"/>
    <cellStyle name="20% - Accent5 22 4 2 2" xfId="10102" xr:uid="{37707D88-397F-4BDF-A0B2-59AAC7441C41}"/>
    <cellStyle name="20% - Accent5 22 4 3" xfId="10103" xr:uid="{673CBB07-0FC7-47AD-824F-AC0341969440}"/>
    <cellStyle name="20% - Accent5 22 5" xfId="10104" xr:uid="{F5A4A99A-4FC8-48B8-892D-60B226407B56}"/>
    <cellStyle name="20% - Accent5 22 5 2" xfId="10105" xr:uid="{9FAD47B6-BAA8-4F53-8B58-D26FFACE3FF3}"/>
    <cellStyle name="20% - Accent5 22 6" xfId="10106" xr:uid="{DD282B20-E126-4502-B099-C8ED5846779F}"/>
    <cellStyle name="20% - Accent5 23" xfId="10107" xr:uid="{816C59BD-0833-4F4F-9A71-97CB94331D4C}"/>
    <cellStyle name="20% - Accent5 23 2" xfId="10108" xr:uid="{5995AA04-C7A2-4FBF-A8D7-4F7E8FB09154}"/>
    <cellStyle name="20% - Accent5 23 2 2" xfId="10109" xr:uid="{38A618C7-0BE6-41DB-B6A6-98C4D4A7B2D0}"/>
    <cellStyle name="20% - Accent5 23 3" xfId="10110" xr:uid="{D5F5018E-C842-4370-95EE-21270E3D1BA5}"/>
    <cellStyle name="20% - Accent5 24" xfId="10111" xr:uid="{FD035302-396B-41EF-86A4-9EB72AE302E8}"/>
    <cellStyle name="20% - Accent5 24 2" xfId="10112" xr:uid="{58B7315B-DBFC-40B3-B470-B6E5E54156D9}"/>
    <cellStyle name="20% - Accent5 24 2 2" xfId="10113" xr:uid="{61F8802A-6C73-490D-BFD5-2666AF7C180A}"/>
    <cellStyle name="20% - Accent5 24 3" xfId="10114" xr:uid="{4A4701FA-2F63-425C-9D5A-7CF93C55F89F}"/>
    <cellStyle name="20% - Accent5 25" xfId="10115" xr:uid="{C64E250D-4E28-4D63-8BDA-D1F8C3A797A0}"/>
    <cellStyle name="20% - Accent5 25 2" xfId="10116" xr:uid="{E6334302-6DA7-4369-ADA4-CF5CDE7937AC}"/>
    <cellStyle name="20% - Accent5 25 2 2" xfId="10117" xr:uid="{02D7C23C-9239-4661-B474-4D3F51AFC4D1}"/>
    <cellStyle name="20% - Accent5 25 3" xfId="10118" xr:uid="{51FA8B9E-2202-4C32-9FF4-7EB02B897ECF}"/>
    <cellStyle name="20% - Accent5 26" xfId="10119" xr:uid="{F9E027B6-7746-4811-9A2D-C4BB053F80A7}"/>
    <cellStyle name="20% - Accent5 26 2" xfId="10120" xr:uid="{E6B0B802-3605-4E42-B158-E98994BCDE0B}"/>
    <cellStyle name="20% - Accent5 27" xfId="10121" xr:uid="{DF5BE4D0-D132-4E44-89F7-458C286D82BB}"/>
    <cellStyle name="20% - Accent5 3" xfId="1270" xr:uid="{00000000-0005-0000-0000-000009000000}"/>
    <cellStyle name="20% - Accent5 3 10" xfId="10122" xr:uid="{4B450C3F-6CB9-4E80-9BDD-5D5B111AC5D4}"/>
    <cellStyle name="20% - Accent5 3 2" xfId="10123" xr:uid="{FEB04DD6-D855-466F-AF7A-D8EEE348A68E}"/>
    <cellStyle name="20% - Accent5 3 2 2" xfId="10124" xr:uid="{DA357D03-611B-4FE1-BD0D-A833AB51C75D}"/>
    <cellStyle name="20% - Accent5 3 2 2 2" xfId="10125" xr:uid="{545A8642-A730-495B-A282-C2C0AA8B4A84}"/>
    <cellStyle name="20% - Accent5 3 2 2 2 2" xfId="10126" xr:uid="{934D6891-4ADB-4F73-AA45-7B09A08571E8}"/>
    <cellStyle name="20% - Accent5 3 2 2 2 2 2" xfId="10127" xr:uid="{99ABABBC-7AA6-4B50-87C4-D4BAC2D6FC8A}"/>
    <cellStyle name="20% - Accent5 3 2 2 2 2 2 2" xfId="10128" xr:uid="{3CB343FE-431E-422E-991A-EF6572DF556A}"/>
    <cellStyle name="20% - Accent5 3 2 2 2 2 3" xfId="10129" xr:uid="{2D6F9404-46F6-471D-BB85-DEA0AB72634A}"/>
    <cellStyle name="20% - Accent5 3 2 2 2 3" xfId="10130" xr:uid="{9CA45526-7606-4BFE-BE99-9845CFB87E28}"/>
    <cellStyle name="20% - Accent5 3 2 2 2 3 2" xfId="10131" xr:uid="{23B904E0-C98B-478F-B1E5-28102DD0D033}"/>
    <cellStyle name="20% - Accent5 3 2 2 2 3 2 2" xfId="10132" xr:uid="{970E3DB0-14C3-4D5C-935D-EF1DF503C210}"/>
    <cellStyle name="20% - Accent5 3 2 2 2 3 3" xfId="10133" xr:uid="{8F178C75-A5AA-48E4-B6A8-6F02EAE61365}"/>
    <cellStyle name="20% - Accent5 3 2 2 2 4" xfId="10134" xr:uid="{88F07363-1821-4545-9B58-C3E41D81E582}"/>
    <cellStyle name="20% - Accent5 3 2 2 2 4 2" xfId="10135" xr:uid="{E8877CA1-B659-41A9-8578-0BB5441FCF56}"/>
    <cellStyle name="20% - Accent5 3 2 2 2 4 2 2" xfId="10136" xr:uid="{D2110833-D61D-47B6-8B82-1F4B2DDB3BD2}"/>
    <cellStyle name="20% - Accent5 3 2 2 2 4 3" xfId="10137" xr:uid="{AFF837AB-6F36-42EA-A389-6261F17B312D}"/>
    <cellStyle name="20% - Accent5 3 2 2 2 5" xfId="10138" xr:uid="{6AD92BD8-0945-4DC7-A3A9-944E0F297029}"/>
    <cellStyle name="20% - Accent5 3 2 2 2 5 2" xfId="10139" xr:uid="{FCF1F080-60BC-4D0A-BCE1-8FA91D2BDA2A}"/>
    <cellStyle name="20% - Accent5 3 2 2 2 6" xfId="10140" xr:uid="{0482DD4C-AFE6-467A-99EE-C132FA5A2E77}"/>
    <cellStyle name="20% - Accent5 3 2 2 3" xfId="10141" xr:uid="{C02239DF-725C-4B85-B1B5-9BECD01F5F2A}"/>
    <cellStyle name="20% - Accent5 3 2 2 3 2" xfId="10142" xr:uid="{81536388-E8A7-44A8-A011-2C12D40A3C6A}"/>
    <cellStyle name="20% - Accent5 3 2 2 3 2 2" xfId="10143" xr:uid="{A80AB040-0F1E-4E83-9BBD-FA6F9365E72C}"/>
    <cellStyle name="20% - Accent5 3 2 2 3 3" xfId="10144" xr:uid="{5DF4EEBB-0E21-4EA5-9EBE-F55A34D5B458}"/>
    <cellStyle name="20% - Accent5 3 2 2 4" xfId="10145" xr:uid="{B2499E7A-7D81-402C-84DD-839CC9654A8D}"/>
    <cellStyle name="20% - Accent5 3 2 2 4 2" xfId="10146" xr:uid="{5FFA0ACF-D6AF-42F8-90CE-5D38B6676B17}"/>
    <cellStyle name="20% - Accent5 3 2 2 4 2 2" xfId="10147" xr:uid="{F62191D3-1399-4BB1-92B8-C70CDF324027}"/>
    <cellStyle name="20% - Accent5 3 2 2 4 3" xfId="10148" xr:uid="{F78C2225-98D5-4652-8E0A-BB57D0D25954}"/>
    <cellStyle name="20% - Accent5 3 2 2 5" xfId="10149" xr:uid="{763ACF6D-2B79-4ED9-91B7-B34D896DDD48}"/>
    <cellStyle name="20% - Accent5 3 2 2 5 2" xfId="10150" xr:uid="{FBA27053-DB69-4293-9559-317B312068B4}"/>
    <cellStyle name="20% - Accent5 3 2 2 5 2 2" xfId="10151" xr:uid="{A4A7F933-5FDF-4788-B687-009529FA91F5}"/>
    <cellStyle name="20% - Accent5 3 2 2 5 3" xfId="10152" xr:uid="{7DB2CF04-AC4C-48F6-A8B0-DC1C73F36F6B}"/>
    <cellStyle name="20% - Accent5 3 2 2 6" xfId="10153" xr:uid="{9D60C314-FEC2-40D3-9F34-2F1CF4D4B47E}"/>
    <cellStyle name="20% - Accent5 3 2 2 6 2" xfId="10154" xr:uid="{657782CE-E6BB-41D5-8266-DF8929238DDD}"/>
    <cellStyle name="20% - Accent5 3 2 2 7" xfId="10155" xr:uid="{D149247A-4E96-4A94-9097-AD046C59AEDC}"/>
    <cellStyle name="20% - Accent5 3 2 3" xfId="10156" xr:uid="{14AAF7CD-B681-455F-B226-BBBC6C5D11F5}"/>
    <cellStyle name="20% - Accent5 3 2 3 2" xfId="10157" xr:uid="{DF715721-7FAE-4F2B-88A2-74BFEBCF04CA}"/>
    <cellStyle name="20% - Accent5 3 2 3 2 2" xfId="10158" xr:uid="{C0696396-ADD5-40CB-A02F-3FB24C3A783E}"/>
    <cellStyle name="20% - Accent5 3 2 3 2 2 2" xfId="10159" xr:uid="{22B12B87-7103-46E1-A258-8DD79613A2DC}"/>
    <cellStyle name="20% - Accent5 3 2 3 2 3" xfId="10160" xr:uid="{43D7BFE3-0F2F-4A28-A30E-F43DF08B8057}"/>
    <cellStyle name="20% - Accent5 3 2 3 3" xfId="10161" xr:uid="{F97229DB-B53A-4523-8B54-90DC1242CA0D}"/>
    <cellStyle name="20% - Accent5 3 2 3 3 2" xfId="10162" xr:uid="{65A509BD-A3BF-4645-86DC-A41AD3264F58}"/>
    <cellStyle name="20% - Accent5 3 2 3 3 2 2" xfId="10163" xr:uid="{53B2A5BA-B7B6-4F55-A48D-146078A14C76}"/>
    <cellStyle name="20% - Accent5 3 2 3 3 3" xfId="10164" xr:uid="{5C76B5FB-2C2F-43E9-A268-99F198E9FFE8}"/>
    <cellStyle name="20% - Accent5 3 2 3 4" xfId="10165" xr:uid="{3E4AB7B0-900F-4705-BC3D-918FCDB8789A}"/>
    <cellStyle name="20% - Accent5 3 2 3 4 2" xfId="10166" xr:uid="{42D951C0-3DD5-4EE7-8B6F-6F7A942C99DC}"/>
    <cellStyle name="20% - Accent5 3 2 3 4 2 2" xfId="10167" xr:uid="{F2CA6E17-E893-44D0-B04B-EEBBE9246836}"/>
    <cellStyle name="20% - Accent5 3 2 3 4 3" xfId="10168" xr:uid="{1B3BBC78-0C28-40CE-B997-EA0C80250AD3}"/>
    <cellStyle name="20% - Accent5 3 2 3 5" xfId="10169" xr:uid="{4F61A220-EF39-4502-B0A4-D58769DE92BE}"/>
    <cellStyle name="20% - Accent5 3 2 3 5 2" xfId="10170" xr:uid="{24C474BA-73AE-4343-9E40-00E696935B0C}"/>
    <cellStyle name="20% - Accent5 3 2 3 6" xfId="10171" xr:uid="{92EB1D85-271D-43D3-89C3-8B6282B54B65}"/>
    <cellStyle name="20% - Accent5 3 2 4" xfId="10172" xr:uid="{22DE9CBD-982E-494E-8B5F-1D8FA9FA3B6F}"/>
    <cellStyle name="20% - Accent5 3 2 4 2" xfId="10173" xr:uid="{BCEA9652-2CB5-487E-9DE5-0ACB2E413D59}"/>
    <cellStyle name="20% - Accent5 3 2 4 2 2" xfId="10174" xr:uid="{1ACCB025-AE2F-4127-8D0B-686DD4894B00}"/>
    <cellStyle name="20% - Accent5 3 2 4 3" xfId="10175" xr:uid="{E17ECAC5-D3A5-4322-A26A-B2C2E4BDC7DA}"/>
    <cellStyle name="20% - Accent5 3 2 5" xfId="10176" xr:uid="{A96FF5AB-F187-4BC5-9063-EBFC95086AAA}"/>
    <cellStyle name="20% - Accent5 3 2 5 2" xfId="10177" xr:uid="{58E7B787-DF1E-4DA5-AE6F-464F3D9556AB}"/>
    <cellStyle name="20% - Accent5 3 2 5 2 2" xfId="10178" xr:uid="{FABCC781-1525-45EE-AEE2-9CAF0322EC41}"/>
    <cellStyle name="20% - Accent5 3 2 5 3" xfId="10179" xr:uid="{148A8AB3-4DBF-4B69-9EB4-36689C125A87}"/>
    <cellStyle name="20% - Accent5 3 2 6" xfId="10180" xr:uid="{34D4E32A-FEE9-48B8-87D1-52248A8C4008}"/>
    <cellStyle name="20% - Accent5 3 2 6 2" xfId="10181" xr:uid="{1CED3CF9-9C2A-4324-BB7E-A38277B2D951}"/>
    <cellStyle name="20% - Accent5 3 2 6 2 2" xfId="10182" xr:uid="{A1B23B2E-58D6-42AA-854F-2EBA5126941B}"/>
    <cellStyle name="20% - Accent5 3 2 6 3" xfId="10183" xr:uid="{55DBE7F9-12D7-4B12-8561-9D4B977DA43E}"/>
    <cellStyle name="20% - Accent5 3 2 7" xfId="10184" xr:uid="{43D0F1F1-F9E3-4032-9E78-C034DEFC0A66}"/>
    <cellStyle name="20% - Accent5 3 2 7 2" xfId="10185" xr:uid="{741B156C-B7CF-4198-9870-B0C3D072B66D}"/>
    <cellStyle name="20% - Accent5 3 2 8" xfId="10186" xr:uid="{3112E182-22AD-429B-B1B6-1225BCB51389}"/>
    <cellStyle name="20% - Accent5 3 3" xfId="10187" xr:uid="{0019835A-F637-4AC2-B5D0-C12091B0709C}"/>
    <cellStyle name="20% - Accent5 3 3 2" xfId="10188" xr:uid="{54BEEB78-1564-440C-9BF1-93082FF83698}"/>
    <cellStyle name="20% - Accent5 3 3 2 2" xfId="10189" xr:uid="{7FE8F9FB-E6A5-4F2A-9370-29550A87EDA5}"/>
    <cellStyle name="20% - Accent5 3 3 2 2 2" xfId="10190" xr:uid="{076A58C2-EEAC-4657-B1BD-347E4E7E6052}"/>
    <cellStyle name="20% - Accent5 3 3 2 2 2 2" xfId="10191" xr:uid="{C8055E20-BE43-4D3F-8427-A209C523B50E}"/>
    <cellStyle name="20% - Accent5 3 3 2 2 3" xfId="10192" xr:uid="{7F64AFDC-3DBF-42A5-A67C-A8512EFF6C04}"/>
    <cellStyle name="20% - Accent5 3 3 2 3" xfId="10193" xr:uid="{D8920421-BE30-4431-9D0C-BCB7FAA0501B}"/>
    <cellStyle name="20% - Accent5 3 3 2 3 2" xfId="10194" xr:uid="{F9DA640F-B9C9-4E59-9E3E-F5448897C4E1}"/>
    <cellStyle name="20% - Accent5 3 3 2 3 2 2" xfId="10195" xr:uid="{E1FD745C-E5FD-46D9-9B9F-4B3C5E47E8B7}"/>
    <cellStyle name="20% - Accent5 3 3 2 3 3" xfId="10196" xr:uid="{232ABDF9-A411-4E26-8BDA-B0BE0D6F2EB2}"/>
    <cellStyle name="20% - Accent5 3 3 2 4" xfId="10197" xr:uid="{A4AC9550-EE32-424A-B518-F24306D2F169}"/>
    <cellStyle name="20% - Accent5 3 3 2 4 2" xfId="10198" xr:uid="{47388209-A675-43DA-8400-CCDF2F7F79EB}"/>
    <cellStyle name="20% - Accent5 3 3 2 4 2 2" xfId="10199" xr:uid="{A53097D3-28ED-4421-A03A-D4D0DE434F7E}"/>
    <cellStyle name="20% - Accent5 3 3 2 4 3" xfId="10200" xr:uid="{3C07C9F9-9455-41E4-9321-8FBBDBEDF5E8}"/>
    <cellStyle name="20% - Accent5 3 3 2 5" xfId="10201" xr:uid="{91A480E6-A21D-4917-8A32-CEE431416087}"/>
    <cellStyle name="20% - Accent5 3 3 2 5 2" xfId="10202" xr:uid="{E953B930-27A6-4F94-94D6-37E0DBA664F2}"/>
    <cellStyle name="20% - Accent5 3 3 2 6" xfId="10203" xr:uid="{AC0C5484-5A8C-4A03-94C1-A7F0F00DF1D9}"/>
    <cellStyle name="20% - Accent5 3 3 3" xfId="10204" xr:uid="{4B14DE0F-227C-4DDD-9D05-93F5DBC4A983}"/>
    <cellStyle name="20% - Accent5 3 3 3 2" xfId="10205" xr:uid="{EB5E3737-8AB6-49D2-9162-3236C3009C35}"/>
    <cellStyle name="20% - Accent5 3 3 3 2 2" xfId="10206" xr:uid="{281CED45-9886-4A66-8B57-8F2EE8B1E2A2}"/>
    <cellStyle name="20% - Accent5 3 3 3 3" xfId="10207" xr:uid="{8192C64E-EAD3-4C34-B631-016DDF4BABE6}"/>
    <cellStyle name="20% - Accent5 3 3 4" xfId="10208" xr:uid="{B73100EE-A340-48B4-8378-7E3BD855010F}"/>
    <cellStyle name="20% - Accent5 3 3 4 2" xfId="10209" xr:uid="{E5D67EFD-3760-4CD6-9FEA-A69D52DD8481}"/>
    <cellStyle name="20% - Accent5 3 3 4 2 2" xfId="10210" xr:uid="{8C0A5AFF-467E-437F-9129-955B1B508AD5}"/>
    <cellStyle name="20% - Accent5 3 3 4 3" xfId="10211" xr:uid="{06C1A7ED-2BF2-4E59-8FF2-EADD8F7A82DE}"/>
    <cellStyle name="20% - Accent5 3 3 5" xfId="10212" xr:uid="{FEDE97AE-1715-4D3D-A4E8-BC43288C46D7}"/>
    <cellStyle name="20% - Accent5 3 3 5 2" xfId="10213" xr:uid="{4285E128-048D-4FF8-BDF6-EF97B391AD42}"/>
    <cellStyle name="20% - Accent5 3 3 5 2 2" xfId="10214" xr:uid="{898D72B4-8224-4FD6-9152-B507C015AF08}"/>
    <cellStyle name="20% - Accent5 3 3 5 3" xfId="10215" xr:uid="{85EC7855-0DD0-45E8-AD96-E60F94363758}"/>
    <cellStyle name="20% - Accent5 3 3 6" xfId="10216" xr:uid="{A1867CF0-C575-41E7-A5C6-C113C234833B}"/>
    <cellStyle name="20% - Accent5 3 3 6 2" xfId="10217" xr:uid="{9D7E369E-581D-4E0B-992C-28AE8EB274DD}"/>
    <cellStyle name="20% - Accent5 3 3 7" xfId="10218" xr:uid="{24B40881-0614-43C3-B3DF-454B663FE0A4}"/>
    <cellStyle name="20% - Accent5 3 4" xfId="10219" xr:uid="{8E5EB4BC-9ED9-433C-BEAE-ADA55F25CD73}"/>
    <cellStyle name="20% - Accent5 3 4 2" xfId="10220" xr:uid="{B5E3F32A-3D04-48C8-9E8C-0845C2671C88}"/>
    <cellStyle name="20% - Accent5 3 4 2 2" xfId="10221" xr:uid="{8E9684A8-47C6-41C0-8ED0-B88157CB8033}"/>
    <cellStyle name="20% - Accent5 3 4 2 2 2" xfId="10222" xr:uid="{AF05CF6E-4F92-42B5-BA6B-7047C76E00AB}"/>
    <cellStyle name="20% - Accent5 3 4 2 3" xfId="10223" xr:uid="{1A814BCE-7023-406D-8DC2-7C14540EB8CC}"/>
    <cellStyle name="20% - Accent5 3 4 3" xfId="10224" xr:uid="{4B8C380F-5C56-439D-96FF-E7BFF4957E40}"/>
    <cellStyle name="20% - Accent5 3 4 3 2" xfId="10225" xr:uid="{9FBB66BC-C492-47F8-8445-EC36E3B3D075}"/>
    <cellStyle name="20% - Accent5 3 4 3 2 2" xfId="10226" xr:uid="{AE68F374-DFEB-423E-A4DB-F498E26D5FCA}"/>
    <cellStyle name="20% - Accent5 3 4 3 3" xfId="10227" xr:uid="{B655A2A3-47F2-4AB5-9360-D2F956CF2AA6}"/>
    <cellStyle name="20% - Accent5 3 4 4" xfId="10228" xr:uid="{E468305A-07F2-494F-B9FE-7C68552B519D}"/>
    <cellStyle name="20% - Accent5 3 4 4 2" xfId="10229" xr:uid="{638D54B0-C422-4EEF-8C32-53AD8B34EB55}"/>
    <cellStyle name="20% - Accent5 3 4 4 2 2" xfId="10230" xr:uid="{49238131-A532-470D-9D15-F1F4780D1444}"/>
    <cellStyle name="20% - Accent5 3 4 4 3" xfId="10231" xr:uid="{67378AD7-CF6E-4493-8B78-7956726D779A}"/>
    <cellStyle name="20% - Accent5 3 4 5" xfId="10232" xr:uid="{7BF040DC-A91A-4AC6-84F0-514276B2864C}"/>
    <cellStyle name="20% - Accent5 3 4 5 2" xfId="10233" xr:uid="{01F78E82-77C6-44E7-87D0-253272C750DA}"/>
    <cellStyle name="20% - Accent5 3 4 6" xfId="10234" xr:uid="{84AE1452-E09C-4FF7-9041-01537C4675E4}"/>
    <cellStyle name="20% - Accent5 3 5" xfId="10235" xr:uid="{BDB081F5-8BC6-40AD-A96F-5C4614C2F56D}"/>
    <cellStyle name="20% - Accent5 3 5 2" xfId="10236" xr:uid="{0B595037-776F-4831-8B72-58460ADA42F7}"/>
    <cellStyle name="20% - Accent5 3 5 2 2" xfId="10237" xr:uid="{C9863562-313C-43B6-B194-23CB72DDC77C}"/>
    <cellStyle name="20% - Accent5 3 5 3" xfId="10238" xr:uid="{2F8447FE-84A4-434F-9733-96CEA38F889B}"/>
    <cellStyle name="20% - Accent5 3 6" xfId="10239" xr:uid="{7AB204AF-123A-46BA-8FE8-C0C3A9FBEDBB}"/>
    <cellStyle name="20% - Accent5 3 6 2" xfId="10240" xr:uid="{0C81E55D-8FDD-4D69-9C90-977A26507683}"/>
    <cellStyle name="20% - Accent5 3 6 2 2" xfId="10241" xr:uid="{C697DFE2-D89D-49E6-A4E9-FA5FB8959BE5}"/>
    <cellStyle name="20% - Accent5 3 6 3" xfId="10242" xr:uid="{CF91E2AF-DCAD-42D1-9734-39E6EBECDDD2}"/>
    <cellStyle name="20% - Accent5 3 7" xfId="10243" xr:uid="{23F5CDD6-5D0C-4F3B-9ED7-53176D95AA81}"/>
    <cellStyle name="20% - Accent5 3 7 2" xfId="10244" xr:uid="{0018B827-BEB6-4F73-A0E1-6D69DA507120}"/>
    <cellStyle name="20% - Accent5 3 7 2 2" xfId="10245" xr:uid="{EFB0DE38-225D-486A-98C6-6318B0DCB280}"/>
    <cellStyle name="20% - Accent5 3 7 3" xfId="10246" xr:uid="{43010B16-E18D-4F47-9C76-168EE70A902B}"/>
    <cellStyle name="20% - Accent5 3 8" xfId="10247" xr:uid="{5B585AEB-71FC-459F-A7AC-D99997EF8578}"/>
    <cellStyle name="20% - Accent5 3 8 2" xfId="10248" xr:uid="{4624DCE5-8B1A-4C28-BE94-2076F3D310CD}"/>
    <cellStyle name="20% - Accent5 3 9" xfId="10249" xr:uid="{A5C47B74-BDB9-4D53-8406-93DC4B586FC9}"/>
    <cellStyle name="20% - Accent5 4" xfId="10250" xr:uid="{EF1FF98F-2B5C-446F-923E-1C0C4473A314}"/>
    <cellStyle name="20% - Accent5 4 2" xfId="10251" xr:uid="{79F886FF-4C54-4495-B5F7-2A159069F36F}"/>
    <cellStyle name="20% - Accent5 4 2 2" xfId="10252" xr:uid="{73850180-9E57-4F44-BE4E-BBE2B4373CBD}"/>
    <cellStyle name="20% - Accent5 4 2 2 2" xfId="10253" xr:uid="{3A145F6D-E882-409D-B558-A918706A804F}"/>
    <cellStyle name="20% - Accent5 4 2 2 2 2" xfId="10254" xr:uid="{FCF93D08-9C9C-4801-AAEF-389E563F7391}"/>
    <cellStyle name="20% - Accent5 4 2 2 2 2 2" xfId="10255" xr:uid="{CD25BDC6-6F33-4BF8-B3DC-A7627868D33A}"/>
    <cellStyle name="20% - Accent5 4 2 2 2 3" xfId="10256" xr:uid="{118E67CA-CE5D-46C0-A3EE-9819B0513E2C}"/>
    <cellStyle name="20% - Accent5 4 2 2 3" xfId="10257" xr:uid="{8E8F2742-542B-4F8F-87F7-F1371042E8ED}"/>
    <cellStyle name="20% - Accent5 4 2 2 3 2" xfId="10258" xr:uid="{4E742B23-F783-4ECC-8DB1-E4BBE79620EC}"/>
    <cellStyle name="20% - Accent5 4 2 2 3 2 2" xfId="10259" xr:uid="{6F6941A7-1DC9-46CE-892B-454F3E0DE0A4}"/>
    <cellStyle name="20% - Accent5 4 2 2 3 3" xfId="10260" xr:uid="{FF749E34-C6FD-49E7-ACB9-4627BF010A14}"/>
    <cellStyle name="20% - Accent5 4 2 2 4" xfId="10261" xr:uid="{26AA4387-E8EB-4C65-9CF9-C20A1F8A8AF2}"/>
    <cellStyle name="20% - Accent5 4 2 2 4 2" xfId="10262" xr:uid="{84046C3E-A89F-41AF-8E2E-3ECC3CB9D90D}"/>
    <cellStyle name="20% - Accent5 4 2 2 4 2 2" xfId="10263" xr:uid="{F709EE37-21F7-4E73-8981-31489061097E}"/>
    <cellStyle name="20% - Accent5 4 2 2 4 3" xfId="10264" xr:uid="{D379E22C-ACD6-42C6-9E57-840C54E386DF}"/>
    <cellStyle name="20% - Accent5 4 2 2 5" xfId="10265" xr:uid="{472D0522-E92C-469C-8647-4B2E6CC1C9BC}"/>
    <cellStyle name="20% - Accent5 4 2 2 5 2" xfId="10266" xr:uid="{4CA89F84-B927-4DA7-BB0E-3B36A02228F8}"/>
    <cellStyle name="20% - Accent5 4 2 2 6" xfId="10267" xr:uid="{7569226A-45C8-45D9-9172-33734344979A}"/>
    <cellStyle name="20% - Accent5 4 2 3" xfId="10268" xr:uid="{A4884CE0-0AB6-4D08-B85C-457B36D9DDD1}"/>
    <cellStyle name="20% - Accent5 4 2 3 2" xfId="10269" xr:uid="{AC3640D2-5D2F-4B8D-868C-61947F3D1BB1}"/>
    <cellStyle name="20% - Accent5 4 2 3 2 2" xfId="10270" xr:uid="{AF8527DB-4EA4-4D89-AA02-D9186DD42F29}"/>
    <cellStyle name="20% - Accent5 4 2 3 3" xfId="10271" xr:uid="{378783CA-96CE-43CD-9104-D7577F6AF32F}"/>
    <cellStyle name="20% - Accent5 4 2 4" xfId="10272" xr:uid="{08EADD6B-53FC-4888-BF6F-170DBE60CCB4}"/>
    <cellStyle name="20% - Accent5 4 2 4 2" xfId="10273" xr:uid="{9A8791AF-F698-44B9-8CB5-8335D87FB156}"/>
    <cellStyle name="20% - Accent5 4 2 4 2 2" xfId="10274" xr:uid="{E9EB3D8C-CA04-4ED4-B557-5C0AFE35DCB9}"/>
    <cellStyle name="20% - Accent5 4 2 4 3" xfId="10275" xr:uid="{565005D9-22E9-45D2-8864-25842EF09D58}"/>
    <cellStyle name="20% - Accent5 4 2 5" xfId="10276" xr:uid="{F7C3A22A-323D-4800-80CB-8308ED08CF1B}"/>
    <cellStyle name="20% - Accent5 4 2 5 2" xfId="10277" xr:uid="{691B85CC-E084-48BE-9F32-656BFD080615}"/>
    <cellStyle name="20% - Accent5 4 2 5 2 2" xfId="10278" xr:uid="{FD5223AA-59A6-4FD5-A605-F426F03B867D}"/>
    <cellStyle name="20% - Accent5 4 2 5 3" xfId="10279" xr:uid="{58011AF6-F5FA-4741-87CE-D75CB997FEAF}"/>
    <cellStyle name="20% - Accent5 4 2 6" xfId="10280" xr:uid="{B9BDE5BA-B32E-4AAD-9950-9C509CC9A1F9}"/>
    <cellStyle name="20% - Accent5 4 2 6 2" xfId="10281" xr:uid="{60C4A19A-6269-429C-B998-6057D76B21BC}"/>
    <cellStyle name="20% - Accent5 4 2 7" xfId="10282" xr:uid="{7BA70C1F-07CF-4298-99FA-CA6628A0398F}"/>
    <cellStyle name="20% - Accent5 4 3" xfId="10283" xr:uid="{40EAC9FE-CB2A-4101-BC39-44DC2F4C67BB}"/>
    <cellStyle name="20% - Accent5 4 3 2" xfId="10284" xr:uid="{6981D81E-0F45-4649-B412-F819015AD7DA}"/>
    <cellStyle name="20% - Accent5 4 3 2 2" xfId="10285" xr:uid="{B581B547-5225-4CAA-ACCA-C1292213F2C3}"/>
    <cellStyle name="20% - Accent5 4 3 2 2 2" xfId="10286" xr:uid="{87A5DEBB-401B-4E6F-860B-EA018FF8AE83}"/>
    <cellStyle name="20% - Accent5 4 3 2 3" xfId="10287" xr:uid="{43EF594D-53C9-4AB4-ADD6-1DBEACC8AEC4}"/>
    <cellStyle name="20% - Accent5 4 3 3" xfId="10288" xr:uid="{AE1445FD-714D-40F6-A2D0-FB4E388D2A04}"/>
    <cellStyle name="20% - Accent5 4 3 3 2" xfId="10289" xr:uid="{D3CA144D-7417-4FFA-B2C4-672933D3EC8C}"/>
    <cellStyle name="20% - Accent5 4 3 3 2 2" xfId="10290" xr:uid="{29B3BD6E-CB6F-480A-B9EB-680487CE6162}"/>
    <cellStyle name="20% - Accent5 4 3 3 3" xfId="10291" xr:uid="{7734FE6F-C1A4-4915-B4F6-D3A7F702BC6B}"/>
    <cellStyle name="20% - Accent5 4 3 4" xfId="10292" xr:uid="{7038E8E2-3A55-4861-A969-A8C1926D36BD}"/>
    <cellStyle name="20% - Accent5 4 3 4 2" xfId="10293" xr:uid="{07B8D9AD-E010-4E4E-8F81-47301C40DE21}"/>
    <cellStyle name="20% - Accent5 4 3 4 2 2" xfId="10294" xr:uid="{A87497E6-202C-4AB0-9513-90303D0B9D52}"/>
    <cellStyle name="20% - Accent5 4 3 4 3" xfId="10295" xr:uid="{C6786F8B-9DD6-4769-AB22-A254694A7E43}"/>
    <cellStyle name="20% - Accent5 4 3 5" xfId="10296" xr:uid="{A01C077C-F8FA-4778-A12B-AB5FC70A4EC5}"/>
    <cellStyle name="20% - Accent5 4 3 5 2" xfId="10297" xr:uid="{6D585201-5CA9-44B3-828B-4631A3C01774}"/>
    <cellStyle name="20% - Accent5 4 3 6" xfId="10298" xr:uid="{ECB5489D-C21B-4168-ADEC-3E578B007519}"/>
    <cellStyle name="20% - Accent5 4 4" xfId="10299" xr:uid="{15639886-6056-41DD-9AA7-6CE42A853818}"/>
    <cellStyle name="20% - Accent5 4 4 2" xfId="10300" xr:uid="{9DDC88A3-ADFD-4CFE-92CD-6A2F72B16FC4}"/>
    <cellStyle name="20% - Accent5 4 4 2 2" xfId="10301" xr:uid="{9395883C-05B0-4A96-A888-7C9BFCA045E4}"/>
    <cellStyle name="20% - Accent5 4 4 3" xfId="10302" xr:uid="{F073CF63-56EC-4EDA-A461-4C5CE051CA06}"/>
    <cellStyle name="20% - Accent5 4 5" xfId="10303" xr:uid="{0A3D2E60-715F-4A60-A0E4-C474C3962044}"/>
    <cellStyle name="20% - Accent5 4 5 2" xfId="10304" xr:uid="{8C64C6C2-84A4-4B2E-AE2E-87A424842F18}"/>
    <cellStyle name="20% - Accent5 4 5 2 2" xfId="10305" xr:uid="{C7E5C476-2E2D-49B4-AC64-B98FEE68AF80}"/>
    <cellStyle name="20% - Accent5 4 5 3" xfId="10306" xr:uid="{2C40AA92-F1F0-432D-8B53-59D344F0758B}"/>
    <cellStyle name="20% - Accent5 4 6" xfId="10307" xr:uid="{24E8366F-84B0-434D-B475-042DDA0A17D2}"/>
    <cellStyle name="20% - Accent5 4 6 2" xfId="10308" xr:uid="{4D53300E-6782-4C3F-B4A6-565170F0788A}"/>
    <cellStyle name="20% - Accent5 4 6 2 2" xfId="10309" xr:uid="{1381B61F-4118-4D08-819B-E5D368D8BA63}"/>
    <cellStyle name="20% - Accent5 4 6 3" xfId="10310" xr:uid="{E1D63598-1E6C-47E8-ADD5-A0FC2DF26D6B}"/>
    <cellStyle name="20% - Accent5 4 7" xfId="10311" xr:uid="{788AFB8F-987F-4A8A-9614-0406EBB13A41}"/>
    <cellStyle name="20% - Accent5 4 7 2" xfId="10312" xr:uid="{9CBCBD18-6B7E-46E6-B092-89520C4C80CA}"/>
    <cellStyle name="20% - Accent5 4 8" xfId="10313" xr:uid="{238C25CF-5EA0-4699-9A27-BE10693B1CE8}"/>
    <cellStyle name="20% - Accent5 5" xfId="10314" xr:uid="{B4C7644C-69E4-474F-9279-A0A56FA86DB4}"/>
    <cellStyle name="20% - Accent5 5 2" xfId="10315" xr:uid="{14978D66-B77D-4059-8D30-6ACAA3BAA010}"/>
    <cellStyle name="20% - Accent5 5 2 2" xfId="10316" xr:uid="{151E23DF-D669-4691-8222-72769A2C151C}"/>
    <cellStyle name="20% - Accent5 5 2 2 2" xfId="10317" xr:uid="{EDBDBDDD-18E4-4501-BCF3-FCE8CE8135E9}"/>
    <cellStyle name="20% - Accent5 5 2 2 2 2" xfId="10318" xr:uid="{05BACB5D-776C-48C3-BD97-2C8CA400B2CB}"/>
    <cellStyle name="20% - Accent5 5 2 2 2 2 2" xfId="10319" xr:uid="{B148EBEC-BACE-490C-ABEE-A7E1083C2814}"/>
    <cellStyle name="20% - Accent5 5 2 2 2 3" xfId="10320" xr:uid="{D2F5B8F0-3A1F-400C-A3F9-A5149CD46EB5}"/>
    <cellStyle name="20% - Accent5 5 2 2 3" xfId="10321" xr:uid="{B63D2E9A-3768-416E-B413-4A6A7C253E5C}"/>
    <cellStyle name="20% - Accent5 5 2 2 3 2" xfId="10322" xr:uid="{AC7A5F3A-1414-4544-A701-BF3CFB79225A}"/>
    <cellStyle name="20% - Accent5 5 2 2 3 2 2" xfId="10323" xr:uid="{1E68CE02-C68D-4879-9FAF-60E4A986226C}"/>
    <cellStyle name="20% - Accent5 5 2 2 3 3" xfId="10324" xr:uid="{222D6954-BA10-423F-918B-F5BBB265FCAE}"/>
    <cellStyle name="20% - Accent5 5 2 2 4" xfId="10325" xr:uid="{10075011-9F66-4453-A5D4-EBE3032A5605}"/>
    <cellStyle name="20% - Accent5 5 2 2 4 2" xfId="10326" xr:uid="{8A7549DF-6DE3-4CC7-AAE0-769479CA9D85}"/>
    <cellStyle name="20% - Accent5 5 2 2 4 2 2" xfId="10327" xr:uid="{57CEC161-C334-4C4D-A385-D980FEF36F92}"/>
    <cellStyle name="20% - Accent5 5 2 2 4 3" xfId="10328" xr:uid="{3D5175AD-B5E3-4EFC-B9D9-C2F16AD775B7}"/>
    <cellStyle name="20% - Accent5 5 2 2 5" xfId="10329" xr:uid="{C8B19212-B07A-49F9-A38C-2403FB329E85}"/>
    <cellStyle name="20% - Accent5 5 2 2 5 2" xfId="10330" xr:uid="{2949EC2F-9055-420D-880C-0EEFC2A760CB}"/>
    <cellStyle name="20% - Accent5 5 2 2 6" xfId="10331" xr:uid="{A89CD862-3745-48BF-B1EB-0A71DCC4A4C8}"/>
    <cellStyle name="20% - Accent5 5 2 3" xfId="10332" xr:uid="{A5EA5599-F10D-4E80-BF35-325F7AB9AA08}"/>
    <cellStyle name="20% - Accent5 5 2 3 2" xfId="10333" xr:uid="{74DEB0BA-06BF-4C14-AC11-B31064456136}"/>
    <cellStyle name="20% - Accent5 5 2 3 2 2" xfId="10334" xr:uid="{406C3DFF-B481-4468-A4D5-D905EE151C08}"/>
    <cellStyle name="20% - Accent5 5 2 3 3" xfId="10335" xr:uid="{E1822543-9476-4BE9-BCDE-57C0CF769DD1}"/>
    <cellStyle name="20% - Accent5 5 2 4" xfId="10336" xr:uid="{E882DE91-28B0-4B08-806C-F32569EDF894}"/>
    <cellStyle name="20% - Accent5 5 2 4 2" xfId="10337" xr:uid="{2377C1AB-F120-431D-8BC7-AF7CA0D79B84}"/>
    <cellStyle name="20% - Accent5 5 2 4 2 2" xfId="10338" xr:uid="{D20D1CF2-18FF-4DDF-A6B3-C7121E53D1D8}"/>
    <cellStyle name="20% - Accent5 5 2 4 3" xfId="10339" xr:uid="{F98D22CA-60CD-47FB-8A38-E2FD03D7B2D7}"/>
    <cellStyle name="20% - Accent5 5 2 5" xfId="10340" xr:uid="{EA44BEC1-ADFD-4A1E-AE7F-702A519CC6E8}"/>
    <cellStyle name="20% - Accent5 5 2 5 2" xfId="10341" xr:uid="{CF4290BA-5047-421B-8D99-63E96CE42CF1}"/>
    <cellStyle name="20% - Accent5 5 2 5 2 2" xfId="10342" xr:uid="{91C02F98-AAF6-4FF0-ABC5-2933E04B41BA}"/>
    <cellStyle name="20% - Accent5 5 2 5 3" xfId="10343" xr:uid="{F27A4FD2-0F3B-493F-816B-31DF1FC16EBF}"/>
    <cellStyle name="20% - Accent5 5 2 6" xfId="10344" xr:uid="{61E7E118-63DA-4E49-9B53-E3F2D06932A0}"/>
    <cellStyle name="20% - Accent5 5 2 6 2" xfId="10345" xr:uid="{C681D507-73BD-41C8-9BF4-49892DA249A3}"/>
    <cellStyle name="20% - Accent5 5 2 7" xfId="10346" xr:uid="{4C19B7C8-341C-434B-9B7C-B952B4A3C542}"/>
    <cellStyle name="20% - Accent5 5 3" xfId="10347" xr:uid="{DA6AFE01-92EA-401A-B4FB-AEDF954C7A66}"/>
    <cellStyle name="20% - Accent5 5 3 2" xfId="10348" xr:uid="{29333AB9-925D-4DCE-BA00-62EA5186FC6F}"/>
    <cellStyle name="20% - Accent5 5 3 2 2" xfId="10349" xr:uid="{A2A58F16-D40C-41CA-B1C0-A95A8C624AA5}"/>
    <cellStyle name="20% - Accent5 5 3 2 2 2" xfId="10350" xr:uid="{BE6E68A9-0AB7-4CC2-8E4F-5D5D3A1BC560}"/>
    <cellStyle name="20% - Accent5 5 3 2 3" xfId="10351" xr:uid="{2DF3729A-F2A0-49AE-92BA-7EFABF84348B}"/>
    <cellStyle name="20% - Accent5 5 3 3" xfId="10352" xr:uid="{802E8B4C-6B44-4080-B553-21BF857DB880}"/>
    <cellStyle name="20% - Accent5 5 3 3 2" xfId="10353" xr:uid="{EB8376B1-2F13-4077-8638-F0CE59294386}"/>
    <cellStyle name="20% - Accent5 5 3 3 2 2" xfId="10354" xr:uid="{E50CBEAF-FE0B-434B-A052-AB8C990FF47F}"/>
    <cellStyle name="20% - Accent5 5 3 3 3" xfId="10355" xr:uid="{252963F6-5129-4A4C-BE7B-D511DAC0F47A}"/>
    <cellStyle name="20% - Accent5 5 3 4" xfId="10356" xr:uid="{C642A021-16CF-4C00-B217-E061FB108EA5}"/>
    <cellStyle name="20% - Accent5 5 3 4 2" xfId="10357" xr:uid="{24B0E228-12B5-4E3E-94A9-8791B24CFD98}"/>
    <cellStyle name="20% - Accent5 5 3 4 2 2" xfId="10358" xr:uid="{FAE72FFB-29E9-45E6-998C-905710682D9E}"/>
    <cellStyle name="20% - Accent5 5 3 4 3" xfId="10359" xr:uid="{3D929F15-E784-4BE7-B31D-F5E36BF2472B}"/>
    <cellStyle name="20% - Accent5 5 3 5" xfId="10360" xr:uid="{B378213B-945D-4B4A-801C-D1EBEC9C29E6}"/>
    <cellStyle name="20% - Accent5 5 3 5 2" xfId="10361" xr:uid="{E7EFB814-692C-42BA-8387-D26EEA6FFEA9}"/>
    <cellStyle name="20% - Accent5 5 3 6" xfId="10362" xr:uid="{31E20996-F02C-43D7-9130-382B45250494}"/>
    <cellStyle name="20% - Accent5 5 4" xfId="10363" xr:uid="{3B4D6A9D-866C-4B90-9767-42AB81756BBE}"/>
    <cellStyle name="20% - Accent5 5 4 2" xfId="10364" xr:uid="{3C2CE196-6CE9-4E86-BBC6-72D86CE71729}"/>
    <cellStyle name="20% - Accent5 5 4 2 2" xfId="10365" xr:uid="{A9A98E23-61A4-4B27-BB92-EBBF1A32B66D}"/>
    <cellStyle name="20% - Accent5 5 4 3" xfId="10366" xr:uid="{FB65AAC6-163D-4B56-92E5-76BF1443D002}"/>
    <cellStyle name="20% - Accent5 5 5" xfId="10367" xr:uid="{B27B52BC-8C1C-4663-A26F-84FFEC18E970}"/>
    <cellStyle name="20% - Accent5 5 5 2" xfId="10368" xr:uid="{C79D45CC-EBC8-42A2-B10A-1B02033CCF3D}"/>
    <cellStyle name="20% - Accent5 5 5 2 2" xfId="10369" xr:uid="{23652A5F-1875-4460-AA61-D8BCFD7EACAD}"/>
    <cellStyle name="20% - Accent5 5 5 3" xfId="10370" xr:uid="{8729E68D-A58A-4AD0-8293-61F032AEC2AE}"/>
    <cellStyle name="20% - Accent5 5 6" xfId="10371" xr:uid="{6A7ABC7A-73EA-4D11-A7F5-36A347B117EA}"/>
    <cellStyle name="20% - Accent5 5 6 2" xfId="10372" xr:uid="{6BBB3EBB-0611-40AD-8520-B44B6C82FD2E}"/>
    <cellStyle name="20% - Accent5 5 6 2 2" xfId="10373" xr:uid="{FBAFE8BB-2C14-4238-935F-8E304C83B6D1}"/>
    <cellStyle name="20% - Accent5 5 6 3" xfId="10374" xr:uid="{87C6451B-77FF-4BD0-8320-8F7B47B7A11A}"/>
    <cellStyle name="20% - Accent5 5 7" xfId="10375" xr:uid="{92FA5B65-2408-46BF-9B12-9B198D4E25FA}"/>
    <cellStyle name="20% - Accent5 5 7 2" xfId="10376" xr:uid="{ED00B87F-9C1D-48CC-AAB9-3CAC364C23F1}"/>
    <cellStyle name="20% - Accent5 5 8" xfId="10377" xr:uid="{18121CEF-B906-442E-9659-B4F8C333F418}"/>
    <cellStyle name="20% - Accent5 6" xfId="10378" xr:uid="{945AF839-BF8A-4AA4-83F7-74F2D1A5F66C}"/>
    <cellStyle name="20% - Accent5 6 2" xfId="10379" xr:uid="{40961F9F-C669-4C75-813A-76F6CF33B2D7}"/>
    <cellStyle name="20% - Accent5 6 2 2" xfId="10380" xr:uid="{61C319BF-8B42-4223-AA42-2FD8C197224C}"/>
    <cellStyle name="20% - Accent5 6 2 2 2" xfId="10381" xr:uid="{AB842C79-BEEC-409D-B2A1-179B26194DF5}"/>
    <cellStyle name="20% - Accent5 6 2 2 2 2" xfId="10382" xr:uid="{E7A6F544-5715-425F-8685-F19F8CB60387}"/>
    <cellStyle name="20% - Accent5 6 2 2 2 2 2" xfId="10383" xr:uid="{1100B391-9DDB-4B40-A8A4-0CAC792E85F3}"/>
    <cellStyle name="20% - Accent5 6 2 2 2 3" xfId="10384" xr:uid="{BE25CBBC-0DB8-41E0-B3C2-2ACB2B38AB37}"/>
    <cellStyle name="20% - Accent5 6 2 2 3" xfId="10385" xr:uid="{224AAAE6-84CE-431B-AE6E-BF31CA890C87}"/>
    <cellStyle name="20% - Accent5 6 2 2 3 2" xfId="10386" xr:uid="{9C2D5431-2161-477E-BAE5-C68B387E8953}"/>
    <cellStyle name="20% - Accent5 6 2 2 3 2 2" xfId="10387" xr:uid="{82E292DF-784B-402D-939C-2AB760F0EBDA}"/>
    <cellStyle name="20% - Accent5 6 2 2 3 3" xfId="10388" xr:uid="{7634C53A-B563-466B-917F-AB280E47DF20}"/>
    <cellStyle name="20% - Accent5 6 2 2 4" xfId="10389" xr:uid="{F13BD811-AB06-4366-85A2-1A15463C3B2D}"/>
    <cellStyle name="20% - Accent5 6 2 2 4 2" xfId="10390" xr:uid="{37FBBBDB-7A97-4137-A7D1-1F1298007A75}"/>
    <cellStyle name="20% - Accent5 6 2 2 4 2 2" xfId="10391" xr:uid="{CEF4EF2D-7649-48FA-A599-21CF7530E940}"/>
    <cellStyle name="20% - Accent5 6 2 2 4 3" xfId="10392" xr:uid="{489D7323-46C1-4962-9115-AEBCC67AFE8F}"/>
    <cellStyle name="20% - Accent5 6 2 2 5" xfId="10393" xr:uid="{6F682109-71F1-46B0-BD0D-AEDA8725E2EB}"/>
    <cellStyle name="20% - Accent5 6 2 2 5 2" xfId="10394" xr:uid="{40D45978-B23B-46A4-B1F1-CA30019E99DF}"/>
    <cellStyle name="20% - Accent5 6 2 2 6" xfId="10395" xr:uid="{FAF53399-0D19-4CCC-8FA3-E0D9FDE68C2C}"/>
    <cellStyle name="20% - Accent5 6 2 3" xfId="10396" xr:uid="{F1B59E62-6902-48B4-AD7A-B28C627C565F}"/>
    <cellStyle name="20% - Accent5 6 2 3 2" xfId="10397" xr:uid="{5CCC428E-EFB1-4926-A01F-C5671EB0C306}"/>
    <cellStyle name="20% - Accent5 6 2 3 2 2" xfId="10398" xr:uid="{C8515744-670E-4EBF-8B05-2C7F941D88D5}"/>
    <cellStyle name="20% - Accent5 6 2 3 3" xfId="10399" xr:uid="{D3F5B56F-4CDE-4543-B198-3FAB9BEEB6A9}"/>
    <cellStyle name="20% - Accent5 6 2 4" xfId="10400" xr:uid="{C1F0A9F8-BFF9-4202-8C5E-507514020768}"/>
    <cellStyle name="20% - Accent5 6 2 4 2" xfId="10401" xr:uid="{AB287E06-7265-430E-A52C-0EF7F34ACC3A}"/>
    <cellStyle name="20% - Accent5 6 2 4 2 2" xfId="10402" xr:uid="{6F48DE96-192E-4E25-BBA7-DCDF95849DC9}"/>
    <cellStyle name="20% - Accent5 6 2 4 3" xfId="10403" xr:uid="{716D1CB8-A911-476C-B9C5-80963E372215}"/>
    <cellStyle name="20% - Accent5 6 2 5" xfId="10404" xr:uid="{70274C38-9148-47D3-AE86-AB8A56065966}"/>
    <cellStyle name="20% - Accent5 6 2 5 2" xfId="10405" xr:uid="{EBB22C4A-F895-4FCE-925C-1FD6EA46E147}"/>
    <cellStyle name="20% - Accent5 6 2 5 2 2" xfId="10406" xr:uid="{FE1DCD0B-F581-43DD-9E5A-9985C6631523}"/>
    <cellStyle name="20% - Accent5 6 2 5 3" xfId="10407" xr:uid="{D21BCFBA-4F4E-4968-B0FA-13AC6F32C5B4}"/>
    <cellStyle name="20% - Accent5 6 2 6" xfId="10408" xr:uid="{772290D4-949F-4FF0-9A2E-D503AE90FBF8}"/>
    <cellStyle name="20% - Accent5 6 2 6 2" xfId="10409" xr:uid="{880FAB63-F728-49CA-8A12-DA3295D1B087}"/>
    <cellStyle name="20% - Accent5 6 2 7" xfId="10410" xr:uid="{23DB01C2-71C2-4F78-9D6B-6BDEFF11BE33}"/>
    <cellStyle name="20% - Accent5 6 3" xfId="10411" xr:uid="{2ED2173F-769D-4BAD-8F51-FF08D89C42A1}"/>
    <cellStyle name="20% - Accent5 6 3 2" xfId="10412" xr:uid="{7ACDFCDB-F47F-4609-BCDE-70AA3FE296BF}"/>
    <cellStyle name="20% - Accent5 6 3 2 2" xfId="10413" xr:uid="{A65E3F79-DB10-4848-956E-3B47B2FF470E}"/>
    <cellStyle name="20% - Accent5 6 3 2 2 2" xfId="10414" xr:uid="{075B874D-344B-40B7-87ED-5241EB0FD110}"/>
    <cellStyle name="20% - Accent5 6 3 2 3" xfId="10415" xr:uid="{AB819FAC-CCAC-4C39-AD4C-067F49C32B65}"/>
    <cellStyle name="20% - Accent5 6 3 3" xfId="10416" xr:uid="{DEC09096-FD9D-4937-804E-FC08FBCD7389}"/>
    <cellStyle name="20% - Accent5 6 3 3 2" xfId="10417" xr:uid="{6DF848DD-8960-4CEC-AABF-275342FD2D67}"/>
    <cellStyle name="20% - Accent5 6 3 3 2 2" xfId="10418" xr:uid="{E5127898-DC18-4D94-BF19-6FC4C1FBFF74}"/>
    <cellStyle name="20% - Accent5 6 3 3 3" xfId="10419" xr:uid="{603E8315-45A6-466D-B416-46F032854E4B}"/>
    <cellStyle name="20% - Accent5 6 3 4" xfId="10420" xr:uid="{61A14507-C121-4C62-ADCF-A6BD996C172E}"/>
    <cellStyle name="20% - Accent5 6 3 4 2" xfId="10421" xr:uid="{DCD0FC2E-AB5E-458F-B253-47462BED03F8}"/>
    <cellStyle name="20% - Accent5 6 3 4 2 2" xfId="10422" xr:uid="{DAA323BB-D6E9-4D35-BE95-B32548F6A577}"/>
    <cellStyle name="20% - Accent5 6 3 4 3" xfId="10423" xr:uid="{778E655B-3F84-4398-8897-46920CF72242}"/>
    <cellStyle name="20% - Accent5 6 3 5" xfId="10424" xr:uid="{A4F657B9-7B1C-4C6C-BEE4-9708003A259F}"/>
    <cellStyle name="20% - Accent5 6 3 5 2" xfId="10425" xr:uid="{C04AF0A1-73E3-43F6-A925-AB0A393FD126}"/>
    <cellStyle name="20% - Accent5 6 3 6" xfId="10426" xr:uid="{6AFE9AE5-F19B-48D5-A823-79E69782B40C}"/>
    <cellStyle name="20% - Accent5 6 4" xfId="10427" xr:uid="{14DC2D77-5CE6-4C3D-A25A-A43EAE8C0F63}"/>
    <cellStyle name="20% - Accent5 6 4 2" xfId="10428" xr:uid="{4EB9E6A2-96DF-4FDE-9CEA-08127BBA841A}"/>
    <cellStyle name="20% - Accent5 6 4 2 2" xfId="10429" xr:uid="{3B8F50B7-CB15-453C-9383-7B6C14DFED76}"/>
    <cellStyle name="20% - Accent5 6 4 3" xfId="10430" xr:uid="{6E64BA28-C59A-4BE8-BD75-C2A9EEA26F55}"/>
    <cellStyle name="20% - Accent5 6 5" xfId="10431" xr:uid="{C09E711F-5614-4FE4-B3DA-82342D3A5AA3}"/>
    <cellStyle name="20% - Accent5 6 5 2" xfId="10432" xr:uid="{C41C252F-60DC-4CFA-8416-42549A865C21}"/>
    <cellStyle name="20% - Accent5 6 5 2 2" xfId="10433" xr:uid="{46948685-6C59-4661-A74C-A46ABC7E9B07}"/>
    <cellStyle name="20% - Accent5 6 5 3" xfId="10434" xr:uid="{1077B1A9-8F6A-482C-8BA5-BA5B27E40D92}"/>
    <cellStyle name="20% - Accent5 6 6" xfId="10435" xr:uid="{123AAB24-7A47-4531-9335-0F04C6C9DC4A}"/>
    <cellStyle name="20% - Accent5 6 6 2" xfId="10436" xr:uid="{2327F77D-07B2-4716-8EAC-63BB469BFFA6}"/>
    <cellStyle name="20% - Accent5 6 6 2 2" xfId="10437" xr:uid="{A0805FE4-4760-43B6-B951-C5107E5AF721}"/>
    <cellStyle name="20% - Accent5 6 6 3" xfId="10438" xr:uid="{EBBE0A4E-9526-4276-AE67-468F8B0DF842}"/>
    <cellStyle name="20% - Accent5 6 7" xfId="10439" xr:uid="{5CCB72C5-7080-460A-875B-4D810E52A997}"/>
    <cellStyle name="20% - Accent5 6 7 2" xfId="10440" xr:uid="{78FCC02E-681D-417B-A570-93F65735C914}"/>
    <cellStyle name="20% - Accent5 6 8" xfId="10441" xr:uid="{4E2471A0-8EAE-4AC3-9ED6-0CCC5D38D3CD}"/>
    <cellStyle name="20% - Accent5 7" xfId="10442" xr:uid="{F5667061-4FF9-47F1-A081-8508B0BA03C4}"/>
    <cellStyle name="20% - Accent5 7 2" xfId="10443" xr:uid="{E745518B-C3A1-441E-A014-2DCB216D94D3}"/>
    <cellStyle name="20% - Accent5 7 2 2" xfId="10444" xr:uid="{6595F515-64E7-4BCE-B5D3-A45C405B36D2}"/>
    <cellStyle name="20% - Accent5 7 2 2 2" xfId="10445" xr:uid="{241FCA90-E2FC-4029-B43E-B551BD11B9FF}"/>
    <cellStyle name="20% - Accent5 7 2 2 2 2" xfId="10446" xr:uid="{3F1C7196-D16B-40EF-AFE0-9F7DF56A16B4}"/>
    <cellStyle name="20% - Accent5 7 2 2 2 2 2" xfId="10447" xr:uid="{5A5410D5-282C-430F-83BC-9FDFC31B89AF}"/>
    <cellStyle name="20% - Accent5 7 2 2 2 3" xfId="10448" xr:uid="{014A6E5F-5C93-47D8-AA04-825578AA409E}"/>
    <cellStyle name="20% - Accent5 7 2 2 3" xfId="10449" xr:uid="{767C86E2-DE0A-4E9E-9C7B-C648800C0D0F}"/>
    <cellStyle name="20% - Accent5 7 2 2 3 2" xfId="10450" xr:uid="{E457F70F-A2CC-4238-A738-01F8B586C025}"/>
    <cellStyle name="20% - Accent5 7 2 2 3 2 2" xfId="10451" xr:uid="{F8A3C61D-400B-486F-AD98-9D9B8F51330D}"/>
    <cellStyle name="20% - Accent5 7 2 2 3 3" xfId="10452" xr:uid="{816F28DD-B26D-4B3E-A862-BEC1A5983182}"/>
    <cellStyle name="20% - Accent5 7 2 2 4" xfId="10453" xr:uid="{5EED83EB-54C6-4217-B752-1592C4943A1B}"/>
    <cellStyle name="20% - Accent5 7 2 2 4 2" xfId="10454" xr:uid="{65112CD4-0F75-431E-9AF4-965E2D0F56BC}"/>
    <cellStyle name="20% - Accent5 7 2 2 4 2 2" xfId="10455" xr:uid="{63179811-800D-4E67-8F9A-A35DD2F7C915}"/>
    <cellStyle name="20% - Accent5 7 2 2 4 3" xfId="10456" xr:uid="{E057176E-11D8-453C-A73A-C9E7F4718796}"/>
    <cellStyle name="20% - Accent5 7 2 2 5" xfId="10457" xr:uid="{4E055F00-EFB9-49FE-B1DB-70E592E15BC0}"/>
    <cellStyle name="20% - Accent5 7 2 2 5 2" xfId="10458" xr:uid="{74D6A62D-8BBA-414E-85CC-BE69BB726B7A}"/>
    <cellStyle name="20% - Accent5 7 2 2 6" xfId="10459" xr:uid="{E6C016BC-54DA-4E9C-885E-3E2FF14A0DBD}"/>
    <cellStyle name="20% - Accent5 7 2 3" xfId="10460" xr:uid="{44CF9147-7A90-47DE-AFC2-46DA13983D5D}"/>
    <cellStyle name="20% - Accent5 7 2 3 2" xfId="10461" xr:uid="{0C94534D-B357-4731-8AC5-2CF9B4350CFB}"/>
    <cellStyle name="20% - Accent5 7 2 3 2 2" xfId="10462" xr:uid="{AF284CEB-03F6-4703-8481-ED9FB1B54021}"/>
    <cellStyle name="20% - Accent5 7 2 3 3" xfId="10463" xr:uid="{A57C0214-4E1D-428A-B324-DDB58CB532A9}"/>
    <cellStyle name="20% - Accent5 7 2 4" xfId="10464" xr:uid="{4CFFC4B6-908C-4AB5-8082-0E9358A9FBA9}"/>
    <cellStyle name="20% - Accent5 7 2 4 2" xfId="10465" xr:uid="{405E1733-1F9B-49DE-87EF-5F032E8048F3}"/>
    <cellStyle name="20% - Accent5 7 2 4 2 2" xfId="10466" xr:uid="{6BA90B30-C4B2-4507-921A-4D437EFEEA7E}"/>
    <cellStyle name="20% - Accent5 7 2 4 3" xfId="10467" xr:uid="{97B3CF77-189E-4292-A943-85956E23D8F3}"/>
    <cellStyle name="20% - Accent5 7 2 5" xfId="10468" xr:uid="{9D0E08CE-53F2-4DB6-97C5-096AC288236C}"/>
    <cellStyle name="20% - Accent5 7 2 5 2" xfId="10469" xr:uid="{143D331C-E237-4CFD-B1CC-396082E9FE3E}"/>
    <cellStyle name="20% - Accent5 7 2 5 2 2" xfId="10470" xr:uid="{9053D8F1-ECE1-48AE-A7BC-F59E1C812290}"/>
    <cellStyle name="20% - Accent5 7 2 5 3" xfId="10471" xr:uid="{95CB9F99-72E7-4174-B8E4-E7BECFB4D219}"/>
    <cellStyle name="20% - Accent5 7 2 6" xfId="10472" xr:uid="{7A1A83BC-E97D-4486-88D9-64EBB4F23B67}"/>
    <cellStyle name="20% - Accent5 7 2 6 2" xfId="10473" xr:uid="{9A3AA41E-B647-40C4-9536-87EA7210ABD9}"/>
    <cellStyle name="20% - Accent5 7 2 7" xfId="10474" xr:uid="{4B81EF46-B6FD-4155-8EE5-52CEAD0529BD}"/>
    <cellStyle name="20% - Accent5 7 3" xfId="10475" xr:uid="{56EB8620-C158-41E7-956E-07E8528685AA}"/>
    <cellStyle name="20% - Accent5 7 3 2" xfId="10476" xr:uid="{B49C4234-3DA4-4BAC-99B6-39D09819A387}"/>
    <cellStyle name="20% - Accent5 7 3 2 2" xfId="10477" xr:uid="{C7D1EC83-3231-4541-93C7-0CF935F306C3}"/>
    <cellStyle name="20% - Accent5 7 3 2 2 2" xfId="10478" xr:uid="{B4FDF24A-CAD0-4532-BBF7-7392CFD560A1}"/>
    <cellStyle name="20% - Accent5 7 3 2 3" xfId="10479" xr:uid="{A2480A37-8E87-40CD-B1B3-1CB31A2AD78F}"/>
    <cellStyle name="20% - Accent5 7 3 3" xfId="10480" xr:uid="{E1DBC075-9BE9-4FF2-94BA-588A8F8EDE21}"/>
    <cellStyle name="20% - Accent5 7 3 3 2" xfId="10481" xr:uid="{B843FAC5-A7C0-4539-9984-4C8ED6A0F303}"/>
    <cellStyle name="20% - Accent5 7 3 3 2 2" xfId="10482" xr:uid="{1EC9ECE9-2008-45DD-B915-57941FBAF8D4}"/>
    <cellStyle name="20% - Accent5 7 3 3 3" xfId="10483" xr:uid="{F08838CE-5312-41C2-A0AB-312B9913A9D3}"/>
    <cellStyle name="20% - Accent5 7 3 4" xfId="10484" xr:uid="{755269C7-158F-4B2A-AD4A-C461C4BC2C6F}"/>
    <cellStyle name="20% - Accent5 7 3 4 2" xfId="10485" xr:uid="{B417DAA0-B5C7-4810-93F7-2C53222DED4C}"/>
    <cellStyle name="20% - Accent5 7 3 4 2 2" xfId="10486" xr:uid="{C5D9DD61-A6FA-4DD8-B168-66DFB90F6ACB}"/>
    <cellStyle name="20% - Accent5 7 3 4 3" xfId="10487" xr:uid="{00AE099F-843D-4595-A5B3-CE356378F241}"/>
    <cellStyle name="20% - Accent5 7 3 5" xfId="10488" xr:uid="{FE9AC492-A908-469D-87FA-169866CF4799}"/>
    <cellStyle name="20% - Accent5 7 3 5 2" xfId="10489" xr:uid="{D3B7A8EE-FBFB-4A26-B9FC-3979AF1CE924}"/>
    <cellStyle name="20% - Accent5 7 3 6" xfId="10490" xr:uid="{E543C9C6-946E-40A1-92E4-350FF3C7F356}"/>
    <cellStyle name="20% - Accent5 7 4" xfId="10491" xr:uid="{E16A4D39-F62C-4F81-A92E-D025C2DE1DAF}"/>
    <cellStyle name="20% - Accent5 7 4 2" xfId="10492" xr:uid="{F51354BC-06D4-4B70-BD0A-8D163CA927FF}"/>
    <cellStyle name="20% - Accent5 7 4 2 2" xfId="10493" xr:uid="{F7A58D92-3FE0-4BF3-B6CC-676CC30BCE08}"/>
    <cellStyle name="20% - Accent5 7 4 3" xfId="10494" xr:uid="{6E5DB662-8015-4C68-B8E9-A496996DE6CB}"/>
    <cellStyle name="20% - Accent5 7 5" xfId="10495" xr:uid="{89974B69-6B4C-495B-8B85-A80070DD0723}"/>
    <cellStyle name="20% - Accent5 7 5 2" xfId="10496" xr:uid="{060572A9-75B8-409E-A34E-97F06EB33399}"/>
    <cellStyle name="20% - Accent5 7 5 2 2" xfId="10497" xr:uid="{E5109632-B554-42B7-AC6F-BDDE91EA1A8F}"/>
    <cellStyle name="20% - Accent5 7 5 3" xfId="10498" xr:uid="{92E89733-F449-4847-9E01-F8E41748192A}"/>
    <cellStyle name="20% - Accent5 7 6" xfId="10499" xr:uid="{74AB7E16-ADA1-45A7-8342-967AE024A645}"/>
    <cellStyle name="20% - Accent5 7 6 2" xfId="10500" xr:uid="{37045E26-02A5-43BB-B810-E3F88FDE56C0}"/>
    <cellStyle name="20% - Accent5 7 6 2 2" xfId="10501" xr:uid="{10D3776E-CBEF-4828-8167-F4CB96EF2313}"/>
    <cellStyle name="20% - Accent5 7 6 3" xfId="10502" xr:uid="{6DE60416-29E2-451D-8593-4DDCE1BEADB8}"/>
    <cellStyle name="20% - Accent5 7 7" xfId="10503" xr:uid="{F4FD546C-C451-4EF2-88FA-12CB4CC81CD3}"/>
    <cellStyle name="20% - Accent5 7 7 2" xfId="10504" xr:uid="{9C801F7E-03E8-4695-889F-49A14D561F6F}"/>
    <cellStyle name="20% - Accent5 7 8" xfId="10505" xr:uid="{BCF4743C-1D00-43EF-8E61-B243DB4670BD}"/>
    <cellStyle name="20% - Accent5 8" xfId="10506" xr:uid="{FFE8A28E-9D0A-469E-B8FF-062928DE2517}"/>
    <cellStyle name="20% - Accent5 8 2" xfId="10507" xr:uid="{3BAB0207-F9DE-4F0E-902F-0FF5047C24DD}"/>
    <cellStyle name="20% - Accent5 8 2 2" xfId="10508" xr:uid="{1A90D41E-5DC1-4E73-92C8-96B42C6737E0}"/>
    <cellStyle name="20% - Accent5 8 2 2 2" xfId="10509" xr:uid="{3E119938-AF66-4636-AC09-85C4790836ED}"/>
    <cellStyle name="20% - Accent5 8 2 2 2 2" xfId="10510" xr:uid="{2B22AE33-729E-4E88-A934-E67F1F24650C}"/>
    <cellStyle name="20% - Accent5 8 2 2 3" xfId="10511" xr:uid="{4766D76F-26BF-4F35-8029-2CBC6E55897A}"/>
    <cellStyle name="20% - Accent5 8 2 3" xfId="10512" xr:uid="{34B01E14-E03B-4EB3-9DEB-C52EEBB61D9C}"/>
    <cellStyle name="20% - Accent5 8 2 3 2" xfId="10513" xr:uid="{4DDA23B8-829A-4709-9F08-03A8CEA32103}"/>
    <cellStyle name="20% - Accent5 8 2 3 2 2" xfId="10514" xr:uid="{015EC8F1-005B-430F-A88A-0396F1D3F541}"/>
    <cellStyle name="20% - Accent5 8 2 3 3" xfId="10515" xr:uid="{511CAF60-C005-4DBB-88FB-2658678F031D}"/>
    <cellStyle name="20% - Accent5 8 2 4" xfId="10516" xr:uid="{70D86B8A-9B8E-4673-AFA5-501E64F86AC6}"/>
    <cellStyle name="20% - Accent5 8 2 4 2" xfId="10517" xr:uid="{8930CBA6-F676-46B8-BC18-9FFDEC7522DC}"/>
    <cellStyle name="20% - Accent5 8 2 4 2 2" xfId="10518" xr:uid="{4E48682E-74E2-486B-917A-8297FD4352B6}"/>
    <cellStyle name="20% - Accent5 8 2 4 3" xfId="10519" xr:uid="{C77D8D21-AA25-4381-9EDA-CEB1A6AC39B2}"/>
    <cellStyle name="20% - Accent5 8 2 5" xfId="10520" xr:uid="{094A1F83-6C9F-4997-AA13-6463C1292670}"/>
    <cellStyle name="20% - Accent5 8 2 5 2" xfId="10521" xr:uid="{E02D2513-10CF-4CEA-B1E3-D82E988CAE5A}"/>
    <cellStyle name="20% - Accent5 8 2 6" xfId="10522" xr:uid="{66589D28-D648-4B1B-8F05-4936729ACC85}"/>
    <cellStyle name="20% - Accent5 8 3" xfId="10523" xr:uid="{40428874-D452-4795-A410-AB44D8983C8F}"/>
    <cellStyle name="20% - Accent5 8 3 2" xfId="10524" xr:uid="{18A5026B-5A01-4B2B-901E-DF40328789DB}"/>
    <cellStyle name="20% - Accent5 8 3 2 2" xfId="10525" xr:uid="{B4AF02CD-A251-42FB-BB37-104124750246}"/>
    <cellStyle name="20% - Accent5 8 3 3" xfId="10526" xr:uid="{51488063-B1D2-4918-828C-A2D4B57A59BB}"/>
    <cellStyle name="20% - Accent5 8 4" xfId="10527" xr:uid="{D1480DD1-9F80-4786-8E92-0D6E425659D2}"/>
    <cellStyle name="20% - Accent5 8 4 2" xfId="10528" xr:uid="{A4554C54-7DDC-49BC-8AB4-3A50166985AA}"/>
    <cellStyle name="20% - Accent5 8 4 2 2" xfId="10529" xr:uid="{78E057DF-EC61-40AE-9BA0-52A5982911C1}"/>
    <cellStyle name="20% - Accent5 8 4 3" xfId="10530" xr:uid="{DC3B2393-3A9F-4AA4-9C65-BA50A31FD086}"/>
    <cellStyle name="20% - Accent5 8 5" xfId="10531" xr:uid="{0E535E54-D102-4E2C-8B49-18C2EA514361}"/>
    <cellStyle name="20% - Accent5 8 5 2" xfId="10532" xr:uid="{23499DF9-5D36-4E9E-9A4E-373AF36A6A0E}"/>
    <cellStyle name="20% - Accent5 8 5 2 2" xfId="10533" xr:uid="{23BA5DF8-025B-4756-9C99-6CAF03A03913}"/>
    <cellStyle name="20% - Accent5 8 5 3" xfId="10534" xr:uid="{EC667974-1A27-4CC9-A61A-7B1F211CB2CC}"/>
    <cellStyle name="20% - Accent5 8 6" xfId="10535" xr:uid="{506B8D58-378D-49B8-8F6E-EEB9A1A0652D}"/>
    <cellStyle name="20% - Accent5 8 6 2" xfId="10536" xr:uid="{8DA49FD6-7EAC-479F-81C2-B7830EF9CE83}"/>
    <cellStyle name="20% - Accent5 8 7" xfId="10537" xr:uid="{D44CBAA3-B9FD-4CC4-9190-FB68CAD33A99}"/>
    <cellStyle name="20% - Accent5 9" xfId="10538" xr:uid="{3DC092A7-F31B-4955-8B98-A0F268580380}"/>
    <cellStyle name="20% - Accent5 9 2" xfId="10539" xr:uid="{EDF01D97-53A5-41D1-9DC6-DE3DE1CF21E9}"/>
    <cellStyle name="20% - Accent5 9 2 2" xfId="10540" xr:uid="{026782A2-7E3C-487A-9EFE-B77F463B6DB4}"/>
    <cellStyle name="20% - Accent5 9 2 2 2" xfId="10541" xr:uid="{BA61AA4B-4A49-41E4-A66B-2D6A6947F4EF}"/>
    <cellStyle name="20% - Accent5 9 2 2 2 2" xfId="10542" xr:uid="{6BC08A38-B60E-4040-81A0-AE666D5D6692}"/>
    <cellStyle name="20% - Accent5 9 2 2 3" xfId="10543" xr:uid="{41FF4C98-0981-4532-89F8-2D90071BF5BA}"/>
    <cellStyle name="20% - Accent5 9 2 3" xfId="10544" xr:uid="{C2B6AFDB-C08B-4F21-80E0-8FD5813D6CC6}"/>
    <cellStyle name="20% - Accent5 9 2 3 2" xfId="10545" xr:uid="{41FB3946-B61E-41E8-9288-68B416AB4723}"/>
    <cellStyle name="20% - Accent5 9 2 3 2 2" xfId="10546" xr:uid="{05CEAC6A-4B5A-4AEE-B86D-15CEC69F3690}"/>
    <cellStyle name="20% - Accent5 9 2 3 3" xfId="10547" xr:uid="{3C848984-158D-4A00-9768-DCE21832A03D}"/>
    <cellStyle name="20% - Accent5 9 2 4" xfId="10548" xr:uid="{A8CD8DAE-00DE-4B98-88FC-EDAF04335726}"/>
    <cellStyle name="20% - Accent5 9 2 4 2" xfId="10549" xr:uid="{70C6D00A-FB7F-4533-A7E9-7D86DB4F0D81}"/>
    <cellStyle name="20% - Accent5 9 2 4 2 2" xfId="10550" xr:uid="{56265DBD-1F58-44CE-81BF-70690A74E856}"/>
    <cellStyle name="20% - Accent5 9 2 4 3" xfId="10551" xr:uid="{F459C2EB-2309-4DB7-9291-A20F93333C89}"/>
    <cellStyle name="20% - Accent5 9 2 5" xfId="10552" xr:uid="{B723826B-311D-4051-91A4-B7784FD82442}"/>
    <cellStyle name="20% - Accent5 9 2 5 2" xfId="10553" xr:uid="{348A6FE8-AB7B-4B80-9254-051C406D2A94}"/>
    <cellStyle name="20% - Accent5 9 2 6" xfId="10554" xr:uid="{8F9E88C7-2A3C-4ABE-ACF7-8860E0138A76}"/>
    <cellStyle name="20% - Accent5 9 3" xfId="10555" xr:uid="{AA15D204-AD55-4459-ACA3-79C7CB846403}"/>
    <cellStyle name="20% - Accent5 9 3 2" xfId="10556" xr:uid="{F28D059E-CED5-4A94-97C5-91F0B9270950}"/>
    <cellStyle name="20% - Accent5 9 3 2 2" xfId="10557" xr:uid="{5BF21878-DDF6-4D29-837E-CE79E11365AF}"/>
    <cellStyle name="20% - Accent5 9 3 3" xfId="10558" xr:uid="{B50C5C1E-2ED6-44B4-834D-EA35C8CF84CA}"/>
    <cellStyle name="20% - Accent5 9 4" xfId="10559" xr:uid="{3C458DD8-D313-4467-931B-F889D8C34AF7}"/>
    <cellStyle name="20% - Accent5 9 4 2" xfId="10560" xr:uid="{626E4D2B-4FD1-4298-90CD-AFE53EA28E35}"/>
    <cellStyle name="20% - Accent5 9 4 2 2" xfId="10561" xr:uid="{853CBFA4-AAE8-4604-B3DB-DD1941D96D73}"/>
    <cellStyle name="20% - Accent5 9 4 3" xfId="10562" xr:uid="{CED3A930-2E02-47C1-B9D0-D442809CB45F}"/>
    <cellStyle name="20% - Accent5 9 5" xfId="10563" xr:uid="{9174B855-0811-43D0-8F04-EDC0E74195A4}"/>
    <cellStyle name="20% - Accent5 9 5 2" xfId="10564" xr:uid="{46E64D8D-9E0D-4E53-B000-90C772151BF4}"/>
    <cellStyle name="20% - Accent5 9 5 2 2" xfId="10565" xr:uid="{D571D568-028E-4E95-B25A-2B183D5FAF0E}"/>
    <cellStyle name="20% - Accent5 9 5 3" xfId="10566" xr:uid="{57F664D2-9BF9-4FBF-A9BE-3572E6E110C4}"/>
    <cellStyle name="20% - Accent5 9 6" xfId="10567" xr:uid="{F0DF7BC8-5F63-4EDE-BD24-96426E6FFDE1}"/>
    <cellStyle name="20% - Accent5 9 6 2" xfId="10568" xr:uid="{5707AA58-380B-4F08-80EE-D14D5C2697E4}"/>
    <cellStyle name="20% - Accent5 9 7" xfId="10569" xr:uid="{3977C0C9-DA70-4B21-8CFC-A9C596AD6926}"/>
    <cellStyle name="20% - Accent6 10" xfId="10570" xr:uid="{E2FECFA7-7B55-449A-AB87-5F88BABCA93F}"/>
    <cellStyle name="20% - Accent6 10 2" xfId="10571" xr:uid="{FF3F1257-3D24-47E0-B37F-D8E7E7E8F585}"/>
    <cellStyle name="20% - Accent6 10 2 2" xfId="10572" xr:uid="{6E07ABF4-0FC2-46CA-B2F6-1865CC0B08C9}"/>
    <cellStyle name="20% - Accent6 10 2 2 2" xfId="10573" xr:uid="{A58F9022-88D2-4545-8914-5BFCE6E117BA}"/>
    <cellStyle name="20% - Accent6 10 2 2 2 2" xfId="10574" xr:uid="{6479068A-4322-4A01-88C9-8BF87F2698DC}"/>
    <cellStyle name="20% - Accent6 10 2 2 2 2 2" xfId="10575" xr:uid="{630902A9-F58F-49AF-91FA-547690EF28D3}"/>
    <cellStyle name="20% - Accent6 10 2 2 2 3" xfId="10576" xr:uid="{178CD508-ADE3-486E-AF7B-A47263577CC8}"/>
    <cellStyle name="20% - Accent6 10 2 2 3" xfId="10577" xr:uid="{9F91AB4C-25B7-472D-A593-D0EB925202EA}"/>
    <cellStyle name="20% - Accent6 10 2 2 3 2" xfId="10578" xr:uid="{8010CE34-1802-4463-9294-E513DA00EC7C}"/>
    <cellStyle name="20% - Accent6 10 2 2 3 2 2" xfId="10579" xr:uid="{4B4849AD-5E50-4248-9ACB-A68B5C005FB1}"/>
    <cellStyle name="20% - Accent6 10 2 2 3 3" xfId="10580" xr:uid="{065BE148-8516-4AD4-816E-346B74BDBD81}"/>
    <cellStyle name="20% - Accent6 10 2 2 4" xfId="10581" xr:uid="{ED3CA1EF-73DA-49FE-B331-7291BD765ECB}"/>
    <cellStyle name="20% - Accent6 10 2 2 4 2" xfId="10582" xr:uid="{FE94A722-2CCF-4EA1-A46D-28FCC3FCB435}"/>
    <cellStyle name="20% - Accent6 10 2 2 4 2 2" xfId="10583" xr:uid="{ECAA0461-58CA-45DC-8C19-EB393F50704D}"/>
    <cellStyle name="20% - Accent6 10 2 2 4 3" xfId="10584" xr:uid="{F4FC9EC2-AA36-455B-8EF1-031274524FE2}"/>
    <cellStyle name="20% - Accent6 10 2 2 5" xfId="10585" xr:uid="{BD1FF07B-76B5-4BB7-A52C-E217A9296026}"/>
    <cellStyle name="20% - Accent6 10 2 2 5 2" xfId="10586" xr:uid="{0F9AFE18-A42C-4E41-89A8-A4F108B5EF01}"/>
    <cellStyle name="20% - Accent6 10 2 2 6" xfId="10587" xr:uid="{F817B15B-4740-494B-AEAC-5541BA651C4D}"/>
    <cellStyle name="20% - Accent6 10 2 3" xfId="10588" xr:uid="{3AD3E5AC-3C75-4ADD-A416-7C92AD3CA0C6}"/>
    <cellStyle name="20% - Accent6 10 2 3 2" xfId="10589" xr:uid="{82167CA4-1F8D-4A5D-98BD-E061D51C9FA0}"/>
    <cellStyle name="20% - Accent6 10 2 3 2 2" xfId="10590" xr:uid="{EAA7CB8A-8AFE-4B28-B21F-8D62AF0598B6}"/>
    <cellStyle name="20% - Accent6 10 2 3 3" xfId="10591" xr:uid="{71BC9480-19DE-42C8-9742-9A86653126F1}"/>
    <cellStyle name="20% - Accent6 10 2 4" xfId="10592" xr:uid="{03328551-2FE6-4418-98B9-EFC6ABD25C7A}"/>
    <cellStyle name="20% - Accent6 10 2 4 2" xfId="10593" xr:uid="{CE4FEB0A-978A-4AD8-8C67-83B20CD9CCB0}"/>
    <cellStyle name="20% - Accent6 10 2 4 2 2" xfId="10594" xr:uid="{8439E8F4-5E72-4741-9D83-00926A63D5B0}"/>
    <cellStyle name="20% - Accent6 10 2 4 3" xfId="10595" xr:uid="{4A8B0060-9B25-4C13-860E-A98FBB5B8F7B}"/>
    <cellStyle name="20% - Accent6 10 2 5" xfId="10596" xr:uid="{370105BD-B728-4B8F-97C3-A5607193CFF6}"/>
    <cellStyle name="20% - Accent6 10 2 5 2" xfId="10597" xr:uid="{75E96F6D-3C9E-4FBC-B11D-3D1C6458CD6D}"/>
    <cellStyle name="20% - Accent6 10 2 5 2 2" xfId="10598" xr:uid="{F5C53950-D4C5-4890-9857-F29E6AF6F2B3}"/>
    <cellStyle name="20% - Accent6 10 2 5 3" xfId="10599" xr:uid="{826D65A9-3DCB-4A52-9B02-AB2A75A619FA}"/>
    <cellStyle name="20% - Accent6 10 2 6" xfId="10600" xr:uid="{20085037-7299-4492-A93D-5622BD85913F}"/>
    <cellStyle name="20% - Accent6 10 2 6 2" xfId="10601" xr:uid="{0DC878BD-1CB2-409B-AC5A-D3F1A9114666}"/>
    <cellStyle name="20% - Accent6 10 2 7" xfId="10602" xr:uid="{1F887E3F-5690-4266-93F1-FFB436FA77E8}"/>
    <cellStyle name="20% - Accent6 10 3" xfId="10603" xr:uid="{26E4534C-EA95-4077-BBDF-8AF393F8064D}"/>
    <cellStyle name="20% - Accent6 10 3 2" xfId="10604" xr:uid="{4A08B966-06CE-49E7-B709-DA78DBB30B07}"/>
    <cellStyle name="20% - Accent6 10 3 2 2" xfId="10605" xr:uid="{570754C6-B389-4D5B-A198-3336197D0B9E}"/>
    <cellStyle name="20% - Accent6 10 3 2 2 2" xfId="10606" xr:uid="{CD6F5C8C-2386-49A0-A5FF-6930A616FFEA}"/>
    <cellStyle name="20% - Accent6 10 3 2 3" xfId="10607" xr:uid="{45DF1429-7678-4C41-9A7B-EECA81BDFCA9}"/>
    <cellStyle name="20% - Accent6 10 3 3" xfId="10608" xr:uid="{7B99D625-CF7A-45FD-913A-2CE147336795}"/>
    <cellStyle name="20% - Accent6 10 3 3 2" xfId="10609" xr:uid="{7638BAD1-6FAD-4EF7-A17F-1EDDA41D5AFB}"/>
    <cellStyle name="20% - Accent6 10 3 3 2 2" xfId="10610" xr:uid="{2E1CFB28-CBC2-4F89-9A4D-5C0C446CCBA9}"/>
    <cellStyle name="20% - Accent6 10 3 3 3" xfId="10611" xr:uid="{06A94D89-96DD-487F-A1DD-805286A41F4A}"/>
    <cellStyle name="20% - Accent6 10 3 4" xfId="10612" xr:uid="{CAFF5EDC-B2CD-4DED-90D1-9040AEF3E812}"/>
    <cellStyle name="20% - Accent6 10 3 4 2" xfId="10613" xr:uid="{8FDA215C-BA42-45FF-8F84-07025742D04C}"/>
    <cellStyle name="20% - Accent6 10 3 4 2 2" xfId="10614" xr:uid="{621E17EF-B34F-412E-B02D-B36A8EFE8748}"/>
    <cellStyle name="20% - Accent6 10 3 4 3" xfId="10615" xr:uid="{117C03D3-9AEE-4A7F-9B0B-5153E4DF3270}"/>
    <cellStyle name="20% - Accent6 10 3 5" xfId="10616" xr:uid="{8F7CE3B9-9D5E-415E-8F7D-9415F7D26988}"/>
    <cellStyle name="20% - Accent6 10 3 5 2" xfId="10617" xr:uid="{42B50AED-27E7-4275-80E1-0E376BB895F9}"/>
    <cellStyle name="20% - Accent6 10 3 6" xfId="10618" xr:uid="{B7F647CE-006E-44D1-BC72-FAA438F19442}"/>
    <cellStyle name="20% - Accent6 10 4" xfId="10619" xr:uid="{AD166159-AAFE-43D9-977E-91C0BEAE9932}"/>
    <cellStyle name="20% - Accent6 10 4 2" xfId="10620" xr:uid="{88FDCC3A-F5E9-4A24-8005-C727D4C0CEB9}"/>
    <cellStyle name="20% - Accent6 10 4 2 2" xfId="10621" xr:uid="{0152D055-5F1E-41B0-B43F-B225119E1C6D}"/>
    <cellStyle name="20% - Accent6 10 4 3" xfId="10622" xr:uid="{273F0389-8777-43C0-A0C6-B4958BC1D370}"/>
    <cellStyle name="20% - Accent6 10 5" xfId="10623" xr:uid="{FDDEA49D-A0C6-4450-B51A-C8B357840491}"/>
    <cellStyle name="20% - Accent6 10 5 2" xfId="10624" xr:uid="{DB56D1F0-2BF2-4F7D-BFE1-EDD46641A3C8}"/>
    <cellStyle name="20% - Accent6 10 5 2 2" xfId="10625" xr:uid="{806B7612-B1A9-48E4-83D4-6420043CF5BA}"/>
    <cellStyle name="20% - Accent6 10 5 3" xfId="10626" xr:uid="{A47D6598-6C3D-4FC5-B8A9-019023BA98C1}"/>
    <cellStyle name="20% - Accent6 10 6" xfId="10627" xr:uid="{7097E953-AF3E-4D18-9AC7-C751B02A4BFC}"/>
    <cellStyle name="20% - Accent6 10 6 2" xfId="10628" xr:uid="{A4A3E2B3-9AA0-425E-9A44-72926AEF7BAF}"/>
    <cellStyle name="20% - Accent6 10 6 2 2" xfId="10629" xr:uid="{BB4F1970-D548-4FED-B674-CE8FA2CB1EC8}"/>
    <cellStyle name="20% - Accent6 10 6 3" xfId="10630" xr:uid="{5065EB93-E02B-45E5-907C-A576055D22E8}"/>
    <cellStyle name="20% - Accent6 10 7" xfId="10631" xr:uid="{EF284CA1-2008-43C1-8C17-684926D2C9FD}"/>
    <cellStyle name="20% - Accent6 10 7 2" xfId="10632" xr:uid="{1D03D1B4-4FAB-490E-A1EE-E0FEC7405C77}"/>
    <cellStyle name="20% - Accent6 10 8" xfId="10633" xr:uid="{FA3E23AA-1354-49E7-A206-E419326D7A28}"/>
    <cellStyle name="20% - Accent6 11" xfId="10634" xr:uid="{FF2207CB-BDD1-425D-8A26-A45505A18E38}"/>
    <cellStyle name="20% - Accent6 11 2" xfId="10635" xr:uid="{973CFD2E-013B-441F-BC7A-825B93014268}"/>
    <cellStyle name="20% - Accent6 11 2 2" xfId="10636" xr:uid="{A3EB6223-9956-438F-86B9-D48451F91C88}"/>
    <cellStyle name="20% - Accent6 11 2 2 2" xfId="10637" xr:uid="{4BCD8271-EFD2-43A7-BC19-BC35C6C2A845}"/>
    <cellStyle name="20% - Accent6 11 2 2 2 2" xfId="10638" xr:uid="{BB23623A-3A7F-4BDA-8E82-13AF15FFE482}"/>
    <cellStyle name="20% - Accent6 11 2 2 2 2 2" xfId="10639" xr:uid="{50DD63AF-6803-421C-886F-F50B9E613C1D}"/>
    <cellStyle name="20% - Accent6 11 2 2 2 3" xfId="10640" xr:uid="{4181454E-00DB-49BF-881D-8E43305EBDCC}"/>
    <cellStyle name="20% - Accent6 11 2 2 3" xfId="10641" xr:uid="{14E749F1-1B5D-4F3B-A1AF-223EABEACC39}"/>
    <cellStyle name="20% - Accent6 11 2 2 3 2" xfId="10642" xr:uid="{3E73AF61-A391-418D-A53C-3A4C77684A9E}"/>
    <cellStyle name="20% - Accent6 11 2 2 3 2 2" xfId="10643" xr:uid="{4029CF79-6243-4A57-97A4-C46C8B2AC741}"/>
    <cellStyle name="20% - Accent6 11 2 2 3 3" xfId="10644" xr:uid="{828BFFEB-51BB-425B-BAF0-C15D2E8DBAA6}"/>
    <cellStyle name="20% - Accent6 11 2 2 4" xfId="10645" xr:uid="{08C6BA3A-4808-4688-89F6-9C776F806EE4}"/>
    <cellStyle name="20% - Accent6 11 2 2 4 2" xfId="10646" xr:uid="{7DF9DC9C-CEF4-4200-90D5-96054DD759C5}"/>
    <cellStyle name="20% - Accent6 11 2 2 4 2 2" xfId="10647" xr:uid="{ECFC8147-A1F4-4AA8-A77E-84E104A14C4A}"/>
    <cellStyle name="20% - Accent6 11 2 2 4 3" xfId="10648" xr:uid="{7AC420C0-1D4F-4859-BD8F-DAB0BFF05AD4}"/>
    <cellStyle name="20% - Accent6 11 2 2 5" xfId="10649" xr:uid="{108EE6D5-3CC6-4356-8D4B-90B6609BBAD1}"/>
    <cellStyle name="20% - Accent6 11 2 2 5 2" xfId="10650" xr:uid="{4335782F-C9B3-46CE-AA75-05BB20995319}"/>
    <cellStyle name="20% - Accent6 11 2 2 6" xfId="10651" xr:uid="{5EF6591E-A5D7-44D4-8C94-B7055884C0A2}"/>
    <cellStyle name="20% - Accent6 11 2 3" xfId="10652" xr:uid="{7D7DB328-AF8F-4713-9E07-ED8BD2E20396}"/>
    <cellStyle name="20% - Accent6 11 2 3 2" xfId="10653" xr:uid="{1BEBF9E6-B5A7-4D55-9EF6-D72F1E200414}"/>
    <cellStyle name="20% - Accent6 11 2 3 2 2" xfId="10654" xr:uid="{AE62332F-D4F6-43B9-8F76-EE627037868F}"/>
    <cellStyle name="20% - Accent6 11 2 3 3" xfId="10655" xr:uid="{A89AB223-E652-4C88-B31D-64C2D3E11101}"/>
    <cellStyle name="20% - Accent6 11 2 4" xfId="10656" xr:uid="{CC51E256-0491-4141-8A46-03670B2CDF98}"/>
    <cellStyle name="20% - Accent6 11 2 4 2" xfId="10657" xr:uid="{BDC11F51-60BC-4709-87A5-EE4AD9299587}"/>
    <cellStyle name="20% - Accent6 11 2 4 2 2" xfId="10658" xr:uid="{C25A98B5-BC2B-44E3-BE8D-0030C693EB20}"/>
    <cellStyle name="20% - Accent6 11 2 4 3" xfId="10659" xr:uid="{42A9C151-B7E6-4AC2-A40C-23C174AE6224}"/>
    <cellStyle name="20% - Accent6 11 2 5" xfId="10660" xr:uid="{82165BD9-708E-43D9-B2E6-33EBF0FB0D97}"/>
    <cellStyle name="20% - Accent6 11 2 5 2" xfId="10661" xr:uid="{A961A355-4A77-4953-A78D-FB07A497A35B}"/>
    <cellStyle name="20% - Accent6 11 2 5 2 2" xfId="10662" xr:uid="{93AAAD8C-2C03-4C5D-932C-55414B271B2F}"/>
    <cellStyle name="20% - Accent6 11 2 5 3" xfId="10663" xr:uid="{183398F7-04EF-4D32-8667-2AA855B5F71A}"/>
    <cellStyle name="20% - Accent6 11 2 6" xfId="10664" xr:uid="{3BB278FC-DC2F-461D-AB16-787A131873BD}"/>
    <cellStyle name="20% - Accent6 11 2 6 2" xfId="10665" xr:uid="{CFD264D6-EF66-4FEA-B76A-D454F961FF5E}"/>
    <cellStyle name="20% - Accent6 11 2 7" xfId="10666" xr:uid="{26AC3363-D09E-431D-AFC5-A4AAD1C7FFD5}"/>
    <cellStyle name="20% - Accent6 11 3" xfId="10667" xr:uid="{99406E81-2B58-4193-90C8-9DA49214B43E}"/>
    <cellStyle name="20% - Accent6 11 3 2" xfId="10668" xr:uid="{F271113B-3872-4CA2-B606-0333A8ACA905}"/>
    <cellStyle name="20% - Accent6 11 3 2 2" xfId="10669" xr:uid="{5974979B-D283-470D-B50F-E3375A416AEB}"/>
    <cellStyle name="20% - Accent6 11 3 2 2 2" xfId="10670" xr:uid="{2BE615B6-9F8D-446A-BA5F-42844CA94ABC}"/>
    <cellStyle name="20% - Accent6 11 3 2 3" xfId="10671" xr:uid="{F3C43E44-6406-47A8-ABAB-4A3B7DF7332F}"/>
    <cellStyle name="20% - Accent6 11 3 3" xfId="10672" xr:uid="{C9624CE6-DBB0-42FB-BFEB-DDDFE710FB40}"/>
    <cellStyle name="20% - Accent6 11 3 3 2" xfId="10673" xr:uid="{5FCC1930-E1AE-4BE2-9089-11DB40AC00EE}"/>
    <cellStyle name="20% - Accent6 11 3 3 2 2" xfId="10674" xr:uid="{1C3DD86B-0E3D-41EC-9640-6FDC74CDB0F3}"/>
    <cellStyle name="20% - Accent6 11 3 3 3" xfId="10675" xr:uid="{0F29A559-25AF-473D-8799-0A1A2ACD6037}"/>
    <cellStyle name="20% - Accent6 11 3 4" xfId="10676" xr:uid="{D7DB09A5-F2EE-4FFE-BD91-3825BC7D499A}"/>
    <cellStyle name="20% - Accent6 11 3 4 2" xfId="10677" xr:uid="{90350513-738F-4B36-979B-C7D743E578C4}"/>
    <cellStyle name="20% - Accent6 11 3 4 2 2" xfId="10678" xr:uid="{99357FBB-5F83-4587-95C2-0EF518804E45}"/>
    <cellStyle name="20% - Accent6 11 3 4 3" xfId="10679" xr:uid="{9B874833-634F-4DAE-8E7F-E945EAC95251}"/>
    <cellStyle name="20% - Accent6 11 3 5" xfId="10680" xr:uid="{D7F8EB2E-140B-4564-B2AF-833552002FB3}"/>
    <cellStyle name="20% - Accent6 11 3 5 2" xfId="10681" xr:uid="{37F5D01B-7C63-44F8-B7AC-D287918DD978}"/>
    <cellStyle name="20% - Accent6 11 3 6" xfId="10682" xr:uid="{06A8ACCE-E78C-4E9C-A3C3-38751257C8EE}"/>
    <cellStyle name="20% - Accent6 11 4" xfId="10683" xr:uid="{3D612FDB-22C6-4530-BD40-C3A9E8C55263}"/>
    <cellStyle name="20% - Accent6 11 4 2" xfId="10684" xr:uid="{11A000FC-AB68-46C1-A799-469F35244D61}"/>
    <cellStyle name="20% - Accent6 11 4 2 2" xfId="10685" xr:uid="{9B4FB1BD-A7EC-4B31-9725-E1001D0770C4}"/>
    <cellStyle name="20% - Accent6 11 4 3" xfId="10686" xr:uid="{7FE12B35-4C96-49A6-97E2-39016979BD09}"/>
    <cellStyle name="20% - Accent6 11 5" xfId="10687" xr:uid="{2C6A018B-5AE3-4227-A879-72771AACF580}"/>
    <cellStyle name="20% - Accent6 11 5 2" xfId="10688" xr:uid="{899A9503-6ECE-4E99-AA5A-59B0F8A7531E}"/>
    <cellStyle name="20% - Accent6 11 5 2 2" xfId="10689" xr:uid="{D618CE46-FAC7-45CD-814C-BA92C8898595}"/>
    <cellStyle name="20% - Accent6 11 5 3" xfId="10690" xr:uid="{5EF2E02C-F809-422E-8765-A7C020462117}"/>
    <cellStyle name="20% - Accent6 11 6" xfId="10691" xr:uid="{34043207-87AE-4D62-A164-8C5E0BDAFBA7}"/>
    <cellStyle name="20% - Accent6 11 6 2" xfId="10692" xr:uid="{986B3E84-E493-4B58-901E-DDEA1FA75D53}"/>
    <cellStyle name="20% - Accent6 11 6 2 2" xfId="10693" xr:uid="{B62CC3CD-2CCE-4FAC-BB9F-3C930D0E9A2A}"/>
    <cellStyle name="20% - Accent6 11 6 3" xfId="10694" xr:uid="{0E18E4A6-E7B7-4F9D-A6C2-A3B5F9806E31}"/>
    <cellStyle name="20% - Accent6 11 7" xfId="10695" xr:uid="{ECAA49C1-D82F-4481-9DE5-4AA84D9E474A}"/>
    <cellStyle name="20% - Accent6 11 7 2" xfId="10696" xr:uid="{3EA54D75-DD40-4982-88D7-F632B2E54006}"/>
    <cellStyle name="20% - Accent6 11 8" xfId="10697" xr:uid="{49A61F8B-A80E-432A-8F0C-F6B719161E67}"/>
    <cellStyle name="20% - Accent6 12" xfId="10698" xr:uid="{DFADB69C-50EF-4388-86AF-3C07A7E03C3F}"/>
    <cellStyle name="20% - Accent6 12 2" xfId="10699" xr:uid="{58CFDA50-4D8C-442F-8FEC-4567CA1885F5}"/>
    <cellStyle name="20% - Accent6 12 2 2" xfId="10700" xr:uid="{CB043C18-21E2-43B8-9489-AA7F2AF05297}"/>
    <cellStyle name="20% - Accent6 12 2 2 2" xfId="10701" xr:uid="{B5547100-F53E-4D9A-98F7-A568228A0ABF}"/>
    <cellStyle name="20% - Accent6 12 2 2 2 2" xfId="10702" xr:uid="{24422119-B431-47C2-A2A8-7D47882B7AF6}"/>
    <cellStyle name="20% - Accent6 12 2 2 3" xfId="10703" xr:uid="{B4539FDE-52AF-4E06-96B1-402BE1F94D9E}"/>
    <cellStyle name="20% - Accent6 12 2 3" xfId="10704" xr:uid="{6546B0BA-2BEF-4DDF-B7E6-2F8A599FDD32}"/>
    <cellStyle name="20% - Accent6 12 2 3 2" xfId="10705" xr:uid="{CC8492B2-EA93-433A-9EA8-0AAAC21C6101}"/>
    <cellStyle name="20% - Accent6 12 2 3 2 2" xfId="10706" xr:uid="{096F99A3-D9E8-44FE-AB4B-9BDC2398C408}"/>
    <cellStyle name="20% - Accent6 12 2 3 3" xfId="10707" xr:uid="{FC0DE1FB-3807-4FEE-9CF4-0AA95D6F64D4}"/>
    <cellStyle name="20% - Accent6 12 2 4" xfId="10708" xr:uid="{2337DF22-CFBB-4943-B6C4-AFF87347F75D}"/>
    <cellStyle name="20% - Accent6 12 2 4 2" xfId="10709" xr:uid="{8CAD2406-69A4-4448-A142-85F05A77E556}"/>
    <cellStyle name="20% - Accent6 12 2 4 2 2" xfId="10710" xr:uid="{45E0B34F-14F0-4918-8D32-2D22EB8CDD33}"/>
    <cellStyle name="20% - Accent6 12 2 4 3" xfId="10711" xr:uid="{10D666B3-A397-4308-8F88-AFE2F27C3218}"/>
    <cellStyle name="20% - Accent6 12 2 5" xfId="10712" xr:uid="{1B6FE1D6-D923-4CDC-9604-813B5C8EF6F1}"/>
    <cellStyle name="20% - Accent6 12 2 5 2" xfId="10713" xr:uid="{3B912A31-581E-4571-AADB-31C6A7EB52B0}"/>
    <cellStyle name="20% - Accent6 12 2 6" xfId="10714" xr:uid="{7D8354F7-A065-434E-8550-86E42C1E5409}"/>
    <cellStyle name="20% - Accent6 12 3" xfId="10715" xr:uid="{DAE4098A-129C-45EB-A4BF-DA489EA4503E}"/>
    <cellStyle name="20% - Accent6 12 3 2" xfId="10716" xr:uid="{43FD7502-5DB4-4C90-8A1E-20049DA4D7A4}"/>
    <cellStyle name="20% - Accent6 12 3 2 2" xfId="10717" xr:uid="{0A05E2F7-DA6F-48F7-90B0-B34C1C0E7A28}"/>
    <cellStyle name="20% - Accent6 12 3 3" xfId="10718" xr:uid="{ADAE329A-84C8-4716-B5DD-79836D7534F7}"/>
    <cellStyle name="20% - Accent6 12 4" xfId="10719" xr:uid="{6BE10884-5B8F-4181-8828-FD2BF4AB79DF}"/>
    <cellStyle name="20% - Accent6 12 4 2" xfId="10720" xr:uid="{E6352F1A-E721-4A0D-B13E-6AF3094D5714}"/>
    <cellStyle name="20% - Accent6 12 4 2 2" xfId="10721" xr:uid="{26034E57-0987-43F7-A4B9-3957D433DBB8}"/>
    <cellStyle name="20% - Accent6 12 4 3" xfId="10722" xr:uid="{D932A730-6B14-4903-A7F5-45BFD5A9E5A6}"/>
    <cellStyle name="20% - Accent6 12 5" xfId="10723" xr:uid="{6F10765B-5B9C-496C-8434-00D0066055FF}"/>
    <cellStyle name="20% - Accent6 12 5 2" xfId="10724" xr:uid="{B7EF7982-EE62-4682-AD6F-156CCC1473E6}"/>
    <cellStyle name="20% - Accent6 12 5 2 2" xfId="10725" xr:uid="{E56A5ED9-1678-4031-9511-3B35C287AAD8}"/>
    <cellStyle name="20% - Accent6 12 5 3" xfId="10726" xr:uid="{5CC0047E-344B-4E47-B85E-D3692D4FBA01}"/>
    <cellStyle name="20% - Accent6 12 6" xfId="10727" xr:uid="{30A25294-46DD-4C77-964C-8D14D9B497D6}"/>
    <cellStyle name="20% - Accent6 12 6 2" xfId="10728" xr:uid="{E7E2C58B-75F0-4B89-93BA-0C21DD79DF83}"/>
    <cellStyle name="20% - Accent6 12 7" xfId="10729" xr:uid="{B0B314DD-95DC-4AE6-866D-F5A95C5D0C70}"/>
    <cellStyle name="20% - Accent6 13" xfId="10730" xr:uid="{F83C98E6-1901-4248-AE98-D94585E0B73C}"/>
    <cellStyle name="20% - Accent6 13 2" xfId="10731" xr:uid="{ACABE4CA-D635-4ECA-B9FA-8911C1D980C9}"/>
    <cellStyle name="20% - Accent6 13 2 2" xfId="10732" xr:uid="{6083A5A4-A065-4ABA-A185-F9D53776F6DB}"/>
    <cellStyle name="20% - Accent6 13 2 2 2" xfId="10733" xr:uid="{8C1E2D83-C672-4721-BDBF-1F5A21A8E096}"/>
    <cellStyle name="20% - Accent6 13 2 3" xfId="10734" xr:uid="{835D9FAE-E6B4-418C-9EFA-07F6415626B6}"/>
    <cellStyle name="20% - Accent6 13 3" xfId="10735" xr:uid="{A20518D1-C79D-45C3-9EDB-0B9079B400AD}"/>
    <cellStyle name="20% - Accent6 13 3 2" xfId="10736" xr:uid="{6C48ECE3-A2EB-424C-B851-1A22ACFA7BB9}"/>
    <cellStyle name="20% - Accent6 13 3 2 2" xfId="10737" xr:uid="{E000BCB1-0008-4562-9472-6CB14E6B037F}"/>
    <cellStyle name="20% - Accent6 13 3 3" xfId="10738" xr:uid="{BD01FA99-1A52-4831-9621-7C2234EB46C7}"/>
    <cellStyle name="20% - Accent6 13 4" xfId="10739" xr:uid="{305BF69F-7C13-429E-91DA-1E732C92CB86}"/>
    <cellStyle name="20% - Accent6 13 4 2" xfId="10740" xr:uid="{842AC0A0-85BC-41FF-9C7D-2FEA215F45B8}"/>
    <cellStyle name="20% - Accent6 13 4 2 2" xfId="10741" xr:uid="{6C79569B-77FF-4FE7-AC53-8742D93BDD6A}"/>
    <cellStyle name="20% - Accent6 13 4 3" xfId="10742" xr:uid="{0EDCB877-CD5B-418E-AA24-87AE41E4AA42}"/>
    <cellStyle name="20% - Accent6 13 5" xfId="10743" xr:uid="{4CE2E3F6-386A-4B15-9FC4-15F1B35C5DB7}"/>
    <cellStyle name="20% - Accent6 13 5 2" xfId="10744" xr:uid="{9315F3E9-03C6-48BE-9B9F-4FA094728551}"/>
    <cellStyle name="20% - Accent6 13 6" xfId="10745" xr:uid="{B2380049-41D3-4DCE-AF38-1FDA1A8EFD99}"/>
    <cellStyle name="20% - Accent6 14" xfId="10746" xr:uid="{FF6FE264-BDEB-41B6-AA2C-4F4BE71ABE2A}"/>
    <cellStyle name="20% - Accent6 14 2" xfId="10747" xr:uid="{CB050FF8-6A61-4A05-94EF-DED3703DAA8D}"/>
    <cellStyle name="20% - Accent6 14 2 2" xfId="10748" xr:uid="{25B8119A-508F-4F51-95F4-FFACF640F3A2}"/>
    <cellStyle name="20% - Accent6 14 2 2 2" xfId="10749" xr:uid="{F6570474-B34B-4873-BC3D-342E89CAE884}"/>
    <cellStyle name="20% - Accent6 14 2 3" xfId="10750" xr:uid="{B11E3D06-C7A5-4BCE-83C4-24E32E8EC6F2}"/>
    <cellStyle name="20% - Accent6 14 3" xfId="10751" xr:uid="{42B65F96-AF40-4F6A-A745-DFA33613C030}"/>
    <cellStyle name="20% - Accent6 14 3 2" xfId="10752" xr:uid="{9D0B4BE5-7E59-4321-8C3E-0020311DC45E}"/>
    <cellStyle name="20% - Accent6 14 3 2 2" xfId="10753" xr:uid="{D9F7DF64-6024-4702-8DE8-5C2AD858D004}"/>
    <cellStyle name="20% - Accent6 14 3 3" xfId="10754" xr:uid="{B24A13AD-F5F4-4BB2-AF6D-A4AA3F70DF20}"/>
    <cellStyle name="20% - Accent6 14 4" xfId="10755" xr:uid="{EE5CD9AE-C321-4109-9E71-D837712573E2}"/>
    <cellStyle name="20% - Accent6 14 4 2" xfId="10756" xr:uid="{8F35A3C0-45C3-4E03-849B-AECF8AE683D8}"/>
    <cellStyle name="20% - Accent6 14 4 2 2" xfId="10757" xr:uid="{926310B9-24E2-4F44-8EBA-74A6FA0A2F30}"/>
    <cellStyle name="20% - Accent6 14 4 3" xfId="10758" xr:uid="{DDCEF1B8-730C-4F92-BEFE-2C795AF0C9B0}"/>
    <cellStyle name="20% - Accent6 14 5" xfId="10759" xr:uid="{2845756A-58CB-41D0-854C-83E52EBF3C32}"/>
    <cellStyle name="20% - Accent6 14 5 2" xfId="10760" xr:uid="{573C3A6A-5316-4852-A369-968BE473169C}"/>
    <cellStyle name="20% - Accent6 14 6" xfId="10761" xr:uid="{CBC37605-101B-4AF3-87ED-61E6237684AF}"/>
    <cellStyle name="20% - Accent6 15" xfId="10762" xr:uid="{A7E800D0-1FFA-49EE-8E09-14D461F46215}"/>
    <cellStyle name="20% - Accent6 15 2" xfId="10763" xr:uid="{AEDFE801-F73A-4D61-BD08-26F80208023A}"/>
    <cellStyle name="20% - Accent6 15 2 2" xfId="10764" xr:uid="{905780AB-3D23-474D-901B-8C5F9695B7AE}"/>
    <cellStyle name="20% - Accent6 15 2 2 2" xfId="10765" xr:uid="{9465726B-5F45-4086-BD07-CE15A427E959}"/>
    <cellStyle name="20% - Accent6 15 2 3" xfId="10766" xr:uid="{910CEEB2-2575-4EA3-A541-0A1A28139C11}"/>
    <cellStyle name="20% - Accent6 15 3" xfId="10767" xr:uid="{6F839236-799C-48AD-9A5B-8227FC69836A}"/>
    <cellStyle name="20% - Accent6 15 3 2" xfId="10768" xr:uid="{0BE33933-DFC2-4DB6-B876-E74CFDE50C73}"/>
    <cellStyle name="20% - Accent6 15 3 2 2" xfId="10769" xr:uid="{7E92C351-9A59-4D12-AB44-5598B63B7D19}"/>
    <cellStyle name="20% - Accent6 15 3 3" xfId="10770" xr:uid="{2209246E-85C5-4F3C-B0C3-96C775FFB4BB}"/>
    <cellStyle name="20% - Accent6 15 4" xfId="10771" xr:uid="{F61E7D9F-96F5-4C41-A669-EC6752ABD1FF}"/>
    <cellStyle name="20% - Accent6 15 4 2" xfId="10772" xr:uid="{4EBD1E73-E38D-40AE-9FC3-9461105A7DCA}"/>
    <cellStyle name="20% - Accent6 15 4 2 2" xfId="10773" xr:uid="{DE579D8D-0561-4107-BF7D-D8967411EF77}"/>
    <cellStyle name="20% - Accent6 15 4 3" xfId="10774" xr:uid="{E81B092C-918D-4C4B-983B-CD5CF07EC4D5}"/>
    <cellStyle name="20% - Accent6 15 5" xfId="10775" xr:uid="{32A054DC-0C23-4446-8D31-575F7BF5CD46}"/>
    <cellStyle name="20% - Accent6 15 5 2" xfId="10776" xr:uid="{C1DA7039-FFAB-4824-B064-DCD141B6B8C0}"/>
    <cellStyle name="20% - Accent6 15 6" xfId="10777" xr:uid="{A697EA6D-390B-4653-B67E-9108819B30D0}"/>
    <cellStyle name="20% - Accent6 16" xfId="10778" xr:uid="{0FCB678C-9479-4137-8319-EB29A69EE6AE}"/>
    <cellStyle name="20% - Accent6 16 2" xfId="10779" xr:uid="{D9D5DEA2-8521-4E1A-8420-5C9D2452A708}"/>
    <cellStyle name="20% - Accent6 16 2 2" xfId="10780" xr:uid="{0753DCAF-F905-4486-9B6F-4753CCCBD7E4}"/>
    <cellStyle name="20% - Accent6 16 2 2 2" xfId="10781" xr:uid="{8517DABD-DBCB-4F01-A290-0D1DA91DFF2C}"/>
    <cellStyle name="20% - Accent6 16 2 3" xfId="10782" xr:uid="{CFAA8ECD-CD11-4A8B-B039-387FAB968D38}"/>
    <cellStyle name="20% - Accent6 16 3" xfId="10783" xr:uid="{3C95BF2B-58BA-404A-AC78-74342ADA83A2}"/>
    <cellStyle name="20% - Accent6 16 3 2" xfId="10784" xr:uid="{F67D503C-BAA3-42E4-8FD4-BE310EF5720E}"/>
    <cellStyle name="20% - Accent6 16 3 2 2" xfId="10785" xr:uid="{64052F82-5573-43A4-A2B9-8D60AD444D27}"/>
    <cellStyle name="20% - Accent6 16 3 3" xfId="10786" xr:uid="{170A7062-59E9-49A6-B19F-1B5E5A6F0162}"/>
    <cellStyle name="20% - Accent6 16 4" xfId="10787" xr:uid="{037668C8-4D20-4CFB-850A-06DD1D3C99A8}"/>
    <cellStyle name="20% - Accent6 16 4 2" xfId="10788" xr:uid="{3B07255A-213C-47FF-A6EF-9CC4F0B38508}"/>
    <cellStyle name="20% - Accent6 16 4 2 2" xfId="10789" xr:uid="{01B02FCB-B6EF-47DA-BE0C-9FA1F6396197}"/>
    <cellStyle name="20% - Accent6 16 4 3" xfId="10790" xr:uid="{70D377DD-D8BB-44D6-AD67-D97917EC074D}"/>
    <cellStyle name="20% - Accent6 16 5" xfId="10791" xr:uid="{B580FB32-22E1-47CD-A725-2627A8FDE285}"/>
    <cellStyle name="20% - Accent6 16 5 2" xfId="10792" xr:uid="{6174D053-908D-4EA3-B7CA-9709F39041EB}"/>
    <cellStyle name="20% - Accent6 16 6" xfId="10793" xr:uid="{C61D7B6B-87F2-42D3-B72E-995B60649C42}"/>
    <cellStyle name="20% - Accent6 17" xfId="10794" xr:uid="{8D911D52-ED18-468D-BDA2-F27D62DB1C99}"/>
    <cellStyle name="20% - Accent6 17 2" xfId="10795" xr:uid="{049589FD-D5A2-4483-A4FC-97E5F7C03B88}"/>
    <cellStyle name="20% - Accent6 17 2 2" xfId="10796" xr:uid="{66CFA80D-7B32-42CA-A31C-8DD1AA3EE6AC}"/>
    <cellStyle name="20% - Accent6 17 2 2 2" xfId="10797" xr:uid="{E1339AD8-6377-425D-9772-090F98CD7EF2}"/>
    <cellStyle name="20% - Accent6 17 2 3" xfId="10798" xr:uid="{4C6A6E01-65D3-410F-BDD0-EC28ADCA3770}"/>
    <cellStyle name="20% - Accent6 17 3" xfId="10799" xr:uid="{0402AE7A-261A-42D0-9AD3-4B9DA64A7039}"/>
    <cellStyle name="20% - Accent6 17 3 2" xfId="10800" xr:uid="{E56EADED-F1D0-4C89-BF88-DE4F8C6242D7}"/>
    <cellStyle name="20% - Accent6 17 3 2 2" xfId="10801" xr:uid="{98968513-1758-4A7D-8120-536C56CD3C74}"/>
    <cellStyle name="20% - Accent6 17 3 3" xfId="10802" xr:uid="{B80CF631-55D5-4F87-9316-70C03DBC1F0D}"/>
    <cellStyle name="20% - Accent6 17 4" xfId="10803" xr:uid="{7310BE0C-158C-416C-B6C0-90F7B4449245}"/>
    <cellStyle name="20% - Accent6 17 4 2" xfId="10804" xr:uid="{A20E7257-035A-4B98-BE24-9D9CB2F2424B}"/>
    <cellStyle name="20% - Accent6 17 4 2 2" xfId="10805" xr:uid="{A03AFE82-49A7-4DED-9D82-0E03FF35D207}"/>
    <cellStyle name="20% - Accent6 17 4 3" xfId="10806" xr:uid="{AE6861CE-4B32-4B02-AF18-CB821CD51427}"/>
    <cellStyle name="20% - Accent6 17 5" xfId="10807" xr:uid="{7CADAF01-C335-4ADD-89D8-5253D626384F}"/>
    <cellStyle name="20% - Accent6 17 5 2" xfId="10808" xr:uid="{29C9BE77-7E8A-4FEE-ADC6-C9F5E52BFF5B}"/>
    <cellStyle name="20% - Accent6 17 6" xfId="10809" xr:uid="{9DA0ECB1-2020-43CD-93AF-FD17C3855D38}"/>
    <cellStyle name="20% - Accent6 18" xfId="10810" xr:uid="{F21DA9FD-D55D-4AA7-B5D3-5577C84F0BD0}"/>
    <cellStyle name="20% - Accent6 18 2" xfId="10811" xr:uid="{A4BBF525-D2CE-4153-B481-DB1EF3CC4B35}"/>
    <cellStyle name="20% - Accent6 18 2 2" xfId="10812" xr:uid="{4BDB0147-9F04-4894-B379-F5F9E0458281}"/>
    <cellStyle name="20% - Accent6 18 2 2 2" xfId="10813" xr:uid="{9E02DEC4-6124-4728-B9C5-38690D84F98C}"/>
    <cellStyle name="20% - Accent6 18 2 3" xfId="10814" xr:uid="{82D08A47-0FB6-46E3-A592-ADEBD51C03AC}"/>
    <cellStyle name="20% - Accent6 18 3" xfId="10815" xr:uid="{A7BA3965-C7AA-45D5-BED5-C322DE8916DB}"/>
    <cellStyle name="20% - Accent6 18 3 2" xfId="10816" xr:uid="{41058995-598A-4E95-9219-C5B08E70E922}"/>
    <cellStyle name="20% - Accent6 18 3 2 2" xfId="10817" xr:uid="{87EA8388-44D7-4AAD-AB9F-E3CD30C0FB30}"/>
    <cellStyle name="20% - Accent6 18 3 3" xfId="10818" xr:uid="{2DD73F23-CBF3-4481-BC05-123772B1DAD4}"/>
    <cellStyle name="20% - Accent6 18 4" xfId="10819" xr:uid="{9DC2945F-D1C6-440D-9FA4-0581B6A6922A}"/>
    <cellStyle name="20% - Accent6 18 4 2" xfId="10820" xr:uid="{0A2D7437-7488-40F4-859D-D5FFCED36B96}"/>
    <cellStyle name="20% - Accent6 18 4 2 2" xfId="10821" xr:uid="{0BC0B26D-AEF2-4E49-B608-66E6181EF6E5}"/>
    <cellStyle name="20% - Accent6 18 4 3" xfId="10822" xr:uid="{747F39A4-00B4-41F6-8954-82522FDCF976}"/>
    <cellStyle name="20% - Accent6 18 5" xfId="10823" xr:uid="{3954A165-4CDB-49C2-B79A-02D84BB6E1E8}"/>
    <cellStyle name="20% - Accent6 18 5 2" xfId="10824" xr:uid="{2B2203F8-3872-444B-925A-D476F2F6CF18}"/>
    <cellStyle name="20% - Accent6 18 6" xfId="10825" xr:uid="{A8BDA010-446E-44C0-A2CD-895289D9EDFD}"/>
    <cellStyle name="20% - Accent6 19" xfId="10826" xr:uid="{F6289D3A-CC8B-4062-9E47-88E5BCA04E2B}"/>
    <cellStyle name="20% - Accent6 19 2" xfId="10827" xr:uid="{A873BC5D-F230-4572-B78B-C84453DAF54A}"/>
    <cellStyle name="20% - Accent6 19 2 2" xfId="10828" xr:uid="{2832F2B2-95B7-4BBB-AB50-9FEEC36D426D}"/>
    <cellStyle name="20% - Accent6 19 2 2 2" xfId="10829" xr:uid="{07CF7CB9-716A-456B-B832-68ABB241ACF8}"/>
    <cellStyle name="20% - Accent6 19 2 3" xfId="10830" xr:uid="{A75FC2F6-80B6-405B-B3BB-2D378A77C252}"/>
    <cellStyle name="20% - Accent6 19 3" xfId="10831" xr:uid="{30A08CE2-B8E5-4013-A139-5BB06523BFD3}"/>
    <cellStyle name="20% - Accent6 19 3 2" xfId="10832" xr:uid="{2DA73075-73F2-4156-8694-04EF08EBAA9E}"/>
    <cellStyle name="20% - Accent6 19 3 2 2" xfId="10833" xr:uid="{3A1C8A6A-8EE6-4216-B139-C37F9FFB156A}"/>
    <cellStyle name="20% - Accent6 19 3 3" xfId="10834" xr:uid="{2E4AA1BC-1414-4E2B-8FC3-FC77F46666EA}"/>
    <cellStyle name="20% - Accent6 19 4" xfId="10835" xr:uid="{28008A9F-9028-460C-801D-AC5B40F26DB7}"/>
    <cellStyle name="20% - Accent6 19 4 2" xfId="10836" xr:uid="{9C8B8C75-20C0-4264-9173-86FDA730BA45}"/>
    <cellStyle name="20% - Accent6 19 4 2 2" xfId="10837" xr:uid="{8573B05D-3B11-4DED-AA6D-E75B9A4AE949}"/>
    <cellStyle name="20% - Accent6 19 4 3" xfId="10838" xr:uid="{483999BE-F94A-4F8F-A14D-28739F895731}"/>
    <cellStyle name="20% - Accent6 19 5" xfId="10839" xr:uid="{41A23967-C3F7-4161-869B-36C30B90DB5B}"/>
    <cellStyle name="20% - Accent6 19 5 2" xfId="10840" xr:uid="{D5E8169E-B2A1-4EE3-9D0F-97B749BDF1A2}"/>
    <cellStyle name="20% - Accent6 19 6" xfId="10841" xr:uid="{96554BA9-22C3-4F9E-ACF4-D0F6E8D58960}"/>
    <cellStyle name="20% - Accent6 2" xfId="1285" xr:uid="{00000000-0005-0000-0000-00000A000000}"/>
    <cellStyle name="20% - Accent6 2 10" xfId="10843" xr:uid="{DBDC1BFC-E8FB-4965-859B-31DCD90892D7}"/>
    <cellStyle name="20% - Accent6 2 10 2" xfId="10844" xr:uid="{F5E52AED-908C-4E6D-A91A-56A290E1E11B}"/>
    <cellStyle name="20% - Accent6 2 10 2 2" xfId="10845" xr:uid="{916DDF07-6A77-43D7-A3B8-84DD6D0A6442}"/>
    <cellStyle name="20% - Accent6 2 10 2 2 2" xfId="10846" xr:uid="{80A1E9C6-B6B4-4826-8EDF-DC8014D0C70C}"/>
    <cellStyle name="20% - Accent6 2 10 2 3" xfId="10847" xr:uid="{AE6A125E-AA00-443A-AE41-C39529B7E22A}"/>
    <cellStyle name="20% - Accent6 2 10 3" xfId="10848" xr:uid="{E4FA3BA2-7F54-47A5-8F94-38050731C543}"/>
    <cellStyle name="20% - Accent6 2 10 3 2" xfId="10849" xr:uid="{718C04E4-E0B8-42A3-801E-39D8D30F54B2}"/>
    <cellStyle name="20% - Accent6 2 10 3 2 2" xfId="10850" xr:uid="{3FA33759-33E9-432C-8EFF-86AB42820D7C}"/>
    <cellStyle name="20% - Accent6 2 10 3 3" xfId="10851" xr:uid="{F591ED77-E0E3-4D60-9E92-65F6A661916F}"/>
    <cellStyle name="20% - Accent6 2 10 4" xfId="10852" xr:uid="{BD3D723A-E503-40EB-BE02-3FE7C1AF22F9}"/>
    <cellStyle name="20% - Accent6 2 10 4 2" xfId="10853" xr:uid="{283B11A2-39BB-4E02-B8EE-43D4E011F815}"/>
    <cellStyle name="20% - Accent6 2 10 4 2 2" xfId="10854" xr:uid="{47CEA0CD-77C1-49DE-8ACF-E8538FE794AD}"/>
    <cellStyle name="20% - Accent6 2 10 4 3" xfId="10855" xr:uid="{5010554C-4979-4715-B50E-E5EA3B831710}"/>
    <cellStyle name="20% - Accent6 2 10 5" xfId="10856" xr:uid="{B886469F-0182-46AC-AFD8-B0668D7635BB}"/>
    <cellStyle name="20% - Accent6 2 10 5 2" xfId="10857" xr:uid="{C1D0FA05-979C-471D-958E-A44933D041E4}"/>
    <cellStyle name="20% - Accent6 2 10 6" xfId="10858" xr:uid="{6F6E7427-753F-4110-B9F0-85C4EBA26E3C}"/>
    <cellStyle name="20% - Accent6 2 11" xfId="10859" xr:uid="{7EEEF3E6-6E9D-4DB6-A5A8-63796BFF7C4F}"/>
    <cellStyle name="20% - Accent6 2 11 2" xfId="10860" xr:uid="{2C0A6252-2D78-43C8-B2FD-A7027DD2FC40}"/>
    <cellStyle name="20% - Accent6 2 11 2 2" xfId="10861" xr:uid="{F3A538C8-92E0-4392-8EA7-3A21D6966F43}"/>
    <cellStyle name="20% - Accent6 2 11 3" xfId="10862" xr:uid="{48209810-23AE-43E2-B5A1-506E4279DBD4}"/>
    <cellStyle name="20% - Accent6 2 12" xfId="10863" xr:uid="{F6A64B86-891B-400C-949A-78438B9DC794}"/>
    <cellStyle name="20% - Accent6 2 12 2" xfId="10864" xr:uid="{15289F08-23EB-4FCB-987D-86EB9F0E6071}"/>
    <cellStyle name="20% - Accent6 2 12 2 2" xfId="10865" xr:uid="{0EDBE021-15A4-4629-B765-6C3AE488154C}"/>
    <cellStyle name="20% - Accent6 2 12 3" xfId="10866" xr:uid="{20CF048E-07C7-43F7-9838-BC339B8FE06C}"/>
    <cellStyle name="20% - Accent6 2 13" xfId="10867" xr:uid="{4C39AF69-01CF-4E6C-8C81-E067444C8B55}"/>
    <cellStyle name="20% - Accent6 2 13 2" xfId="10868" xr:uid="{1AFCA83F-0B5B-4C54-B4D3-809D9D48BF04}"/>
    <cellStyle name="20% - Accent6 2 13 2 2" xfId="10869" xr:uid="{194E856F-56CE-47F2-AD31-80D7274B6FD5}"/>
    <cellStyle name="20% - Accent6 2 13 3" xfId="10870" xr:uid="{57B8282F-75D6-40BC-BC34-FA4D5945327C}"/>
    <cellStyle name="20% - Accent6 2 14" xfId="10871" xr:uid="{9EA97C00-4635-449F-B42C-43FDEE9C81C3}"/>
    <cellStyle name="20% - Accent6 2 14 2" xfId="10872" xr:uid="{A7BFED3B-2D08-4CEA-B72B-0743C10AD78D}"/>
    <cellStyle name="20% - Accent6 2 14 2 2" xfId="10873" xr:uid="{34263388-8537-47D1-82F5-D4A4D9C291E5}"/>
    <cellStyle name="20% - Accent6 2 14 3" xfId="10874" xr:uid="{8EEB3F2B-B721-4229-A4C4-5EA6DBF10EB1}"/>
    <cellStyle name="20% - Accent6 2 15" xfId="10875" xr:uid="{21414031-BC40-4C5F-BB46-36E2878B8FBF}"/>
    <cellStyle name="20% - Accent6 2 15 2" xfId="10876" xr:uid="{6453CF3A-BA19-4430-8CAA-8BBF540B902D}"/>
    <cellStyle name="20% - Accent6 2 16" xfId="10877" xr:uid="{5F8800E4-02E9-4A1C-A15B-7B3B37BB6906}"/>
    <cellStyle name="20% - Accent6 2 17" xfId="10842" xr:uid="{529071B3-AEFA-407E-B103-2AF9B7A6BB6B}"/>
    <cellStyle name="20% - Accent6 2 2" xfId="10878" xr:uid="{6048C4B8-F6B7-49B8-B536-A16106A6F0C4}"/>
    <cellStyle name="20% - Accent6 2 2 2" xfId="10879" xr:uid="{5A965949-1557-4967-9B94-22E126C70449}"/>
    <cellStyle name="20% - Accent6 2 2 2 2" xfId="10880" xr:uid="{C7357EDA-9B56-4785-8BDF-209D5ADCC1BC}"/>
    <cellStyle name="20% - Accent6 2 2 2 2 2" xfId="10881" xr:uid="{645CAC0F-6471-4E31-9AB8-E86272B50978}"/>
    <cellStyle name="20% - Accent6 2 2 2 2 2 2" xfId="10882" xr:uid="{DF2DA625-3241-42F2-A7E4-3D0A6EA0E360}"/>
    <cellStyle name="20% - Accent6 2 2 2 2 2 2 2" xfId="10883" xr:uid="{F06BCC2A-AFE1-49E1-BF27-3DFC5E0F03B6}"/>
    <cellStyle name="20% - Accent6 2 2 2 2 2 3" xfId="10884" xr:uid="{4007F762-3332-4832-A527-0A245FA828AA}"/>
    <cellStyle name="20% - Accent6 2 2 2 2 3" xfId="10885" xr:uid="{90437B91-B2DC-43C5-8FD1-9C046D83206C}"/>
    <cellStyle name="20% - Accent6 2 2 2 2 3 2" xfId="10886" xr:uid="{3C051298-C82D-4230-8E35-04B6B361C4E8}"/>
    <cellStyle name="20% - Accent6 2 2 2 2 3 2 2" xfId="10887" xr:uid="{68F9BA57-88BC-4FAA-B842-6A741D710498}"/>
    <cellStyle name="20% - Accent6 2 2 2 2 3 3" xfId="10888" xr:uid="{F9FBE765-2361-4728-AC93-FB570D1E77AA}"/>
    <cellStyle name="20% - Accent6 2 2 2 2 4" xfId="10889" xr:uid="{DD8D0104-03E1-4BF1-AA8F-2015A004D539}"/>
    <cellStyle name="20% - Accent6 2 2 2 2 4 2" xfId="10890" xr:uid="{597D6227-B576-4C93-B3A2-3284327B9A48}"/>
    <cellStyle name="20% - Accent6 2 2 2 2 4 2 2" xfId="10891" xr:uid="{D1B2EF67-79DB-4250-88F6-4596DF68CC9A}"/>
    <cellStyle name="20% - Accent6 2 2 2 2 4 3" xfId="10892" xr:uid="{D7259750-04C6-48E0-BF8F-E8FE4E9755F6}"/>
    <cellStyle name="20% - Accent6 2 2 2 2 5" xfId="10893" xr:uid="{5A377228-6C33-468F-9E92-AD2D6291371F}"/>
    <cellStyle name="20% - Accent6 2 2 2 2 5 2" xfId="10894" xr:uid="{C60F41A8-6F55-4941-A40E-F2064A5E94CE}"/>
    <cellStyle name="20% - Accent6 2 2 2 2 6" xfId="10895" xr:uid="{0B10428F-194F-4AE1-A343-357F63E05792}"/>
    <cellStyle name="20% - Accent6 2 2 2 3" xfId="10896" xr:uid="{84F7B425-1D0A-4750-97B6-EEDCC92638A5}"/>
    <cellStyle name="20% - Accent6 2 2 2 3 2" xfId="10897" xr:uid="{48039BFD-2D2B-4BD8-8C22-EAC066293E44}"/>
    <cellStyle name="20% - Accent6 2 2 2 3 2 2" xfId="10898" xr:uid="{0801D86D-83D6-432F-9D80-38F21965EAB3}"/>
    <cellStyle name="20% - Accent6 2 2 2 3 3" xfId="10899" xr:uid="{E6E71C7D-AB51-439F-8998-A64BB3310FAA}"/>
    <cellStyle name="20% - Accent6 2 2 2 4" xfId="10900" xr:uid="{29C4E9DC-2424-402C-8E6B-35E492A0A2A1}"/>
    <cellStyle name="20% - Accent6 2 2 2 4 2" xfId="10901" xr:uid="{CF57FDE0-FA3C-4484-9FD0-C99810E97F68}"/>
    <cellStyle name="20% - Accent6 2 2 2 4 2 2" xfId="10902" xr:uid="{39E7369F-9402-4BE2-BAAE-CF9CF00626D6}"/>
    <cellStyle name="20% - Accent6 2 2 2 4 3" xfId="10903" xr:uid="{BF506A6D-C1FD-4F31-B209-DDC4E9D63434}"/>
    <cellStyle name="20% - Accent6 2 2 2 5" xfId="10904" xr:uid="{3AC5A0D1-5057-4AA2-B831-56668D5DA7F3}"/>
    <cellStyle name="20% - Accent6 2 2 2 5 2" xfId="10905" xr:uid="{41E1987A-E09D-4897-9888-DAB83C598095}"/>
    <cellStyle name="20% - Accent6 2 2 2 5 2 2" xfId="10906" xr:uid="{68ECBB2C-DA7D-4458-AB81-D4A652ED4C59}"/>
    <cellStyle name="20% - Accent6 2 2 2 5 3" xfId="10907" xr:uid="{CF341F6A-FA37-4F2A-8667-E01449033040}"/>
    <cellStyle name="20% - Accent6 2 2 2 6" xfId="10908" xr:uid="{48F68AB1-95BB-468C-9AF9-26E5FAA46399}"/>
    <cellStyle name="20% - Accent6 2 2 2 6 2" xfId="10909" xr:uid="{61A2B3F4-003A-468B-822D-EE335447A3FE}"/>
    <cellStyle name="20% - Accent6 2 2 2 7" xfId="10910" xr:uid="{6ACFCF50-0D95-46A9-AC5E-8C257EB5B41B}"/>
    <cellStyle name="20% - Accent6 2 2 3" xfId="10911" xr:uid="{A8BF55B3-A835-4566-9852-920087FFD6E3}"/>
    <cellStyle name="20% - Accent6 2 2 3 2" xfId="10912" xr:uid="{3793B262-CB5B-48EA-BA71-696261905E6C}"/>
    <cellStyle name="20% - Accent6 2 2 3 2 2" xfId="10913" xr:uid="{E9291333-EB01-4C67-9931-D85A3BD9966B}"/>
    <cellStyle name="20% - Accent6 2 2 3 2 2 2" xfId="10914" xr:uid="{2D800D95-30D2-4676-8363-40C791F0913A}"/>
    <cellStyle name="20% - Accent6 2 2 3 2 3" xfId="10915" xr:uid="{4DD77399-38A9-4D93-B2D6-BB5C66111FAE}"/>
    <cellStyle name="20% - Accent6 2 2 3 3" xfId="10916" xr:uid="{85A8CA8A-F0AD-4CA3-A39E-28F178960DDB}"/>
    <cellStyle name="20% - Accent6 2 2 3 3 2" xfId="10917" xr:uid="{1B1A91B6-0A01-477B-B0C3-B9483CCC2AB4}"/>
    <cellStyle name="20% - Accent6 2 2 3 3 2 2" xfId="10918" xr:uid="{992E3DCF-F3EB-41B2-AF3B-6740E5788E24}"/>
    <cellStyle name="20% - Accent6 2 2 3 3 3" xfId="10919" xr:uid="{46481E67-CFAE-4ED1-87FD-0075A31E3927}"/>
    <cellStyle name="20% - Accent6 2 2 3 4" xfId="10920" xr:uid="{08EE5B83-132E-4D42-8534-2D82FCA651E0}"/>
    <cellStyle name="20% - Accent6 2 2 3 4 2" xfId="10921" xr:uid="{F35B556F-00D0-4AD8-B6B7-8ECD5CD4E7C9}"/>
    <cellStyle name="20% - Accent6 2 2 3 4 2 2" xfId="10922" xr:uid="{149EF3BA-0910-4C9F-96F0-83D2E5E3F103}"/>
    <cellStyle name="20% - Accent6 2 2 3 4 3" xfId="10923" xr:uid="{D46F686E-51F0-4102-A141-DFA8AEFE7C10}"/>
    <cellStyle name="20% - Accent6 2 2 3 5" xfId="10924" xr:uid="{82796DB2-A765-47EE-B4BC-4522EA39CD36}"/>
    <cellStyle name="20% - Accent6 2 2 3 5 2" xfId="10925" xr:uid="{1D76EB18-9156-4636-A068-4B3671A5AEB1}"/>
    <cellStyle name="20% - Accent6 2 2 3 6" xfId="10926" xr:uid="{ECBF060B-2EB0-476E-8F41-E26561FA0B88}"/>
    <cellStyle name="20% - Accent6 2 2 4" xfId="10927" xr:uid="{2FF408B1-20D8-411C-A6EE-F5D4A0F0B13D}"/>
    <cellStyle name="20% - Accent6 2 2 4 2" xfId="10928" xr:uid="{C80A79FD-B439-4B16-B4CB-7F998FEA390A}"/>
    <cellStyle name="20% - Accent6 2 2 4 2 2" xfId="10929" xr:uid="{AFDDF08C-DE12-4FDC-95B2-9DE772BC1AFC}"/>
    <cellStyle name="20% - Accent6 2 2 4 3" xfId="10930" xr:uid="{BFA789E3-8D06-451A-A4CD-683DEC41C96B}"/>
    <cellStyle name="20% - Accent6 2 2 5" xfId="10931" xr:uid="{1A7FF796-892A-4770-8F26-565E339862A4}"/>
    <cellStyle name="20% - Accent6 2 2 5 2" xfId="10932" xr:uid="{D9FC0CA2-CF76-4DAC-805B-C754232AED0F}"/>
    <cellStyle name="20% - Accent6 2 2 5 2 2" xfId="10933" xr:uid="{CE217908-51E0-4CE0-9A9B-85BDAC1B204B}"/>
    <cellStyle name="20% - Accent6 2 2 5 3" xfId="10934" xr:uid="{478FCC8B-1708-414C-A09E-3D03888ECBF1}"/>
    <cellStyle name="20% - Accent6 2 2 6" xfId="10935" xr:uid="{0903A9FB-7A51-4FD2-9914-E4672690C4F4}"/>
    <cellStyle name="20% - Accent6 2 2 6 2" xfId="10936" xr:uid="{7B1BBF5E-0EE4-4495-A497-A70784CEC7A4}"/>
    <cellStyle name="20% - Accent6 2 2 6 2 2" xfId="10937" xr:uid="{E5061DC8-E516-4FD5-A38D-486967E7FC51}"/>
    <cellStyle name="20% - Accent6 2 2 6 3" xfId="10938" xr:uid="{F0BBBB40-332E-4D2F-9324-29AA482C17D7}"/>
    <cellStyle name="20% - Accent6 2 2 7" xfId="10939" xr:uid="{89A82A43-A04D-4201-ADDE-E9F9E5A96CD9}"/>
    <cellStyle name="20% - Accent6 2 2 7 2" xfId="10940" xr:uid="{EBE682EF-FB79-40E4-89A0-52818D13460D}"/>
    <cellStyle name="20% - Accent6 2 2 8" xfId="10941" xr:uid="{C7207F8E-3F26-42B5-B5A3-447EFF25B0C4}"/>
    <cellStyle name="20% - Accent6 2 3" xfId="10942" xr:uid="{D941FE0F-0DC2-4A9C-92B9-C1081BCC4359}"/>
    <cellStyle name="20% - Accent6 2 3 2" xfId="10943" xr:uid="{AF29F1C9-BF53-4CDD-B495-39CA522D4EB2}"/>
    <cellStyle name="20% - Accent6 2 3 2 2" xfId="10944" xr:uid="{77E41131-5030-4E6C-8D62-22D45B9BE1EF}"/>
    <cellStyle name="20% - Accent6 2 3 2 2 2" xfId="10945" xr:uid="{F5612C44-D36B-434E-B62B-366EB61E251E}"/>
    <cellStyle name="20% - Accent6 2 3 2 2 2 2" xfId="10946" xr:uid="{57F591DC-33E0-47B8-A511-CEBCFD656C6A}"/>
    <cellStyle name="20% - Accent6 2 3 2 2 2 2 2" xfId="10947" xr:uid="{5D10BCD9-C947-410B-896B-96886E3FE357}"/>
    <cellStyle name="20% - Accent6 2 3 2 2 2 3" xfId="10948" xr:uid="{AC2CF42F-6FB0-46A4-B3C6-952F07C96235}"/>
    <cellStyle name="20% - Accent6 2 3 2 2 3" xfId="10949" xr:uid="{5F556DDC-BBA4-4EF0-B057-2BC2ED17876D}"/>
    <cellStyle name="20% - Accent6 2 3 2 2 3 2" xfId="10950" xr:uid="{1313D445-7D2D-4BF7-A329-7076AF58F268}"/>
    <cellStyle name="20% - Accent6 2 3 2 2 3 2 2" xfId="10951" xr:uid="{70C33BCE-F9C4-44A1-B152-42D092C636DD}"/>
    <cellStyle name="20% - Accent6 2 3 2 2 3 3" xfId="10952" xr:uid="{6EBFF981-19BA-41F0-9AF4-1E1F70C09172}"/>
    <cellStyle name="20% - Accent6 2 3 2 2 4" xfId="10953" xr:uid="{6EBAC8DD-7317-44A1-8F7B-84905F4FC427}"/>
    <cellStyle name="20% - Accent6 2 3 2 2 4 2" xfId="10954" xr:uid="{AA4243D1-5753-4078-B105-782FF69231E1}"/>
    <cellStyle name="20% - Accent6 2 3 2 2 4 2 2" xfId="10955" xr:uid="{31C4B88F-A1CB-4D0E-9FD8-CF0C41D175AE}"/>
    <cellStyle name="20% - Accent6 2 3 2 2 4 3" xfId="10956" xr:uid="{B67174CC-C2D2-4477-A017-DFA7C7B59295}"/>
    <cellStyle name="20% - Accent6 2 3 2 2 5" xfId="10957" xr:uid="{8D771B9B-854A-4AC0-979F-4CFD96BB34AE}"/>
    <cellStyle name="20% - Accent6 2 3 2 2 5 2" xfId="10958" xr:uid="{8D0E1ACF-39DE-4740-AB07-565DAB900CBF}"/>
    <cellStyle name="20% - Accent6 2 3 2 2 6" xfId="10959" xr:uid="{1E64203A-4C23-4A70-A42D-C93C8E2990C1}"/>
    <cellStyle name="20% - Accent6 2 3 2 3" xfId="10960" xr:uid="{63AE6802-8DCF-46BA-B273-F52CC15E9573}"/>
    <cellStyle name="20% - Accent6 2 3 2 3 2" xfId="10961" xr:uid="{9B20A190-06AD-4652-8120-358BA4C85150}"/>
    <cellStyle name="20% - Accent6 2 3 2 3 2 2" xfId="10962" xr:uid="{8CA587F8-3ECA-490B-BA26-EC46F7F25231}"/>
    <cellStyle name="20% - Accent6 2 3 2 3 3" xfId="10963" xr:uid="{A7BB1A10-1B16-486F-8220-63B4B562A1D3}"/>
    <cellStyle name="20% - Accent6 2 3 2 4" xfId="10964" xr:uid="{DAFE2B69-592A-418B-9824-E1C6A3525157}"/>
    <cellStyle name="20% - Accent6 2 3 2 4 2" xfId="10965" xr:uid="{56F4BC0C-B508-45CD-9BAF-529C3F6B8015}"/>
    <cellStyle name="20% - Accent6 2 3 2 4 2 2" xfId="10966" xr:uid="{C9A67911-A9F5-44A2-B068-8B6249C72734}"/>
    <cellStyle name="20% - Accent6 2 3 2 4 3" xfId="10967" xr:uid="{D35C6620-8D56-4D5A-9255-4B34C67566C4}"/>
    <cellStyle name="20% - Accent6 2 3 2 5" xfId="10968" xr:uid="{10715329-3776-4F3B-8A91-2C15609E1E92}"/>
    <cellStyle name="20% - Accent6 2 3 2 5 2" xfId="10969" xr:uid="{756CBE7A-BB92-4F44-80A6-8159DC85ABA7}"/>
    <cellStyle name="20% - Accent6 2 3 2 5 2 2" xfId="10970" xr:uid="{3DAA0A7A-FBF5-401C-8DAF-7A0881715854}"/>
    <cellStyle name="20% - Accent6 2 3 2 5 3" xfId="10971" xr:uid="{391D88CB-4672-464D-B4F8-30BB190D4EF1}"/>
    <cellStyle name="20% - Accent6 2 3 2 6" xfId="10972" xr:uid="{D2587AA2-2AFE-4715-AAD0-FEBC42632EA2}"/>
    <cellStyle name="20% - Accent6 2 3 2 6 2" xfId="10973" xr:uid="{75D17828-4137-4F41-9CEA-966AE697703D}"/>
    <cellStyle name="20% - Accent6 2 3 2 7" xfId="10974" xr:uid="{D6B9EC28-6A07-4D24-8E32-F1986A473A00}"/>
    <cellStyle name="20% - Accent6 2 3 3" xfId="10975" xr:uid="{BDAC8EC7-F764-4199-A123-E33833E03AC3}"/>
    <cellStyle name="20% - Accent6 2 3 3 2" xfId="10976" xr:uid="{20DFF916-BBCA-4D78-85D9-41471BF41629}"/>
    <cellStyle name="20% - Accent6 2 3 3 2 2" xfId="10977" xr:uid="{AFB50DF5-293B-4531-AC3D-6369C494E94A}"/>
    <cellStyle name="20% - Accent6 2 3 3 2 2 2" xfId="10978" xr:uid="{9F183E4E-D965-402E-AC4D-E427EF776DD2}"/>
    <cellStyle name="20% - Accent6 2 3 3 2 3" xfId="10979" xr:uid="{704BD7F5-55D1-4489-B8D3-F84675C25378}"/>
    <cellStyle name="20% - Accent6 2 3 3 3" xfId="10980" xr:uid="{A7759636-74CF-4CBD-BDAA-126626A9A167}"/>
    <cellStyle name="20% - Accent6 2 3 3 3 2" xfId="10981" xr:uid="{67C68233-070A-4B57-8310-69DD9B79FA66}"/>
    <cellStyle name="20% - Accent6 2 3 3 3 2 2" xfId="10982" xr:uid="{C85938DE-18BF-4680-8B19-1D1B804B6E0C}"/>
    <cellStyle name="20% - Accent6 2 3 3 3 3" xfId="10983" xr:uid="{7F81FB55-E496-45B2-A4F8-CB6DAEA4A083}"/>
    <cellStyle name="20% - Accent6 2 3 3 4" xfId="10984" xr:uid="{CFC40F5A-F115-4E71-9474-F0D6F7A7B792}"/>
    <cellStyle name="20% - Accent6 2 3 3 4 2" xfId="10985" xr:uid="{39B76027-8615-414A-8AFC-07A94B4FC7F6}"/>
    <cellStyle name="20% - Accent6 2 3 3 4 2 2" xfId="10986" xr:uid="{F0134E64-572C-46B3-B4DF-432E39805FEB}"/>
    <cellStyle name="20% - Accent6 2 3 3 4 3" xfId="10987" xr:uid="{9D8426F0-C117-4040-99A9-B2E1E0EAE393}"/>
    <cellStyle name="20% - Accent6 2 3 3 5" xfId="10988" xr:uid="{FC35A783-2325-4DDC-B339-CF6DEC747CB0}"/>
    <cellStyle name="20% - Accent6 2 3 3 5 2" xfId="10989" xr:uid="{5A970541-7BD0-4741-AAD3-D5716F2165CF}"/>
    <cellStyle name="20% - Accent6 2 3 3 6" xfId="10990" xr:uid="{E8597EC5-E6E9-4D0A-A182-AE5781BA20DC}"/>
    <cellStyle name="20% - Accent6 2 3 4" xfId="10991" xr:uid="{9F639A2B-04B1-4ABB-8ABA-B5172F9AE6AB}"/>
    <cellStyle name="20% - Accent6 2 3 4 2" xfId="10992" xr:uid="{12F4C0B4-7235-4B4B-96C9-8C226C12E3A9}"/>
    <cellStyle name="20% - Accent6 2 3 4 2 2" xfId="10993" xr:uid="{226F619D-C7F2-4122-8119-FC27DF2A1C3D}"/>
    <cellStyle name="20% - Accent6 2 3 4 3" xfId="10994" xr:uid="{B682EC46-08C5-427D-861F-762BC3E172B2}"/>
    <cellStyle name="20% - Accent6 2 3 5" xfId="10995" xr:uid="{F8091D3C-B089-40E9-860D-3A4504154FAC}"/>
    <cellStyle name="20% - Accent6 2 3 5 2" xfId="10996" xr:uid="{C8130F90-6C8A-4394-A3A7-4E5549AB8F28}"/>
    <cellStyle name="20% - Accent6 2 3 5 2 2" xfId="10997" xr:uid="{FE047330-690E-48F2-8387-050287F89571}"/>
    <cellStyle name="20% - Accent6 2 3 5 3" xfId="10998" xr:uid="{51FE701E-1E8C-4CA0-A09E-56E9528BA2F2}"/>
    <cellStyle name="20% - Accent6 2 3 6" xfId="10999" xr:uid="{518C170E-99E8-4BD0-9161-4CDB10B29205}"/>
    <cellStyle name="20% - Accent6 2 3 6 2" xfId="11000" xr:uid="{FE11F2E6-F35F-490B-A845-E83DA872343C}"/>
    <cellStyle name="20% - Accent6 2 3 6 2 2" xfId="11001" xr:uid="{2DC7A839-DFB9-4547-9834-6DD9B5B5C1F1}"/>
    <cellStyle name="20% - Accent6 2 3 6 3" xfId="11002" xr:uid="{A5F218C4-0A20-4B15-9FBE-DC65C78DAC87}"/>
    <cellStyle name="20% - Accent6 2 3 7" xfId="11003" xr:uid="{0D02A855-11E2-4BA3-969A-7E739778BF7E}"/>
    <cellStyle name="20% - Accent6 2 3 7 2" xfId="11004" xr:uid="{A0703BC9-C0EC-436F-9E7A-2E19AE14FA0A}"/>
    <cellStyle name="20% - Accent6 2 3 8" xfId="11005" xr:uid="{7445E04A-3AE4-4C7C-917A-FB17B65A030B}"/>
    <cellStyle name="20% - Accent6 2 4" xfId="11006" xr:uid="{7AC41DFD-A89E-4FCC-A1E5-796D1033521A}"/>
    <cellStyle name="20% - Accent6 2 4 2" xfId="11007" xr:uid="{B273B5E9-E3FD-493B-B19B-41A7E0351850}"/>
    <cellStyle name="20% - Accent6 2 4 2 2" xfId="11008" xr:uid="{0160BA9C-A96F-4A85-8F32-A0B5A12D9CFC}"/>
    <cellStyle name="20% - Accent6 2 4 2 2 2" xfId="11009" xr:uid="{DD7015EF-FDAF-49F4-A896-399AEA22C114}"/>
    <cellStyle name="20% - Accent6 2 4 2 2 2 2" xfId="11010" xr:uid="{FDC7471C-BCAE-4CBA-9710-7A6200A04CEA}"/>
    <cellStyle name="20% - Accent6 2 4 2 2 3" xfId="11011" xr:uid="{3850C54F-C168-4871-A5BF-FFCE1FCFB6B4}"/>
    <cellStyle name="20% - Accent6 2 4 2 3" xfId="11012" xr:uid="{DA26F188-2E6C-42BD-A6DC-CAE5ACF5F773}"/>
    <cellStyle name="20% - Accent6 2 4 2 3 2" xfId="11013" xr:uid="{D8828E0F-BDFB-4DBD-91B1-E906828383B3}"/>
    <cellStyle name="20% - Accent6 2 4 2 3 2 2" xfId="11014" xr:uid="{1388E0CA-4173-4A2B-A2BB-3841507F4D52}"/>
    <cellStyle name="20% - Accent6 2 4 2 3 3" xfId="11015" xr:uid="{9755ED04-141F-4E05-837D-69349AC34698}"/>
    <cellStyle name="20% - Accent6 2 4 2 4" xfId="11016" xr:uid="{1A89EC8F-289A-433F-A913-6674671B8A88}"/>
    <cellStyle name="20% - Accent6 2 4 2 4 2" xfId="11017" xr:uid="{61CD31E3-F428-495B-8B80-A75F62ED5416}"/>
    <cellStyle name="20% - Accent6 2 4 2 4 2 2" xfId="11018" xr:uid="{7A8301C8-4AF4-4874-87CC-B59361933BD1}"/>
    <cellStyle name="20% - Accent6 2 4 2 4 3" xfId="11019" xr:uid="{37AE776B-B0E6-40C6-86DD-3B0E82C77756}"/>
    <cellStyle name="20% - Accent6 2 4 2 5" xfId="11020" xr:uid="{BADE81A8-350D-4DBA-89EA-ADF78E5FE1F5}"/>
    <cellStyle name="20% - Accent6 2 4 2 5 2" xfId="11021" xr:uid="{E9554347-FCF9-4B60-983A-A5DDD114DB62}"/>
    <cellStyle name="20% - Accent6 2 4 2 6" xfId="11022" xr:uid="{31D16F69-3BFC-4136-A9EB-C3540CB4EAA9}"/>
    <cellStyle name="20% - Accent6 2 4 3" xfId="11023" xr:uid="{4EE97435-169B-4DC4-8A98-6D54855F2880}"/>
    <cellStyle name="20% - Accent6 2 4 3 2" xfId="11024" xr:uid="{9088A2DC-859D-4328-B564-1C314CC5FA24}"/>
    <cellStyle name="20% - Accent6 2 4 3 2 2" xfId="11025" xr:uid="{06CFA7A9-9ECF-4DFF-A65E-6CCC3F40B2B7}"/>
    <cellStyle name="20% - Accent6 2 4 3 3" xfId="11026" xr:uid="{87567990-71E0-4BF7-B11B-1CB8F90EC4AF}"/>
    <cellStyle name="20% - Accent6 2 4 4" xfId="11027" xr:uid="{21C9C80F-33C7-4ECE-84BD-87F1EC90B647}"/>
    <cellStyle name="20% - Accent6 2 4 4 2" xfId="11028" xr:uid="{F71CABC3-C703-49C1-AECF-2336339A5C81}"/>
    <cellStyle name="20% - Accent6 2 4 4 2 2" xfId="11029" xr:uid="{7CB2EF88-4261-4943-BCB6-113327CC30DE}"/>
    <cellStyle name="20% - Accent6 2 4 4 3" xfId="11030" xr:uid="{5F0D25B7-C607-4D9B-A713-1DF0CACBEE43}"/>
    <cellStyle name="20% - Accent6 2 4 5" xfId="11031" xr:uid="{F0A8A706-1A94-484F-B8DD-3A70B4A1D9A3}"/>
    <cellStyle name="20% - Accent6 2 4 5 2" xfId="11032" xr:uid="{DFF4DCBA-6961-42B3-86BC-7F21BA6D5A6D}"/>
    <cellStyle name="20% - Accent6 2 4 5 2 2" xfId="11033" xr:uid="{92DEDAB5-1BDB-4986-A8C1-C41969F98841}"/>
    <cellStyle name="20% - Accent6 2 4 5 3" xfId="11034" xr:uid="{B3ADCFC4-D471-4769-85F9-B777BB5C4BBB}"/>
    <cellStyle name="20% - Accent6 2 4 6" xfId="11035" xr:uid="{A3D5D675-30EE-48B9-B8D4-F8F294AA4C0E}"/>
    <cellStyle name="20% - Accent6 2 4 6 2" xfId="11036" xr:uid="{6317F29B-B238-4DC8-823C-954AD18F19C5}"/>
    <cellStyle name="20% - Accent6 2 4 7" xfId="11037" xr:uid="{A4744ABC-DD9A-4459-A6FC-5EB128797071}"/>
    <cellStyle name="20% - Accent6 2 5" xfId="11038" xr:uid="{0A5FD7B9-C08A-4E53-9C0B-F99FAB0C07FB}"/>
    <cellStyle name="20% - Accent6 2 5 2" xfId="11039" xr:uid="{8721E50C-E75A-4512-BCFD-282EA01DCE56}"/>
    <cellStyle name="20% - Accent6 2 5 2 2" xfId="11040" xr:uid="{DD9639EB-89A5-4DAD-B461-0B1D3F85FF13}"/>
    <cellStyle name="20% - Accent6 2 5 2 2 2" xfId="11041" xr:uid="{72B51946-B932-4F06-A639-D77993DCF51A}"/>
    <cellStyle name="20% - Accent6 2 5 2 2 2 2" xfId="11042" xr:uid="{C2AABBA2-AD68-4DE7-8244-575DBAAD28C7}"/>
    <cellStyle name="20% - Accent6 2 5 2 2 3" xfId="11043" xr:uid="{55A05C23-77C5-4EEC-B06C-0A7FA7AD0DA6}"/>
    <cellStyle name="20% - Accent6 2 5 2 3" xfId="11044" xr:uid="{F2BC6D0A-80F2-4AA2-8AB2-BD0B655FF527}"/>
    <cellStyle name="20% - Accent6 2 5 2 3 2" xfId="11045" xr:uid="{EA83EAE4-CE64-43C2-BA96-1A88702A516D}"/>
    <cellStyle name="20% - Accent6 2 5 2 3 2 2" xfId="11046" xr:uid="{5623E68B-890C-4FEC-B8CC-330C4BDDE151}"/>
    <cellStyle name="20% - Accent6 2 5 2 3 3" xfId="11047" xr:uid="{A03E5703-FF96-48D0-878C-3E392728167E}"/>
    <cellStyle name="20% - Accent6 2 5 2 4" xfId="11048" xr:uid="{1705E115-9E3B-4564-BAF9-A654D8C592C7}"/>
    <cellStyle name="20% - Accent6 2 5 2 4 2" xfId="11049" xr:uid="{ECF90DF7-0041-495A-A298-784B60875D05}"/>
    <cellStyle name="20% - Accent6 2 5 2 4 2 2" xfId="11050" xr:uid="{16033329-ED76-4BD4-8B5F-16AA447DCFB5}"/>
    <cellStyle name="20% - Accent6 2 5 2 4 3" xfId="11051" xr:uid="{6B3822EB-A21D-4FFC-9E79-28E8AE79A89B}"/>
    <cellStyle name="20% - Accent6 2 5 2 5" xfId="11052" xr:uid="{83DF0BD3-4B97-4D87-AEBD-4D66EF8A1A1B}"/>
    <cellStyle name="20% - Accent6 2 5 2 5 2" xfId="11053" xr:uid="{32C0F3BB-EE22-466D-84D2-45B1A044A055}"/>
    <cellStyle name="20% - Accent6 2 5 2 6" xfId="11054" xr:uid="{58FB29F0-F174-40B3-9604-7C5FA45D6198}"/>
    <cellStyle name="20% - Accent6 2 5 3" xfId="11055" xr:uid="{1C13F280-6C2E-4E72-A023-C78CC08D4ABA}"/>
    <cellStyle name="20% - Accent6 2 5 3 2" xfId="11056" xr:uid="{51CA2B0D-6CC1-4DDA-8648-EB0CDF31DB9E}"/>
    <cellStyle name="20% - Accent6 2 5 3 2 2" xfId="11057" xr:uid="{E249DB37-DB8D-4811-9DF1-701BE5D1FE97}"/>
    <cellStyle name="20% - Accent6 2 5 3 3" xfId="11058" xr:uid="{AC39BA29-D3BF-4BC1-AEDA-B8DC675F1756}"/>
    <cellStyle name="20% - Accent6 2 5 4" xfId="11059" xr:uid="{075F6D79-E265-4016-896B-855B5E66AF15}"/>
    <cellStyle name="20% - Accent6 2 5 4 2" xfId="11060" xr:uid="{04236A28-89F0-492A-A0AD-0055AE8BB085}"/>
    <cellStyle name="20% - Accent6 2 5 4 2 2" xfId="11061" xr:uid="{5E7F2417-C54B-4F89-9F57-F6B665247BB3}"/>
    <cellStyle name="20% - Accent6 2 5 4 3" xfId="11062" xr:uid="{FBF7953B-DCA5-4617-91C3-7CDBC98D2536}"/>
    <cellStyle name="20% - Accent6 2 5 5" xfId="11063" xr:uid="{22B61836-56B4-4F20-8EAC-69712BE034C0}"/>
    <cellStyle name="20% - Accent6 2 5 5 2" xfId="11064" xr:uid="{C04788BA-EEAB-4CC5-A356-4422FC963CB7}"/>
    <cellStyle name="20% - Accent6 2 5 5 2 2" xfId="11065" xr:uid="{BDF723B2-A33A-429A-B7F5-517CEE42CB17}"/>
    <cellStyle name="20% - Accent6 2 5 5 3" xfId="11066" xr:uid="{FCE0ED16-6132-48CA-B82D-830642D2D982}"/>
    <cellStyle name="20% - Accent6 2 5 6" xfId="11067" xr:uid="{3046A507-094A-4329-B34D-8AEAD9159767}"/>
    <cellStyle name="20% - Accent6 2 5 6 2" xfId="11068" xr:uid="{E1727FA1-9470-4AE9-B498-5F85980BF5FD}"/>
    <cellStyle name="20% - Accent6 2 5 7" xfId="11069" xr:uid="{E1AD20CD-6124-47C3-B59A-09EF3481A9DA}"/>
    <cellStyle name="20% - Accent6 2 6" xfId="11070" xr:uid="{690B8D98-C98C-45FF-997E-95A1F90B1330}"/>
    <cellStyle name="20% - Accent6 2 6 2" xfId="11071" xr:uid="{A8BA2A3F-91F0-465B-9B7D-9425390B55D8}"/>
    <cellStyle name="20% - Accent6 2 6 2 2" xfId="11072" xr:uid="{C7B763AB-C9C1-494D-9D47-26BAD5D4426A}"/>
    <cellStyle name="20% - Accent6 2 6 2 2 2" xfId="11073" xr:uid="{3A54DE16-D267-43B6-81FE-414405D40291}"/>
    <cellStyle name="20% - Accent6 2 6 2 3" xfId="11074" xr:uid="{1685233B-90B8-43A1-8E12-6BEAD5C7C5D6}"/>
    <cellStyle name="20% - Accent6 2 6 3" xfId="11075" xr:uid="{5E54F5BF-1CFD-4C83-95D0-7CE84444CBA2}"/>
    <cellStyle name="20% - Accent6 2 6 3 2" xfId="11076" xr:uid="{99BCFA13-8638-4BC5-9EDC-724EC4B4661D}"/>
    <cellStyle name="20% - Accent6 2 6 3 2 2" xfId="11077" xr:uid="{13CAE08F-E8A2-492D-BF09-6900ECEA7FE7}"/>
    <cellStyle name="20% - Accent6 2 6 3 3" xfId="11078" xr:uid="{BB16EC6D-D8E0-4316-B7C5-F938B85991C6}"/>
    <cellStyle name="20% - Accent6 2 6 4" xfId="11079" xr:uid="{EEEF5876-9512-4DDB-9D20-E8D759C43B29}"/>
    <cellStyle name="20% - Accent6 2 6 4 2" xfId="11080" xr:uid="{8BEB294F-9BE2-4B9D-AEF9-1B9DC30B2ADD}"/>
    <cellStyle name="20% - Accent6 2 6 4 2 2" xfId="11081" xr:uid="{E1B4B9FD-5F91-4563-8056-F43E390782F8}"/>
    <cellStyle name="20% - Accent6 2 6 4 3" xfId="11082" xr:uid="{FB8E7A53-4C90-4F02-8E53-1044870274EE}"/>
    <cellStyle name="20% - Accent6 2 6 5" xfId="11083" xr:uid="{EE25F29F-6BEE-4282-8C9B-4D874F1663A1}"/>
    <cellStyle name="20% - Accent6 2 6 5 2" xfId="11084" xr:uid="{E98F6678-C9F5-400C-848C-CFC21C2467EE}"/>
    <cellStyle name="20% - Accent6 2 6 6" xfId="11085" xr:uid="{8C743A31-FA39-4265-93CF-A62191A86CD1}"/>
    <cellStyle name="20% - Accent6 2 7" xfId="11086" xr:uid="{BD5722D6-EECB-4AE4-B3F0-56D45D6150BB}"/>
    <cellStyle name="20% - Accent6 2 7 2" xfId="11087" xr:uid="{524A5DFE-91D7-46DE-B7E8-17DCD6AAEE86}"/>
    <cellStyle name="20% - Accent6 2 7 2 2" xfId="11088" xr:uid="{C37F5E0F-5C16-4418-BE34-5F884823AD2F}"/>
    <cellStyle name="20% - Accent6 2 7 2 2 2" xfId="11089" xr:uid="{C4047077-D073-40A1-A5D5-909C2061457C}"/>
    <cellStyle name="20% - Accent6 2 7 2 3" xfId="11090" xr:uid="{C7B9F2FC-9191-4271-AA7A-C3816A4ED9C2}"/>
    <cellStyle name="20% - Accent6 2 7 3" xfId="11091" xr:uid="{4D4BA5AE-8079-4BA1-A4E7-D0AC27FCE5E9}"/>
    <cellStyle name="20% - Accent6 2 7 3 2" xfId="11092" xr:uid="{98C1BD3C-DE1B-4CCC-BFFC-35D434ACAA28}"/>
    <cellStyle name="20% - Accent6 2 7 3 2 2" xfId="11093" xr:uid="{481513CD-CE9C-4DC2-B412-5CD769D4CFE4}"/>
    <cellStyle name="20% - Accent6 2 7 3 3" xfId="11094" xr:uid="{F60126B5-64C3-4396-8326-635FE3738814}"/>
    <cellStyle name="20% - Accent6 2 7 4" xfId="11095" xr:uid="{B73F145A-B079-42C9-9455-E10C5EA76CBC}"/>
    <cellStyle name="20% - Accent6 2 7 4 2" xfId="11096" xr:uid="{235AFC80-06F2-4112-A1FB-EC510EB623B5}"/>
    <cellStyle name="20% - Accent6 2 7 4 2 2" xfId="11097" xr:uid="{EB523E5E-AF88-49A0-8F6E-E4A333EA9FE1}"/>
    <cellStyle name="20% - Accent6 2 7 4 3" xfId="11098" xr:uid="{360902AC-CFB8-4D1B-9587-424D4EB13960}"/>
    <cellStyle name="20% - Accent6 2 7 5" xfId="11099" xr:uid="{0836C99A-59D1-4124-929C-F9ED3B89B58F}"/>
    <cellStyle name="20% - Accent6 2 7 5 2" xfId="11100" xr:uid="{53E118CE-7CAA-4DC7-A095-7FC6293AAF4E}"/>
    <cellStyle name="20% - Accent6 2 7 6" xfId="11101" xr:uid="{A1DBB89C-DACD-418E-943E-557DD7BB1CF6}"/>
    <cellStyle name="20% - Accent6 2 8" xfId="11102" xr:uid="{487C22E5-1B54-498B-A7D8-2F1E91805BD2}"/>
    <cellStyle name="20% - Accent6 2 8 2" xfId="11103" xr:uid="{99609236-9282-4E4C-B41A-FD1D2694756C}"/>
    <cellStyle name="20% - Accent6 2 8 2 2" xfId="11104" xr:uid="{4B7E3D31-461F-4D0C-8DBB-D7A5063926E2}"/>
    <cellStyle name="20% - Accent6 2 8 2 2 2" xfId="11105" xr:uid="{0D7D733E-F109-40DC-8673-7CD3E96D3421}"/>
    <cellStyle name="20% - Accent6 2 8 2 3" xfId="11106" xr:uid="{561462D9-B337-488D-9A38-1073C2E59DBC}"/>
    <cellStyle name="20% - Accent6 2 8 3" xfId="11107" xr:uid="{CD3EDE47-849C-4DA8-87CC-60E5550E2456}"/>
    <cellStyle name="20% - Accent6 2 8 3 2" xfId="11108" xr:uid="{5AC3A598-C6EB-42FC-8064-C98107641F1C}"/>
    <cellStyle name="20% - Accent6 2 8 3 2 2" xfId="11109" xr:uid="{93C729B3-3B75-4AF3-A411-3616DBCC29E6}"/>
    <cellStyle name="20% - Accent6 2 8 3 3" xfId="11110" xr:uid="{CE3EDC68-07F5-402C-94F4-4C5FC93E690E}"/>
    <cellStyle name="20% - Accent6 2 8 4" xfId="11111" xr:uid="{2307CCA8-C1F8-4549-9B15-BF648AEB1B7B}"/>
    <cellStyle name="20% - Accent6 2 8 4 2" xfId="11112" xr:uid="{1F9B6BB8-4B51-4858-AA34-783451233576}"/>
    <cellStyle name="20% - Accent6 2 8 4 2 2" xfId="11113" xr:uid="{983F0E8B-C1F9-4A08-9EB4-2A9E6BD7BFB6}"/>
    <cellStyle name="20% - Accent6 2 8 4 3" xfId="11114" xr:uid="{C4448C31-6451-4303-A65B-C5BD02B0D1EF}"/>
    <cellStyle name="20% - Accent6 2 8 5" xfId="11115" xr:uid="{4D9D2197-6462-427A-B40B-3DA80362C5C2}"/>
    <cellStyle name="20% - Accent6 2 8 5 2" xfId="11116" xr:uid="{EE0B6FCF-DB76-4104-840B-42564106072B}"/>
    <cellStyle name="20% - Accent6 2 8 6" xfId="11117" xr:uid="{8653EBC5-834F-49B0-A873-3FE022EAA47B}"/>
    <cellStyle name="20% - Accent6 2 9" xfId="11118" xr:uid="{F5BF3905-E61C-4E53-A5B0-5AE01B7ED4E0}"/>
    <cellStyle name="20% - Accent6 2 9 2" xfId="11119" xr:uid="{E4E3D149-C699-4417-BBB9-4377E8A7851D}"/>
    <cellStyle name="20% - Accent6 2 9 2 2" xfId="11120" xr:uid="{5A54C305-06A1-4E46-9443-C9D9F13719BC}"/>
    <cellStyle name="20% - Accent6 2 9 2 2 2" xfId="11121" xr:uid="{D2B65B94-3296-4DE7-AD0A-02FD4C682E87}"/>
    <cellStyle name="20% - Accent6 2 9 2 3" xfId="11122" xr:uid="{E8B744C9-27B4-499B-9F71-351CC7BF3878}"/>
    <cellStyle name="20% - Accent6 2 9 3" xfId="11123" xr:uid="{9CB3F5AE-164F-4C2F-B581-CADD5F079C46}"/>
    <cellStyle name="20% - Accent6 2 9 3 2" xfId="11124" xr:uid="{B6041AE3-506B-4B34-A49A-D93F8F161775}"/>
    <cellStyle name="20% - Accent6 2 9 3 2 2" xfId="11125" xr:uid="{3A6437A8-35F4-4C59-B8E4-C37FFDA638F6}"/>
    <cellStyle name="20% - Accent6 2 9 3 3" xfId="11126" xr:uid="{B759BFB4-4D7E-4AE9-AE09-8E45F5C066D3}"/>
    <cellStyle name="20% - Accent6 2 9 4" xfId="11127" xr:uid="{BBB41F97-7EF6-4879-A748-922EF6F2E066}"/>
    <cellStyle name="20% - Accent6 2 9 4 2" xfId="11128" xr:uid="{82690A05-ECF7-4FC8-97E0-7761A776FB5C}"/>
    <cellStyle name="20% - Accent6 2 9 4 2 2" xfId="11129" xr:uid="{7D09ACC1-7F50-466A-8948-6D55B2B7716A}"/>
    <cellStyle name="20% - Accent6 2 9 4 3" xfId="11130" xr:uid="{1E8851AF-7AAD-4FA6-8587-A1BF3EB4618E}"/>
    <cellStyle name="20% - Accent6 2 9 5" xfId="11131" xr:uid="{C2B04184-9674-4176-9EB7-77D7802284B8}"/>
    <cellStyle name="20% - Accent6 2 9 5 2" xfId="11132" xr:uid="{2C8F0F47-C89F-4B53-A876-1D2FCEF7B6F0}"/>
    <cellStyle name="20% - Accent6 2 9 6" xfId="11133" xr:uid="{42953A4A-6F18-4501-8752-A67C553C1364}"/>
    <cellStyle name="20% - Accent6 20" xfId="11134" xr:uid="{FCEEA5E5-B751-4E18-B2B7-0539B362CE21}"/>
    <cellStyle name="20% - Accent6 20 2" xfId="11135" xr:uid="{280D8AD0-606E-4F30-B28E-84BD213A5B70}"/>
    <cellStyle name="20% - Accent6 20 2 2" xfId="11136" xr:uid="{00FF0411-0010-47DB-B737-2EED4E7E0E3F}"/>
    <cellStyle name="20% - Accent6 20 2 2 2" xfId="11137" xr:uid="{57E637F4-6700-4320-A408-6040F947D014}"/>
    <cellStyle name="20% - Accent6 20 2 3" xfId="11138" xr:uid="{D2469FEE-23FB-4D14-8663-A4087EE6F272}"/>
    <cellStyle name="20% - Accent6 20 3" xfId="11139" xr:uid="{84B80B63-1871-463D-80C2-02A1360D6815}"/>
    <cellStyle name="20% - Accent6 20 3 2" xfId="11140" xr:uid="{17AEA06E-7318-4980-A86D-24732490DED4}"/>
    <cellStyle name="20% - Accent6 20 3 2 2" xfId="11141" xr:uid="{8189DF75-D87A-4255-977E-DB157E7144BD}"/>
    <cellStyle name="20% - Accent6 20 3 3" xfId="11142" xr:uid="{71964F9B-E86F-4069-A1CB-FA9D0790E325}"/>
    <cellStyle name="20% - Accent6 20 4" xfId="11143" xr:uid="{8E41F4A9-62B2-4E35-AE22-73BC87A9B999}"/>
    <cellStyle name="20% - Accent6 20 4 2" xfId="11144" xr:uid="{3344EE56-2AE2-4F28-906F-4A3801407233}"/>
    <cellStyle name="20% - Accent6 20 4 2 2" xfId="11145" xr:uid="{3ED079D3-07A6-45CC-AB01-13658D28F521}"/>
    <cellStyle name="20% - Accent6 20 4 3" xfId="11146" xr:uid="{5C8E5F57-6222-4C32-8798-A3529B20E308}"/>
    <cellStyle name="20% - Accent6 20 5" xfId="11147" xr:uid="{92009E72-399F-433C-868D-A2AB9371CAD7}"/>
    <cellStyle name="20% - Accent6 20 5 2" xfId="11148" xr:uid="{E3A7B38E-EF90-4BD1-B262-3FAFEBD32BFF}"/>
    <cellStyle name="20% - Accent6 20 6" xfId="11149" xr:uid="{C4FE6499-0147-43AC-9A94-6C8DA554FB44}"/>
    <cellStyle name="20% - Accent6 21" xfId="11150" xr:uid="{D124DE22-A61F-42B5-BC1E-A3502E6243C0}"/>
    <cellStyle name="20% - Accent6 21 2" xfId="11151" xr:uid="{0164F1E3-7A55-4C84-BEAA-B9EE561BE301}"/>
    <cellStyle name="20% - Accent6 21 2 2" xfId="11152" xr:uid="{9D496580-07F3-45DC-A571-70FC5C344A92}"/>
    <cellStyle name="20% - Accent6 21 2 2 2" xfId="11153" xr:uid="{2D10A0B5-6ECB-4384-8F12-5416BC84300A}"/>
    <cellStyle name="20% - Accent6 21 2 3" xfId="11154" xr:uid="{42EA0C54-87F2-406C-B619-4663449A14BC}"/>
    <cellStyle name="20% - Accent6 21 3" xfId="11155" xr:uid="{41564894-8348-4FE4-9E69-51F6250EAC3D}"/>
    <cellStyle name="20% - Accent6 21 3 2" xfId="11156" xr:uid="{1D87DB7A-BD97-4F54-82D3-69BAAD830AE4}"/>
    <cellStyle name="20% - Accent6 21 3 2 2" xfId="11157" xr:uid="{AEE1D50C-CAEE-40BD-AF61-29CAACD3F327}"/>
    <cellStyle name="20% - Accent6 21 3 3" xfId="11158" xr:uid="{EC282A4A-54FF-4A8C-8FFE-250C2C78F1A7}"/>
    <cellStyle name="20% - Accent6 21 4" xfId="11159" xr:uid="{A121EF7C-0888-4072-8624-E9D576C859B4}"/>
    <cellStyle name="20% - Accent6 21 4 2" xfId="11160" xr:uid="{4872C8ED-30C0-4078-A797-20EC050BC8AD}"/>
    <cellStyle name="20% - Accent6 21 4 2 2" xfId="11161" xr:uid="{64B3E137-837C-405E-9561-37878D82B921}"/>
    <cellStyle name="20% - Accent6 21 4 3" xfId="11162" xr:uid="{F4CAB6F3-8A78-4BA1-919A-09C611760DF4}"/>
    <cellStyle name="20% - Accent6 21 5" xfId="11163" xr:uid="{67CDF385-873F-4D9C-90DF-55A23BD6123C}"/>
    <cellStyle name="20% - Accent6 21 5 2" xfId="11164" xr:uid="{061D62B3-F668-4B10-A4D8-385C80682DB7}"/>
    <cellStyle name="20% - Accent6 21 6" xfId="11165" xr:uid="{16263012-913B-440C-882E-FC56B4523185}"/>
    <cellStyle name="20% - Accent6 22" xfId="11166" xr:uid="{BA0A6344-A188-49D7-877F-0A50E07220B1}"/>
    <cellStyle name="20% - Accent6 22 2" xfId="11167" xr:uid="{67408258-87D6-498F-B639-C52AF2DD77CC}"/>
    <cellStyle name="20% - Accent6 22 2 2" xfId="11168" xr:uid="{4678D1BF-4B28-4645-94FF-3EBAE0CD7419}"/>
    <cellStyle name="20% - Accent6 22 3" xfId="11169" xr:uid="{30DE59AF-5D62-4276-8D7E-256811C7A297}"/>
    <cellStyle name="20% - Accent6 23" xfId="11170" xr:uid="{D1406994-2535-4A63-9B0B-C20A147D01EB}"/>
    <cellStyle name="20% - Accent6 23 2" xfId="11171" xr:uid="{BC67AFE0-9B38-4B53-BA29-1272A0E3B571}"/>
    <cellStyle name="20% - Accent6 23 2 2" xfId="11172" xr:uid="{10440526-C3EB-4DAC-BE5E-9EE7CE3B5DC0}"/>
    <cellStyle name="20% - Accent6 23 3" xfId="11173" xr:uid="{B8B8B1AB-EE15-48D9-8393-70BE6670AF3C}"/>
    <cellStyle name="20% - Accent6 24" xfId="11174" xr:uid="{91D56DDE-A914-4548-9FD1-0752864FC118}"/>
    <cellStyle name="20% - Accent6 24 2" xfId="11175" xr:uid="{F9E69EAD-F1F4-4408-A0DF-5A6775D6B19B}"/>
    <cellStyle name="20% - Accent6 24 2 2" xfId="11176" xr:uid="{4595D2AA-1E28-4987-9030-89C23A319256}"/>
    <cellStyle name="20% - Accent6 24 3" xfId="11177" xr:uid="{9D0268C0-CF08-4836-AE65-169EEFB3734D}"/>
    <cellStyle name="20% - Accent6 25" xfId="11178" xr:uid="{9B839BBB-C236-42D2-ACBB-449FDEEE28BA}"/>
    <cellStyle name="20% - Accent6 25 2" xfId="11179" xr:uid="{6C7BA40E-FC36-43BA-816A-F4EF335E5D5F}"/>
    <cellStyle name="20% - Accent6 26" xfId="11180" xr:uid="{25A9788C-E03E-458A-B294-FA4E513E89FE}"/>
    <cellStyle name="20% - Accent6 3" xfId="1274" xr:uid="{00000000-0005-0000-0000-00000B000000}"/>
    <cellStyle name="20% - Accent6 3 10" xfId="11182" xr:uid="{68DEFDBF-3F2E-452C-8049-6F0B9B7D755C}"/>
    <cellStyle name="20% - Accent6 3 10 2" xfId="11183" xr:uid="{8729C7D3-5A65-41BA-81E1-6CBE97699E94}"/>
    <cellStyle name="20% - Accent6 3 10 2 2" xfId="11184" xr:uid="{AE91AB07-B254-4605-93A7-13D8E8BE2942}"/>
    <cellStyle name="20% - Accent6 3 10 2 2 2" xfId="11185" xr:uid="{6AF6F20C-57D9-433F-8F67-8265A68D4E11}"/>
    <cellStyle name="20% - Accent6 3 10 2 3" xfId="11186" xr:uid="{B7BCFA10-337F-4201-A57A-BB3C0EC162CE}"/>
    <cellStyle name="20% - Accent6 3 10 3" xfId="11187" xr:uid="{A0F7D12D-3633-4A36-AA37-C0F35C7665D3}"/>
    <cellStyle name="20% - Accent6 3 10 3 2" xfId="11188" xr:uid="{18C0B245-21C1-4086-AEE6-A142E83F7AEE}"/>
    <cellStyle name="20% - Accent6 3 10 3 2 2" xfId="11189" xr:uid="{BBCF6D70-099A-46EE-9B95-1A1C081FDFF7}"/>
    <cellStyle name="20% - Accent6 3 10 3 3" xfId="11190" xr:uid="{71595DFF-DB7B-4C68-96C2-FBD465D47D5F}"/>
    <cellStyle name="20% - Accent6 3 10 4" xfId="11191" xr:uid="{40A47F3E-C5D0-46E6-8E03-010C6B1416F1}"/>
    <cellStyle name="20% - Accent6 3 10 4 2" xfId="11192" xr:uid="{9E6D14D1-3910-459D-B0FC-40790C636B9D}"/>
    <cellStyle name="20% - Accent6 3 10 4 2 2" xfId="11193" xr:uid="{0C18FB6F-CC28-4DA8-9747-758698D6036C}"/>
    <cellStyle name="20% - Accent6 3 10 4 3" xfId="11194" xr:uid="{CA9015BA-6DD4-4647-89FC-3ACD8652DB8A}"/>
    <cellStyle name="20% - Accent6 3 10 5" xfId="11195" xr:uid="{4C068156-5217-4304-B379-C151892E4E1C}"/>
    <cellStyle name="20% - Accent6 3 10 5 2" xfId="11196" xr:uid="{4252FA47-66BA-4BBD-B55E-FC29DB00783E}"/>
    <cellStyle name="20% - Accent6 3 10 6" xfId="11197" xr:uid="{3FA9F259-2385-477A-BC23-0217C4E31105}"/>
    <cellStyle name="20% - Accent6 3 11" xfId="11198" xr:uid="{D117B95B-4BD7-4190-94DC-E540AA13976E}"/>
    <cellStyle name="20% - Accent6 3 11 2" xfId="11199" xr:uid="{229E9A86-DB50-49CB-8636-DC8B9F6ED4DC}"/>
    <cellStyle name="20% - Accent6 3 11 2 2" xfId="11200" xr:uid="{D4567268-0642-489A-A8E1-290497FD95EC}"/>
    <cellStyle name="20% - Accent6 3 11 3" xfId="11201" xr:uid="{D37CC116-FFCB-4376-96EB-685EA736E201}"/>
    <cellStyle name="20% - Accent6 3 12" xfId="11202" xr:uid="{71F8C9F1-43E0-43B0-8D2A-576ED65F888A}"/>
    <cellStyle name="20% - Accent6 3 12 2" xfId="11203" xr:uid="{2BF7C6AE-3BF6-430A-841F-6A8944166892}"/>
    <cellStyle name="20% - Accent6 3 12 2 2" xfId="11204" xr:uid="{B1C0C9B8-D95C-4EB8-8E81-762190EC0032}"/>
    <cellStyle name="20% - Accent6 3 12 3" xfId="11205" xr:uid="{5DF101B0-F8B0-4901-B956-1ACC1765A3B0}"/>
    <cellStyle name="20% - Accent6 3 13" xfId="11206" xr:uid="{33DC47B2-6BA4-45C9-AA78-6ABAF98F7231}"/>
    <cellStyle name="20% - Accent6 3 13 2" xfId="11207" xr:uid="{4B8AED89-2902-4301-AE25-35F5B2A4A79D}"/>
    <cellStyle name="20% - Accent6 3 13 2 2" xfId="11208" xr:uid="{4198054A-BE2C-46C6-80EB-D22F430B56AE}"/>
    <cellStyle name="20% - Accent6 3 13 3" xfId="11209" xr:uid="{5EA50948-E5A0-4E2C-9E22-D4E9A4386963}"/>
    <cellStyle name="20% - Accent6 3 14" xfId="11210" xr:uid="{420FC07B-A17E-4E44-B95C-48A32F83515E}"/>
    <cellStyle name="20% - Accent6 3 14 2" xfId="11211" xr:uid="{818ABCCF-3D21-4973-9495-CE1084AEE0D2}"/>
    <cellStyle name="20% - Accent6 3 14 2 2" xfId="11212" xr:uid="{40EC5C3D-0C63-49B2-907C-CB94D9232BE8}"/>
    <cellStyle name="20% - Accent6 3 14 3" xfId="11213" xr:uid="{8C4DF12D-C1F6-4228-9EAD-207664633998}"/>
    <cellStyle name="20% - Accent6 3 15" xfId="11214" xr:uid="{477A19AB-DD6B-41E2-9293-DCFC29D281F7}"/>
    <cellStyle name="20% - Accent6 3 15 2" xfId="11215" xr:uid="{F61DA536-552F-49FA-84B8-E75DA199E7D7}"/>
    <cellStyle name="20% - Accent6 3 16" xfId="11216" xr:uid="{0346AFF1-3553-4138-AF3F-73A8F1B1DBFF}"/>
    <cellStyle name="20% - Accent6 3 17" xfId="11181" xr:uid="{49B7142F-C1FE-496F-95D0-AEEADDE1FFB2}"/>
    <cellStyle name="20% - Accent6 3 2" xfId="11217" xr:uid="{09643CB0-5C70-4C62-BA28-AA664210F56A}"/>
    <cellStyle name="20% - Accent6 3 2 2" xfId="11218" xr:uid="{36372A6B-25E0-475B-B0CC-0AC1E50BA379}"/>
    <cellStyle name="20% - Accent6 3 2 2 2" xfId="11219" xr:uid="{B49154E0-5C07-4C7A-9324-AB2048AA0973}"/>
    <cellStyle name="20% - Accent6 3 2 2 2 2" xfId="11220" xr:uid="{2B543FFE-8D38-4C9A-9265-4F5116CFA43B}"/>
    <cellStyle name="20% - Accent6 3 2 2 2 2 2" xfId="11221" xr:uid="{DBF4A08C-7A18-4729-9833-5A517B3C47CC}"/>
    <cellStyle name="20% - Accent6 3 2 2 2 2 2 2" xfId="11222" xr:uid="{1A343B96-686C-4E0C-9F67-7735BCF824DB}"/>
    <cellStyle name="20% - Accent6 3 2 2 2 2 3" xfId="11223" xr:uid="{E63444D8-90BD-4DCD-9E58-E93CA271B927}"/>
    <cellStyle name="20% - Accent6 3 2 2 2 3" xfId="11224" xr:uid="{A5DB85B5-1C35-4D45-B8BC-25280A20F0BA}"/>
    <cellStyle name="20% - Accent6 3 2 2 2 3 2" xfId="11225" xr:uid="{C4368A47-4D9A-4C87-AB27-7D7FD9F13EBC}"/>
    <cellStyle name="20% - Accent6 3 2 2 2 3 2 2" xfId="11226" xr:uid="{BBC203A0-45B1-4D8C-91BA-E8003B230D75}"/>
    <cellStyle name="20% - Accent6 3 2 2 2 3 3" xfId="11227" xr:uid="{396976FB-3639-4D63-88FB-751FC6471D86}"/>
    <cellStyle name="20% - Accent6 3 2 2 2 4" xfId="11228" xr:uid="{F776C038-DCB3-47E2-8FDB-3E22F4CAF7EA}"/>
    <cellStyle name="20% - Accent6 3 2 2 2 4 2" xfId="11229" xr:uid="{A1DEACC9-693E-460A-AD3A-907B97761E3F}"/>
    <cellStyle name="20% - Accent6 3 2 2 2 4 2 2" xfId="11230" xr:uid="{B3E5AE19-1E39-4724-AF3D-A6CC08BF2BE7}"/>
    <cellStyle name="20% - Accent6 3 2 2 2 4 3" xfId="11231" xr:uid="{82FB7E67-C8C1-4526-A987-D5101A17A8E0}"/>
    <cellStyle name="20% - Accent6 3 2 2 2 5" xfId="11232" xr:uid="{5C962E1A-1744-42DA-B1BC-38FC784D6007}"/>
    <cellStyle name="20% - Accent6 3 2 2 2 5 2" xfId="11233" xr:uid="{902C5371-5330-4F1A-B7F9-5B7E1CB5310F}"/>
    <cellStyle name="20% - Accent6 3 2 2 2 6" xfId="11234" xr:uid="{6B886162-6139-419D-BA99-ACF70E3899D9}"/>
    <cellStyle name="20% - Accent6 3 2 2 3" xfId="11235" xr:uid="{B435924B-7104-4DED-8A42-824D4477F092}"/>
    <cellStyle name="20% - Accent6 3 2 2 3 2" xfId="11236" xr:uid="{89FA8DE1-A3DC-4E48-8D86-D7ADBBE1C952}"/>
    <cellStyle name="20% - Accent6 3 2 2 3 2 2" xfId="11237" xr:uid="{DFEB20EA-D035-45D2-8B08-054B447FF10A}"/>
    <cellStyle name="20% - Accent6 3 2 2 3 3" xfId="11238" xr:uid="{C2E70D47-10B4-4405-B2BC-7BCAC0C9B73B}"/>
    <cellStyle name="20% - Accent6 3 2 2 4" xfId="11239" xr:uid="{8DA425B0-9DBB-4BAD-AA48-22DEF52C8383}"/>
    <cellStyle name="20% - Accent6 3 2 2 4 2" xfId="11240" xr:uid="{16EE428D-3D22-472A-80D7-B19A84126667}"/>
    <cellStyle name="20% - Accent6 3 2 2 4 2 2" xfId="11241" xr:uid="{1BDD60CB-E674-403C-97CD-4D1BBB8900AD}"/>
    <cellStyle name="20% - Accent6 3 2 2 4 3" xfId="11242" xr:uid="{F652D20D-CD29-4F91-804B-B3A131D0AB68}"/>
    <cellStyle name="20% - Accent6 3 2 2 5" xfId="11243" xr:uid="{6F42228C-300D-48E8-B560-3BF7B7B21CC6}"/>
    <cellStyle name="20% - Accent6 3 2 2 5 2" xfId="11244" xr:uid="{928B3E0F-6DF3-4E70-8CE5-89E6E622F76E}"/>
    <cellStyle name="20% - Accent6 3 2 2 5 2 2" xfId="11245" xr:uid="{CF4D7C51-A8AB-4721-80A1-D0AF0C1FEED6}"/>
    <cellStyle name="20% - Accent6 3 2 2 5 3" xfId="11246" xr:uid="{B3D4F81B-6751-4825-AFE5-A6F0AE892CB2}"/>
    <cellStyle name="20% - Accent6 3 2 2 6" xfId="11247" xr:uid="{C610A4FA-F8E3-4444-AE9B-ADF8A368EDF2}"/>
    <cellStyle name="20% - Accent6 3 2 2 6 2" xfId="11248" xr:uid="{9E594C8C-6384-4648-A1C9-C43AB6FF7821}"/>
    <cellStyle name="20% - Accent6 3 2 2 7" xfId="11249" xr:uid="{E7D80312-DCF0-4B94-83C3-7CA98378506C}"/>
    <cellStyle name="20% - Accent6 3 2 3" xfId="11250" xr:uid="{C2FDAEA2-9038-4C1A-96AD-C80C64B6236D}"/>
    <cellStyle name="20% - Accent6 3 2 3 2" xfId="11251" xr:uid="{B79CCED4-B619-4EA9-B68A-25EFF8D2C384}"/>
    <cellStyle name="20% - Accent6 3 2 3 2 2" xfId="11252" xr:uid="{538E346B-2688-4805-A7A4-DC03ACDF0BD9}"/>
    <cellStyle name="20% - Accent6 3 2 3 2 2 2" xfId="11253" xr:uid="{10A16D03-C86C-48FE-B881-08C5DCDF1753}"/>
    <cellStyle name="20% - Accent6 3 2 3 2 3" xfId="11254" xr:uid="{48911A91-E530-43F3-A850-CC6FBA035913}"/>
    <cellStyle name="20% - Accent6 3 2 3 3" xfId="11255" xr:uid="{75F51BBE-72B6-4464-A8EE-B2C250FEB07A}"/>
    <cellStyle name="20% - Accent6 3 2 3 3 2" xfId="11256" xr:uid="{FFF8D872-EDCB-420C-9E20-F137FCB4F6EA}"/>
    <cellStyle name="20% - Accent6 3 2 3 3 2 2" xfId="11257" xr:uid="{1D965403-AEC0-49E9-B4AC-44053E3768D1}"/>
    <cellStyle name="20% - Accent6 3 2 3 3 3" xfId="11258" xr:uid="{717AC3AF-D8DB-4516-9FCA-B1C6807D3B85}"/>
    <cellStyle name="20% - Accent6 3 2 3 4" xfId="11259" xr:uid="{A72D5382-4128-47F8-AD29-CCDBD5F5EC1C}"/>
    <cellStyle name="20% - Accent6 3 2 3 4 2" xfId="11260" xr:uid="{DFBFFDEE-2050-4478-970F-37CDAAE3AE87}"/>
    <cellStyle name="20% - Accent6 3 2 3 4 2 2" xfId="11261" xr:uid="{72BAAB62-4E20-46CF-B546-396A4DCAC943}"/>
    <cellStyle name="20% - Accent6 3 2 3 4 3" xfId="11262" xr:uid="{641F2FC3-8E79-44E5-9BD2-186F9642CF77}"/>
    <cellStyle name="20% - Accent6 3 2 3 5" xfId="11263" xr:uid="{3C883C09-9960-46E4-9E0D-A24E3849FDD2}"/>
    <cellStyle name="20% - Accent6 3 2 3 5 2" xfId="11264" xr:uid="{6B0F2AE8-D802-42B7-A9BE-2FFDB3171EC6}"/>
    <cellStyle name="20% - Accent6 3 2 3 6" xfId="11265" xr:uid="{2D75372E-45AD-4923-B25D-7A9B4470EEE6}"/>
    <cellStyle name="20% - Accent6 3 2 4" xfId="11266" xr:uid="{DD70D5CA-AE0C-4105-977C-EF25083FA446}"/>
    <cellStyle name="20% - Accent6 3 2 4 2" xfId="11267" xr:uid="{F3AA05D3-B898-4324-933B-331A40329B21}"/>
    <cellStyle name="20% - Accent6 3 2 4 2 2" xfId="11268" xr:uid="{D9D041EB-C74C-4F10-AEBD-D040A952A531}"/>
    <cellStyle name="20% - Accent6 3 2 4 3" xfId="11269" xr:uid="{C08AF655-7E40-4F18-87E2-10EAA5711D68}"/>
    <cellStyle name="20% - Accent6 3 2 5" xfId="11270" xr:uid="{0C9AFB26-F0C7-46AB-8BBD-B39FFAE589B2}"/>
    <cellStyle name="20% - Accent6 3 2 5 2" xfId="11271" xr:uid="{2B47D223-8F5B-4D9A-BE0F-955A7982C4BD}"/>
    <cellStyle name="20% - Accent6 3 2 5 2 2" xfId="11272" xr:uid="{F8B8A8AC-C214-4CEE-A999-C850EB994D50}"/>
    <cellStyle name="20% - Accent6 3 2 5 3" xfId="11273" xr:uid="{24934495-298C-48DA-B75C-C6C1D898EBC1}"/>
    <cellStyle name="20% - Accent6 3 2 6" xfId="11274" xr:uid="{116C97EE-41DF-4C02-BD03-A88A45839528}"/>
    <cellStyle name="20% - Accent6 3 2 6 2" xfId="11275" xr:uid="{265E8B19-9271-4635-BF1F-44A20BBA59E1}"/>
    <cellStyle name="20% - Accent6 3 2 6 2 2" xfId="11276" xr:uid="{58BC1A37-F20C-4E80-B19C-7CC5286919B3}"/>
    <cellStyle name="20% - Accent6 3 2 6 3" xfId="11277" xr:uid="{5D25C5B0-3BF5-4E12-B38A-D3A824F51833}"/>
    <cellStyle name="20% - Accent6 3 2 7" xfId="11278" xr:uid="{F1E1DCAB-8214-4BC2-BB2F-399ACFB1E1E1}"/>
    <cellStyle name="20% - Accent6 3 2 7 2" xfId="11279" xr:uid="{7B61BDAF-6175-4071-9EAE-4C9E43BB1BA5}"/>
    <cellStyle name="20% - Accent6 3 2 8" xfId="11280" xr:uid="{5A5F74A2-936E-4D09-98EA-16E33F9D34D3}"/>
    <cellStyle name="20% - Accent6 3 3" xfId="11281" xr:uid="{4B8751F2-DDE3-492F-A823-013AF61F9504}"/>
    <cellStyle name="20% - Accent6 3 3 2" xfId="11282" xr:uid="{038D413C-FC3C-42B0-BA46-00A92BFFF823}"/>
    <cellStyle name="20% - Accent6 3 3 2 2" xfId="11283" xr:uid="{7A4DAFE6-55BF-4E22-BDA8-D5F32AB2BFA7}"/>
    <cellStyle name="20% - Accent6 3 3 2 2 2" xfId="11284" xr:uid="{8A86B453-0664-4BA5-A7C3-E47103CDA2BE}"/>
    <cellStyle name="20% - Accent6 3 3 2 2 2 2" xfId="11285" xr:uid="{73787DD7-8245-4034-9A68-9D5FEB7E7A9F}"/>
    <cellStyle name="20% - Accent6 3 3 2 2 2 2 2" xfId="11286" xr:uid="{DE58C4B8-527B-4910-86BF-5ACAC879CFAB}"/>
    <cellStyle name="20% - Accent6 3 3 2 2 2 3" xfId="11287" xr:uid="{439D24CC-A0CD-425A-8B5E-563634A7FFD0}"/>
    <cellStyle name="20% - Accent6 3 3 2 2 3" xfId="11288" xr:uid="{80F0EFE4-B12C-477B-81FF-D9E12D310B15}"/>
    <cellStyle name="20% - Accent6 3 3 2 2 3 2" xfId="11289" xr:uid="{A87AFA26-CB0F-484E-9862-31E9AB96C145}"/>
    <cellStyle name="20% - Accent6 3 3 2 2 3 2 2" xfId="11290" xr:uid="{64C939D4-35AC-4AFD-865A-98858B666155}"/>
    <cellStyle name="20% - Accent6 3 3 2 2 3 3" xfId="11291" xr:uid="{CF469733-F870-4E9F-9AD3-0078F6400603}"/>
    <cellStyle name="20% - Accent6 3 3 2 2 4" xfId="11292" xr:uid="{A121B467-C307-45B5-A15C-2EDE20CDA1D7}"/>
    <cellStyle name="20% - Accent6 3 3 2 2 4 2" xfId="11293" xr:uid="{2AD3EA05-97F2-48B0-AAB1-F57B76550631}"/>
    <cellStyle name="20% - Accent6 3 3 2 2 4 2 2" xfId="11294" xr:uid="{C8C4BFB2-0D16-4D22-A1D8-08653AECA6D2}"/>
    <cellStyle name="20% - Accent6 3 3 2 2 4 3" xfId="11295" xr:uid="{2268B3D1-C162-4115-8BE5-C168AF986C79}"/>
    <cellStyle name="20% - Accent6 3 3 2 2 5" xfId="11296" xr:uid="{121BC221-D0A0-4457-B033-6DBAC211757E}"/>
    <cellStyle name="20% - Accent6 3 3 2 2 5 2" xfId="11297" xr:uid="{F3383127-5F77-4257-BB7E-727B3927C73A}"/>
    <cellStyle name="20% - Accent6 3 3 2 2 6" xfId="11298" xr:uid="{CF93FB26-4AAF-4199-A1CD-EE0B0F3B30A4}"/>
    <cellStyle name="20% - Accent6 3 3 2 3" xfId="11299" xr:uid="{1B5A6273-F344-4B38-83C3-5C6192D31D49}"/>
    <cellStyle name="20% - Accent6 3 3 2 3 2" xfId="11300" xr:uid="{DD3439E0-101F-485D-AE1D-8E50E06B284B}"/>
    <cellStyle name="20% - Accent6 3 3 2 3 2 2" xfId="11301" xr:uid="{5499FD47-D23E-458A-B092-6E3682C4F30A}"/>
    <cellStyle name="20% - Accent6 3 3 2 3 3" xfId="11302" xr:uid="{079FA405-C7C2-4F10-A3B4-672419F79E2D}"/>
    <cellStyle name="20% - Accent6 3 3 2 4" xfId="11303" xr:uid="{9FE8660F-1758-4820-989A-401D7F43CA4E}"/>
    <cellStyle name="20% - Accent6 3 3 2 4 2" xfId="11304" xr:uid="{5B6AB347-DFB7-4BEA-8D73-A5B1208081D7}"/>
    <cellStyle name="20% - Accent6 3 3 2 4 2 2" xfId="11305" xr:uid="{E882BC89-84C8-4975-B42B-00666E0C1B2D}"/>
    <cellStyle name="20% - Accent6 3 3 2 4 3" xfId="11306" xr:uid="{C776DB4F-061E-4349-B0E2-1BE7F235D764}"/>
    <cellStyle name="20% - Accent6 3 3 2 5" xfId="11307" xr:uid="{56276E8F-024B-4E45-A1B9-9B8D2A7299C9}"/>
    <cellStyle name="20% - Accent6 3 3 2 5 2" xfId="11308" xr:uid="{ADB5BA74-221C-41AD-8872-EA498505AF17}"/>
    <cellStyle name="20% - Accent6 3 3 2 5 2 2" xfId="11309" xr:uid="{12034488-4A51-4522-A306-687522DD93DB}"/>
    <cellStyle name="20% - Accent6 3 3 2 5 3" xfId="11310" xr:uid="{8E372FBA-6F8F-41B6-A511-468E9BD3AE3B}"/>
    <cellStyle name="20% - Accent6 3 3 2 6" xfId="11311" xr:uid="{556B610D-9AF5-428F-BBC1-D2FD50A3BB6E}"/>
    <cellStyle name="20% - Accent6 3 3 2 6 2" xfId="11312" xr:uid="{48EAF70B-E6EF-47C8-9EAD-4F25CF0F26F2}"/>
    <cellStyle name="20% - Accent6 3 3 2 7" xfId="11313" xr:uid="{E00D8474-0B04-4A42-8B78-34D91F942CB6}"/>
    <cellStyle name="20% - Accent6 3 3 3" xfId="11314" xr:uid="{3E36E8B0-FDEF-4B71-A304-4159BB731232}"/>
    <cellStyle name="20% - Accent6 3 3 3 2" xfId="11315" xr:uid="{ABA87029-8699-42BB-8EAB-910A9D6E5A88}"/>
    <cellStyle name="20% - Accent6 3 3 3 2 2" xfId="11316" xr:uid="{7302B6DE-986C-405F-950A-96AF3E2FFFFE}"/>
    <cellStyle name="20% - Accent6 3 3 3 2 2 2" xfId="11317" xr:uid="{4F77EF2E-3314-4BD2-AC69-59E7E0387D48}"/>
    <cellStyle name="20% - Accent6 3 3 3 2 3" xfId="11318" xr:uid="{BDDA58FB-4FD9-47C1-99D9-7A849DE78490}"/>
    <cellStyle name="20% - Accent6 3 3 3 3" xfId="11319" xr:uid="{F091AA6B-57FE-4732-B98E-156827E11D23}"/>
    <cellStyle name="20% - Accent6 3 3 3 3 2" xfId="11320" xr:uid="{6D369AD3-1D06-4C8B-B2DD-4BFE356BB023}"/>
    <cellStyle name="20% - Accent6 3 3 3 3 2 2" xfId="11321" xr:uid="{5E40B4C1-7AB6-4551-B896-31D09995D9C8}"/>
    <cellStyle name="20% - Accent6 3 3 3 3 3" xfId="11322" xr:uid="{A9B40364-19C4-48D8-9995-33A1B05BD541}"/>
    <cellStyle name="20% - Accent6 3 3 3 4" xfId="11323" xr:uid="{981EC657-2057-4F19-8851-BCF8D9661D19}"/>
    <cellStyle name="20% - Accent6 3 3 3 4 2" xfId="11324" xr:uid="{99B80C3D-F98B-4FB0-B66B-40005F5487E2}"/>
    <cellStyle name="20% - Accent6 3 3 3 4 2 2" xfId="11325" xr:uid="{9C28D6E0-3877-4558-ACC0-F5AD01500C11}"/>
    <cellStyle name="20% - Accent6 3 3 3 4 3" xfId="11326" xr:uid="{9A015743-B86F-4F3B-A6D9-9E3185A193A9}"/>
    <cellStyle name="20% - Accent6 3 3 3 5" xfId="11327" xr:uid="{80037C65-7514-4DE1-AE4A-3B05A30F27CB}"/>
    <cellStyle name="20% - Accent6 3 3 3 5 2" xfId="11328" xr:uid="{DEAB737A-3F71-46AE-84E3-555EA391615F}"/>
    <cellStyle name="20% - Accent6 3 3 3 6" xfId="11329" xr:uid="{5E4E6D22-3713-4828-A391-EBE6C9018DA4}"/>
    <cellStyle name="20% - Accent6 3 3 4" xfId="11330" xr:uid="{CBE1ACC1-8A3F-4201-8105-C0F15ABC542D}"/>
    <cellStyle name="20% - Accent6 3 3 4 2" xfId="11331" xr:uid="{8CD99872-B5DA-432B-AF17-EA05C672F02A}"/>
    <cellStyle name="20% - Accent6 3 3 4 2 2" xfId="11332" xr:uid="{92FE1DF0-8F6B-4CB8-B248-6C2CDE31EE13}"/>
    <cellStyle name="20% - Accent6 3 3 4 3" xfId="11333" xr:uid="{1AD9EAB0-5629-4E92-8454-F4EFDAF96E6C}"/>
    <cellStyle name="20% - Accent6 3 3 5" xfId="11334" xr:uid="{B071CB84-0214-49C6-A383-74E93EFCDD30}"/>
    <cellStyle name="20% - Accent6 3 3 5 2" xfId="11335" xr:uid="{9026EC09-5F70-4FAD-AB8D-C978CBB1CCD2}"/>
    <cellStyle name="20% - Accent6 3 3 5 2 2" xfId="11336" xr:uid="{948F8197-B1FB-4B53-B123-01FF111F9FAA}"/>
    <cellStyle name="20% - Accent6 3 3 5 3" xfId="11337" xr:uid="{8CE15B39-6597-4C47-AA2E-5D10DE8253ED}"/>
    <cellStyle name="20% - Accent6 3 3 6" xfId="11338" xr:uid="{723B0DA1-0C94-42B2-ADB1-4D26AA77C455}"/>
    <cellStyle name="20% - Accent6 3 3 6 2" xfId="11339" xr:uid="{6F409B40-37B0-444A-A97D-574FE9A93709}"/>
    <cellStyle name="20% - Accent6 3 3 6 2 2" xfId="11340" xr:uid="{E033FE16-7D1F-4587-922E-F5363E491D0B}"/>
    <cellStyle name="20% - Accent6 3 3 6 3" xfId="11341" xr:uid="{8D0BE32E-FBC2-497D-BCA7-2AAB4AF8B8C3}"/>
    <cellStyle name="20% - Accent6 3 3 7" xfId="11342" xr:uid="{A0EB244A-801F-46EE-BE8F-1091CE0E366F}"/>
    <cellStyle name="20% - Accent6 3 3 7 2" xfId="11343" xr:uid="{24A4E65D-CA25-446A-A504-624FF9D8D99C}"/>
    <cellStyle name="20% - Accent6 3 3 8" xfId="11344" xr:uid="{CA6452D7-8F76-4428-AD3A-71F05B24FDA4}"/>
    <cellStyle name="20% - Accent6 3 4" xfId="11345" xr:uid="{D4EDEE54-9C9E-4C41-A892-691DAF4A13D8}"/>
    <cellStyle name="20% - Accent6 3 4 2" xfId="11346" xr:uid="{7D95D5FB-988E-474C-8A8E-F59C10A73A5C}"/>
    <cellStyle name="20% - Accent6 3 4 2 2" xfId="11347" xr:uid="{1F402529-A72B-473E-9D67-F0E49B94414E}"/>
    <cellStyle name="20% - Accent6 3 4 2 2 2" xfId="11348" xr:uid="{1398C8FD-B4A8-45F8-9BD0-57C0613D23A4}"/>
    <cellStyle name="20% - Accent6 3 4 2 2 2 2" xfId="11349" xr:uid="{765673BA-3FAB-4F99-B524-BBE02DCE589A}"/>
    <cellStyle name="20% - Accent6 3 4 2 2 3" xfId="11350" xr:uid="{6FFF8C6C-3A8D-4EDA-A03E-D4C3D09312FB}"/>
    <cellStyle name="20% - Accent6 3 4 2 3" xfId="11351" xr:uid="{0D990EB3-AC3F-4EF6-9940-E13990D8AB0B}"/>
    <cellStyle name="20% - Accent6 3 4 2 3 2" xfId="11352" xr:uid="{7EE36E48-4FF7-4AC3-8FD2-5F6F87AD0D0E}"/>
    <cellStyle name="20% - Accent6 3 4 2 3 2 2" xfId="11353" xr:uid="{203CBC81-C43F-4D3D-9A0F-F5161D9B25C1}"/>
    <cellStyle name="20% - Accent6 3 4 2 3 3" xfId="11354" xr:uid="{2AA3E2F7-7F99-4E0A-BF31-EDF19AE5A889}"/>
    <cellStyle name="20% - Accent6 3 4 2 4" xfId="11355" xr:uid="{B606B024-7217-41C8-B5B1-E315A60E3E69}"/>
    <cellStyle name="20% - Accent6 3 4 2 4 2" xfId="11356" xr:uid="{3A0FD69E-B854-49F1-BE64-4AB780DA76B9}"/>
    <cellStyle name="20% - Accent6 3 4 2 4 2 2" xfId="11357" xr:uid="{661F94B0-06CD-45B9-88C4-DB8118CB0FAD}"/>
    <cellStyle name="20% - Accent6 3 4 2 4 3" xfId="11358" xr:uid="{A3A78DE1-2EEF-42BA-9644-B9E57C483A69}"/>
    <cellStyle name="20% - Accent6 3 4 2 5" xfId="11359" xr:uid="{981992B5-BBCB-4C1F-83BE-7F76FF1FA8E8}"/>
    <cellStyle name="20% - Accent6 3 4 2 5 2" xfId="11360" xr:uid="{51FB5885-F8D7-49E1-97A5-02C24AA1F9B7}"/>
    <cellStyle name="20% - Accent6 3 4 2 6" xfId="11361" xr:uid="{A7FF2A6E-8648-4D2D-B537-CA42C736BA2A}"/>
    <cellStyle name="20% - Accent6 3 4 3" xfId="11362" xr:uid="{4611DA11-8CE8-4CFA-9691-38BBD8AB778A}"/>
    <cellStyle name="20% - Accent6 3 4 3 2" xfId="11363" xr:uid="{F4098880-9CA1-4222-98EB-7BE9DA219BB3}"/>
    <cellStyle name="20% - Accent6 3 4 3 2 2" xfId="11364" xr:uid="{B1344B24-243F-4A8C-8CF7-F1EE9480A86E}"/>
    <cellStyle name="20% - Accent6 3 4 3 3" xfId="11365" xr:uid="{19B51605-7D86-4E72-8F3D-9BFE6F332CEC}"/>
    <cellStyle name="20% - Accent6 3 4 4" xfId="11366" xr:uid="{16B61B08-8ECA-478B-99B6-FA22FE56DDEE}"/>
    <cellStyle name="20% - Accent6 3 4 4 2" xfId="11367" xr:uid="{803F3BAB-5437-4E4D-BB37-2E949268B1C5}"/>
    <cellStyle name="20% - Accent6 3 4 4 2 2" xfId="11368" xr:uid="{25904A07-65CE-4662-8194-4D362E1C5C4B}"/>
    <cellStyle name="20% - Accent6 3 4 4 3" xfId="11369" xr:uid="{25B35F95-FBB3-4FF6-A76C-C12B2B66DBE3}"/>
    <cellStyle name="20% - Accent6 3 4 5" xfId="11370" xr:uid="{DF0F8C59-9A8D-4708-8E4F-12DB76981BCE}"/>
    <cellStyle name="20% - Accent6 3 4 5 2" xfId="11371" xr:uid="{AFA42320-D63B-48C7-A258-8363BF81FEA2}"/>
    <cellStyle name="20% - Accent6 3 4 5 2 2" xfId="11372" xr:uid="{0CDC6786-2C53-4D49-A94C-7D51C27F7A74}"/>
    <cellStyle name="20% - Accent6 3 4 5 3" xfId="11373" xr:uid="{5A8A1B67-A87C-4C4E-BA5E-C867A74ADB34}"/>
    <cellStyle name="20% - Accent6 3 4 6" xfId="11374" xr:uid="{0EBAC910-9BDB-407D-A32A-6354EEF37B2D}"/>
    <cellStyle name="20% - Accent6 3 4 6 2" xfId="11375" xr:uid="{86C7973E-EE6D-4F58-A10B-FAA526DB2508}"/>
    <cellStyle name="20% - Accent6 3 4 7" xfId="11376" xr:uid="{D7E0C569-3399-4A09-BCA5-A29B712797B2}"/>
    <cellStyle name="20% - Accent6 3 5" xfId="11377" xr:uid="{DF2359FA-8C51-40B6-BDE4-EB37D8E1F321}"/>
    <cellStyle name="20% - Accent6 3 5 2" xfId="11378" xr:uid="{D051C21E-8BD0-41F8-AF2E-1E06A267D280}"/>
    <cellStyle name="20% - Accent6 3 5 2 2" xfId="11379" xr:uid="{A2FC7A07-4805-45D3-9C92-060D05B25D6F}"/>
    <cellStyle name="20% - Accent6 3 5 2 2 2" xfId="11380" xr:uid="{1B1C7083-88F2-4CED-8E18-76955A406EA7}"/>
    <cellStyle name="20% - Accent6 3 5 2 2 2 2" xfId="11381" xr:uid="{F228D725-742A-41E8-B546-4F99379191CC}"/>
    <cellStyle name="20% - Accent6 3 5 2 2 3" xfId="11382" xr:uid="{E91BFFF9-2389-4578-B443-B8876687861A}"/>
    <cellStyle name="20% - Accent6 3 5 2 3" xfId="11383" xr:uid="{F56B7644-BFF9-49D9-87EC-0EC787DCDA78}"/>
    <cellStyle name="20% - Accent6 3 5 2 3 2" xfId="11384" xr:uid="{AB35B793-86FC-45CD-90B4-8A62036CD0C5}"/>
    <cellStyle name="20% - Accent6 3 5 2 3 2 2" xfId="11385" xr:uid="{275A05EC-FA0F-4909-B75E-ED533CDF1033}"/>
    <cellStyle name="20% - Accent6 3 5 2 3 3" xfId="11386" xr:uid="{B6D9A4D0-E213-4D6D-AE9D-AD61315B306D}"/>
    <cellStyle name="20% - Accent6 3 5 2 4" xfId="11387" xr:uid="{DF63D856-186E-4732-B3CC-F98FC069E7EF}"/>
    <cellStyle name="20% - Accent6 3 5 2 4 2" xfId="11388" xr:uid="{09CE63EC-4DC8-4B76-832C-E84B9A8D82A0}"/>
    <cellStyle name="20% - Accent6 3 5 2 4 2 2" xfId="11389" xr:uid="{A1F2B630-5690-4C57-B61A-406DE429D3D1}"/>
    <cellStyle name="20% - Accent6 3 5 2 4 3" xfId="11390" xr:uid="{05DC5677-F626-4AB3-BB68-C7E964DAE319}"/>
    <cellStyle name="20% - Accent6 3 5 2 5" xfId="11391" xr:uid="{3D49E23C-5834-48B8-AA22-86C9B0583255}"/>
    <cellStyle name="20% - Accent6 3 5 2 5 2" xfId="11392" xr:uid="{619838F3-0DBA-4E15-8C7D-C0D83B25B6C3}"/>
    <cellStyle name="20% - Accent6 3 5 2 6" xfId="11393" xr:uid="{41EE8477-A68D-4E5C-B803-A19B33167D5E}"/>
    <cellStyle name="20% - Accent6 3 5 3" xfId="11394" xr:uid="{1EED5A96-5A25-44EC-81C5-2ECB78F8A8CE}"/>
    <cellStyle name="20% - Accent6 3 5 3 2" xfId="11395" xr:uid="{DD5D2475-BD1E-464A-8772-0BBB024C31B5}"/>
    <cellStyle name="20% - Accent6 3 5 3 2 2" xfId="11396" xr:uid="{5EF2A372-4C1F-45CB-8413-CCFD59BFED97}"/>
    <cellStyle name="20% - Accent6 3 5 3 3" xfId="11397" xr:uid="{C3B6F062-7C66-4D57-AF8E-5552A07160C3}"/>
    <cellStyle name="20% - Accent6 3 5 4" xfId="11398" xr:uid="{C6E97451-0F4B-45DB-A554-79A1578095DD}"/>
    <cellStyle name="20% - Accent6 3 5 4 2" xfId="11399" xr:uid="{5761BE37-5907-426B-ADEE-8421B8695933}"/>
    <cellStyle name="20% - Accent6 3 5 4 2 2" xfId="11400" xr:uid="{5A0729DE-D4B7-4F8C-A19D-6E734115D7F0}"/>
    <cellStyle name="20% - Accent6 3 5 4 3" xfId="11401" xr:uid="{9A492141-F6D4-4C60-A5D2-71DA33425E62}"/>
    <cellStyle name="20% - Accent6 3 5 5" xfId="11402" xr:uid="{D105FB31-D7BB-4827-8548-8CC40F79D425}"/>
    <cellStyle name="20% - Accent6 3 5 5 2" xfId="11403" xr:uid="{3B7C15F9-464E-44A0-9376-CE434A4F8702}"/>
    <cellStyle name="20% - Accent6 3 5 5 2 2" xfId="11404" xr:uid="{6FDA8613-3271-4F98-9DF5-E54CFDE77303}"/>
    <cellStyle name="20% - Accent6 3 5 5 3" xfId="11405" xr:uid="{D8EE3003-CA7B-42A9-8C25-30D8890A4FC2}"/>
    <cellStyle name="20% - Accent6 3 5 6" xfId="11406" xr:uid="{77DAFFDC-BA5B-41A4-A5BE-98D89BEE1DC8}"/>
    <cellStyle name="20% - Accent6 3 5 6 2" xfId="11407" xr:uid="{80CF5B42-2F12-434E-9708-6678F805D131}"/>
    <cellStyle name="20% - Accent6 3 5 7" xfId="11408" xr:uid="{55E4691B-7AAC-4D6E-9D40-6A6031C9C592}"/>
    <cellStyle name="20% - Accent6 3 6" xfId="11409" xr:uid="{5204B6A5-A24B-428D-A2E0-903D179B33B4}"/>
    <cellStyle name="20% - Accent6 3 6 2" xfId="11410" xr:uid="{EFF0003E-C708-492A-9DB2-72B87EEF694D}"/>
    <cellStyle name="20% - Accent6 3 6 2 2" xfId="11411" xr:uid="{D06C1AE3-48E5-469F-8C28-CBE3BEF838D3}"/>
    <cellStyle name="20% - Accent6 3 6 2 2 2" xfId="11412" xr:uid="{F6653750-22E0-4E01-AA34-BA8F41315099}"/>
    <cellStyle name="20% - Accent6 3 6 2 3" xfId="11413" xr:uid="{33EB231F-BAEB-4653-A79D-1FFE052D2B5F}"/>
    <cellStyle name="20% - Accent6 3 6 3" xfId="11414" xr:uid="{15539D8F-C78C-476F-B6D5-318C56CED06E}"/>
    <cellStyle name="20% - Accent6 3 6 3 2" xfId="11415" xr:uid="{CEA48E68-FDBD-43CA-9183-10F8877CA1AC}"/>
    <cellStyle name="20% - Accent6 3 6 3 2 2" xfId="11416" xr:uid="{6131B2EB-8D7A-4DD9-9658-C9B29A4D48C3}"/>
    <cellStyle name="20% - Accent6 3 6 3 3" xfId="11417" xr:uid="{73D163BF-1082-4A5E-80DF-0D4BF2F0CC77}"/>
    <cellStyle name="20% - Accent6 3 6 4" xfId="11418" xr:uid="{7AEE51D1-83A0-4F36-9DD8-396C884B7EC3}"/>
    <cellStyle name="20% - Accent6 3 6 4 2" xfId="11419" xr:uid="{415F0937-451D-4642-B6D9-3B2C4AA9F2D8}"/>
    <cellStyle name="20% - Accent6 3 6 4 2 2" xfId="11420" xr:uid="{F7EA4AF1-1464-4098-8FEF-D107BE0DB3CB}"/>
    <cellStyle name="20% - Accent6 3 6 4 3" xfId="11421" xr:uid="{D744C4DC-63AC-44B8-BC8D-34DEAC63BEB4}"/>
    <cellStyle name="20% - Accent6 3 6 5" xfId="11422" xr:uid="{F8FF2943-B2D8-424E-A8DA-822E124CD101}"/>
    <cellStyle name="20% - Accent6 3 6 5 2" xfId="11423" xr:uid="{1F7091EA-84BF-48BC-9729-E1F274915987}"/>
    <cellStyle name="20% - Accent6 3 6 6" xfId="11424" xr:uid="{1A9E0D49-D5E7-4032-990A-424DCDC0C455}"/>
    <cellStyle name="20% - Accent6 3 7" xfId="11425" xr:uid="{CD2981AC-685D-48AC-859C-89D7B9615339}"/>
    <cellStyle name="20% - Accent6 3 7 2" xfId="11426" xr:uid="{E1348F27-8ABF-4A36-93CF-0447B279C9BF}"/>
    <cellStyle name="20% - Accent6 3 7 2 2" xfId="11427" xr:uid="{4919DC98-FB27-46FE-B1AB-576F10B8C6EA}"/>
    <cellStyle name="20% - Accent6 3 7 2 2 2" xfId="11428" xr:uid="{E0517444-1DAA-48AB-A617-9BCDFBF13C8D}"/>
    <cellStyle name="20% - Accent6 3 7 2 3" xfId="11429" xr:uid="{F10ECD9C-22E4-450B-92A8-15B44858CC5D}"/>
    <cellStyle name="20% - Accent6 3 7 3" xfId="11430" xr:uid="{E432E31A-9D95-4B08-80A3-552DE70AD16B}"/>
    <cellStyle name="20% - Accent6 3 7 3 2" xfId="11431" xr:uid="{DCF9CD3B-C895-4AFA-A950-D0B3254D08C5}"/>
    <cellStyle name="20% - Accent6 3 7 3 2 2" xfId="11432" xr:uid="{743D5822-F596-4E21-8314-13E9B024256A}"/>
    <cellStyle name="20% - Accent6 3 7 3 3" xfId="11433" xr:uid="{BC886B66-DA67-4785-A6D0-08976090BB50}"/>
    <cellStyle name="20% - Accent6 3 7 4" xfId="11434" xr:uid="{2AEAB949-6F95-40CD-852C-C4B539B7C522}"/>
    <cellStyle name="20% - Accent6 3 7 4 2" xfId="11435" xr:uid="{2D2778C0-8659-4213-BD43-8E79A3403FEA}"/>
    <cellStyle name="20% - Accent6 3 7 4 2 2" xfId="11436" xr:uid="{611BCDA6-0D8B-40E8-8351-8970ABECBD21}"/>
    <cellStyle name="20% - Accent6 3 7 4 3" xfId="11437" xr:uid="{8AC6FC00-5136-4DD2-A27E-C9C65CC0108B}"/>
    <cellStyle name="20% - Accent6 3 7 5" xfId="11438" xr:uid="{B69CC799-709F-4F2E-8883-0D20499BF32C}"/>
    <cellStyle name="20% - Accent6 3 7 5 2" xfId="11439" xr:uid="{4AA0C195-5AD4-4C02-9103-305E332BF2C4}"/>
    <cellStyle name="20% - Accent6 3 7 6" xfId="11440" xr:uid="{001FD190-80D5-4E6A-B43B-4F60AE43DB66}"/>
    <cellStyle name="20% - Accent6 3 8" xfId="11441" xr:uid="{0D89EFF0-20DE-4AFF-81D6-7367487CC581}"/>
    <cellStyle name="20% - Accent6 3 8 2" xfId="11442" xr:uid="{CCD1B761-79A4-4E9C-86FE-E93A59745AD6}"/>
    <cellStyle name="20% - Accent6 3 8 2 2" xfId="11443" xr:uid="{49F70CD0-600E-4909-B74B-CE4F063AC9FA}"/>
    <cellStyle name="20% - Accent6 3 8 2 2 2" xfId="11444" xr:uid="{EA5C318F-9F5F-4549-931D-D4B95B049557}"/>
    <cellStyle name="20% - Accent6 3 8 2 3" xfId="11445" xr:uid="{81640A38-99EA-4012-BA6C-163A3D8C27F0}"/>
    <cellStyle name="20% - Accent6 3 8 3" xfId="11446" xr:uid="{D3C304D2-CF9C-4102-BE8F-2167E8E69D61}"/>
    <cellStyle name="20% - Accent6 3 8 3 2" xfId="11447" xr:uid="{974C20E9-83F2-49D9-B0A7-601C48EEC427}"/>
    <cellStyle name="20% - Accent6 3 8 3 2 2" xfId="11448" xr:uid="{DBB15F75-4F7F-4BF2-831F-8EC6B1C72026}"/>
    <cellStyle name="20% - Accent6 3 8 3 3" xfId="11449" xr:uid="{6E951049-A69E-4D09-A2A7-1B01D31C1B51}"/>
    <cellStyle name="20% - Accent6 3 8 4" xfId="11450" xr:uid="{267B2380-8E1C-4422-AA53-66F5697B2F87}"/>
    <cellStyle name="20% - Accent6 3 8 4 2" xfId="11451" xr:uid="{D03BCFB9-E629-4007-B149-04F0238EAB36}"/>
    <cellStyle name="20% - Accent6 3 8 4 2 2" xfId="11452" xr:uid="{86688EF2-DE03-4BF0-BC5F-42C9AE635B4F}"/>
    <cellStyle name="20% - Accent6 3 8 4 3" xfId="11453" xr:uid="{CA5DE817-72BC-4897-BCF7-34337516086B}"/>
    <cellStyle name="20% - Accent6 3 8 5" xfId="11454" xr:uid="{CAC8FF8D-594E-4C0E-900B-184685D3A955}"/>
    <cellStyle name="20% - Accent6 3 8 5 2" xfId="11455" xr:uid="{775762E5-B2DA-44C0-9EBF-C86A0D9FBE15}"/>
    <cellStyle name="20% - Accent6 3 8 6" xfId="11456" xr:uid="{39F71A4B-B553-4C46-97AF-8AD62BB337FC}"/>
    <cellStyle name="20% - Accent6 3 9" xfId="11457" xr:uid="{7707553D-5237-4A88-AA55-BAB999D071E5}"/>
    <cellStyle name="20% - Accent6 3 9 2" xfId="11458" xr:uid="{52BB6B85-DE09-4C7F-9386-A0F56D1BCD0F}"/>
    <cellStyle name="20% - Accent6 3 9 2 2" xfId="11459" xr:uid="{6B59E1E4-D112-4A27-9F71-D03C117738B5}"/>
    <cellStyle name="20% - Accent6 3 9 2 2 2" xfId="11460" xr:uid="{B3B39649-3F1F-4961-9E14-B5A9B0A0193C}"/>
    <cellStyle name="20% - Accent6 3 9 2 3" xfId="11461" xr:uid="{4990559A-59AF-42C6-8C86-748447A49EB2}"/>
    <cellStyle name="20% - Accent6 3 9 3" xfId="11462" xr:uid="{96E4E211-D49F-4294-A856-D4EE861B63D0}"/>
    <cellStyle name="20% - Accent6 3 9 3 2" xfId="11463" xr:uid="{7BDACB7F-18F4-489F-9557-47A1718C001B}"/>
    <cellStyle name="20% - Accent6 3 9 3 2 2" xfId="11464" xr:uid="{FC2A1E1E-ED45-4385-8D1B-E13287815780}"/>
    <cellStyle name="20% - Accent6 3 9 3 3" xfId="11465" xr:uid="{81055E7D-F1C0-4E2F-8A1D-3A2E8505ED8F}"/>
    <cellStyle name="20% - Accent6 3 9 4" xfId="11466" xr:uid="{2165B6A9-E9A5-48BE-BA8F-85C68940433C}"/>
    <cellStyle name="20% - Accent6 3 9 4 2" xfId="11467" xr:uid="{7B21AC2F-6423-4014-AD88-A0C379DA2939}"/>
    <cellStyle name="20% - Accent6 3 9 4 2 2" xfId="11468" xr:uid="{4EDD8A53-5A69-463A-B4D7-C01499E6EE3E}"/>
    <cellStyle name="20% - Accent6 3 9 4 3" xfId="11469" xr:uid="{B9B88655-6A36-456E-B2C1-143EC86E8FBC}"/>
    <cellStyle name="20% - Accent6 3 9 5" xfId="11470" xr:uid="{D90C7777-8F7F-461B-8686-654D8A16E5B8}"/>
    <cellStyle name="20% - Accent6 3 9 5 2" xfId="11471" xr:uid="{1728F3F7-27FE-4010-8C3E-15905F87D126}"/>
    <cellStyle name="20% - Accent6 3 9 6" xfId="11472" xr:uid="{751EDD0B-916D-4B03-B04F-6EE2B194B717}"/>
    <cellStyle name="20% - Accent6 4" xfId="11473" xr:uid="{69D318C1-9FA2-4007-8E75-9ED3C487273F}"/>
    <cellStyle name="20% - Accent6 4 10" xfId="11474" xr:uid="{1AB1E0D8-6E5A-47AD-B04B-BBE144225524}"/>
    <cellStyle name="20% - Accent6 4 10 2" xfId="11475" xr:uid="{60460471-94EC-4527-A283-874BE2884526}"/>
    <cellStyle name="20% - Accent6 4 10 2 2" xfId="11476" xr:uid="{D29894C5-56F4-4810-B744-9A725544B7A2}"/>
    <cellStyle name="20% - Accent6 4 10 2 2 2" xfId="11477" xr:uid="{FF23F98D-FD04-4274-9A07-283BD4C84049}"/>
    <cellStyle name="20% - Accent6 4 10 2 3" xfId="11478" xr:uid="{EEB93311-E42A-4F54-A3CA-25CF4FB73D22}"/>
    <cellStyle name="20% - Accent6 4 10 3" xfId="11479" xr:uid="{355ECCAB-5562-4E64-B26D-3BCFB3226CDD}"/>
    <cellStyle name="20% - Accent6 4 10 3 2" xfId="11480" xr:uid="{03B37145-857E-4978-B7C8-7905A3C65B19}"/>
    <cellStyle name="20% - Accent6 4 10 3 2 2" xfId="11481" xr:uid="{6150FF64-8079-4172-AC66-9F284624EAA3}"/>
    <cellStyle name="20% - Accent6 4 10 3 3" xfId="11482" xr:uid="{76EA32C5-D113-49E2-8565-FDDB02F2CD92}"/>
    <cellStyle name="20% - Accent6 4 10 4" xfId="11483" xr:uid="{50680A11-3B9A-4792-9807-1765C494C919}"/>
    <cellStyle name="20% - Accent6 4 10 4 2" xfId="11484" xr:uid="{85024775-7AE0-4E63-AB1E-CA732168A746}"/>
    <cellStyle name="20% - Accent6 4 10 4 2 2" xfId="11485" xr:uid="{701994C1-E707-468D-A9C0-4E5410FFC82A}"/>
    <cellStyle name="20% - Accent6 4 10 4 3" xfId="11486" xr:uid="{F3ECD1EB-46E6-4DCC-B2B0-C847F69CE21B}"/>
    <cellStyle name="20% - Accent6 4 10 5" xfId="11487" xr:uid="{B6024EF6-05ED-4A31-AC58-EC0C6988EC53}"/>
    <cellStyle name="20% - Accent6 4 10 5 2" xfId="11488" xr:uid="{CD368BA8-164E-4D92-8C27-1C0021BD1C02}"/>
    <cellStyle name="20% - Accent6 4 10 6" xfId="11489" xr:uid="{84EFA97B-F78A-4D06-BD9C-2CAD75DFD33E}"/>
    <cellStyle name="20% - Accent6 4 11" xfId="11490" xr:uid="{7DC0AE4B-F80C-487C-9959-8E78E870CA58}"/>
    <cellStyle name="20% - Accent6 4 11 2" xfId="11491" xr:uid="{23A17F5D-1580-4576-A930-706821934C48}"/>
    <cellStyle name="20% - Accent6 4 11 2 2" xfId="11492" xr:uid="{F7892986-E84C-47EB-B65A-8C188B097F3F}"/>
    <cellStyle name="20% - Accent6 4 11 3" xfId="11493" xr:uid="{DFBF88B5-E015-4816-AEC6-DBEB9F6D4740}"/>
    <cellStyle name="20% - Accent6 4 12" xfId="11494" xr:uid="{569ED47B-A589-440D-A658-2023BE15488A}"/>
    <cellStyle name="20% - Accent6 4 12 2" xfId="11495" xr:uid="{545B1021-7B7D-49B6-86A7-D94611F3C082}"/>
    <cellStyle name="20% - Accent6 4 12 2 2" xfId="11496" xr:uid="{E314CE95-FF24-492E-B45F-E142A36F88B2}"/>
    <cellStyle name="20% - Accent6 4 12 3" xfId="11497" xr:uid="{3C2B1A28-40B3-417E-BBCC-2522B60A0C3F}"/>
    <cellStyle name="20% - Accent6 4 13" xfId="11498" xr:uid="{98994420-3FD3-46EA-9504-EFEFE5EEEBD0}"/>
    <cellStyle name="20% - Accent6 4 13 2" xfId="11499" xr:uid="{A6ECE690-41AC-4D59-8D75-89088A0019C8}"/>
    <cellStyle name="20% - Accent6 4 13 2 2" xfId="11500" xr:uid="{4A29D850-7A87-4DFC-9EC5-B6478FB99A60}"/>
    <cellStyle name="20% - Accent6 4 13 3" xfId="11501" xr:uid="{E33BEAEB-B715-48DC-8585-1CC8765C2F12}"/>
    <cellStyle name="20% - Accent6 4 14" xfId="11502" xr:uid="{E8ECE312-EEED-4241-9595-80BDDDB924CD}"/>
    <cellStyle name="20% - Accent6 4 14 2" xfId="11503" xr:uid="{B9838F57-2AD8-48AD-A23C-74E8C2BB5C06}"/>
    <cellStyle name="20% - Accent6 4 14 2 2" xfId="11504" xr:uid="{CD019B64-362B-4717-8468-AD7D892722C5}"/>
    <cellStyle name="20% - Accent6 4 14 3" xfId="11505" xr:uid="{8BC8AFBA-4BB6-4E71-94D0-66DC0E3993FA}"/>
    <cellStyle name="20% - Accent6 4 15" xfId="11506" xr:uid="{6797672D-3167-4CEB-B157-565ADF29DA4A}"/>
    <cellStyle name="20% - Accent6 4 15 2" xfId="11507" xr:uid="{BB335E7C-71FC-4C9C-8116-C19824F0FA50}"/>
    <cellStyle name="20% - Accent6 4 16" xfId="11508" xr:uid="{86327823-1040-442A-B38A-D9D9A8CBB156}"/>
    <cellStyle name="20% - Accent6 4 2" xfId="11509" xr:uid="{ABF9F77C-E7EE-4685-9821-DF591E155D4D}"/>
    <cellStyle name="20% - Accent6 4 2 2" xfId="11510" xr:uid="{C72714DF-DCCC-4396-A6C9-4758A7D663D6}"/>
    <cellStyle name="20% - Accent6 4 2 2 2" xfId="11511" xr:uid="{F78E6B3D-0547-4106-92C5-181A527B240C}"/>
    <cellStyle name="20% - Accent6 4 2 2 2 2" xfId="11512" xr:uid="{5DD2A06A-C6B3-4560-8576-54249E88D382}"/>
    <cellStyle name="20% - Accent6 4 2 2 2 2 2" xfId="11513" xr:uid="{857C4263-5E2A-4ECB-83B7-3F83B4E6250C}"/>
    <cellStyle name="20% - Accent6 4 2 2 2 2 2 2" xfId="11514" xr:uid="{5AF344D6-AFCE-4D24-9164-243D1AE67C6A}"/>
    <cellStyle name="20% - Accent6 4 2 2 2 2 3" xfId="11515" xr:uid="{677EBFDA-3033-4451-A38A-F5D37B049691}"/>
    <cellStyle name="20% - Accent6 4 2 2 2 3" xfId="11516" xr:uid="{5595F901-9519-4F18-BC02-EEAF457FDBF2}"/>
    <cellStyle name="20% - Accent6 4 2 2 2 3 2" xfId="11517" xr:uid="{DD48EF22-3E3F-4AA1-9748-B832EA14FF93}"/>
    <cellStyle name="20% - Accent6 4 2 2 2 3 2 2" xfId="11518" xr:uid="{ABD19061-7AE0-4397-8F39-F07BF1C3D625}"/>
    <cellStyle name="20% - Accent6 4 2 2 2 3 3" xfId="11519" xr:uid="{9AC94BB3-5BED-4574-B0B6-497F1C5509D5}"/>
    <cellStyle name="20% - Accent6 4 2 2 2 4" xfId="11520" xr:uid="{E057AB8D-51FC-456B-94D1-A208EC082104}"/>
    <cellStyle name="20% - Accent6 4 2 2 2 4 2" xfId="11521" xr:uid="{79ECB6A7-5B12-4A7E-A3D6-4F72866588EC}"/>
    <cellStyle name="20% - Accent6 4 2 2 2 4 2 2" xfId="11522" xr:uid="{D452C112-A269-4312-9C6C-949B53E16A47}"/>
    <cellStyle name="20% - Accent6 4 2 2 2 4 3" xfId="11523" xr:uid="{77253555-1421-48C7-A667-EBFF6EBE874E}"/>
    <cellStyle name="20% - Accent6 4 2 2 2 5" xfId="11524" xr:uid="{DD2677C5-23A0-49C0-BE8F-F3CFD7E0FBE7}"/>
    <cellStyle name="20% - Accent6 4 2 2 2 5 2" xfId="11525" xr:uid="{B5F77012-0A43-45D0-A4CA-52342B8FA62E}"/>
    <cellStyle name="20% - Accent6 4 2 2 2 6" xfId="11526" xr:uid="{B42A4AA4-6AEA-424A-82B3-6EF3AA86A32B}"/>
    <cellStyle name="20% - Accent6 4 2 2 3" xfId="11527" xr:uid="{290826FD-0001-4BC5-A5A8-F79335CF1A2E}"/>
    <cellStyle name="20% - Accent6 4 2 2 3 2" xfId="11528" xr:uid="{C80A9C66-53B8-4296-B52D-08A7EB3A2CB1}"/>
    <cellStyle name="20% - Accent6 4 2 2 3 2 2" xfId="11529" xr:uid="{A7B384FA-5D13-489B-BE10-FAE9F1950513}"/>
    <cellStyle name="20% - Accent6 4 2 2 3 3" xfId="11530" xr:uid="{E31478AB-FB68-4637-AFF5-09C5EAE0363E}"/>
    <cellStyle name="20% - Accent6 4 2 2 4" xfId="11531" xr:uid="{9281B74D-3ABE-4100-8266-E74F1ACC3D23}"/>
    <cellStyle name="20% - Accent6 4 2 2 4 2" xfId="11532" xr:uid="{F83A4D08-90FA-42F3-843A-F3CC978DF644}"/>
    <cellStyle name="20% - Accent6 4 2 2 4 2 2" xfId="11533" xr:uid="{EF7E780E-8FCD-42D8-9133-E7ECC3C9AEAE}"/>
    <cellStyle name="20% - Accent6 4 2 2 4 3" xfId="11534" xr:uid="{725603F6-1198-4C63-96FD-D2CB6240B80E}"/>
    <cellStyle name="20% - Accent6 4 2 2 5" xfId="11535" xr:uid="{A7ECEB86-5AC0-41ED-9136-018DB8ED8482}"/>
    <cellStyle name="20% - Accent6 4 2 2 5 2" xfId="11536" xr:uid="{041E3348-E27A-4F05-96BE-C11E858ABFE0}"/>
    <cellStyle name="20% - Accent6 4 2 2 5 2 2" xfId="11537" xr:uid="{55B9EBE0-8E6B-4215-AE61-E778C484A534}"/>
    <cellStyle name="20% - Accent6 4 2 2 5 3" xfId="11538" xr:uid="{B76811C2-DCE4-404E-AEFB-6C82A78B9F01}"/>
    <cellStyle name="20% - Accent6 4 2 2 6" xfId="11539" xr:uid="{8B1179B3-7C0C-4EA9-8BBC-623DCF139F36}"/>
    <cellStyle name="20% - Accent6 4 2 2 6 2" xfId="11540" xr:uid="{9FD58F69-65F9-4265-8166-670B24283296}"/>
    <cellStyle name="20% - Accent6 4 2 2 7" xfId="11541" xr:uid="{B43D045B-55E3-41AB-BB73-CBFADDE4438D}"/>
    <cellStyle name="20% - Accent6 4 2 3" xfId="11542" xr:uid="{C89C11ED-2DF7-4397-85E5-1DD08851F819}"/>
    <cellStyle name="20% - Accent6 4 2 3 2" xfId="11543" xr:uid="{7B37BF27-417C-4D0E-B523-6DDE61E1C8F6}"/>
    <cellStyle name="20% - Accent6 4 2 3 2 2" xfId="11544" xr:uid="{E23A3A61-2E7C-40D6-9948-DFD2D574894D}"/>
    <cellStyle name="20% - Accent6 4 2 3 2 2 2" xfId="11545" xr:uid="{334E6A51-6D0B-4497-836A-A51A05291B54}"/>
    <cellStyle name="20% - Accent6 4 2 3 2 3" xfId="11546" xr:uid="{D782E018-6C9D-42BD-8026-ECD26D6219E7}"/>
    <cellStyle name="20% - Accent6 4 2 3 3" xfId="11547" xr:uid="{B72FE370-DDE8-4775-BEAD-20BDE382FCF6}"/>
    <cellStyle name="20% - Accent6 4 2 3 3 2" xfId="11548" xr:uid="{0FF25723-A232-4C92-8049-814E952CDBAC}"/>
    <cellStyle name="20% - Accent6 4 2 3 3 2 2" xfId="11549" xr:uid="{6C9097E9-3EAC-4F48-AF84-F600A553F0B7}"/>
    <cellStyle name="20% - Accent6 4 2 3 3 3" xfId="11550" xr:uid="{155FE88A-49F9-4977-BACB-AD1C9CB0F497}"/>
    <cellStyle name="20% - Accent6 4 2 3 4" xfId="11551" xr:uid="{8686A065-30FC-4A30-9567-31902C6C87D1}"/>
    <cellStyle name="20% - Accent6 4 2 3 4 2" xfId="11552" xr:uid="{9B3AAB2C-B2DE-4F3C-8D6D-A60FB61FBB71}"/>
    <cellStyle name="20% - Accent6 4 2 3 4 2 2" xfId="11553" xr:uid="{AC5BB309-FAE1-426D-B271-D214442992F5}"/>
    <cellStyle name="20% - Accent6 4 2 3 4 3" xfId="11554" xr:uid="{EDFE827D-0C45-4CC5-9704-643AD9F18BB5}"/>
    <cellStyle name="20% - Accent6 4 2 3 5" xfId="11555" xr:uid="{40C6535C-0495-412B-9BF5-92F92034E626}"/>
    <cellStyle name="20% - Accent6 4 2 3 5 2" xfId="11556" xr:uid="{63E05C94-EE97-4C0C-8C2E-A43D2F37FB12}"/>
    <cellStyle name="20% - Accent6 4 2 3 6" xfId="11557" xr:uid="{0C32B0FC-32CD-4FB4-9A41-D589FBA4F84E}"/>
    <cellStyle name="20% - Accent6 4 2 4" xfId="11558" xr:uid="{55D147EF-1397-42CB-9EEB-2EA493424657}"/>
    <cellStyle name="20% - Accent6 4 2 4 2" xfId="11559" xr:uid="{A6CA8647-0983-424C-8695-5C59581CD3F3}"/>
    <cellStyle name="20% - Accent6 4 2 4 2 2" xfId="11560" xr:uid="{A806AE6A-9EB7-4951-9870-28F78920322E}"/>
    <cellStyle name="20% - Accent6 4 2 4 3" xfId="11561" xr:uid="{7930DA2E-7A9A-41CE-A155-58B02A3D3972}"/>
    <cellStyle name="20% - Accent6 4 2 5" xfId="11562" xr:uid="{443F8735-BA50-41F3-ACB8-EDD320375A39}"/>
    <cellStyle name="20% - Accent6 4 2 5 2" xfId="11563" xr:uid="{E3BB7B84-A66C-45D0-A00F-3BA7AF51E6FC}"/>
    <cellStyle name="20% - Accent6 4 2 5 2 2" xfId="11564" xr:uid="{ACDD2940-6F3F-4E69-B5C8-9CDC14DB4C08}"/>
    <cellStyle name="20% - Accent6 4 2 5 3" xfId="11565" xr:uid="{30C861DA-125D-4458-909E-FA71C5C6A5FF}"/>
    <cellStyle name="20% - Accent6 4 2 6" xfId="11566" xr:uid="{332C6D59-B593-4D60-A3AD-CE1BC8CA72BA}"/>
    <cellStyle name="20% - Accent6 4 2 6 2" xfId="11567" xr:uid="{062A1984-36CF-4760-BC20-95FB6DC51239}"/>
    <cellStyle name="20% - Accent6 4 2 6 2 2" xfId="11568" xr:uid="{323C7096-8A94-4D1E-A4EF-625C1FD86524}"/>
    <cellStyle name="20% - Accent6 4 2 6 3" xfId="11569" xr:uid="{DE149E38-A76D-4054-BEA8-67F43F933B34}"/>
    <cellStyle name="20% - Accent6 4 2 7" xfId="11570" xr:uid="{B6E8D18B-D63E-4914-9699-CBD2CA167B4A}"/>
    <cellStyle name="20% - Accent6 4 2 7 2" xfId="11571" xr:uid="{6D25F148-7652-4458-B89A-C115C77DE975}"/>
    <cellStyle name="20% - Accent6 4 2 8" xfId="11572" xr:uid="{015E5942-1597-4983-B7DD-43D3C4BEE65C}"/>
    <cellStyle name="20% - Accent6 4 3" xfId="11573" xr:uid="{8CC39D4C-A718-48C7-B1C6-458C1011B910}"/>
    <cellStyle name="20% - Accent6 4 3 2" xfId="11574" xr:uid="{B32C54BB-B11C-463A-801F-158E976ACCCE}"/>
    <cellStyle name="20% - Accent6 4 3 2 2" xfId="11575" xr:uid="{080FC22A-D495-48C8-98B0-11196F789D29}"/>
    <cellStyle name="20% - Accent6 4 3 2 2 2" xfId="11576" xr:uid="{88B029E4-D653-4FAA-AEA6-7842040FE26B}"/>
    <cellStyle name="20% - Accent6 4 3 2 2 2 2" xfId="11577" xr:uid="{CA975E6F-26BD-4B66-AE4C-F2F4F5A6331D}"/>
    <cellStyle name="20% - Accent6 4 3 2 2 2 2 2" xfId="11578" xr:uid="{655D061D-4E44-468C-ABDE-EF813C906601}"/>
    <cellStyle name="20% - Accent6 4 3 2 2 2 3" xfId="11579" xr:uid="{F723E3BC-3C91-47CA-979C-6EF8AB869798}"/>
    <cellStyle name="20% - Accent6 4 3 2 2 3" xfId="11580" xr:uid="{DD3F3089-7C8B-4DA2-9E1D-ABB19B26F813}"/>
    <cellStyle name="20% - Accent6 4 3 2 2 3 2" xfId="11581" xr:uid="{E16F11B9-990B-426E-8486-AA738BFFAC68}"/>
    <cellStyle name="20% - Accent6 4 3 2 2 3 2 2" xfId="11582" xr:uid="{9FACCFF6-69A3-4FD4-9376-F3DE4B92BD7A}"/>
    <cellStyle name="20% - Accent6 4 3 2 2 3 3" xfId="11583" xr:uid="{DED5C20C-60A7-4440-A779-2D32B4940B1F}"/>
    <cellStyle name="20% - Accent6 4 3 2 2 4" xfId="11584" xr:uid="{7C2BF437-F601-4764-965D-23DCBEA10B66}"/>
    <cellStyle name="20% - Accent6 4 3 2 2 4 2" xfId="11585" xr:uid="{9DF867B3-926E-42AD-BBBF-BEB956C2EE24}"/>
    <cellStyle name="20% - Accent6 4 3 2 2 4 2 2" xfId="11586" xr:uid="{B439DC7C-CC6C-40DD-90C8-30CC7296D195}"/>
    <cellStyle name="20% - Accent6 4 3 2 2 4 3" xfId="11587" xr:uid="{4E4B9C8E-61A6-4C14-AB95-6588D91C0DB8}"/>
    <cellStyle name="20% - Accent6 4 3 2 2 5" xfId="11588" xr:uid="{449E4374-1276-47B1-B259-A9E625FC9C1A}"/>
    <cellStyle name="20% - Accent6 4 3 2 2 5 2" xfId="11589" xr:uid="{63A38684-1CA7-4BD9-9D46-9E5A80DED41F}"/>
    <cellStyle name="20% - Accent6 4 3 2 2 6" xfId="11590" xr:uid="{43EA463D-87F6-4621-A044-B02738C725C7}"/>
    <cellStyle name="20% - Accent6 4 3 2 3" xfId="11591" xr:uid="{D02C9FE9-04EF-4248-8DB0-BC9AE453005A}"/>
    <cellStyle name="20% - Accent6 4 3 2 3 2" xfId="11592" xr:uid="{17403428-133F-4FCB-9C42-03904C6E4AC4}"/>
    <cellStyle name="20% - Accent6 4 3 2 3 2 2" xfId="11593" xr:uid="{1151BD9F-DD20-4BB7-BFD1-9BC36C1B1641}"/>
    <cellStyle name="20% - Accent6 4 3 2 3 3" xfId="11594" xr:uid="{D662CAE2-D85B-4C0A-B6F1-CE174BE80975}"/>
    <cellStyle name="20% - Accent6 4 3 2 4" xfId="11595" xr:uid="{0C011C89-2AA4-4E3F-B110-20C172EB2E74}"/>
    <cellStyle name="20% - Accent6 4 3 2 4 2" xfId="11596" xr:uid="{72951CC1-C781-436B-8CFF-EFC735000574}"/>
    <cellStyle name="20% - Accent6 4 3 2 4 2 2" xfId="11597" xr:uid="{C58A1B2F-8576-4E72-B7D1-90F92D8BB7C1}"/>
    <cellStyle name="20% - Accent6 4 3 2 4 3" xfId="11598" xr:uid="{FA925355-E29E-40F1-828F-0ABB8959391C}"/>
    <cellStyle name="20% - Accent6 4 3 2 5" xfId="11599" xr:uid="{C143EC5C-46AD-44D0-8EF2-5CA156BBB7FA}"/>
    <cellStyle name="20% - Accent6 4 3 2 5 2" xfId="11600" xr:uid="{1E44F9C5-5F4A-4A88-BDAA-58E02D7B7055}"/>
    <cellStyle name="20% - Accent6 4 3 2 5 2 2" xfId="11601" xr:uid="{73F2EFFC-9AC6-41F5-9A2F-0F4FCCB8F390}"/>
    <cellStyle name="20% - Accent6 4 3 2 5 3" xfId="11602" xr:uid="{EC2D2777-742B-4B96-81B8-4BB3219708C9}"/>
    <cellStyle name="20% - Accent6 4 3 2 6" xfId="11603" xr:uid="{8C16C30D-7480-418F-9BD3-D6B3CE24908D}"/>
    <cellStyle name="20% - Accent6 4 3 2 6 2" xfId="11604" xr:uid="{71514E8B-AFA4-40BC-9202-250C9F1DB56D}"/>
    <cellStyle name="20% - Accent6 4 3 2 7" xfId="11605" xr:uid="{C3B68009-94C8-412B-9953-7EAFB530EB63}"/>
    <cellStyle name="20% - Accent6 4 3 3" xfId="11606" xr:uid="{31469A01-0776-4C55-A591-C35447BDF18E}"/>
    <cellStyle name="20% - Accent6 4 3 3 2" xfId="11607" xr:uid="{DF583370-DC48-4F64-A458-78B0468D6D9C}"/>
    <cellStyle name="20% - Accent6 4 3 3 2 2" xfId="11608" xr:uid="{18AEE999-2EC1-4D0C-B9F9-A329D9086B7D}"/>
    <cellStyle name="20% - Accent6 4 3 3 2 2 2" xfId="11609" xr:uid="{1F1F6A2B-813D-42A0-A784-8E94DC5E92B7}"/>
    <cellStyle name="20% - Accent6 4 3 3 2 3" xfId="11610" xr:uid="{95C9BD01-E943-42CB-8D2B-B0CDFD014636}"/>
    <cellStyle name="20% - Accent6 4 3 3 3" xfId="11611" xr:uid="{658799B0-8640-40AD-BD48-82AE79E91B30}"/>
    <cellStyle name="20% - Accent6 4 3 3 3 2" xfId="11612" xr:uid="{A77E12DE-87DB-40A1-8006-528F7F33CDCC}"/>
    <cellStyle name="20% - Accent6 4 3 3 3 2 2" xfId="11613" xr:uid="{2F656066-06D8-4286-8461-B0224B7020C3}"/>
    <cellStyle name="20% - Accent6 4 3 3 3 3" xfId="11614" xr:uid="{C76CD175-FD86-4A79-99A0-B70D52D3A1A1}"/>
    <cellStyle name="20% - Accent6 4 3 3 4" xfId="11615" xr:uid="{3E040598-98F1-4D10-BD2D-479605B33749}"/>
    <cellStyle name="20% - Accent6 4 3 3 4 2" xfId="11616" xr:uid="{B87BE122-274D-4E42-9F7C-36A58EBE22B7}"/>
    <cellStyle name="20% - Accent6 4 3 3 4 2 2" xfId="11617" xr:uid="{CF33A5EF-828A-4F61-85A1-76F5E1046F3C}"/>
    <cellStyle name="20% - Accent6 4 3 3 4 3" xfId="11618" xr:uid="{3B7AA8ED-F3B0-434B-A097-0B2DDDDAE788}"/>
    <cellStyle name="20% - Accent6 4 3 3 5" xfId="11619" xr:uid="{58A778C7-A5E8-4DB3-B0EE-2048E88566FD}"/>
    <cellStyle name="20% - Accent6 4 3 3 5 2" xfId="11620" xr:uid="{69271F35-5BE0-486E-8267-CA948C9D0E09}"/>
    <cellStyle name="20% - Accent6 4 3 3 6" xfId="11621" xr:uid="{A150D5EA-047B-40B6-ACDB-E4DB1F981F3D}"/>
    <cellStyle name="20% - Accent6 4 3 4" xfId="11622" xr:uid="{305A3872-92D4-4372-81CD-10AB304BF304}"/>
    <cellStyle name="20% - Accent6 4 3 4 2" xfId="11623" xr:uid="{7EF3C4EC-6048-4DFE-97AC-9BFEE0632CCD}"/>
    <cellStyle name="20% - Accent6 4 3 4 2 2" xfId="11624" xr:uid="{E6836B5E-0DAC-471E-9FA4-9F180D5711C4}"/>
    <cellStyle name="20% - Accent6 4 3 4 3" xfId="11625" xr:uid="{43E19144-5252-44B4-8AD8-93EFE374F123}"/>
    <cellStyle name="20% - Accent6 4 3 5" xfId="11626" xr:uid="{1A6ACC80-CCE1-44F1-9210-AE92945FBA95}"/>
    <cellStyle name="20% - Accent6 4 3 5 2" xfId="11627" xr:uid="{1C6BC2D0-62EA-4EA1-9E3E-52EC3E71BC1F}"/>
    <cellStyle name="20% - Accent6 4 3 5 2 2" xfId="11628" xr:uid="{1F2A743D-8D50-4058-A80B-951DD7FC68EA}"/>
    <cellStyle name="20% - Accent6 4 3 5 3" xfId="11629" xr:uid="{FDDC385D-C990-4312-8522-4070E0B842FE}"/>
    <cellStyle name="20% - Accent6 4 3 6" xfId="11630" xr:uid="{AE5A4C73-A8BC-4F83-9457-829CB5E61D26}"/>
    <cellStyle name="20% - Accent6 4 3 6 2" xfId="11631" xr:uid="{CD75F47D-D98F-4B3F-AC16-DCE4D98E441A}"/>
    <cellStyle name="20% - Accent6 4 3 6 2 2" xfId="11632" xr:uid="{E6D9BBA9-10A7-4734-B321-C4732D618F56}"/>
    <cellStyle name="20% - Accent6 4 3 6 3" xfId="11633" xr:uid="{4E76EF75-49F6-4941-A8E8-919EA92CC731}"/>
    <cellStyle name="20% - Accent6 4 3 7" xfId="11634" xr:uid="{AC17F0FC-BF49-4200-AA29-BFA6484AD5C9}"/>
    <cellStyle name="20% - Accent6 4 3 7 2" xfId="11635" xr:uid="{FB9E48A4-766C-4069-8A1B-B91B7F62C2EF}"/>
    <cellStyle name="20% - Accent6 4 3 8" xfId="11636" xr:uid="{01D16525-5882-4615-9E30-EF420A7465A4}"/>
    <cellStyle name="20% - Accent6 4 4" xfId="11637" xr:uid="{28CA42FE-C697-419B-AC53-B665A2BBACC7}"/>
    <cellStyle name="20% - Accent6 4 4 2" xfId="11638" xr:uid="{448503EA-6D86-4D90-A0BC-060DD2EB2D5C}"/>
    <cellStyle name="20% - Accent6 4 4 2 2" xfId="11639" xr:uid="{6A88D91F-7F8D-442D-8DA1-0AB27C00A038}"/>
    <cellStyle name="20% - Accent6 4 4 2 2 2" xfId="11640" xr:uid="{11594337-66D1-4FCD-989C-8AA0418B76F7}"/>
    <cellStyle name="20% - Accent6 4 4 2 2 2 2" xfId="11641" xr:uid="{00C7F882-671A-4034-8380-10BB13419AA8}"/>
    <cellStyle name="20% - Accent6 4 4 2 2 3" xfId="11642" xr:uid="{BFA801CB-4DB0-4EA2-B1A0-271E29602089}"/>
    <cellStyle name="20% - Accent6 4 4 2 3" xfId="11643" xr:uid="{79244F15-1548-40C4-9FCD-814286B88597}"/>
    <cellStyle name="20% - Accent6 4 4 2 3 2" xfId="11644" xr:uid="{5738B281-E142-4E70-9F94-260CC5F26F1D}"/>
    <cellStyle name="20% - Accent6 4 4 2 3 2 2" xfId="11645" xr:uid="{22C0C1E7-DDFD-41EB-92A1-1C5514BC2067}"/>
    <cellStyle name="20% - Accent6 4 4 2 3 3" xfId="11646" xr:uid="{2EC184A6-228F-4DDC-97DB-727D20AEA773}"/>
    <cellStyle name="20% - Accent6 4 4 2 4" xfId="11647" xr:uid="{7599C804-EA92-4FEE-B2FC-85D378DE31A3}"/>
    <cellStyle name="20% - Accent6 4 4 2 4 2" xfId="11648" xr:uid="{5FEF830C-B5BD-4A4A-A42E-B2597359B06B}"/>
    <cellStyle name="20% - Accent6 4 4 2 4 2 2" xfId="11649" xr:uid="{D7742FEE-5C9F-45E4-8ED4-41D5776FD498}"/>
    <cellStyle name="20% - Accent6 4 4 2 4 3" xfId="11650" xr:uid="{D823EF74-B910-4DDB-85F0-13F7572D9C83}"/>
    <cellStyle name="20% - Accent6 4 4 2 5" xfId="11651" xr:uid="{A8B005EC-4920-47B7-8DB1-03E131BDD0C4}"/>
    <cellStyle name="20% - Accent6 4 4 2 5 2" xfId="11652" xr:uid="{2D0B8FC6-3357-4440-A98C-5D6D24B8830A}"/>
    <cellStyle name="20% - Accent6 4 4 2 6" xfId="11653" xr:uid="{F09032D3-8734-44AA-B74A-157CD511F863}"/>
    <cellStyle name="20% - Accent6 4 4 3" xfId="11654" xr:uid="{D80AE9C9-75AB-4105-90E3-B6DD22CC3015}"/>
    <cellStyle name="20% - Accent6 4 4 3 2" xfId="11655" xr:uid="{767EDA3D-E425-4012-84B1-40C133188E3F}"/>
    <cellStyle name="20% - Accent6 4 4 3 2 2" xfId="11656" xr:uid="{A0ED4CDA-EA50-4F6F-B92F-31A7B0697005}"/>
    <cellStyle name="20% - Accent6 4 4 3 3" xfId="11657" xr:uid="{ED783800-B9ED-4E70-B1D2-952457894A89}"/>
    <cellStyle name="20% - Accent6 4 4 4" xfId="11658" xr:uid="{116F74FF-F10B-4F56-AFDC-C6EBC5EE2578}"/>
    <cellStyle name="20% - Accent6 4 4 4 2" xfId="11659" xr:uid="{6C4CCCD0-A7E2-46B2-B7CD-F57716590DF2}"/>
    <cellStyle name="20% - Accent6 4 4 4 2 2" xfId="11660" xr:uid="{D6FC3610-5615-44DC-A1D6-F46C31E9E772}"/>
    <cellStyle name="20% - Accent6 4 4 4 3" xfId="11661" xr:uid="{4F6F6F3D-4308-4107-9F94-C5C98861974B}"/>
    <cellStyle name="20% - Accent6 4 4 5" xfId="11662" xr:uid="{3CAC5631-F6B6-41A3-BB47-A16291577BE6}"/>
    <cellStyle name="20% - Accent6 4 4 5 2" xfId="11663" xr:uid="{AA12E393-2542-44D9-AF49-9A5A391F5C12}"/>
    <cellStyle name="20% - Accent6 4 4 5 2 2" xfId="11664" xr:uid="{562228E0-0CED-4B74-AF56-3ECD8517AA72}"/>
    <cellStyle name="20% - Accent6 4 4 5 3" xfId="11665" xr:uid="{A9AA1F15-965B-4092-A8BF-7274562F9769}"/>
    <cellStyle name="20% - Accent6 4 4 6" xfId="11666" xr:uid="{B620EE81-6F7F-48A3-95E3-EE93220B4EC4}"/>
    <cellStyle name="20% - Accent6 4 4 6 2" xfId="11667" xr:uid="{23D2C497-354D-4D2C-98D3-670A21FD2604}"/>
    <cellStyle name="20% - Accent6 4 4 7" xfId="11668" xr:uid="{F895569A-0BF8-402B-B984-0C7742A6D93B}"/>
    <cellStyle name="20% - Accent6 4 5" xfId="11669" xr:uid="{D4782457-7302-4801-B5AB-DAECF6592B2B}"/>
    <cellStyle name="20% - Accent6 4 5 2" xfId="11670" xr:uid="{D7B98654-FA38-4068-9E08-AEB62313E5C3}"/>
    <cellStyle name="20% - Accent6 4 5 2 2" xfId="11671" xr:uid="{9246C7DD-EB02-4A96-A2B5-FBA3F31F53AB}"/>
    <cellStyle name="20% - Accent6 4 5 2 2 2" xfId="11672" xr:uid="{8FFC2F2D-DB72-42D1-84FE-0135E785B327}"/>
    <cellStyle name="20% - Accent6 4 5 2 2 2 2" xfId="11673" xr:uid="{3681AE98-29B9-4293-ACD1-BDE121EE084F}"/>
    <cellStyle name="20% - Accent6 4 5 2 2 3" xfId="11674" xr:uid="{8B7EE60A-3161-4DF5-9C15-AC86321A6A8B}"/>
    <cellStyle name="20% - Accent6 4 5 2 3" xfId="11675" xr:uid="{7F58230B-28D2-461A-A497-1222A928C96C}"/>
    <cellStyle name="20% - Accent6 4 5 2 3 2" xfId="11676" xr:uid="{B45954DC-F1BA-4226-A14A-7FF2FA2D416D}"/>
    <cellStyle name="20% - Accent6 4 5 2 3 2 2" xfId="11677" xr:uid="{646E569C-6079-45E6-BE4E-8E98EFF857A1}"/>
    <cellStyle name="20% - Accent6 4 5 2 3 3" xfId="11678" xr:uid="{ED6235C4-8F70-404F-BD4E-19B9C75137F9}"/>
    <cellStyle name="20% - Accent6 4 5 2 4" xfId="11679" xr:uid="{85A36D21-A382-4409-97BB-C3D5E89578DF}"/>
    <cellStyle name="20% - Accent6 4 5 2 4 2" xfId="11680" xr:uid="{CBFB7314-553C-424E-8834-1CEDDE529770}"/>
    <cellStyle name="20% - Accent6 4 5 2 4 2 2" xfId="11681" xr:uid="{E8558359-5FF9-40B6-B4EA-6D12056328F3}"/>
    <cellStyle name="20% - Accent6 4 5 2 4 3" xfId="11682" xr:uid="{ADB3AD47-57DD-4D82-B128-3260D91CCB33}"/>
    <cellStyle name="20% - Accent6 4 5 2 5" xfId="11683" xr:uid="{A69090E0-9BB3-460C-84BE-3B60AF6FF39B}"/>
    <cellStyle name="20% - Accent6 4 5 2 5 2" xfId="11684" xr:uid="{86B6AC37-DFED-4D6D-AAA6-6D4E9C35165A}"/>
    <cellStyle name="20% - Accent6 4 5 2 6" xfId="11685" xr:uid="{EA7CC640-7221-4CB0-B491-655CEE2AF38E}"/>
    <cellStyle name="20% - Accent6 4 5 3" xfId="11686" xr:uid="{A603E2D7-464A-49C3-88C9-F2C218189D76}"/>
    <cellStyle name="20% - Accent6 4 5 3 2" xfId="11687" xr:uid="{CF30510B-2D0C-4D97-AE7D-536E571F5446}"/>
    <cellStyle name="20% - Accent6 4 5 3 2 2" xfId="11688" xr:uid="{A98FC62D-E502-463D-9275-B80EC9747426}"/>
    <cellStyle name="20% - Accent6 4 5 3 3" xfId="11689" xr:uid="{9AED34E4-6039-476B-8E32-96AB2BA46D24}"/>
    <cellStyle name="20% - Accent6 4 5 4" xfId="11690" xr:uid="{8F488AB9-39E6-455E-BE85-DFBA7F41B53D}"/>
    <cellStyle name="20% - Accent6 4 5 4 2" xfId="11691" xr:uid="{69DC7F68-D2BF-4688-B8C7-771C4F8B8CA4}"/>
    <cellStyle name="20% - Accent6 4 5 4 2 2" xfId="11692" xr:uid="{E874F874-5556-40E2-ADBA-50F358ADC450}"/>
    <cellStyle name="20% - Accent6 4 5 4 3" xfId="11693" xr:uid="{547AC19F-904D-43A4-B548-31AEE6DA638C}"/>
    <cellStyle name="20% - Accent6 4 5 5" xfId="11694" xr:uid="{EA729D72-78B0-4FB2-97EE-211681A13D89}"/>
    <cellStyle name="20% - Accent6 4 5 5 2" xfId="11695" xr:uid="{7CF4D810-6571-497D-B129-44E4657D6B4F}"/>
    <cellStyle name="20% - Accent6 4 5 5 2 2" xfId="11696" xr:uid="{7085A169-5857-418E-9841-07FCB3A44B7C}"/>
    <cellStyle name="20% - Accent6 4 5 5 3" xfId="11697" xr:uid="{1F4F3D36-6C9B-4D27-A383-FCDE944645A3}"/>
    <cellStyle name="20% - Accent6 4 5 6" xfId="11698" xr:uid="{47A2B705-453C-44BE-9685-9486901E575B}"/>
    <cellStyle name="20% - Accent6 4 5 6 2" xfId="11699" xr:uid="{27171396-C954-4C38-A2E6-7B03A650720B}"/>
    <cellStyle name="20% - Accent6 4 5 7" xfId="11700" xr:uid="{0E022D03-112B-44B1-B241-4A4578B0435E}"/>
    <cellStyle name="20% - Accent6 4 6" xfId="11701" xr:uid="{2E4DEFB4-27C3-4DAD-8FE7-5BE24A1917B2}"/>
    <cellStyle name="20% - Accent6 4 6 2" xfId="11702" xr:uid="{CC973C71-A01D-4363-B7A5-675CABE10A5A}"/>
    <cellStyle name="20% - Accent6 4 6 2 2" xfId="11703" xr:uid="{CACF4523-9C0C-4D7D-8CD9-5977D8176C7B}"/>
    <cellStyle name="20% - Accent6 4 6 2 2 2" xfId="11704" xr:uid="{B7BEBDBB-7F92-4556-81A9-59735430E33E}"/>
    <cellStyle name="20% - Accent6 4 6 2 3" xfId="11705" xr:uid="{0A3B2756-5C91-49EB-9C8B-E9AD16E21767}"/>
    <cellStyle name="20% - Accent6 4 6 3" xfId="11706" xr:uid="{216B12A0-B1CD-453C-B7DB-CD2FA4DE7D53}"/>
    <cellStyle name="20% - Accent6 4 6 3 2" xfId="11707" xr:uid="{895880BB-C1B7-4CD3-8EC3-3BCCDB694853}"/>
    <cellStyle name="20% - Accent6 4 6 3 2 2" xfId="11708" xr:uid="{1C719D74-6F4C-49EA-A0AC-C4FCBEC9F5C6}"/>
    <cellStyle name="20% - Accent6 4 6 3 3" xfId="11709" xr:uid="{A662C5C6-37A4-41E9-983B-D2F7338D2AEE}"/>
    <cellStyle name="20% - Accent6 4 6 4" xfId="11710" xr:uid="{E9D98310-C769-4EF6-9A53-2A65A79F2DB9}"/>
    <cellStyle name="20% - Accent6 4 6 4 2" xfId="11711" xr:uid="{8DA062C5-1E2B-4342-9CE9-F5E98921483E}"/>
    <cellStyle name="20% - Accent6 4 6 4 2 2" xfId="11712" xr:uid="{D89557EE-B282-43E2-BDE5-7875BE590E50}"/>
    <cellStyle name="20% - Accent6 4 6 4 3" xfId="11713" xr:uid="{3DEFFF46-D8CB-46D7-A6AF-76E94DF3F84C}"/>
    <cellStyle name="20% - Accent6 4 6 5" xfId="11714" xr:uid="{41BF15B9-DD7F-4914-A605-B470E7933AA0}"/>
    <cellStyle name="20% - Accent6 4 6 5 2" xfId="11715" xr:uid="{4B31F1CC-7B57-4981-A7D1-8D77800627A8}"/>
    <cellStyle name="20% - Accent6 4 6 6" xfId="11716" xr:uid="{B65BA623-7F5A-458D-8E27-6F0FDF49413B}"/>
    <cellStyle name="20% - Accent6 4 7" xfId="11717" xr:uid="{D9DABAF7-0689-4196-8E65-DBCA564AACC9}"/>
    <cellStyle name="20% - Accent6 4 7 2" xfId="11718" xr:uid="{938E5D08-B6C0-40CD-96DD-05E600F5CAE1}"/>
    <cellStyle name="20% - Accent6 4 7 2 2" xfId="11719" xr:uid="{B385C78D-17E3-4BB9-B2A4-3E1D83DAB590}"/>
    <cellStyle name="20% - Accent6 4 7 2 2 2" xfId="11720" xr:uid="{41E512B4-AF06-408C-B1F8-6E2822106B4C}"/>
    <cellStyle name="20% - Accent6 4 7 2 3" xfId="11721" xr:uid="{AC3E29A4-4621-4A6E-86D6-DA093228B76A}"/>
    <cellStyle name="20% - Accent6 4 7 3" xfId="11722" xr:uid="{1F9825BA-33A4-4270-A443-B3B6DF9A4A5A}"/>
    <cellStyle name="20% - Accent6 4 7 3 2" xfId="11723" xr:uid="{3F230D5B-83C1-4007-808C-B3C14BAF66A5}"/>
    <cellStyle name="20% - Accent6 4 7 3 2 2" xfId="11724" xr:uid="{27FBBA3B-F882-40CF-AB46-80ECC09F860F}"/>
    <cellStyle name="20% - Accent6 4 7 3 3" xfId="11725" xr:uid="{565D9761-5F5F-4D29-9232-FFD795E8AAD5}"/>
    <cellStyle name="20% - Accent6 4 7 4" xfId="11726" xr:uid="{49BE95CD-D9FE-4D29-B346-A3A43859D6F8}"/>
    <cellStyle name="20% - Accent6 4 7 4 2" xfId="11727" xr:uid="{FD441961-5C61-4812-9F39-4B93AD3C0093}"/>
    <cellStyle name="20% - Accent6 4 7 4 2 2" xfId="11728" xr:uid="{53E1B1BE-E333-4EF0-8906-BE02C85AC9B9}"/>
    <cellStyle name="20% - Accent6 4 7 4 3" xfId="11729" xr:uid="{2E9446E0-7D58-4B02-8DC5-0100B3EC282B}"/>
    <cellStyle name="20% - Accent6 4 7 5" xfId="11730" xr:uid="{AF3B3206-1F30-480D-9D8E-6CAD94F70728}"/>
    <cellStyle name="20% - Accent6 4 7 5 2" xfId="11731" xr:uid="{90F47270-B786-48C5-813D-EC5CA6F9231D}"/>
    <cellStyle name="20% - Accent6 4 7 6" xfId="11732" xr:uid="{F6120A24-C108-486E-B5C9-AB897CFBB06A}"/>
    <cellStyle name="20% - Accent6 4 8" xfId="11733" xr:uid="{0CB25291-3DC3-4C7F-A95C-0E1D6700805B}"/>
    <cellStyle name="20% - Accent6 4 8 2" xfId="11734" xr:uid="{2EFFC9C4-6073-4783-9C12-888CC3DD99E9}"/>
    <cellStyle name="20% - Accent6 4 8 2 2" xfId="11735" xr:uid="{AB4B614B-6768-4061-BCFC-D4DEFD329A14}"/>
    <cellStyle name="20% - Accent6 4 8 2 2 2" xfId="11736" xr:uid="{EA61CB17-89FE-4AC0-B8C6-57792AF500E4}"/>
    <cellStyle name="20% - Accent6 4 8 2 3" xfId="11737" xr:uid="{83A0A3B8-A36C-4063-9BC0-3CB9F9C0432B}"/>
    <cellStyle name="20% - Accent6 4 8 3" xfId="11738" xr:uid="{E96FE661-3C57-4653-9169-DA754381C6B1}"/>
    <cellStyle name="20% - Accent6 4 8 3 2" xfId="11739" xr:uid="{D58D780F-4ABB-456F-9431-21A2D3069489}"/>
    <cellStyle name="20% - Accent6 4 8 3 2 2" xfId="11740" xr:uid="{C2F6E86E-95F0-421B-9367-A326610548EB}"/>
    <cellStyle name="20% - Accent6 4 8 3 3" xfId="11741" xr:uid="{031C6731-EA5B-4AD8-A160-A93F0BD7F824}"/>
    <cellStyle name="20% - Accent6 4 8 4" xfId="11742" xr:uid="{5353AE08-62FF-45CD-9FD0-358976814FBB}"/>
    <cellStyle name="20% - Accent6 4 8 4 2" xfId="11743" xr:uid="{2E958EAC-40C3-4B42-ACCE-263DECF7EBBE}"/>
    <cellStyle name="20% - Accent6 4 8 4 2 2" xfId="11744" xr:uid="{E7F8F778-EDFF-4D4C-A815-A198922B67FE}"/>
    <cellStyle name="20% - Accent6 4 8 4 3" xfId="11745" xr:uid="{1E86DB0E-FB36-461D-958E-5C6F020CDD08}"/>
    <cellStyle name="20% - Accent6 4 8 5" xfId="11746" xr:uid="{01BE1529-1DBF-4BE8-8104-0EB9B68222FB}"/>
    <cellStyle name="20% - Accent6 4 8 5 2" xfId="11747" xr:uid="{55494B3C-BEBE-4EC9-928C-01BC213F7215}"/>
    <cellStyle name="20% - Accent6 4 8 6" xfId="11748" xr:uid="{A858A898-4060-496A-B06C-A53B4741CAEB}"/>
    <cellStyle name="20% - Accent6 4 9" xfId="11749" xr:uid="{F8CC2EEB-F1B3-428E-873D-D9B03EBA824D}"/>
    <cellStyle name="20% - Accent6 4 9 2" xfId="11750" xr:uid="{FBD2188F-03D6-408D-BB13-AA4BD4150A0C}"/>
    <cellStyle name="20% - Accent6 4 9 2 2" xfId="11751" xr:uid="{8689D3A4-4B14-4B68-9B40-28A370CE5030}"/>
    <cellStyle name="20% - Accent6 4 9 2 2 2" xfId="11752" xr:uid="{ECAC0EEF-0D38-4328-9F16-F7664E85D6B9}"/>
    <cellStyle name="20% - Accent6 4 9 2 3" xfId="11753" xr:uid="{45CDB616-3BF8-47C9-9C99-8C42E38233F9}"/>
    <cellStyle name="20% - Accent6 4 9 3" xfId="11754" xr:uid="{A295DE78-2372-41C0-BF8E-8EBB5F75F4E8}"/>
    <cellStyle name="20% - Accent6 4 9 3 2" xfId="11755" xr:uid="{891F486A-3768-443E-8C37-46A7F71C86C9}"/>
    <cellStyle name="20% - Accent6 4 9 3 2 2" xfId="11756" xr:uid="{CC95AAF1-F882-4402-B1C2-7BA1816C0A79}"/>
    <cellStyle name="20% - Accent6 4 9 3 3" xfId="11757" xr:uid="{E391016C-E36E-4F8B-B5AA-62D8E1E7829A}"/>
    <cellStyle name="20% - Accent6 4 9 4" xfId="11758" xr:uid="{C7386399-5A01-4209-9798-B81195403A9B}"/>
    <cellStyle name="20% - Accent6 4 9 4 2" xfId="11759" xr:uid="{E1641A96-E9C9-47D5-BD5F-11937265E27D}"/>
    <cellStyle name="20% - Accent6 4 9 4 2 2" xfId="11760" xr:uid="{3911A297-74C5-4D77-AFE6-C1CF6DFB7985}"/>
    <cellStyle name="20% - Accent6 4 9 4 3" xfId="11761" xr:uid="{E05EC733-103D-47FE-9D25-E44BAF62644D}"/>
    <cellStyle name="20% - Accent6 4 9 5" xfId="11762" xr:uid="{70134FD6-F98E-4797-9CA2-7546634BB5F0}"/>
    <cellStyle name="20% - Accent6 4 9 5 2" xfId="11763" xr:uid="{EC727730-175C-4640-8FD8-8920980E8F85}"/>
    <cellStyle name="20% - Accent6 4 9 6" xfId="11764" xr:uid="{A768D954-FF9E-493A-96DD-F842A5161093}"/>
    <cellStyle name="20% - Accent6 5" xfId="11765" xr:uid="{0BA41EA0-7BD1-4986-B96A-8DEBA0B6602A}"/>
    <cellStyle name="20% - Accent6 5 10" xfId="11766" xr:uid="{1A5ADEC9-31BD-4017-B94A-BF0B9A3F1325}"/>
    <cellStyle name="20% - Accent6 5 10 2" xfId="11767" xr:uid="{259F5AEB-AEDD-4ADB-8EE2-AA7C50812D60}"/>
    <cellStyle name="20% - Accent6 5 10 2 2" xfId="11768" xr:uid="{2D45DE7B-1F7A-41DF-AE67-F78B3C6B6644}"/>
    <cellStyle name="20% - Accent6 5 10 2 2 2" xfId="11769" xr:uid="{25EBBE60-8177-496F-B15C-FACA1BC09F5C}"/>
    <cellStyle name="20% - Accent6 5 10 2 3" xfId="11770" xr:uid="{4BE48872-614C-400B-B5F9-43F4A6249842}"/>
    <cellStyle name="20% - Accent6 5 10 3" xfId="11771" xr:uid="{70C4DB33-E728-4F51-BE56-68ADE5E3BBB4}"/>
    <cellStyle name="20% - Accent6 5 10 3 2" xfId="11772" xr:uid="{B7C69F94-6DBC-47BA-8BA2-CE01CA5FA892}"/>
    <cellStyle name="20% - Accent6 5 10 3 2 2" xfId="11773" xr:uid="{EFE6BF95-B9D1-4248-999D-0F586DC88E42}"/>
    <cellStyle name="20% - Accent6 5 10 3 3" xfId="11774" xr:uid="{7672450A-8614-417F-9254-DBEE6BED4DD6}"/>
    <cellStyle name="20% - Accent6 5 10 4" xfId="11775" xr:uid="{3C99947C-439D-4F9E-9965-06B4EE5B48C1}"/>
    <cellStyle name="20% - Accent6 5 10 4 2" xfId="11776" xr:uid="{1366C2FC-1EC8-4500-895B-DD9A3D659C5C}"/>
    <cellStyle name="20% - Accent6 5 10 4 2 2" xfId="11777" xr:uid="{3910E5BE-3170-4481-9E0A-6BC6FD1A3A09}"/>
    <cellStyle name="20% - Accent6 5 10 4 3" xfId="11778" xr:uid="{52CB15E2-976F-4C06-A3ED-54B44D44362C}"/>
    <cellStyle name="20% - Accent6 5 10 5" xfId="11779" xr:uid="{C91CE949-5506-4DA4-8BE3-AAE3A33838D3}"/>
    <cellStyle name="20% - Accent6 5 10 5 2" xfId="11780" xr:uid="{5ACE7FE7-340C-427F-9CE5-59D67449FECB}"/>
    <cellStyle name="20% - Accent6 5 10 6" xfId="11781" xr:uid="{946F8AEA-AED9-49C9-9847-F43946FC59BC}"/>
    <cellStyle name="20% - Accent6 5 11" xfId="11782" xr:uid="{57718DEB-93D9-4249-9F12-CCF024476297}"/>
    <cellStyle name="20% - Accent6 5 11 2" xfId="11783" xr:uid="{CE29287E-99BA-4358-898D-CD52518F35DD}"/>
    <cellStyle name="20% - Accent6 5 11 2 2" xfId="11784" xr:uid="{2A8A3DE9-4481-46E6-992A-5FDBEBF13143}"/>
    <cellStyle name="20% - Accent6 5 11 3" xfId="11785" xr:uid="{06C5A2C4-63E1-431E-BF99-C84AA81FB020}"/>
    <cellStyle name="20% - Accent6 5 12" xfId="11786" xr:uid="{A37420D1-792B-4932-8876-515717821F26}"/>
    <cellStyle name="20% - Accent6 5 12 2" xfId="11787" xr:uid="{89932A1F-3812-4B08-8C4A-801713A7105C}"/>
    <cellStyle name="20% - Accent6 5 12 2 2" xfId="11788" xr:uid="{2988669C-077F-4A6B-B378-A028DA2E38F1}"/>
    <cellStyle name="20% - Accent6 5 12 3" xfId="11789" xr:uid="{58EF301D-C7D8-4F21-8922-062508CEC463}"/>
    <cellStyle name="20% - Accent6 5 13" xfId="11790" xr:uid="{DF47CEFC-B5E2-4220-9F5D-3FA25DB3031A}"/>
    <cellStyle name="20% - Accent6 5 13 2" xfId="11791" xr:uid="{C01B79D7-5D7D-49A7-81A7-78721B8CDB3A}"/>
    <cellStyle name="20% - Accent6 5 13 2 2" xfId="11792" xr:uid="{43839899-1D34-49CD-A8B4-BA2F1A50AADF}"/>
    <cellStyle name="20% - Accent6 5 13 3" xfId="11793" xr:uid="{6A6E7FA1-D72C-4E43-9535-3AC753B86E7E}"/>
    <cellStyle name="20% - Accent6 5 14" xfId="11794" xr:uid="{0741BFB8-62E2-45FA-90A6-D8046EA84976}"/>
    <cellStyle name="20% - Accent6 5 14 2" xfId="11795" xr:uid="{122FA89E-E284-4F8F-B561-CB9E69DA035B}"/>
    <cellStyle name="20% - Accent6 5 14 2 2" xfId="11796" xr:uid="{53CF967D-0177-4375-8093-FB120DDF0076}"/>
    <cellStyle name="20% - Accent6 5 14 3" xfId="11797" xr:uid="{0DF8655B-8417-43D3-ABEA-69B66B095477}"/>
    <cellStyle name="20% - Accent6 5 15" xfId="11798" xr:uid="{DADD0851-A443-4719-8D76-E2DCA395EA4C}"/>
    <cellStyle name="20% - Accent6 5 15 2" xfId="11799" xr:uid="{740EF83F-8584-4A4D-870F-E18B210B7968}"/>
    <cellStyle name="20% - Accent6 5 16" xfId="11800" xr:uid="{0DDBF96A-885A-4FC1-87D0-7FC61CA2CED3}"/>
    <cellStyle name="20% - Accent6 5 2" xfId="11801" xr:uid="{8F9ADC26-5655-42E1-BB06-9C6302B31B31}"/>
    <cellStyle name="20% - Accent6 5 2 2" xfId="11802" xr:uid="{EB3228A5-A3CC-49D2-BC45-1DFDD3422521}"/>
    <cellStyle name="20% - Accent6 5 2 2 2" xfId="11803" xr:uid="{F6BFEE77-D988-486E-B2A9-5F19D319EA50}"/>
    <cellStyle name="20% - Accent6 5 2 2 2 2" xfId="11804" xr:uid="{93CB2EF3-EC9A-417E-8B79-05C099884927}"/>
    <cellStyle name="20% - Accent6 5 2 2 2 2 2" xfId="11805" xr:uid="{8AD5D6CB-F973-4BAD-A8E9-9C035A84E949}"/>
    <cellStyle name="20% - Accent6 5 2 2 2 2 2 2" xfId="11806" xr:uid="{415E7964-CFA2-4BB1-BA37-CDE3BC126420}"/>
    <cellStyle name="20% - Accent6 5 2 2 2 2 3" xfId="11807" xr:uid="{7EA20F95-9E5A-429B-849B-A57B63CE25D4}"/>
    <cellStyle name="20% - Accent6 5 2 2 2 3" xfId="11808" xr:uid="{889324A5-68B9-4651-9982-7979AAE2D5FC}"/>
    <cellStyle name="20% - Accent6 5 2 2 2 3 2" xfId="11809" xr:uid="{7F91CDB2-B4B4-44CC-8424-A39285B313CA}"/>
    <cellStyle name="20% - Accent6 5 2 2 2 3 2 2" xfId="11810" xr:uid="{ED99E387-8C6B-4993-AE57-FEFC87689652}"/>
    <cellStyle name="20% - Accent6 5 2 2 2 3 3" xfId="11811" xr:uid="{ABD57AFD-D77F-4A3A-B22D-294CF680D2BE}"/>
    <cellStyle name="20% - Accent6 5 2 2 2 4" xfId="11812" xr:uid="{A5CEEA8E-DF20-4344-A753-3894F430E71F}"/>
    <cellStyle name="20% - Accent6 5 2 2 2 4 2" xfId="11813" xr:uid="{DC008FA8-21A4-4577-A258-98DDEC37A567}"/>
    <cellStyle name="20% - Accent6 5 2 2 2 4 2 2" xfId="11814" xr:uid="{F842F364-BE25-4B6F-9983-590C47C547CC}"/>
    <cellStyle name="20% - Accent6 5 2 2 2 4 3" xfId="11815" xr:uid="{E88365B8-65CA-4D59-8C90-D48E3DD2459B}"/>
    <cellStyle name="20% - Accent6 5 2 2 2 5" xfId="11816" xr:uid="{562B1C28-DBE8-4948-9262-E5643998BDA6}"/>
    <cellStyle name="20% - Accent6 5 2 2 2 5 2" xfId="11817" xr:uid="{935C1763-2D29-4418-AE50-98BC5A73C6F7}"/>
    <cellStyle name="20% - Accent6 5 2 2 2 6" xfId="11818" xr:uid="{67533792-1288-4607-95D4-D67DBBD6EBD7}"/>
    <cellStyle name="20% - Accent6 5 2 2 3" xfId="11819" xr:uid="{CEAC130D-A6E1-4DDE-94EF-8A03921B5A31}"/>
    <cellStyle name="20% - Accent6 5 2 2 3 2" xfId="11820" xr:uid="{C5DB2FD9-0852-4185-83E5-0063CE41CC28}"/>
    <cellStyle name="20% - Accent6 5 2 2 3 2 2" xfId="11821" xr:uid="{6D8E43CA-833F-4B80-8D07-8FF41DDABCCA}"/>
    <cellStyle name="20% - Accent6 5 2 2 3 3" xfId="11822" xr:uid="{471E3242-1A40-432F-9929-F7E33CD208CA}"/>
    <cellStyle name="20% - Accent6 5 2 2 4" xfId="11823" xr:uid="{38901EF2-F43D-4D4A-9E87-9C46C8D53C7C}"/>
    <cellStyle name="20% - Accent6 5 2 2 4 2" xfId="11824" xr:uid="{DD9E8E03-1577-45C2-BEFE-6F0594431D49}"/>
    <cellStyle name="20% - Accent6 5 2 2 4 2 2" xfId="11825" xr:uid="{38AAEEBB-E18F-413B-A4E4-628699111108}"/>
    <cellStyle name="20% - Accent6 5 2 2 4 3" xfId="11826" xr:uid="{FC1908F4-AA28-4AB4-A914-426DCD4634AA}"/>
    <cellStyle name="20% - Accent6 5 2 2 5" xfId="11827" xr:uid="{013C3DF6-04D0-47E4-B700-4854A6E41CC1}"/>
    <cellStyle name="20% - Accent6 5 2 2 5 2" xfId="11828" xr:uid="{FC9B588F-B1F2-43F1-9548-31EFA86E6EA8}"/>
    <cellStyle name="20% - Accent6 5 2 2 5 2 2" xfId="11829" xr:uid="{6E83B474-9C19-4B5F-B408-4781501BD96A}"/>
    <cellStyle name="20% - Accent6 5 2 2 5 3" xfId="11830" xr:uid="{47972672-F00E-4BB6-924C-DDAE263C8441}"/>
    <cellStyle name="20% - Accent6 5 2 2 6" xfId="11831" xr:uid="{ACF01EC7-2B7A-4A03-A480-69CABD38F595}"/>
    <cellStyle name="20% - Accent6 5 2 2 6 2" xfId="11832" xr:uid="{944B205B-9A85-4372-BC1B-342F73B5F138}"/>
    <cellStyle name="20% - Accent6 5 2 2 7" xfId="11833" xr:uid="{BE32AAA5-1CBC-409A-8ACD-B72BA151E017}"/>
    <cellStyle name="20% - Accent6 5 2 3" xfId="11834" xr:uid="{A3F7E06B-0B63-4B7A-808E-9BD4EF3A7427}"/>
    <cellStyle name="20% - Accent6 5 2 3 2" xfId="11835" xr:uid="{D961454D-C7E8-4245-90E4-3230603B1222}"/>
    <cellStyle name="20% - Accent6 5 2 3 2 2" xfId="11836" xr:uid="{92150514-4F12-4535-BF12-BE889365B062}"/>
    <cellStyle name="20% - Accent6 5 2 3 2 2 2" xfId="11837" xr:uid="{C15F0888-DCB5-47EF-9FF4-F9F9681EF34B}"/>
    <cellStyle name="20% - Accent6 5 2 3 2 3" xfId="11838" xr:uid="{0B8E0B18-2DF3-493E-BA58-67202FD975AE}"/>
    <cellStyle name="20% - Accent6 5 2 3 3" xfId="11839" xr:uid="{94BB5DB1-B3FD-4AB4-AD95-0744B6BAD58E}"/>
    <cellStyle name="20% - Accent6 5 2 3 3 2" xfId="11840" xr:uid="{8670F632-48CF-4B03-8CC6-986801658C4B}"/>
    <cellStyle name="20% - Accent6 5 2 3 3 2 2" xfId="11841" xr:uid="{EC974BB9-C670-4735-A9B6-451BD748BDCC}"/>
    <cellStyle name="20% - Accent6 5 2 3 3 3" xfId="11842" xr:uid="{FB70C355-A101-402C-86DB-EC383CF5553E}"/>
    <cellStyle name="20% - Accent6 5 2 3 4" xfId="11843" xr:uid="{BCE05BC0-1A49-4BB7-859B-169EE09E0436}"/>
    <cellStyle name="20% - Accent6 5 2 3 4 2" xfId="11844" xr:uid="{44426F00-1AAB-47F2-B444-B93661E9160D}"/>
    <cellStyle name="20% - Accent6 5 2 3 4 2 2" xfId="11845" xr:uid="{E329A6C9-56BB-4410-9EC2-E183C9C09766}"/>
    <cellStyle name="20% - Accent6 5 2 3 4 3" xfId="11846" xr:uid="{B10A3C7A-D6A2-4081-8F29-876BF530D5AA}"/>
    <cellStyle name="20% - Accent6 5 2 3 5" xfId="11847" xr:uid="{3D512DE3-ADD7-4FFB-BF20-E5428667B958}"/>
    <cellStyle name="20% - Accent6 5 2 3 5 2" xfId="11848" xr:uid="{9135A952-5178-40D7-86BC-58F9F1707317}"/>
    <cellStyle name="20% - Accent6 5 2 3 6" xfId="11849" xr:uid="{E6F305FC-272D-4C26-AECE-04CD25202B2D}"/>
    <cellStyle name="20% - Accent6 5 2 4" xfId="11850" xr:uid="{BE1009DF-D229-415F-A613-E1C869D5D2B9}"/>
    <cellStyle name="20% - Accent6 5 2 4 2" xfId="11851" xr:uid="{AEB72EB3-B42B-49EA-8EA8-E6BD26F02905}"/>
    <cellStyle name="20% - Accent6 5 2 4 2 2" xfId="11852" xr:uid="{B10D17A8-A82F-4F5A-9814-B7F5665D38A3}"/>
    <cellStyle name="20% - Accent6 5 2 4 3" xfId="11853" xr:uid="{239A39F4-0E1E-489C-9EBD-6F2A87433EAA}"/>
    <cellStyle name="20% - Accent6 5 2 5" xfId="11854" xr:uid="{BBBD5C9A-64AA-4951-90BC-9DF17321EDAE}"/>
    <cellStyle name="20% - Accent6 5 2 5 2" xfId="11855" xr:uid="{B7AC9ACA-C780-4011-B00B-4D4FFC32BD4F}"/>
    <cellStyle name="20% - Accent6 5 2 5 2 2" xfId="11856" xr:uid="{5776A604-4BBA-4D47-87AF-0C7F0924B150}"/>
    <cellStyle name="20% - Accent6 5 2 5 3" xfId="11857" xr:uid="{2B1B7440-0326-43CE-AFCF-15303D320E46}"/>
    <cellStyle name="20% - Accent6 5 2 6" xfId="11858" xr:uid="{32698CD0-5FE3-42CC-9A9D-92F9DE91EAAB}"/>
    <cellStyle name="20% - Accent6 5 2 6 2" xfId="11859" xr:uid="{4E6229BF-1315-4BBA-B6C6-DFE0AE685C50}"/>
    <cellStyle name="20% - Accent6 5 2 6 2 2" xfId="11860" xr:uid="{D8781A2B-A59C-4647-B893-CA5954AC8425}"/>
    <cellStyle name="20% - Accent6 5 2 6 3" xfId="11861" xr:uid="{D12DD69D-8A58-4188-A08C-C6BA9C1BFD9D}"/>
    <cellStyle name="20% - Accent6 5 2 7" xfId="11862" xr:uid="{E1B1AA81-F217-4860-A2BD-39A7DB102EF8}"/>
    <cellStyle name="20% - Accent6 5 2 7 2" xfId="11863" xr:uid="{3BB1C9A6-1580-490C-BD03-E4DE3DA6A588}"/>
    <cellStyle name="20% - Accent6 5 2 8" xfId="11864" xr:uid="{66289D76-3762-416A-9EF9-ACB377AC581F}"/>
    <cellStyle name="20% - Accent6 5 3" xfId="11865" xr:uid="{1474BDCC-F2A3-4FC0-96BD-FAA4FB01188C}"/>
    <cellStyle name="20% - Accent6 5 3 2" xfId="11866" xr:uid="{497585DC-D454-48D2-96EB-A4CB094A30DE}"/>
    <cellStyle name="20% - Accent6 5 3 2 2" xfId="11867" xr:uid="{29A2E34F-194F-4D9D-BE31-9B280C9D284B}"/>
    <cellStyle name="20% - Accent6 5 3 2 2 2" xfId="11868" xr:uid="{86DFAD82-FD37-4CB6-A97D-97A0DDF32771}"/>
    <cellStyle name="20% - Accent6 5 3 2 2 2 2" xfId="11869" xr:uid="{59BD37D2-8A0B-4F15-B6A6-9918336BAEBD}"/>
    <cellStyle name="20% - Accent6 5 3 2 2 2 2 2" xfId="11870" xr:uid="{84885477-EDE7-425F-8C96-B9B1F9B9B574}"/>
    <cellStyle name="20% - Accent6 5 3 2 2 2 3" xfId="11871" xr:uid="{3919D82A-F81D-4234-B220-9C183DBF14F5}"/>
    <cellStyle name="20% - Accent6 5 3 2 2 3" xfId="11872" xr:uid="{400D6D2D-EE10-4AB0-8BF5-EE0FB03F92E3}"/>
    <cellStyle name="20% - Accent6 5 3 2 2 3 2" xfId="11873" xr:uid="{31E7A8E5-D2E1-4E94-80CA-D7D592E78F9C}"/>
    <cellStyle name="20% - Accent6 5 3 2 2 3 2 2" xfId="11874" xr:uid="{99F7C8B1-1E7C-4A84-9ABB-C1074EF2FA3F}"/>
    <cellStyle name="20% - Accent6 5 3 2 2 3 3" xfId="11875" xr:uid="{0E2EEF79-630B-4220-A628-EFA0F1060030}"/>
    <cellStyle name="20% - Accent6 5 3 2 2 4" xfId="11876" xr:uid="{F598B825-E7B4-436A-93F5-408C9D0CEE09}"/>
    <cellStyle name="20% - Accent6 5 3 2 2 4 2" xfId="11877" xr:uid="{83EFC22B-4F16-4CF5-BD0A-7705D718B51E}"/>
    <cellStyle name="20% - Accent6 5 3 2 2 4 2 2" xfId="11878" xr:uid="{E85C7192-148F-4B55-990F-3628B4FB85E0}"/>
    <cellStyle name="20% - Accent6 5 3 2 2 4 3" xfId="11879" xr:uid="{ACA62A62-E480-4F1C-98A2-266A320080E7}"/>
    <cellStyle name="20% - Accent6 5 3 2 2 5" xfId="11880" xr:uid="{9CCBE759-7842-4A2E-B4F2-9A1837E418D8}"/>
    <cellStyle name="20% - Accent6 5 3 2 2 5 2" xfId="11881" xr:uid="{C47A5ECF-6075-4629-8F82-ECC0BF9C18CB}"/>
    <cellStyle name="20% - Accent6 5 3 2 2 6" xfId="11882" xr:uid="{66484C2B-4F29-499D-9CF6-83DCC38FCB40}"/>
    <cellStyle name="20% - Accent6 5 3 2 3" xfId="11883" xr:uid="{4E9E0643-2BA5-46F3-BF2F-694CE80D2638}"/>
    <cellStyle name="20% - Accent6 5 3 2 3 2" xfId="11884" xr:uid="{B8683274-483C-45EF-BB5B-42178A13410E}"/>
    <cellStyle name="20% - Accent6 5 3 2 3 2 2" xfId="11885" xr:uid="{90DB5C11-8AF5-4639-BE08-C6E8CA0541C3}"/>
    <cellStyle name="20% - Accent6 5 3 2 3 3" xfId="11886" xr:uid="{23896728-6258-4FA8-9DF8-330B1DDEEA5E}"/>
    <cellStyle name="20% - Accent6 5 3 2 4" xfId="11887" xr:uid="{842C4943-239E-4707-9B9E-AAF21E0D62A6}"/>
    <cellStyle name="20% - Accent6 5 3 2 4 2" xfId="11888" xr:uid="{F4636067-3011-44B0-B1EC-334883981C59}"/>
    <cellStyle name="20% - Accent6 5 3 2 4 2 2" xfId="11889" xr:uid="{E5FEAD23-0899-4A68-8D67-61B5533903DF}"/>
    <cellStyle name="20% - Accent6 5 3 2 4 3" xfId="11890" xr:uid="{25595CFA-0284-4E88-8B1F-A3D87E5A310F}"/>
    <cellStyle name="20% - Accent6 5 3 2 5" xfId="11891" xr:uid="{78CAF710-7EA1-446F-8E5C-51E268084EE2}"/>
    <cellStyle name="20% - Accent6 5 3 2 5 2" xfId="11892" xr:uid="{B22C8B7E-A9BD-4BBC-99DB-A1B49A70532A}"/>
    <cellStyle name="20% - Accent6 5 3 2 5 2 2" xfId="11893" xr:uid="{D43CC625-C993-4447-BABD-FFAC4AD9D446}"/>
    <cellStyle name="20% - Accent6 5 3 2 5 3" xfId="11894" xr:uid="{8334D174-9E42-461A-98B3-ACAD9547C49B}"/>
    <cellStyle name="20% - Accent6 5 3 2 6" xfId="11895" xr:uid="{67B05488-E35D-476A-A049-4B2F8E2DEF56}"/>
    <cellStyle name="20% - Accent6 5 3 2 6 2" xfId="11896" xr:uid="{B12257D3-AB22-4E30-A4DE-7FA082893C03}"/>
    <cellStyle name="20% - Accent6 5 3 2 7" xfId="11897" xr:uid="{C8EF9364-078C-4912-B29B-3B1B70AC5C43}"/>
    <cellStyle name="20% - Accent6 5 3 3" xfId="11898" xr:uid="{BC43D62E-F500-4F0A-94B8-FDA8BEEFC143}"/>
    <cellStyle name="20% - Accent6 5 3 3 2" xfId="11899" xr:uid="{C868FB02-2044-415B-95D0-EE3F460B46D4}"/>
    <cellStyle name="20% - Accent6 5 3 3 2 2" xfId="11900" xr:uid="{32D228D5-9B6F-46EB-9B15-C34B3AC92B26}"/>
    <cellStyle name="20% - Accent6 5 3 3 2 2 2" xfId="11901" xr:uid="{9A7E0417-464C-43D0-8218-0F3A0E65A616}"/>
    <cellStyle name="20% - Accent6 5 3 3 2 3" xfId="11902" xr:uid="{C735EF69-FB9C-4446-9062-E5093A7FE192}"/>
    <cellStyle name="20% - Accent6 5 3 3 3" xfId="11903" xr:uid="{A9131845-B587-4A93-AF55-B51B305B5D29}"/>
    <cellStyle name="20% - Accent6 5 3 3 3 2" xfId="11904" xr:uid="{3DE1E6B8-AABF-4DB9-ADF5-230D943D7666}"/>
    <cellStyle name="20% - Accent6 5 3 3 3 2 2" xfId="11905" xr:uid="{5B54C65B-0D2B-4A4A-9B1C-C8C9FC62615A}"/>
    <cellStyle name="20% - Accent6 5 3 3 3 3" xfId="11906" xr:uid="{040322C1-5556-4297-8157-E2DA02A79F05}"/>
    <cellStyle name="20% - Accent6 5 3 3 4" xfId="11907" xr:uid="{F4EC4678-9CAB-40B2-BF2C-502C26471894}"/>
    <cellStyle name="20% - Accent6 5 3 3 4 2" xfId="11908" xr:uid="{3A7E3632-4C9F-40A7-8520-49595D8DCECF}"/>
    <cellStyle name="20% - Accent6 5 3 3 4 2 2" xfId="11909" xr:uid="{549E92F0-46FC-4DFF-8925-EF486073A4CB}"/>
    <cellStyle name="20% - Accent6 5 3 3 4 3" xfId="11910" xr:uid="{A88609E4-FA47-4A5B-9156-F513C1AD4494}"/>
    <cellStyle name="20% - Accent6 5 3 3 5" xfId="11911" xr:uid="{24ED52E8-F1A9-4536-8105-F8833AE2180B}"/>
    <cellStyle name="20% - Accent6 5 3 3 5 2" xfId="11912" xr:uid="{27F2B3CF-4E93-4500-9D6E-466078674217}"/>
    <cellStyle name="20% - Accent6 5 3 3 6" xfId="11913" xr:uid="{FA234F49-2072-4362-B599-37CCA5700AE6}"/>
    <cellStyle name="20% - Accent6 5 3 4" xfId="11914" xr:uid="{3C4903DD-36C4-47A4-8FCB-BB73A48E1976}"/>
    <cellStyle name="20% - Accent6 5 3 4 2" xfId="11915" xr:uid="{43F2F2B2-54DC-4D3D-BE00-D85136F3CD92}"/>
    <cellStyle name="20% - Accent6 5 3 4 2 2" xfId="11916" xr:uid="{C2AB7A16-55D2-40C5-8993-D97DFE5B79A9}"/>
    <cellStyle name="20% - Accent6 5 3 4 3" xfId="11917" xr:uid="{94B58581-BD2E-4C5D-B10F-A61051219EFA}"/>
    <cellStyle name="20% - Accent6 5 3 5" xfId="11918" xr:uid="{5B6191B6-B7B3-4007-8EC1-958EB5466723}"/>
    <cellStyle name="20% - Accent6 5 3 5 2" xfId="11919" xr:uid="{3817A7B6-FD25-4BD7-AA79-7DBCCBCC1CCF}"/>
    <cellStyle name="20% - Accent6 5 3 5 2 2" xfId="11920" xr:uid="{9CF85543-23B8-4A0D-ADD1-160D232AEC01}"/>
    <cellStyle name="20% - Accent6 5 3 5 3" xfId="11921" xr:uid="{E0DC76B6-6689-4483-B07A-21E822D8EF4F}"/>
    <cellStyle name="20% - Accent6 5 3 6" xfId="11922" xr:uid="{E172D57C-ABE6-4CDC-95ED-B5F8046D347D}"/>
    <cellStyle name="20% - Accent6 5 3 6 2" xfId="11923" xr:uid="{5A96EF75-7FE4-4CF4-9F2F-4E61AB888271}"/>
    <cellStyle name="20% - Accent6 5 3 6 2 2" xfId="11924" xr:uid="{7265BB52-0049-4C92-9578-F494C76EA750}"/>
    <cellStyle name="20% - Accent6 5 3 6 3" xfId="11925" xr:uid="{2E9CD4DA-3F77-4A3F-BFE4-BFC796B5DA05}"/>
    <cellStyle name="20% - Accent6 5 3 7" xfId="11926" xr:uid="{85B44C41-F116-4BC7-885E-A810B1C6FD55}"/>
    <cellStyle name="20% - Accent6 5 3 7 2" xfId="11927" xr:uid="{CF85B02A-45E8-44E6-950A-9CCA60D3E6AA}"/>
    <cellStyle name="20% - Accent6 5 3 8" xfId="11928" xr:uid="{F09EFC03-4D9E-4FC4-A85C-722CF7A8ED48}"/>
    <cellStyle name="20% - Accent6 5 4" xfId="11929" xr:uid="{8D3B6AB5-E89A-471D-8C4A-583817383B28}"/>
    <cellStyle name="20% - Accent6 5 4 2" xfId="11930" xr:uid="{D7CB017C-F59A-4948-980B-5701DAFCA549}"/>
    <cellStyle name="20% - Accent6 5 4 2 2" xfId="11931" xr:uid="{92E99024-75FD-40A9-AB48-6B04055251FB}"/>
    <cellStyle name="20% - Accent6 5 4 2 2 2" xfId="11932" xr:uid="{748456B7-D756-49E6-9408-F5E07D3E59BA}"/>
    <cellStyle name="20% - Accent6 5 4 2 2 2 2" xfId="11933" xr:uid="{1CD860E5-4B8F-4085-9BF8-DF5DCBCDBF5D}"/>
    <cellStyle name="20% - Accent6 5 4 2 2 3" xfId="11934" xr:uid="{8EEC38FD-7301-47B4-885E-29A1C2391AD6}"/>
    <cellStyle name="20% - Accent6 5 4 2 3" xfId="11935" xr:uid="{6065B8F1-4784-45C0-AC8A-E53AD40E53EE}"/>
    <cellStyle name="20% - Accent6 5 4 2 3 2" xfId="11936" xr:uid="{5F2319E3-381B-4152-9461-88DF512D4545}"/>
    <cellStyle name="20% - Accent6 5 4 2 3 2 2" xfId="11937" xr:uid="{CCA2D149-0578-4851-BE68-68CA73D84396}"/>
    <cellStyle name="20% - Accent6 5 4 2 3 3" xfId="11938" xr:uid="{A33810DE-3260-43CD-AD37-9503EC7A76B0}"/>
    <cellStyle name="20% - Accent6 5 4 2 4" xfId="11939" xr:uid="{740BDB3E-C4AC-421F-8A46-06E92EEBA0B6}"/>
    <cellStyle name="20% - Accent6 5 4 2 4 2" xfId="11940" xr:uid="{81C6BB5E-067A-4E4A-8BA1-9ED0FAE41C56}"/>
    <cellStyle name="20% - Accent6 5 4 2 4 2 2" xfId="11941" xr:uid="{F8DD1B4E-04C8-48AF-A97A-19D534FB170D}"/>
    <cellStyle name="20% - Accent6 5 4 2 4 3" xfId="11942" xr:uid="{424A28A7-0E83-45D0-A188-2E09EAD493A7}"/>
    <cellStyle name="20% - Accent6 5 4 2 5" xfId="11943" xr:uid="{FA7CD2F0-6291-4252-B744-74E52444581A}"/>
    <cellStyle name="20% - Accent6 5 4 2 5 2" xfId="11944" xr:uid="{1C9FC54A-85DE-4B49-B122-808BD425360E}"/>
    <cellStyle name="20% - Accent6 5 4 2 6" xfId="11945" xr:uid="{B2BF7188-796B-4B71-968F-B9C06BF17946}"/>
    <cellStyle name="20% - Accent6 5 4 3" xfId="11946" xr:uid="{94E431AA-18AB-49FD-847F-A76DBD992606}"/>
    <cellStyle name="20% - Accent6 5 4 3 2" xfId="11947" xr:uid="{4892D5CA-961F-4564-8638-BF26E542340B}"/>
    <cellStyle name="20% - Accent6 5 4 3 2 2" xfId="11948" xr:uid="{72A31629-B31F-4D1E-BFF1-E74BED1CAFF6}"/>
    <cellStyle name="20% - Accent6 5 4 3 3" xfId="11949" xr:uid="{6D15B25D-EA23-46F7-B89B-541D196FFF6C}"/>
    <cellStyle name="20% - Accent6 5 4 4" xfId="11950" xr:uid="{4E6F1D49-112D-4413-8B1A-8692832B25F9}"/>
    <cellStyle name="20% - Accent6 5 4 4 2" xfId="11951" xr:uid="{5F033C1F-153C-4F29-8728-F7A7BE1E160C}"/>
    <cellStyle name="20% - Accent6 5 4 4 2 2" xfId="11952" xr:uid="{7C69D483-7F8D-45E8-9ABC-74CB5F32AF8F}"/>
    <cellStyle name="20% - Accent6 5 4 4 3" xfId="11953" xr:uid="{E16634F5-C364-4EEE-98C1-A14BED9383B6}"/>
    <cellStyle name="20% - Accent6 5 4 5" xfId="11954" xr:uid="{5BCC1549-101D-4FE8-8D56-3BE5B9E7CC80}"/>
    <cellStyle name="20% - Accent6 5 4 5 2" xfId="11955" xr:uid="{6430906B-3A55-4960-8098-37CD0E9B2088}"/>
    <cellStyle name="20% - Accent6 5 4 5 2 2" xfId="11956" xr:uid="{AE40B147-3CAB-40FA-9486-DCFCDB5593CD}"/>
    <cellStyle name="20% - Accent6 5 4 5 3" xfId="11957" xr:uid="{EFEA57C2-5161-4E73-B04B-8BB38A6706EF}"/>
    <cellStyle name="20% - Accent6 5 4 6" xfId="11958" xr:uid="{FAEA2EDE-0034-4CD4-B4D2-2E25E866A345}"/>
    <cellStyle name="20% - Accent6 5 4 6 2" xfId="11959" xr:uid="{C88658C3-52F5-432A-83E9-220C76E32014}"/>
    <cellStyle name="20% - Accent6 5 4 7" xfId="11960" xr:uid="{C3270FB9-4E4D-43BE-A78C-677E93607A26}"/>
    <cellStyle name="20% - Accent6 5 5" xfId="11961" xr:uid="{A5954A67-B593-4DCF-AE61-3BB05E9AAB5D}"/>
    <cellStyle name="20% - Accent6 5 5 2" xfId="11962" xr:uid="{B8FAA54A-1050-47FD-A591-990DCF3A7C3C}"/>
    <cellStyle name="20% - Accent6 5 5 2 2" xfId="11963" xr:uid="{4B0D3F7B-66E7-4817-ADA1-432AB37C4BF5}"/>
    <cellStyle name="20% - Accent6 5 5 2 2 2" xfId="11964" xr:uid="{23C385EC-AD4B-4F06-B300-87E7D29FDCC4}"/>
    <cellStyle name="20% - Accent6 5 5 2 2 2 2" xfId="11965" xr:uid="{EF8CF529-46CD-46DC-B1D9-A06C9304BE0C}"/>
    <cellStyle name="20% - Accent6 5 5 2 2 3" xfId="11966" xr:uid="{ACCF6AFD-1D2F-4545-A7C1-DE42750461AE}"/>
    <cellStyle name="20% - Accent6 5 5 2 3" xfId="11967" xr:uid="{EAC9ADD7-A89B-4536-82C3-86CB618574A1}"/>
    <cellStyle name="20% - Accent6 5 5 2 3 2" xfId="11968" xr:uid="{2E6FEF17-4242-4339-BBAA-E99D62B5E42B}"/>
    <cellStyle name="20% - Accent6 5 5 2 3 2 2" xfId="11969" xr:uid="{655D4D4D-71DE-4652-8C8D-9BFB32106A2A}"/>
    <cellStyle name="20% - Accent6 5 5 2 3 3" xfId="11970" xr:uid="{9BD97059-C946-4B98-B33C-9D4CEF05F7A7}"/>
    <cellStyle name="20% - Accent6 5 5 2 4" xfId="11971" xr:uid="{6CE56844-E496-455A-9723-2F2D7A33E469}"/>
    <cellStyle name="20% - Accent6 5 5 2 4 2" xfId="11972" xr:uid="{69C17514-4F33-4C0C-84A1-2635DA1BE465}"/>
    <cellStyle name="20% - Accent6 5 5 2 4 2 2" xfId="11973" xr:uid="{35728E39-2FC6-47EC-8354-C22B2B350896}"/>
    <cellStyle name="20% - Accent6 5 5 2 4 3" xfId="11974" xr:uid="{DFAEC664-2C60-495A-A870-D706731ACA25}"/>
    <cellStyle name="20% - Accent6 5 5 2 5" xfId="11975" xr:uid="{38F6BDCD-5169-481F-8E34-6761AD33A16D}"/>
    <cellStyle name="20% - Accent6 5 5 2 5 2" xfId="11976" xr:uid="{BD7BC161-5714-4DFB-9207-DAD00E52E250}"/>
    <cellStyle name="20% - Accent6 5 5 2 6" xfId="11977" xr:uid="{3866BEED-07EC-40D0-8CEC-9BA008B78FB2}"/>
    <cellStyle name="20% - Accent6 5 5 3" xfId="11978" xr:uid="{AC13B9BD-D9E3-4E2D-9886-A673B0AF7608}"/>
    <cellStyle name="20% - Accent6 5 5 3 2" xfId="11979" xr:uid="{DE30E016-A186-4F7B-8928-37A305A8A5E0}"/>
    <cellStyle name="20% - Accent6 5 5 3 2 2" xfId="11980" xr:uid="{3934B972-007E-4DB9-A2AC-BD723EECDE8F}"/>
    <cellStyle name="20% - Accent6 5 5 3 3" xfId="11981" xr:uid="{E0C2DDAB-1CD7-4B95-8D96-31357E062EB6}"/>
    <cellStyle name="20% - Accent6 5 5 4" xfId="11982" xr:uid="{D8A8EC8A-FDDA-402A-9DAA-3EEF82D7D258}"/>
    <cellStyle name="20% - Accent6 5 5 4 2" xfId="11983" xr:uid="{63FE67CA-779D-47DC-9B93-0A05917B32FC}"/>
    <cellStyle name="20% - Accent6 5 5 4 2 2" xfId="11984" xr:uid="{C2B4CEA8-1D97-4ABF-A7BA-F78EE17BA71A}"/>
    <cellStyle name="20% - Accent6 5 5 4 3" xfId="11985" xr:uid="{AA0B771E-A6CF-46A3-BC82-8A459A19D443}"/>
    <cellStyle name="20% - Accent6 5 5 5" xfId="11986" xr:uid="{D6A473E2-8BA9-454F-AA80-B7D69CAD9438}"/>
    <cellStyle name="20% - Accent6 5 5 5 2" xfId="11987" xr:uid="{8FDD5412-920D-446F-890A-34FF22AB5928}"/>
    <cellStyle name="20% - Accent6 5 5 5 2 2" xfId="11988" xr:uid="{700CDF29-FEE0-4FC3-B452-02BBA363F9AA}"/>
    <cellStyle name="20% - Accent6 5 5 5 3" xfId="11989" xr:uid="{87EB5EA9-2BE4-465E-9447-A82F80F0C4C3}"/>
    <cellStyle name="20% - Accent6 5 5 6" xfId="11990" xr:uid="{6E11BCB1-9503-4F0C-B4C4-8E1C1FF5BB9F}"/>
    <cellStyle name="20% - Accent6 5 5 6 2" xfId="11991" xr:uid="{61E771A2-5D2A-44A0-9B50-2595E5CEFBD1}"/>
    <cellStyle name="20% - Accent6 5 5 7" xfId="11992" xr:uid="{19DAA408-82F0-49D8-9A40-15944865757A}"/>
    <cellStyle name="20% - Accent6 5 6" xfId="11993" xr:uid="{EE09D3CD-EEC7-4022-A5DF-3B23573EF0F5}"/>
    <cellStyle name="20% - Accent6 5 6 2" xfId="11994" xr:uid="{F13CEB13-0BC3-4F8F-9CEB-AACEAE836F4D}"/>
    <cellStyle name="20% - Accent6 5 6 2 2" xfId="11995" xr:uid="{EB0DDB52-801E-4633-BE00-990EBB284381}"/>
    <cellStyle name="20% - Accent6 5 6 2 2 2" xfId="11996" xr:uid="{6FBEBE47-C48C-4FC3-9E3D-4CEC6D1C080A}"/>
    <cellStyle name="20% - Accent6 5 6 2 3" xfId="11997" xr:uid="{59231BDB-AB50-42EB-94EB-6A8FFFCF4666}"/>
    <cellStyle name="20% - Accent6 5 6 3" xfId="11998" xr:uid="{825F4050-591A-448F-8214-FE54AAE99055}"/>
    <cellStyle name="20% - Accent6 5 6 3 2" xfId="11999" xr:uid="{AE306673-34A7-49FF-9705-EA3832E165A0}"/>
    <cellStyle name="20% - Accent6 5 6 3 2 2" xfId="12000" xr:uid="{5E7B10E6-C80F-4AF8-8CB2-D5463E1E33E1}"/>
    <cellStyle name="20% - Accent6 5 6 3 3" xfId="12001" xr:uid="{7A3964B9-D85C-4C72-9893-EFE538E8A15F}"/>
    <cellStyle name="20% - Accent6 5 6 4" xfId="12002" xr:uid="{3152B400-3863-4AF2-8DFE-E74C2D7A69FE}"/>
    <cellStyle name="20% - Accent6 5 6 4 2" xfId="12003" xr:uid="{A3D7277D-9B0C-42CE-AB96-7E4FB9FD7689}"/>
    <cellStyle name="20% - Accent6 5 6 4 2 2" xfId="12004" xr:uid="{6FA3387A-4113-4B6F-BAD9-506459B47300}"/>
    <cellStyle name="20% - Accent6 5 6 4 3" xfId="12005" xr:uid="{AEF93122-3053-4F4A-93D7-9DFF3ADE8E6B}"/>
    <cellStyle name="20% - Accent6 5 6 5" xfId="12006" xr:uid="{642BB3B0-5AD2-4BBF-A76F-941215829F64}"/>
    <cellStyle name="20% - Accent6 5 6 5 2" xfId="12007" xr:uid="{DBF6A832-84A4-4D0C-BB2F-18922CE1252E}"/>
    <cellStyle name="20% - Accent6 5 6 6" xfId="12008" xr:uid="{8D9B7BDF-AAF1-4C09-94B5-00B22233FE6B}"/>
    <cellStyle name="20% - Accent6 5 7" xfId="12009" xr:uid="{D204E365-DD45-455F-BCB8-1705BBE611BE}"/>
    <cellStyle name="20% - Accent6 5 7 2" xfId="12010" xr:uid="{DB36CACE-F5C6-4258-9010-28689FBFEA1D}"/>
    <cellStyle name="20% - Accent6 5 7 2 2" xfId="12011" xr:uid="{36BC0174-D267-444E-8389-B907A0AB1C0D}"/>
    <cellStyle name="20% - Accent6 5 7 2 2 2" xfId="12012" xr:uid="{750000D8-4750-4750-ADD2-F18B2D26D62C}"/>
    <cellStyle name="20% - Accent6 5 7 2 3" xfId="12013" xr:uid="{D319E490-8AE4-49CD-9279-751019997FB7}"/>
    <cellStyle name="20% - Accent6 5 7 3" xfId="12014" xr:uid="{11EAB84A-747B-46B0-84F0-AA7AF09AF1A6}"/>
    <cellStyle name="20% - Accent6 5 7 3 2" xfId="12015" xr:uid="{7AAE63A5-CA54-45F6-8B97-99DF1AC8E15E}"/>
    <cellStyle name="20% - Accent6 5 7 3 2 2" xfId="12016" xr:uid="{475EE3A0-6C07-4CF8-B7D0-F006DD6053CF}"/>
    <cellStyle name="20% - Accent6 5 7 3 3" xfId="12017" xr:uid="{FAA54FA9-58A1-4022-B7C3-AAA034C764C8}"/>
    <cellStyle name="20% - Accent6 5 7 4" xfId="12018" xr:uid="{E7474FE8-1FE1-4BC0-945E-6B97DF03B136}"/>
    <cellStyle name="20% - Accent6 5 7 4 2" xfId="12019" xr:uid="{1D4F8D3F-F273-4697-93A9-656BE9D5ECC0}"/>
    <cellStyle name="20% - Accent6 5 7 4 2 2" xfId="12020" xr:uid="{8C6281F2-2057-407C-8C74-C96F38DFF00A}"/>
    <cellStyle name="20% - Accent6 5 7 4 3" xfId="12021" xr:uid="{910726A4-76A3-46C0-A564-5656EC592325}"/>
    <cellStyle name="20% - Accent6 5 7 5" xfId="12022" xr:uid="{1300A50E-1595-4EDD-973D-FCD2067F0A11}"/>
    <cellStyle name="20% - Accent6 5 7 5 2" xfId="12023" xr:uid="{2705AF32-5924-4104-9BDE-5999074F38E8}"/>
    <cellStyle name="20% - Accent6 5 7 6" xfId="12024" xr:uid="{77249BBC-D168-4B8F-A7EE-54A2523A6634}"/>
    <cellStyle name="20% - Accent6 5 8" xfId="12025" xr:uid="{8797663A-A2C3-47D7-9815-882BE11E92EA}"/>
    <cellStyle name="20% - Accent6 5 8 2" xfId="12026" xr:uid="{5C354EBF-2A48-4CCE-B603-BE5A35BF6AFC}"/>
    <cellStyle name="20% - Accent6 5 8 2 2" xfId="12027" xr:uid="{14BB8A1B-7B34-40E9-BE81-C44D64AEF588}"/>
    <cellStyle name="20% - Accent6 5 8 2 2 2" xfId="12028" xr:uid="{4755EAB0-1251-4012-9A67-940F763B586D}"/>
    <cellStyle name="20% - Accent6 5 8 2 3" xfId="12029" xr:uid="{DAB8667C-9F3C-40B6-8CFA-5B0F47EF926C}"/>
    <cellStyle name="20% - Accent6 5 8 3" xfId="12030" xr:uid="{F2BDA2C1-2A35-42A3-A5AD-43FEC1A2071B}"/>
    <cellStyle name="20% - Accent6 5 8 3 2" xfId="12031" xr:uid="{2C8A3EA7-43A1-4D1E-B3B8-9207E57079D8}"/>
    <cellStyle name="20% - Accent6 5 8 3 2 2" xfId="12032" xr:uid="{518F1B28-6432-49B0-98B6-10A9FA085A37}"/>
    <cellStyle name="20% - Accent6 5 8 3 3" xfId="12033" xr:uid="{F6BBAC31-24C9-446A-9616-FF814800527D}"/>
    <cellStyle name="20% - Accent6 5 8 4" xfId="12034" xr:uid="{631139E6-F1FD-4708-B990-C0136C9798BD}"/>
    <cellStyle name="20% - Accent6 5 8 4 2" xfId="12035" xr:uid="{A322682C-AA13-4F93-B05B-991F8FAA5E09}"/>
    <cellStyle name="20% - Accent6 5 8 4 2 2" xfId="12036" xr:uid="{82677305-2112-401E-B0AB-DD68F5142A38}"/>
    <cellStyle name="20% - Accent6 5 8 4 3" xfId="12037" xr:uid="{411F1CE3-7F2C-4FC2-AF51-EB48FDF6A3D6}"/>
    <cellStyle name="20% - Accent6 5 8 5" xfId="12038" xr:uid="{3E2CBBE0-B296-4732-8D80-DB2AB81BE9CE}"/>
    <cellStyle name="20% - Accent6 5 8 5 2" xfId="12039" xr:uid="{6295C89B-1C56-4EA8-81AC-293CF0F5CF8C}"/>
    <cellStyle name="20% - Accent6 5 8 6" xfId="12040" xr:uid="{066A76E6-8CBA-43E7-8DE9-8FB48C2E3F04}"/>
    <cellStyle name="20% - Accent6 5 9" xfId="12041" xr:uid="{E4A4D6C0-8B41-4392-865B-8CF30BCAD958}"/>
    <cellStyle name="20% - Accent6 5 9 2" xfId="12042" xr:uid="{4A6A0E7F-E0B4-4FAF-80EB-25667F659DB8}"/>
    <cellStyle name="20% - Accent6 5 9 2 2" xfId="12043" xr:uid="{F2F70BC4-CB35-4937-B0B8-1BF1A52693B2}"/>
    <cellStyle name="20% - Accent6 5 9 2 2 2" xfId="12044" xr:uid="{52007D88-062F-4527-ABF4-C2C9D827DA99}"/>
    <cellStyle name="20% - Accent6 5 9 2 3" xfId="12045" xr:uid="{43BAF19A-70A8-42FE-82C5-AFF21F2A62BD}"/>
    <cellStyle name="20% - Accent6 5 9 3" xfId="12046" xr:uid="{4053B45E-9B55-450E-99CE-652319FBCC2C}"/>
    <cellStyle name="20% - Accent6 5 9 3 2" xfId="12047" xr:uid="{56E08479-E62E-4C5D-9BC8-EE113E43F16A}"/>
    <cellStyle name="20% - Accent6 5 9 3 2 2" xfId="12048" xr:uid="{4B485064-DBC4-42DF-950A-2F572967BA1E}"/>
    <cellStyle name="20% - Accent6 5 9 3 3" xfId="12049" xr:uid="{E6E891A3-EA38-4806-926A-5CA0370D8F71}"/>
    <cellStyle name="20% - Accent6 5 9 4" xfId="12050" xr:uid="{99AFA2FD-C1A0-4E9D-9CD9-F20FDF170EC2}"/>
    <cellStyle name="20% - Accent6 5 9 4 2" xfId="12051" xr:uid="{286E26D2-44E7-46C5-A5F6-C4618F71FDA3}"/>
    <cellStyle name="20% - Accent6 5 9 4 2 2" xfId="12052" xr:uid="{36B9060B-202E-43EB-8EBE-9F3154404C94}"/>
    <cellStyle name="20% - Accent6 5 9 4 3" xfId="12053" xr:uid="{12F51A5B-F3E8-487B-BC2D-F9E5C2894B67}"/>
    <cellStyle name="20% - Accent6 5 9 5" xfId="12054" xr:uid="{BB90BECC-2E0E-42C1-8763-517F7E2A98AA}"/>
    <cellStyle name="20% - Accent6 5 9 5 2" xfId="12055" xr:uid="{45DA5556-E25C-4DEA-B5B1-C4A55BE1236F}"/>
    <cellStyle name="20% - Accent6 5 9 6" xfId="12056" xr:uid="{8D0026FB-45FC-447D-8562-00C8C6D796EA}"/>
    <cellStyle name="20% - Accent6 6" xfId="12057" xr:uid="{1BAAA0E2-D60F-4AF1-B69B-D118F3EF0E6E}"/>
    <cellStyle name="20% - Accent6 6 10" xfId="12058" xr:uid="{C85BBE32-F02A-4872-A897-1C7954A77D1A}"/>
    <cellStyle name="20% - Accent6 6 10 2" xfId="12059" xr:uid="{971B3A87-30EA-4B39-9349-F31C618C6F2C}"/>
    <cellStyle name="20% - Accent6 6 10 2 2" xfId="12060" xr:uid="{6F253464-18DF-4C43-A5CF-A4D09B32778A}"/>
    <cellStyle name="20% - Accent6 6 10 2 2 2" xfId="12061" xr:uid="{3074B3DE-C8E3-44F7-85EA-63B9E3FAA946}"/>
    <cellStyle name="20% - Accent6 6 10 2 3" xfId="12062" xr:uid="{79B732F4-3EE3-45C7-8C90-D651CB083E04}"/>
    <cellStyle name="20% - Accent6 6 10 3" xfId="12063" xr:uid="{4A74F982-F0F2-4F58-BE53-733FD8E49C44}"/>
    <cellStyle name="20% - Accent6 6 10 3 2" xfId="12064" xr:uid="{5EFA2E17-42A8-4ADA-9013-3015BB88FD46}"/>
    <cellStyle name="20% - Accent6 6 10 3 2 2" xfId="12065" xr:uid="{ABBE76B7-55F7-43E7-9F46-DCFDC55BFCAD}"/>
    <cellStyle name="20% - Accent6 6 10 3 3" xfId="12066" xr:uid="{CCABE757-9BF2-4C64-B1CB-BCC31552693E}"/>
    <cellStyle name="20% - Accent6 6 10 4" xfId="12067" xr:uid="{ECD67A91-A977-43DD-845F-FA343D8FF9E5}"/>
    <cellStyle name="20% - Accent6 6 10 4 2" xfId="12068" xr:uid="{CB6B099A-BF63-4E14-98C2-E4677CD975F7}"/>
    <cellStyle name="20% - Accent6 6 10 4 2 2" xfId="12069" xr:uid="{24AA0315-167C-4010-A98B-472862816F77}"/>
    <cellStyle name="20% - Accent6 6 10 4 3" xfId="12070" xr:uid="{F09B238D-8D5F-47C8-A2B9-0DFFC1A6370D}"/>
    <cellStyle name="20% - Accent6 6 10 5" xfId="12071" xr:uid="{C5C5A3F6-511C-4230-912B-1935B7CBD8E3}"/>
    <cellStyle name="20% - Accent6 6 10 5 2" xfId="12072" xr:uid="{337C8F49-C50D-47CC-92FF-A66E0F6D4EC6}"/>
    <cellStyle name="20% - Accent6 6 10 6" xfId="12073" xr:uid="{A3467A10-F414-42D6-A0C6-43702DB52CC5}"/>
    <cellStyle name="20% - Accent6 6 11" xfId="12074" xr:uid="{9B7996C6-5892-4285-8600-780E94F9B596}"/>
    <cellStyle name="20% - Accent6 6 11 2" xfId="12075" xr:uid="{EE985959-5C48-46A5-8B26-38947A644AC2}"/>
    <cellStyle name="20% - Accent6 6 11 2 2" xfId="12076" xr:uid="{844C2F57-5998-4EBB-A02E-98CB7A9AB001}"/>
    <cellStyle name="20% - Accent6 6 11 3" xfId="12077" xr:uid="{834FDF08-BCDD-44AA-94CB-0E7921BE8867}"/>
    <cellStyle name="20% - Accent6 6 12" xfId="12078" xr:uid="{8FDE5D25-C49F-476E-9148-C23D239E82DF}"/>
    <cellStyle name="20% - Accent6 6 12 2" xfId="12079" xr:uid="{77676F1E-8C31-47DC-9A6B-5AA521A33CD6}"/>
    <cellStyle name="20% - Accent6 6 12 2 2" xfId="12080" xr:uid="{85E1866B-8BDC-4C15-BFDC-15C0B77FF5FF}"/>
    <cellStyle name="20% - Accent6 6 12 3" xfId="12081" xr:uid="{73FE189A-0192-484A-A7CD-B007E62D9D30}"/>
    <cellStyle name="20% - Accent6 6 13" xfId="12082" xr:uid="{DF0774CE-F1D8-44DB-9EDD-1AF92ADF4583}"/>
    <cellStyle name="20% - Accent6 6 13 2" xfId="12083" xr:uid="{97919094-97ED-4F14-BE0C-626B3852B9E7}"/>
    <cellStyle name="20% - Accent6 6 13 2 2" xfId="12084" xr:uid="{304D813C-80E7-4ED6-8880-EE731B46AA02}"/>
    <cellStyle name="20% - Accent6 6 13 3" xfId="12085" xr:uid="{B2D95A21-6452-4CAE-8D00-97ACEE8C721B}"/>
    <cellStyle name="20% - Accent6 6 14" xfId="12086" xr:uid="{A4B428C0-642F-4A76-B54D-C2D682D8164A}"/>
    <cellStyle name="20% - Accent6 6 14 2" xfId="12087" xr:uid="{D7528CA5-1D04-4622-BE68-8EA34575FD3A}"/>
    <cellStyle name="20% - Accent6 6 14 2 2" xfId="12088" xr:uid="{AD9BC58E-42D9-4A72-9FEF-787E697BC001}"/>
    <cellStyle name="20% - Accent6 6 14 3" xfId="12089" xr:uid="{D98C1D26-AD74-42F1-805E-15B19740D106}"/>
    <cellStyle name="20% - Accent6 6 15" xfId="12090" xr:uid="{0EFF8450-9C63-45E9-9C69-4B231E37595B}"/>
    <cellStyle name="20% - Accent6 6 15 2" xfId="12091" xr:uid="{62C5F469-DDE2-461F-8A9B-2A93D2546CBC}"/>
    <cellStyle name="20% - Accent6 6 16" xfId="12092" xr:uid="{603A465F-5A30-4319-A53C-7603D4CF2BE0}"/>
    <cellStyle name="20% - Accent6 6 2" xfId="12093" xr:uid="{8A628F38-DE41-4D48-A2D1-8FBC2BF223C8}"/>
    <cellStyle name="20% - Accent6 6 2 2" xfId="12094" xr:uid="{B194CA50-CD15-4428-B962-515DD2473E79}"/>
    <cellStyle name="20% - Accent6 6 2 2 2" xfId="12095" xr:uid="{919E0C65-9D99-4C31-BBFA-9A42A268D7DA}"/>
    <cellStyle name="20% - Accent6 6 2 2 2 2" xfId="12096" xr:uid="{05A2A1FB-F378-4A49-8080-5E0560BA1409}"/>
    <cellStyle name="20% - Accent6 6 2 2 2 2 2" xfId="12097" xr:uid="{CF3E46FA-E323-4E6C-B624-C9D3C955DCFA}"/>
    <cellStyle name="20% - Accent6 6 2 2 2 2 2 2" xfId="12098" xr:uid="{2C612C08-1AAF-472A-BA3A-293D40EB76A5}"/>
    <cellStyle name="20% - Accent6 6 2 2 2 2 3" xfId="12099" xr:uid="{798EFE6E-A475-4269-8D6D-9EC13AF1F2CB}"/>
    <cellStyle name="20% - Accent6 6 2 2 2 3" xfId="12100" xr:uid="{E97F5C91-7453-4A4C-A2E4-60187FA1D585}"/>
    <cellStyle name="20% - Accent6 6 2 2 2 3 2" xfId="12101" xr:uid="{0CABF2D4-EFDA-4ADE-A33C-C87C992202FD}"/>
    <cellStyle name="20% - Accent6 6 2 2 2 3 2 2" xfId="12102" xr:uid="{574B2A91-C8B9-4397-A845-F0D4D0B10618}"/>
    <cellStyle name="20% - Accent6 6 2 2 2 3 3" xfId="12103" xr:uid="{4600A0A4-22D0-43C6-AF0F-49AF1E235E53}"/>
    <cellStyle name="20% - Accent6 6 2 2 2 4" xfId="12104" xr:uid="{6C96EE92-DC58-421A-83FF-976993EEC040}"/>
    <cellStyle name="20% - Accent6 6 2 2 2 4 2" xfId="12105" xr:uid="{661B3C5F-CFEC-4DA8-AD7C-EB18C85A817C}"/>
    <cellStyle name="20% - Accent6 6 2 2 2 4 2 2" xfId="12106" xr:uid="{778C6D90-CC72-418A-A295-D6D9648E5AAA}"/>
    <cellStyle name="20% - Accent6 6 2 2 2 4 3" xfId="12107" xr:uid="{245547B0-138E-40C1-BB74-DE0248B1AC63}"/>
    <cellStyle name="20% - Accent6 6 2 2 2 5" xfId="12108" xr:uid="{5CD54D26-C45A-47BA-86A1-78E57BB28D73}"/>
    <cellStyle name="20% - Accent6 6 2 2 2 5 2" xfId="12109" xr:uid="{BB28FD9F-3D6B-46EB-BCC0-942F34976D0D}"/>
    <cellStyle name="20% - Accent6 6 2 2 2 6" xfId="12110" xr:uid="{B60223D5-A6B4-4652-98EE-769DC12E8CD4}"/>
    <cellStyle name="20% - Accent6 6 2 2 3" xfId="12111" xr:uid="{45F98FA2-7262-44B1-B2D2-EF66266C137A}"/>
    <cellStyle name="20% - Accent6 6 2 2 3 2" xfId="12112" xr:uid="{5B234B71-B27F-494D-B709-14216492C049}"/>
    <cellStyle name="20% - Accent6 6 2 2 3 2 2" xfId="12113" xr:uid="{6FF95E82-6EAA-4DB1-B61F-375C72B914E0}"/>
    <cellStyle name="20% - Accent6 6 2 2 3 3" xfId="12114" xr:uid="{6AF3E626-3990-49E7-AE9F-C67E6F9BA5DA}"/>
    <cellStyle name="20% - Accent6 6 2 2 4" xfId="12115" xr:uid="{BDC77203-9087-4313-B4C8-18907BAA6C1A}"/>
    <cellStyle name="20% - Accent6 6 2 2 4 2" xfId="12116" xr:uid="{47DD449E-FCE8-4DCB-AA41-14807D983D5A}"/>
    <cellStyle name="20% - Accent6 6 2 2 4 2 2" xfId="12117" xr:uid="{EA5F7F67-9935-4B74-9B2F-9A1EA11B546B}"/>
    <cellStyle name="20% - Accent6 6 2 2 4 3" xfId="12118" xr:uid="{80F20CE3-71A6-4A5A-992A-D460AA7FBC00}"/>
    <cellStyle name="20% - Accent6 6 2 2 5" xfId="12119" xr:uid="{5CE3AB9B-80CB-4B31-8BD6-3875403F9678}"/>
    <cellStyle name="20% - Accent6 6 2 2 5 2" xfId="12120" xr:uid="{9E79B997-72B5-4C0A-94D1-05842782F701}"/>
    <cellStyle name="20% - Accent6 6 2 2 5 2 2" xfId="12121" xr:uid="{C8F3BEE9-EEF7-433D-9499-C485099EC365}"/>
    <cellStyle name="20% - Accent6 6 2 2 5 3" xfId="12122" xr:uid="{2936D6AC-091A-4DFA-AFD2-0C6466625F99}"/>
    <cellStyle name="20% - Accent6 6 2 2 6" xfId="12123" xr:uid="{DB95483C-620F-41A5-9446-73AB8E0BB24D}"/>
    <cellStyle name="20% - Accent6 6 2 2 6 2" xfId="12124" xr:uid="{8FA73C07-1AAF-4DFC-84D5-36DFE63FA767}"/>
    <cellStyle name="20% - Accent6 6 2 2 7" xfId="12125" xr:uid="{29688E54-1620-4106-9A17-DCEAE7318C27}"/>
    <cellStyle name="20% - Accent6 6 2 3" xfId="12126" xr:uid="{86C29692-F2C8-40EB-AF25-768508FBA70B}"/>
    <cellStyle name="20% - Accent6 6 2 3 2" xfId="12127" xr:uid="{CA5909CC-227A-46E9-AC36-19F1B1BD8728}"/>
    <cellStyle name="20% - Accent6 6 2 3 2 2" xfId="12128" xr:uid="{724A3424-A13C-4164-B99F-3BF5CA024E4B}"/>
    <cellStyle name="20% - Accent6 6 2 3 2 2 2" xfId="12129" xr:uid="{69F1084B-E65D-4289-BCAD-8C652C1E5FA9}"/>
    <cellStyle name="20% - Accent6 6 2 3 2 3" xfId="12130" xr:uid="{17C40352-5BD9-4809-BC7D-F457FB673C71}"/>
    <cellStyle name="20% - Accent6 6 2 3 3" xfId="12131" xr:uid="{4ADBF78C-2D91-4798-8C98-340EFA6264F6}"/>
    <cellStyle name="20% - Accent6 6 2 3 3 2" xfId="12132" xr:uid="{535F5355-7D40-483B-B241-4B400B54ABEB}"/>
    <cellStyle name="20% - Accent6 6 2 3 3 2 2" xfId="12133" xr:uid="{B4AAB0B1-39BA-429B-A899-7F8023FD9978}"/>
    <cellStyle name="20% - Accent6 6 2 3 3 3" xfId="12134" xr:uid="{5A63AEF1-3C1F-4049-8AF0-1DEF23F6FC5B}"/>
    <cellStyle name="20% - Accent6 6 2 3 4" xfId="12135" xr:uid="{C8384D7D-E45D-45D5-ADDC-CA30E8467674}"/>
    <cellStyle name="20% - Accent6 6 2 3 4 2" xfId="12136" xr:uid="{3440CBD7-8580-4DB3-8CD8-70362F0E338E}"/>
    <cellStyle name="20% - Accent6 6 2 3 4 2 2" xfId="12137" xr:uid="{63BFFC6F-42DD-4737-89D3-12B40E6B659D}"/>
    <cellStyle name="20% - Accent6 6 2 3 4 3" xfId="12138" xr:uid="{CD6548C5-7032-4AEC-ABAD-D06E479BF43A}"/>
    <cellStyle name="20% - Accent6 6 2 3 5" xfId="12139" xr:uid="{4DCB5A3D-556D-4479-BD72-24455FEEE9F1}"/>
    <cellStyle name="20% - Accent6 6 2 3 5 2" xfId="12140" xr:uid="{4D404E7F-E833-41ED-9047-09B1D6C5AFE6}"/>
    <cellStyle name="20% - Accent6 6 2 3 6" xfId="12141" xr:uid="{90B716A2-83C8-494C-991A-FF642DE86803}"/>
    <cellStyle name="20% - Accent6 6 2 4" xfId="12142" xr:uid="{7EC892CF-B395-4F8E-A33B-53E5F2E77A11}"/>
    <cellStyle name="20% - Accent6 6 2 4 2" xfId="12143" xr:uid="{55A4F5CF-3537-4339-9438-25480D95D0D3}"/>
    <cellStyle name="20% - Accent6 6 2 4 2 2" xfId="12144" xr:uid="{B78FE4B9-7D30-4C26-B5F9-E801EA39C3F5}"/>
    <cellStyle name="20% - Accent6 6 2 4 3" xfId="12145" xr:uid="{FA90AF68-122D-45D6-BAE6-11308B06513F}"/>
    <cellStyle name="20% - Accent6 6 2 5" xfId="12146" xr:uid="{348ADBBF-9A96-4A91-8D9A-67899795D490}"/>
    <cellStyle name="20% - Accent6 6 2 5 2" xfId="12147" xr:uid="{5914E3E6-A18B-463F-B310-E5EEF5272BD2}"/>
    <cellStyle name="20% - Accent6 6 2 5 2 2" xfId="12148" xr:uid="{89C6ED4A-656A-4566-8720-3C13C0B46805}"/>
    <cellStyle name="20% - Accent6 6 2 5 3" xfId="12149" xr:uid="{D8500165-E814-4697-9691-74D57DAF2D1E}"/>
    <cellStyle name="20% - Accent6 6 2 6" xfId="12150" xr:uid="{88C511D0-81E2-4FFD-BE79-A8755A6728F5}"/>
    <cellStyle name="20% - Accent6 6 2 6 2" xfId="12151" xr:uid="{AD32B681-6EDA-47C7-9F4B-3E82C2F80963}"/>
    <cellStyle name="20% - Accent6 6 2 6 2 2" xfId="12152" xr:uid="{D0521C46-E775-4F89-A449-0CBA1BF11428}"/>
    <cellStyle name="20% - Accent6 6 2 6 3" xfId="12153" xr:uid="{15B68020-CE07-4FEE-8A77-A1B1E467A258}"/>
    <cellStyle name="20% - Accent6 6 2 7" xfId="12154" xr:uid="{76CB8ADA-8400-4927-9158-A49604D65478}"/>
    <cellStyle name="20% - Accent6 6 2 7 2" xfId="12155" xr:uid="{E437393A-6944-4D7C-8D33-9904C7A9A905}"/>
    <cellStyle name="20% - Accent6 6 2 8" xfId="12156" xr:uid="{5874FD0D-9F5A-4491-8C40-B7A6D767FB64}"/>
    <cellStyle name="20% - Accent6 6 3" xfId="12157" xr:uid="{CA66B9C9-103A-4FFE-80C3-C2228EC65E9A}"/>
    <cellStyle name="20% - Accent6 6 3 2" xfId="12158" xr:uid="{6826E320-649C-4BF4-A3FE-B3E7FDD1A6A7}"/>
    <cellStyle name="20% - Accent6 6 3 2 2" xfId="12159" xr:uid="{F4C35639-3BAD-47A0-B92B-8D14E1C021B6}"/>
    <cellStyle name="20% - Accent6 6 3 2 2 2" xfId="12160" xr:uid="{8C3476F4-73F4-4E99-BDB3-3C3844C611A1}"/>
    <cellStyle name="20% - Accent6 6 3 2 2 2 2" xfId="12161" xr:uid="{99DDCEA7-7137-4ED9-B5AE-1F7028E9B3B5}"/>
    <cellStyle name="20% - Accent6 6 3 2 2 2 2 2" xfId="12162" xr:uid="{614AA7CD-6EC4-4D71-8EBA-4A9688327850}"/>
    <cellStyle name="20% - Accent6 6 3 2 2 2 3" xfId="12163" xr:uid="{F696B84F-87CF-4497-94B1-1D3FBAAF6BB9}"/>
    <cellStyle name="20% - Accent6 6 3 2 2 3" xfId="12164" xr:uid="{95F2428A-62AA-4AE4-9D40-48D40B579FD7}"/>
    <cellStyle name="20% - Accent6 6 3 2 2 3 2" xfId="12165" xr:uid="{23904F33-EDF5-47A9-BA14-252BA70ABCC2}"/>
    <cellStyle name="20% - Accent6 6 3 2 2 3 2 2" xfId="12166" xr:uid="{E7F38CE5-C50B-47DE-8176-B7A58878FAAB}"/>
    <cellStyle name="20% - Accent6 6 3 2 2 3 3" xfId="12167" xr:uid="{B7BC3218-F18D-4DC0-95DD-B23DF364B539}"/>
    <cellStyle name="20% - Accent6 6 3 2 2 4" xfId="12168" xr:uid="{398BA732-9D22-41EE-BE7C-EF8F4B7F7AEA}"/>
    <cellStyle name="20% - Accent6 6 3 2 2 4 2" xfId="12169" xr:uid="{D43079D7-FE3B-47A7-879B-44E38BE3683F}"/>
    <cellStyle name="20% - Accent6 6 3 2 2 4 2 2" xfId="12170" xr:uid="{B2E4F9E2-D739-463E-9E91-CC4DB1182100}"/>
    <cellStyle name="20% - Accent6 6 3 2 2 4 3" xfId="12171" xr:uid="{E89BC975-D903-481F-A73C-0691562F64D7}"/>
    <cellStyle name="20% - Accent6 6 3 2 2 5" xfId="12172" xr:uid="{30B9CC33-CE65-47CA-88A5-FFC065B12803}"/>
    <cellStyle name="20% - Accent6 6 3 2 2 5 2" xfId="12173" xr:uid="{F2019B4F-4F3E-43CA-A7C4-3BBCE9CC24E6}"/>
    <cellStyle name="20% - Accent6 6 3 2 2 6" xfId="12174" xr:uid="{E340EB13-18F9-4C91-BCA4-F6F11DC90A59}"/>
    <cellStyle name="20% - Accent6 6 3 2 3" xfId="12175" xr:uid="{48ED1545-48C8-40DF-AEF5-EBCF525F1319}"/>
    <cellStyle name="20% - Accent6 6 3 2 3 2" xfId="12176" xr:uid="{9297608B-8FEC-4B1C-9C5E-710254714B21}"/>
    <cellStyle name="20% - Accent6 6 3 2 3 2 2" xfId="12177" xr:uid="{1ABD5ACF-B2BB-404F-8F7C-18F731C48AF4}"/>
    <cellStyle name="20% - Accent6 6 3 2 3 3" xfId="12178" xr:uid="{49331018-23CA-4F49-A051-3C4EB45A129B}"/>
    <cellStyle name="20% - Accent6 6 3 2 4" xfId="12179" xr:uid="{C91FA4C2-549D-43A5-9509-AFAF0B9ABF85}"/>
    <cellStyle name="20% - Accent6 6 3 2 4 2" xfId="12180" xr:uid="{98F87E63-1E69-41B4-BB53-FE3E3B947947}"/>
    <cellStyle name="20% - Accent6 6 3 2 4 2 2" xfId="12181" xr:uid="{54E69552-F0C9-4D73-AC47-0860FD876F2D}"/>
    <cellStyle name="20% - Accent6 6 3 2 4 3" xfId="12182" xr:uid="{26B78CFC-D195-4F17-BB0F-F2AD109BE6ED}"/>
    <cellStyle name="20% - Accent6 6 3 2 5" xfId="12183" xr:uid="{CC54F8F3-03EB-4F78-8912-C911BCB3D84D}"/>
    <cellStyle name="20% - Accent6 6 3 2 5 2" xfId="12184" xr:uid="{DF0C6541-40EF-47E6-BEF9-8450D1895D11}"/>
    <cellStyle name="20% - Accent6 6 3 2 5 2 2" xfId="12185" xr:uid="{C28A0CF6-2990-4E26-89B0-7A1B8F5755E4}"/>
    <cellStyle name="20% - Accent6 6 3 2 5 3" xfId="12186" xr:uid="{31649216-E1B4-4CB0-9CCA-83EF89BDF917}"/>
    <cellStyle name="20% - Accent6 6 3 2 6" xfId="12187" xr:uid="{9D8D3F2F-362D-4396-858C-4C00E7B393D2}"/>
    <cellStyle name="20% - Accent6 6 3 2 6 2" xfId="12188" xr:uid="{6E6F41E4-1F8F-403E-A1B1-8AE54026A057}"/>
    <cellStyle name="20% - Accent6 6 3 2 7" xfId="12189" xr:uid="{4F6A96CF-6BA3-4725-93D6-269769D65D3D}"/>
    <cellStyle name="20% - Accent6 6 3 3" xfId="12190" xr:uid="{2B5D882B-C807-42C5-A2FF-A71233D1AB04}"/>
    <cellStyle name="20% - Accent6 6 3 3 2" xfId="12191" xr:uid="{A231ADA7-BE7A-4CD4-911D-B9867187444B}"/>
    <cellStyle name="20% - Accent6 6 3 3 2 2" xfId="12192" xr:uid="{7CA80DF2-F72A-4F5D-A863-3DE651E638F8}"/>
    <cellStyle name="20% - Accent6 6 3 3 2 2 2" xfId="12193" xr:uid="{8635A40C-8DC9-4278-A17E-EFD617E8BA1C}"/>
    <cellStyle name="20% - Accent6 6 3 3 2 3" xfId="12194" xr:uid="{5637D7F6-3BA7-4F11-83D1-ACC556F636A8}"/>
    <cellStyle name="20% - Accent6 6 3 3 3" xfId="12195" xr:uid="{6B509A17-AA96-4EF5-8EDE-0FB1E64BCCC4}"/>
    <cellStyle name="20% - Accent6 6 3 3 3 2" xfId="12196" xr:uid="{72FDBBAC-A91C-48EC-BF61-2A3DAF8C9E8E}"/>
    <cellStyle name="20% - Accent6 6 3 3 3 2 2" xfId="12197" xr:uid="{3E656B53-0CE3-42FD-8F55-E00E91C85F2C}"/>
    <cellStyle name="20% - Accent6 6 3 3 3 3" xfId="12198" xr:uid="{77A8EBE5-D07D-4818-BE13-36DD77D8C412}"/>
    <cellStyle name="20% - Accent6 6 3 3 4" xfId="12199" xr:uid="{29B45091-640D-4921-8C8D-AE5825D5D1D0}"/>
    <cellStyle name="20% - Accent6 6 3 3 4 2" xfId="12200" xr:uid="{26BC0818-6F7D-4C3B-B749-D6C280712902}"/>
    <cellStyle name="20% - Accent6 6 3 3 4 2 2" xfId="12201" xr:uid="{70E63DF9-C267-4E5D-B4A8-3B14985719AC}"/>
    <cellStyle name="20% - Accent6 6 3 3 4 3" xfId="12202" xr:uid="{AFA5F4FC-5562-438A-92DC-CF8D12D40725}"/>
    <cellStyle name="20% - Accent6 6 3 3 5" xfId="12203" xr:uid="{6ADA16E9-15D0-44A9-84D2-1D212565B613}"/>
    <cellStyle name="20% - Accent6 6 3 3 5 2" xfId="12204" xr:uid="{73DA2310-81AC-45EB-BA0D-3EA35CC74D02}"/>
    <cellStyle name="20% - Accent6 6 3 3 6" xfId="12205" xr:uid="{A0A2861B-B296-4278-9767-747EB95DCA00}"/>
    <cellStyle name="20% - Accent6 6 3 4" xfId="12206" xr:uid="{F195389E-7CF5-432B-8247-57CB341DF71A}"/>
    <cellStyle name="20% - Accent6 6 3 4 2" xfId="12207" xr:uid="{76E1C53D-4422-4733-8637-8FF6FAB4BEF7}"/>
    <cellStyle name="20% - Accent6 6 3 4 2 2" xfId="12208" xr:uid="{20231B4A-5C84-4C5C-A9E1-10F3A8B5128C}"/>
    <cellStyle name="20% - Accent6 6 3 4 3" xfId="12209" xr:uid="{02D4FEA1-A75F-4FB2-9968-1156065B4FDD}"/>
    <cellStyle name="20% - Accent6 6 3 5" xfId="12210" xr:uid="{CB0C9598-245F-4B63-9A8C-A071CEDB89A0}"/>
    <cellStyle name="20% - Accent6 6 3 5 2" xfId="12211" xr:uid="{781F74E2-ECF8-4871-A2F0-0FE977F68BD9}"/>
    <cellStyle name="20% - Accent6 6 3 5 2 2" xfId="12212" xr:uid="{4DB8A8B4-233A-47FB-89AC-C1BF8FC9802B}"/>
    <cellStyle name="20% - Accent6 6 3 5 3" xfId="12213" xr:uid="{1004DE7B-D0E1-4B7F-A09E-9DDAE5BADC98}"/>
    <cellStyle name="20% - Accent6 6 3 6" xfId="12214" xr:uid="{429712F8-7351-4376-AE6D-1C642465BE9C}"/>
    <cellStyle name="20% - Accent6 6 3 6 2" xfId="12215" xr:uid="{081CAAAB-6B95-46CF-95F9-E8A0916E5071}"/>
    <cellStyle name="20% - Accent6 6 3 6 2 2" xfId="12216" xr:uid="{2ECFE41C-A0BA-4939-B299-952A70F2BFD5}"/>
    <cellStyle name="20% - Accent6 6 3 6 3" xfId="12217" xr:uid="{21B05FD4-0F9B-4538-8548-A936EB46A048}"/>
    <cellStyle name="20% - Accent6 6 3 7" xfId="12218" xr:uid="{690D44C2-9B9C-4719-9CDE-3B656CA9AA71}"/>
    <cellStyle name="20% - Accent6 6 3 7 2" xfId="12219" xr:uid="{7C5D005D-E31B-4E22-B1D1-D7EE1A663ED7}"/>
    <cellStyle name="20% - Accent6 6 3 8" xfId="12220" xr:uid="{6E94F017-4CF0-425A-843A-457069B3A357}"/>
    <cellStyle name="20% - Accent6 6 4" xfId="12221" xr:uid="{4CC80D9A-716B-4D7B-BF5F-978131DDDCC1}"/>
    <cellStyle name="20% - Accent6 6 4 2" xfId="12222" xr:uid="{7BE8A50F-52A5-4C92-8FD7-9E1EF224CD9B}"/>
    <cellStyle name="20% - Accent6 6 4 2 2" xfId="12223" xr:uid="{B7807C3A-445B-40BF-A9FD-A46D77534EC1}"/>
    <cellStyle name="20% - Accent6 6 4 2 2 2" xfId="12224" xr:uid="{F9B4D692-E90D-47C4-9E67-97B204AC1277}"/>
    <cellStyle name="20% - Accent6 6 4 2 2 2 2" xfId="12225" xr:uid="{0C8CB564-285F-48B0-B0C7-B9C3D133A138}"/>
    <cellStyle name="20% - Accent6 6 4 2 2 3" xfId="12226" xr:uid="{F15B2FFF-31CB-4C7A-A44C-FF20A24C43AB}"/>
    <cellStyle name="20% - Accent6 6 4 2 3" xfId="12227" xr:uid="{BB7B9B70-2522-477B-BA84-E31616A98E9A}"/>
    <cellStyle name="20% - Accent6 6 4 2 3 2" xfId="12228" xr:uid="{37257F8E-8D6F-441A-87B5-9418B9B770AA}"/>
    <cellStyle name="20% - Accent6 6 4 2 3 2 2" xfId="12229" xr:uid="{0CD8FFC9-8507-44F6-9FF9-AC3D44B043F9}"/>
    <cellStyle name="20% - Accent6 6 4 2 3 3" xfId="12230" xr:uid="{1C672DA1-5D48-4A12-B53F-A1FA7DFF5F3D}"/>
    <cellStyle name="20% - Accent6 6 4 2 4" xfId="12231" xr:uid="{3EA7FBCE-A69A-4ABC-BFD5-36096C413780}"/>
    <cellStyle name="20% - Accent6 6 4 2 4 2" xfId="12232" xr:uid="{D9A7F159-7F1F-4B53-8A9B-EA2916079406}"/>
    <cellStyle name="20% - Accent6 6 4 2 4 2 2" xfId="12233" xr:uid="{C73A9AEA-37FC-4910-8235-5EFEC1D654CD}"/>
    <cellStyle name="20% - Accent6 6 4 2 4 3" xfId="12234" xr:uid="{A643A3A0-BAC6-4950-B662-62C9A6B017A6}"/>
    <cellStyle name="20% - Accent6 6 4 2 5" xfId="12235" xr:uid="{5A08EE3E-1FDF-4AAA-AA58-2962049A964F}"/>
    <cellStyle name="20% - Accent6 6 4 2 5 2" xfId="12236" xr:uid="{F0013992-69A2-47A0-A281-E6F95172D294}"/>
    <cellStyle name="20% - Accent6 6 4 2 6" xfId="12237" xr:uid="{FF0FCB45-0AA9-4AFE-AB7C-7EA05227BFAB}"/>
    <cellStyle name="20% - Accent6 6 4 3" xfId="12238" xr:uid="{80B827C0-E1D9-4CC8-802C-AA4C707CB91A}"/>
    <cellStyle name="20% - Accent6 6 4 3 2" xfId="12239" xr:uid="{D257F3B0-DCEF-481B-B76D-4E640AEDFFF7}"/>
    <cellStyle name="20% - Accent6 6 4 3 2 2" xfId="12240" xr:uid="{17A73C9A-9F1B-460B-A50E-C89346BB6127}"/>
    <cellStyle name="20% - Accent6 6 4 3 3" xfId="12241" xr:uid="{ECDB2887-D469-4844-87D7-35ECA6F9074C}"/>
    <cellStyle name="20% - Accent6 6 4 4" xfId="12242" xr:uid="{F9F5EF1E-3A58-45AB-9D45-C4BB633345CF}"/>
    <cellStyle name="20% - Accent6 6 4 4 2" xfId="12243" xr:uid="{F7C33EF0-84C1-47A0-B5AA-A3974F4BB87C}"/>
    <cellStyle name="20% - Accent6 6 4 4 2 2" xfId="12244" xr:uid="{65320ED9-EF7F-45B5-AE51-0D7577B0FA7D}"/>
    <cellStyle name="20% - Accent6 6 4 4 3" xfId="12245" xr:uid="{38126C9B-2C9C-49EE-BBBB-6CBBBD9EC79B}"/>
    <cellStyle name="20% - Accent6 6 4 5" xfId="12246" xr:uid="{EE7B8D60-DC02-41DD-BECE-A224A4F28DFF}"/>
    <cellStyle name="20% - Accent6 6 4 5 2" xfId="12247" xr:uid="{75394689-3A6B-4774-BC9F-6BE8C6F561EC}"/>
    <cellStyle name="20% - Accent6 6 4 5 2 2" xfId="12248" xr:uid="{84C40C8D-A70E-4BC1-85E6-3AB5A985A3C7}"/>
    <cellStyle name="20% - Accent6 6 4 5 3" xfId="12249" xr:uid="{C8BFC2E3-A3A0-4AD0-87C7-FCB97B136F72}"/>
    <cellStyle name="20% - Accent6 6 4 6" xfId="12250" xr:uid="{5BEFEDAA-9553-4EE0-A0B7-EFBD3AD5E919}"/>
    <cellStyle name="20% - Accent6 6 4 6 2" xfId="12251" xr:uid="{FE87257A-716A-48B4-BAD6-7E31D033FD80}"/>
    <cellStyle name="20% - Accent6 6 4 7" xfId="12252" xr:uid="{4EA6E8BF-5C00-4768-9E97-552127A4FB0A}"/>
    <cellStyle name="20% - Accent6 6 5" xfId="12253" xr:uid="{D1B498F1-6AA4-4A4E-B914-BC80F104C20C}"/>
    <cellStyle name="20% - Accent6 6 5 2" xfId="12254" xr:uid="{F8965411-30A3-4CD9-AFED-54E81205A234}"/>
    <cellStyle name="20% - Accent6 6 5 2 2" xfId="12255" xr:uid="{6D09ECF5-F51C-487F-926B-0C4A2FD9632E}"/>
    <cellStyle name="20% - Accent6 6 5 2 2 2" xfId="12256" xr:uid="{7B42E349-87B0-4E6C-AA92-F0264538EFD6}"/>
    <cellStyle name="20% - Accent6 6 5 2 2 2 2" xfId="12257" xr:uid="{C4084EAE-0EBE-4B86-B02A-0D01DD7CD0DE}"/>
    <cellStyle name="20% - Accent6 6 5 2 2 3" xfId="12258" xr:uid="{DAC0A3FB-38B4-44C9-AF94-CCB05BF03F3B}"/>
    <cellStyle name="20% - Accent6 6 5 2 3" xfId="12259" xr:uid="{45EAEFDC-324D-45DB-A601-06441DCF68A7}"/>
    <cellStyle name="20% - Accent6 6 5 2 3 2" xfId="12260" xr:uid="{3BF06623-E6A7-4CBC-B530-50EBFBD77A08}"/>
    <cellStyle name="20% - Accent6 6 5 2 3 2 2" xfId="12261" xr:uid="{FD3AB646-EBF7-43CF-AA53-F2B52A829623}"/>
    <cellStyle name="20% - Accent6 6 5 2 3 3" xfId="12262" xr:uid="{8EA99D8F-6DCF-4C88-B872-B33B9E730D12}"/>
    <cellStyle name="20% - Accent6 6 5 2 4" xfId="12263" xr:uid="{EF67257A-9714-4D66-8F54-240C4C64F9F7}"/>
    <cellStyle name="20% - Accent6 6 5 2 4 2" xfId="12264" xr:uid="{1A28987D-0433-4224-A46F-97613F50B05A}"/>
    <cellStyle name="20% - Accent6 6 5 2 4 2 2" xfId="12265" xr:uid="{9F56D557-B803-43BD-A16A-91DA5512939A}"/>
    <cellStyle name="20% - Accent6 6 5 2 4 3" xfId="12266" xr:uid="{C8FB4B84-6FB7-48A3-AFDF-8F5BD3974F2A}"/>
    <cellStyle name="20% - Accent6 6 5 2 5" xfId="12267" xr:uid="{CBD65EA8-A92C-4CBB-9DBF-75B037D27190}"/>
    <cellStyle name="20% - Accent6 6 5 2 5 2" xfId="12268" xr:uid="{2788B6AA-C162-45AD-881F-4CA930FF6C33}"/>
    <cellStyle name="20% - Accent6 6 5 2 6" xfId="12269" xr:uid="{6004A5E6-36EA-44F5-A680-AADD1B522051}"/>
    <cellStyle name="20% - Accent6 6 5 3" xfId="12270" xr:uid="{9950A0AD-FD1C-4E4D-8B5E-74D277170467}"/>
    <cellStyle name="20% - Accent6 6 5 3 2" xfId="12271" xr:uid="{2FCA3A7D-A824-4F26-9CE4-737D86A95B54}"/>
    <cellStyle name="20% - Accent6 6 5 3 2 2" xfId="12272" xr:uid="{275E067E-A744-4C9B-B3D0-05C3502AE1B8}"/>
    <cellStyle name="20% - Accent6 6 5 3 3" xfId="12273" xr:uid="{593E5AF0-365D-4873-9599-DDD297E502A6}"/>
    <cellStyle name="20% - Accent6 6 5 4" xfId="12274" xr:uid="{A8F1200B-032D-49B0-93D3-718613EF6D4C}"/>
    <cellStyle name="20% - Accent6 6 5 4 2" xfId="12275" xr:uid="{6619BFCD-6467-48A5-8737-44024CBE1C33}"/>
    <cellStyle name="20% - Accent6 6 5 4 2 2" xfId="12276" xr:uid="{7545847D-1F9C-4C25-97A4-74211455FE0C}"/>
    <cellStyle name="20% - Accent6 6 5 4 3" xfId="12277" xr:uid="{8DF0523D-3877-4F59-8A30-6B999555FCA2}"/>
    <cellStyle name="20% - Accent6 6 5 5" xfId="12278" xr:uid="{BA444C2B-A9B5-45C0-9C93-827F5602C2A0}"/>
    <cellStyle name="20% - Accent6 6 5 5 2" xfId="12279" xr:uid="{9A5DECA3-B144-4911-BB05-80BB849EA91A}"/>
    <cellStyle name="20% - Accent6 6 5 5 2 2" xfId="12280" xr:uid="{3DC838A4-95F0-441F-B8CA-9771F0D805BF}"/>
    <cellStyle name="20% - Accent6 6 5 5 3" xfId="12281" xr:uid="{7F177CD4-D221-4EF5-884E-DF4A9CE82212}"/>
    <cellStyle name="20% - Accent6 6 5 6" xfId="12282" xr:uid="{0C6CB350-8401-4A7D-939A-FC86DD87C7FE}"/>
    <cellStyle name="20% - Accent6 6 5 6 2" xfId="12283" xr:uid="{E07517B9-6684-4D9F-8F4D-730FD352EE3B}"/>
    <cellStyle name="20% - Accent6 6 5 7" xfId="12284" xr:uid="{0750E4F5-57FA-497F-90B2-9A52E5595F5F}"/>
    <cellStyle name="20% - Accent6 6 6" xfId="12285" xr:uid="{4D889C22-29B6-42A5-B201-2639598953CB}"/>
    <cellStyle name="20% - Accent6 6 6 2" xfId="12286" xr:uid="{FF23F09C-07B5-44A6-9681-4BF1A42E59D9}"/>
    <cellStyle name="20% - Accent6 6 6 2 2" xfId="12287" xr:uid="{56EFF7BD-DCA4-4E27-8B96-C45BBEA1994D}"/>
    <cellStyle name="20% - Accent6 6 6 2 2 2" xfId="12288" xr:uid="{578C2617-86E1-4916-A7ED-A8CA4CD5B369}"/>
    <cellStyle name="20% - Accent6 6 6 2 3" xfId="12289" xr:uid="{F6434739-D822-450E-85AD-35AFF889CE47}"/>
    <cellStyle name="20% - Accent6 6 6 3" xfId="12290" xr:uid="{F5536AAC-2049-4FE3-9383-D0DA514B897B}"/>
    <cellStyle name="20% - Accent6 6 6 3 2" xfId="12291" xr:uid="{4AF0C3E2-6B02-4B6F-A92D-FF2418E2599D}"/>
    <cellStyle name="20% - Accent6 6 6 3 2 2" xfId="12292" xr:uid="{061D772B-4EC5-4A43-9F58-D78D0F8AAC05}"/>
    <cellStyle name="20% - Accent6 6 6 3 3" xfId="12293" xr:uid="{FE190B17-257B-47CA-9897-7B27419E3ED2}"/>
    <cellStyle name="20% - Accent6 6 6 4" xfId="12294" xr:uid="{08E543A3-6920-48B3-9820-ED27B42C4A7F}"/>
    <cellStyle name="20% - Accent6 6 6 4 2" xfId="12295" xr:uid="{0202606A-C067-4FC4-A3A8-43060A951250}"/>
    <cellStyle name="20% - Accent6 6 6 4 2 2" xfId="12296" xr:uid="{A6F25A2B-E427-4EE2-ADF5-A642F8ED80FF}"/>
    <cellStyle name="20% - Accent6 6 6 4 3" xfId="12297" xr:uid="{AB4A704B-3AC8-4C79-A594-C06D2F7AEA64}"/>
    <cellStyle name="20% - Accent6 6 6 5" xfId="12298" xr:uid="{6AB62C98-3560-4CBE-A992-329E5526E304}"/>
    <cellStyle name="20% - Accent6 6 6 5 2" xfId="12299" xr:uid="{FA70DAC7-8A80-440E-A0B2-CE55DB20ECBA}"/>
    <cellStyle name="20% - Accent6 6 6 6" xfId="12300" xr:uid="{81AF52C9-B986-4C55-B44C-FCB8EA46A8BC}"/>
    <cellStyle name="20% - Accent6 6 7" xfId="12301" xr:uid="{1AC6AD70-853E-452C-A064-24FAC2509A1A}"/>
    <cellStyle name="20% - Accent6 6 7 2" xfId="12302" xr:uid="{0C5F3AD0-DA8F-4CBF-8029-EDA580CBC374}"/>
    <cellStyle name="20% - Accent6 6 7 2 2" xfId="12303" xr:uid="{433DDA09-8385-46EA-94D3-8584A4934931}"/>
    <cellStyle name="20% - Accent6 6 7 2 2 2" xfId="12304" xr:uid="{1AC034C8-3017-436A-AE5D-5DDB9386C203}"/>
    <cellStyle name="20% - Accent6 6 7 2 3" xfId="12305" xr:uid="{4523AD10-E64A-4EBC-AB18-06B0F5F27D48}"/>
    <cellStyle name="20% - Accent6 6 7 3" xfId="12306" xr:uid="{E186A6C8-366B-4713-BD42-370F574001CE}"/>
    <cellStyle name="20% - Accent6 6 7 3 2" xfId="12307" xr:uid="{CFC59422-1FC3-4BC8-95CA-4D4F74380476}"/>
    <cellStyle name="20% - Accent6 6 7 3 2 2" xfId="12308" xr:uid="{F937862A-13AC-451F-843C-20BCCBD71363}"/>
    <cellStyle name="20% - Accent6 6 7 3 3" xfId="12309" xr:uid="{5DF1091F-E94A-4E4F-BF55-35F4F84BD114}"/>
    <cellStyle name="20% - Accent6 6 7 4" xfId="12310" xr:uid="{AABDAC5C-BB09-4464-84E5-6239A7C4B327}"/>
    <cellStyle name="20% - Accent6 6 7 4 2" xfId="12311" xr:uid="{10EB8C47-92F4-4027-8D61-C8FB7CBC8F69}"/>
    <cellStyle name="20% - Accent6 6 7 4 2 2" xfId="12312" xr:uid="{A67E0C1F-C766-4458-814C-2647C6086E30}"/>
    <cellStyle name="20% - Accent6 6 7 4 3" xfId="12313" xr:uid="{263A5402-E722-4AA8-9478-B90395575149}"/>
    <cellStyle name="20% - Accent6 6 7 5" xfId="12314" xr:uid="{3C52D23A-DA95-4F9F-BC78-9F226934EC52}"/>
    <cellStyle name="20% - Accent6 6 7 5 2" xfId="12315" xr:uid="{91088563-7E66-4F7D-8573-E202F984AB61}"/>
    <cellStyle name="20% - Accent6 6 7 6" xfId="12316" xr:uid="{69F037FA-C1C5-4271-BFDA-E85B39DB049E}"/>
    <cellStyle name="20% - Accent6 6 8" xfId="12317" xr:uid="{F0275743-ED90-4BC1-94C3-C77EB4F7BC46}"/>
    <cellStyle name="20% - Accent6 6 8 2" xfId="12318" xr:uid="{F46C88AB-64B3-4536-9877-760815804F06}"/>
    <cellStyle name="20% - Accent6 6 8 2 2" xfId="12319" xr:uid="{19CA2FA0-C474-413C-B933-8DEB394B1355}"/>
    <cellStyle name="20% - Accent6 6 8 2 2 2" xfId="12320" xr:uid="{56049C1E-9320-4EC5-9184-8CC8D88C062F}"/>
    <cellStyle name="20% - Accent6 6 8 2 3" xfId="12321" xr:uid="{08BD5E2C-AA44-4E88-A3D0-202D85B5DB04}"/>
    <cellStyle name="20% - Accent6 6 8 3" xfId="12322" xr:uid="{B611C0E2-3318-4BCB-993E-1B4AA8DEA8D1}"/>
    <cellStyle name="20% - Accent6 6 8 3 2" xfId="12323" xr:uid="{927E6051-8040-47A2-A123-6018838A4F00}"/>
    <cellStyle name="20% - Accent6 6 8 3 2 2" xfId="12324" xr:uid="{8912D08F-2F09-4CA0-9F2E-CF8883C64121}"/>
    <cellStyle name="20% - Accent6 6 8 3 3" xfId="12325" xr:uid="{80910591-A164-47E6-B0FE-DC2032210FCC}"/>
    <cellStyle name="20% - Accent6 6 8 4" xfId="12326" xr:uid="{2CB49D37-050A-4AF2-A7D6-89E317FC7FE3}"/>
    <cellStyle name="20% - Accent6 6 8 4 2" xfId="12327" xr:uid="{1F0F1753-299A-4CA3-94FB-CE673E0F82D6}"/>
    <cellStyle name="20% - Accent6 6 8 4 2 2" xfId="12328" xr:uid="{8FA112B5-7853-4563-B8FF-FD44C60B1575}"/>
    <cellStyle name="20% - Accent6 6 8 4 3" xfId="12329" xr:uid="{CCD57A4D-24A3-4F1A-BE1E-8A21687EFFD7}"/>
    <cellStyle name="20% - Accent6 6 8 5" xfId="12330" xr:uid="{301058E0-1FCC-491E-B946-3B03BF9F85E1}"/>
    <cellStyle name="20% - Accent6 6 8 5 2" xfId="12331" xr:uid="{761A75DD-3265-4184-B032-202ECB749EC7}"/>
    <cellStyle name="20% - Accent6 6 8 6" xfId="12332" xr:uid="{EEF847E4-8C89-4877-B33E-DF75628B7319}"/>
    <cellStyle name="20% - Accent6 6 9" xfId="12333" xr:uid="{80910481-D911-4A7F-9E8D-C86FA126DD14}"/>
    <cellStyle name="20% - Accent6 6 9 2" xfId="12334" xr:uid="{068D400B-39C5-4268-8AC2-89A3FC2E1849}"/>
    <cellStyle name="20% - Accent6 6 9 2 2" xfId="12335" xr:uid="{43EE3A40-740A-49C5-9633-E57BB6658744}"/>
    <cellStyle name="20% - Accent6 6 9 2 2 2" xfId="12336" xr:uid="{A9AAAAF4-A237-4C85-8EE7-E77638829BF6}"/>
    <cellStyle name="20% - Accent6 6 9 2 3" xfId="12337" xr:uid="{AB8FFFA9-296C-4635-BB40-6856B48BBA84}"/>
    <cellStyle name="20% - Accent6 6 9 3" xfId="12338" xr:uid="{1D9D3A75-A2EE-4B50-926B-737CE61ADD56}"/>
    <cellStyle name="20% - Accent6 6 9 3 2" xfId="12339" xr:uid="{DAA3092E-9361-481B-B5EE-14EBB3859A0A}"/>
    <cellStyle name="20% - Accent6 6 9 3 2 2" xfId="12340" xr:uid="{2BCBE724-CBB5-4927-B78E-F292235085C2}"/>
    <cellStyle name="20% - Accent6 6 9 3 3" xfId="12341" xr:uid="{E1CAEF83-C156-48C6-A945-7C7E4046AD54}"/>
    <cellStyle name="20% - Accent6 6 9 4" xfId="12342" xr:uid="{A4669B01-B565-43DD-AF12-BCB18C14DE0C}"/>
    <cellStyle name="20% - Accent6 6 9 4 2" xfId="12343" xr:uid="{E2EF3FB1-5FCA-4762-9224-122F8F496D28}"/>
    <cellStyle name="20% - Accent6 6 9 4 2 2" xfId="12344" xr:uid="{0E5DC801-B83C-4A27-9D13-5E312A3E8F5F}"/>
    <cellStyle name="20% - Accent6 6 9 4 3" xfId="12345" xr:uid="{BEDBE070-ED8F-4535-9CF0-2D984DB0385B}"/>
    <cellStyle name="20% - Accent6 6 9 5" xfId="12346" xr:uid="{24FE1875-DE25-458E-BC9B-6980F413042E}"/>
    <cellStyle name="20% - Accent6 6 9 5 2" xfId="12347" xr:uid="{758FFFF4-2F8D-4976-B32F-CEFBD032337C}"/>
    <cellStyle name="20% - Accent6 6 9 6" xfId="12348" xr:uid="{9BB1C4E5-DA84-4780-B800-C316BE4C4099}"/>
    <cellStyle name="20% - Accent6 7" xfId="12349" xr:uid="{26FC1890-58B1-4FCB-81FF-D9EECFFA29AB}"/>
    <cellStyle name="20% - Accent6 7 10" xfId="12350" xr:uid="{7D496FC2-E0E4-4ED8-AFC2-ED46BC442AFE}"/>
    <cellStyle name="20% - Accent6 7 10 2" xfId="12351" xr:uid="{29450FC5-E0F3-462C-AE56-F5825463344B}"/>
    <cellStyle name="20% - Accent6 7 10 2 2" xfId="12352" xr:uid="{65FA91F2-4D65-43A4-A653-78A639106FA0}"/>
    <cellStyle name="20% - Accent6 7 10 2 2 2" xfId="12353" xr:uid="{4A4574AB-DAF2-4D0F-9AEE-A3307A4255D7}"/>
    <cellStyle name="20% - Accent6 7 10 2 3" xfId="12354" xr:uid="{FACC8D96-BD9B-467C-975A-F4C330D41D77}"/>
    <cellStyle name="20% - Accent6 7 10 3" xfId="12355" xr:uid="{7446C812-315C-42AA-BD4E-FD4E991E2399}"/>
    <cellStyle name="20% - Accent6 7 10 3 2" xfId="12356" xr:uid="{7C09A2BB-9C9E-4B85-83A4-70D9E12C5F04}"/>
    <cellStyle name="20% - Accent6 7 10 3 2 2" xfId="12357" xr:uid="{29A0B542-5ECF-4E93-9DB3-36CBFB48D6C4}"/>
    <cellStyle name="20% - Accent6 7 10 3 3" xfId="12358" xr:uid="{81DD376C-47D1-445D-9863-858B7430543C}"/>
    <cellStyle name="20% - Accent6 7 10 4" xfId="12359" xr:uid="{78E92712-370E-4A62-9080-C5F1563A7B24}"/>
    <cellStyle name="20% - Accent6 7 10 4 2" xfId="12360" xr:uid="{7D00D9F9-8FCB-4F7E-9AEA-B53894FD2264}"/>
    <cellStyle name="20% - Accent6 7 10 4 2 2" xfId="12361" xr:uid="{1DF5E976-8B79-4A38-ABBF-34D3643951C5}"/>
    <cellStyle name="20% - Accent6 7 10 4 3" xfId="12362" xr:uid="{A5A03F84-C9BF-424E-ACFF-88EE3666AF27}"/>
    <cellStyle name="20% - Accent6 7 10 5" xfId="12363" xr:uid="{54A11C46-4998-4509-BE63-49E22B8DF7E2}"/>
    <cellStyle name="20% - Accent6 7 10 5 2" xfId="12364" xr:uid="{14BC0D54-D0EA-4743-87B3-DD23B53CCBEA}"/>
    <cellStyle name="20% - Accent6 7 10 6" xfId="12365" xr:uid="{7B9B7B69-D510-492A-9D06-C949796A84EE}"/>
    <cellStyle name="20% - Accent6 7 11" xfId="12366" xr:uid="{E678EA28-9DC9-4888-9905-C48C2703B60E}"/>
    <cellStyle name="20% - Accent6 7 11 2" xfId="12367" xr:uid="{248FB218-37F6-4FB4-9793-72C68AFC7952}"/>
    <cellStyle name="20% - Accent6 7 11 2 2" xfId="12368" xr:uid="{E4109963-5B4D-4CC8-B7F8-657BAE2332CF}"/>
    <cellStyle name="20% - Accent6 7 11 3" xfId="12369" xr:uid="{A15DB3CD-A6DC-488E-8E9F-FE109ACFA796}"/>
    <cellStyle name="20% - Accent6 7 12" xfId="12370" xr:uid="{FF6CA46B-EBD6-4E96-B29E-AB1DBD5AC9D0}"/>
    <cellStyle name="20% - Accent6 7 12 2" xfId="12371" xr:uid="{51FFC795-7E7C-4FE9-A377-A140C651819C}"/>
    <cellStyle name="20% - Accent6 7 12 2 2" xfId="12372" xr:uid="{7B771665-400A-4EE9-804B-F0296A8E153C}"/>
    <cellStyle name="20% - Accent6 7 12 3" xfId="12373" xr:uid="{23952C09-B5BD-465E-912F-E9CD1FF5BEF2}"/>
    <cellStyle name="20% - Accent6 7 13" xfId="12374" xr:uid="{0E6DDB6C-3D95-4BB6-A665-685E6F28ED11}"/>
    <cellStyle name="20% - Accent6 7 13 2" xfId="12375" xr:uid="{19789725-4F5D-46AB-8679-4E4944111562}"/>
    <cellStyle name="20% - Accent6 7 13 2 2" xfId="12376" xr:uid="{CA4FA97B-4279-4820-AA11-C00A39DA7CCA}"/>
    <cellStyle name="20% - Accent6 7 13 3" xfId="12377" xr:uid="{E61487ED-CA23-4069-B3CB-7D8308ABBC7D}"/>
    <cellStyle name="20% - Accent6 7 14" xfId="12378" xr:uid="{6515011B-68C7-4B51-9FF5-7C42B163A3ED}"/>
    <cellStyle name="20% - Accent6 7 14 2" xfId="12379" xr:uid="{A92E544C-35A6-4059-A469-7602B7211CCD}"/>
    <cellStyle name="20% - Accent6 7 14 2 2" xfId="12380" xr:uid="{304AF405-7DAA-4929-9140-A88D9E6CBA22}"/>
    <cellStyle name="20% - Accent6 7 14 3" xfId="12381" xr:uid="{0A8949B2-6957-4517-972A-8F63C3B2B467}"/>
    <cellStyle name="20% - Accent6 7 15" xfId="12382" xr:uid="{76AD0183-9411-4CFF-B1BA-552DAE2E4333}"/>
    <cellStyle name="20% - Accent6 7 15 2" xfId="12383" xr:uid="{D6B668E3-0576-4222-8EE2-A7B4E9FEBE72}"/>
    <cellStyle name="20% - Accent6 7 16" xfId="12384" xr:uid="{4FEE671C-57FB-4E28-96CA-F839B9DC810A}"/>
    <cellStyle name="20% - Accent6 7 2" xfId="12385" xr:uid="{B2AC524F-4FD3-4640-9808-A658B1E9DFA4}"/>
    <cellStyle name="20% - Accent6 7 2 2" xfId="12386" xr:uid="{1CA7A597-2A5E-42F9-A167-5F4BD31C8322}"/>
    <cellStyle name="20% - Accent6 7 2 2 2" xfId="12387" xr:uid="{5D36B47D-6FA9-4486-98C7-767D77A092F6}"/>
    <cellStyle name="20% - Accent6 7 2 2 2 2" xfId="12388" xr:uid="{FDD746D2-00B8-4E7B-A7C1-2FFB657B6B94}"/>
    <cellStyle name="20% - Accent6 7 2 2 2 2 2" xfId="12389" xr:uid="{B3BBC6FA-19AB-47E6-96C6-1408765E621E}"/>
    <cellStyle name="20% - Accent6 7 2 2 2 2 2 2" xfId="12390" xr:uid="{26D77039-AB31-4746-B77E-FA1895054961}"/>
    <cellStyle name="20% - Accent6 7 2 2 2 2 3" xfId="12391" xr:uid="{63D4A15E-A417-43F8-B269-A7EBE595252C}"/>
    <cellStyle name="20% - Accent6 7 2 2 2 3" xfId="12392" xr:uid="{3BC03B32-1CC9-43C2-9425-510A7B91D30F}"/>
    <cellStyle name="20% - Accent6 7 2 2 2 3 2" xfId="12393" xr:uid="{7C4492A6-4636-494E-A67C-8AB3FB148571}"/>
    <cellStyle name="20% - Accent6 7 2 2 2 3 2 2" xfId="12394" xr:uid="{CC1FBCFB-0C27-40A1-96E7-7BB0349DD105}"/>
    <cellStyle name="20% - Accent6 7 2 2 2 3 3" xfId="12395" xr:uid="{B25B66F1-410E-4BF8-8436-A21134D791FD}"/>
    <cellStyle name="20% - Accent6 7 2 2 2 4" xfId="12396" xr:uid="{42875150-C83B-42DC-ABB2-A482BD647020}"/>
    <cellStyle name="20% - Accent6 7 2 2 2 4 2" xfId="12397" xr:uid="{0A199ADF-99B5-400F-923F-BA40E819FCED}"/>
    <cellStyle name="20% - Accent6 7 2 2 2 4 2 2" xfId="12398" xr:uid="{817F6E7B-FC87-42DD-B9C4-1C9EB89835E7}"/>
    <cellStyle name="20% - Accent6 7 2 2 2 4 3" xfId="12399" xr:uid="{1A426115-9E11-43DA-BC56-0FAEBB6556D7}"/>
    <cellStyle name="20% - Accent6 7 2 2 2 5" xfId="12400" xr:uid="{621029C3-71CC-435B-9C9E-B6FE87B0612C}"/>
    <cellStyle name="20% - Accent6 7 2 2 2 5 2" xfId="12401" xr:uid="{86A80147-43BC-43F4-91BB-2455E375F5D9}"/>
    <cellStyle name="20% - Accent6 7 2 2 2 6" xfId="12402" xr:uid="{49A3ADA5-4417-46DE-BA7B-616C611CA4CB}"/>
    <cellStyle name="20% - Accent6 7 2 2 3" xfId="12403" xr:uid="{86FFD2E8-25E7-4E5A-A8C6-E741B8549952}"/>
    <cellStyle name="20% - Accent6 7 2 2 3 2" xfId="12404" xr:uid="{FF16F3FE-71FF-4DA1-BBA8-A707DCCAA641}"/>
    <cellStyle name="20% - Accent6 7 2 2 3 2 2" xfId="12405" xr:uid="{457BF7DC-DDE9-4111-8FE1-50A964A8E736}"/>
    <cellStyle name="20% - Accent6 7 2 2 3 3" xfId="12406" xr:uid="{977992E8-3BAC-463C-A636-150B477D02C5}"/>
    <cellStyle name="20% - Accent6 7 2 2 4" xfId="12407" xr:uid="{D43530C9-2ACF-4B90-A200-A50BCAA89C34}"/>
    <cellStyle name="20% - Accent6 7 2 2 4 2" xfId="12408" xr:uid="{5D707724-C80C-44A5-BD5F-4C92EAD8E4D5}"/>
    <cellStyle name="20% - Accent6 7 2 2 4 2 2" xfId="12409" xr:uid="{89031A72-9026-4EAF-A979-6E712FCB5736}"/>
    <cellStyle name="20% - Accent6 7 2 2 4 3" xfId="12410" xr:uid="{80551994-AC26-461E-B04B-62121B9375EE}"/>
    <cellStyle name="20% - Accent6 7 2 2 5" xfId="12411" xr:uid="{DF477171-4E0F-4007-A0F3-063661AB90BE}"/>
    <cellStyle name="20% - Accent6 7 2 2 5 2" xfId="12412" xr:uid="{98A7CF25-F7E0-46FD-A88A-A7C12E2A11FD}"/>
    <cellStyle name="20% - Accent6 7 2 2 5 2 2" xfId="12413" xr:uid="{CEEE70B0-A146-444F-B96B-6FC68FE1D520}"/>
    <cellStyle name="20% - Accent6 7 2 2 5 3" xfId="12414" xr:uid="{169D4B71-0CC1-4206-A2FA-0D92E7B4DF03}"/>
    <cellStyle name="20% - Accent6 7 2 2 6" xfId="12415" xr:uid="{89603877-3F14-4106-860A-6FF650630A6A}"/>
    <cellStyle name="20% - Accent6 7 2 2 6 2" xfId="12416" xr:uid="{E165C393-1BCF-44D8-9435-E64DEB7F8BD2}"/>
    <cellStyle name="20% - Accent6 7 2 2 7" xfId="12417" xr:uid="{A3AB93CD-88FF-4AF3-8BF2-3BAA48221C38}"/>
    <cellStyle name="20% - Accent6 7 2 3" xfId="12418" xr:uid="{5694A83F-2970-47DE-81ED-B1C5B3C78C4C}"/>
    <cellStyle name="20% - Accent6 7 2 3 2" xfId="12419" xr:uid="{F4BEDAF7-E15C-4424-ABB9-162D6983AE24}"/>
    <cellStyle name="20% - Accent6 7 2 3 2 2" xfId="12420" xr:uid="{3FDAF45F-0E5B-4BAF-9F7A-52E54AED1DDB}"/>
    <cellStyle name="20% - Accent6 7 2 3 2 2 2" xfId="12421" xr:uid="{24AD5786-A060-403A-AE74-76485BEFC58B}"/>
    <cellStyle name="20% - Accent6 7 2 3 2 3" xfId="12422" xr:uid="{6C3C7037-6C58-4135-A02D-836B3AEF5515}"/>
    <cellStyle name="20% - Accent6 7 2 3 3" xfId="12423" xr:uid="{EA4ED46D-A784-4398-A8E0-4BEEF31ED65A}"/>
    <cellStyle name="20% - Accent6 7 2 3 3 2" xfId="12424" xr:uid="{4D95F17B-91DF-4435-9A98-B5A452BC8F3F}"/>
    <cellStyle name="20% - Accent6 7 2 3 3 2 2" xfId="12425" xr:uid="{C2DD151F-BB31-41EE-9D64-022BC9FAAD81}"/>
    <cellStyle name="20% - Accent6 7 2 3 3 3" xfId="12426" xr:uid="{FC746180-6871-487A-AD31-F68BF1BF58DE}"/>
    <cellStyle name="20% - Accent6 7 2 3 4" xfId="12427" xr:uid="{98B5427A-2F94-4165-9286-EBC66D561FCB}"/>
    <cellStyle name="20% - Accent6 7 2 3 4 2" xfId="12428" xr:uid="{E51F80A9-429C-4B33-9CC4-77EEADCBCDE2}"/>
    <cellStyle name="20% - Accent6 7 2 3 4 2 2" xfId="12429" xr:uid="{04FFAB20-CC52-4F8B-84A1-05B417E11F20}"/>
    <cellStyle name="20% - Accent6 7 2 3 4 3" xfId="12430" xr:uid="{98D46A1F-055B-4F9D-B6CB-65996408CF40}"/>
    <cellStyle name="20% - Accent6 7 2 3 5" xfId="12431" xr:uid="{1EF507E8-EC0A-4188-AF34-2ADB98EC33B0}"/>
    <cellStyle name="20% - Accent6 7 2 3 5 2" xfId="12432" xr:uid="{8964685A-C963-40D0-B682-4F7CF6E51E2E}"/>
    <cellStyle name="20% - Accent6 7 2 3 6" xfId="12433" xr:uid="{89CF8D1A-7E69-483E-93C0-5957C2D0BA5B}"/>
    <cellStyle name="20% - Accent6 7 2 4" xfId="12434" xr:uid="{9C3ED1A4-05A1-4CCE-A450-BCCCF05CBADF}"/>
    <cellStyle name="20% - Accent6 7 2 4 2" xfId="12435" xr:uid="{05EE936E-A208-4DDA-9F59-27265BE4B1E5}"/>
    <cellStyle name="20% - Accent6 7 2 4 2 2" xfId="12436" xr:uid="{23104BBE-2F9C-4835-A4EE-2CDF539F2973}"/>
    <cellStyle name="20% - Accent6 7 2 4 3" xfId="12437" xr:uid="{BB566049-DFD1-4D01-9093-2CBA96877B09}"/>
    <cellStyle name="20% - Accent6 7 2 5" xfId="12438" xr:uid="{C024C592-BDD9-4F3C-9761-A3BAD5DA73BE}"/>
    <cellStyle name="20% - Accent6 7 2 5 2" xfId="12439" xr:uid="{D9DF07CE-4E91-4DF2-B67B-6E855272EB0C}"/>
    <cellStyle name="20% - Accent6 7 2 5 2 2" xfId="12440" xr:uid="{3706B8D8-AEB3-4499-BD51-26E777F6AE5D}"/>
    <cellStyle name="20% - Accent6 7 2 5 3" xfId="12441" xr:uid="{39BBBC6F-86B7-4907-86F8-D94B99EA5A8B}"/>
    <cellStyle name="20% - Accent6 7 2 6" xfId="12442" xr:uid="{DCA5E429-5BED-4462-AB98-37A9D7909D1B}"/>
    <cellStyle name="20% - Accent6 7 2 6 2" xfId="12443" xr:uid="{10423081-A615-4C2D-8796-CA3C10C555BC}"/>
    <cellStyle name="20% - Accent6 7 2 6 2 2" xfId="12444" xr:uid="{8AE47076-D6D2-4201-8F6E-A26FD2395F2E}"/>
    <cellStyle name="20% - Accent6 7 2 6 3" xfId="12445" xr:uid="{6673C079-8B9C-4468-AA84-2046F3DA7792}"/>
    <cellStyle name="20% - Accent6 7 2 7" xfId="12446" xr:uid="{71C886F1-78CE-463B-9C93-2972EB828780}"/>
    <cellStyle name="20% - Accent6 7 2 7 2" xfId="12447" xr:uid="{936359A7-53E2-4018-9094-A568A8FFFDF9}"/>
    <cellStyle name="20% - Accent6 7 2 8" xfId="12448" xr:uid="{6F0E4C89-9CD2-41B0-A4DF-BA782C0AD106}"/>
    <cellStyle name="20% - Accent6 7 3" xfId="12449" xr:uid="{D457026B-01A2-4DD5-897C-E444360FF594}"/>
    <cellStyle name="20% - Accent6 7 3 2" xfId="12450" xr:uid="{5115616F-3800-4FAB-9811-02C978B0C249}"/>
    <cellStyle name="20% - Accent6 7 3 2 2" xfId="12451" xr:uid="{C395A089-ACF9-4575-91C4-4B9E1BA11F07}"/>
    <cellStyle name="20% - Accent6 7 3 2 2 2" xfId="12452" xr:uid="{172008E9-4F4A-49D4-8B59-A6E497AE87F6}"/>
    <cellStyle name="20% - Accent6 7 3 2 2 2 2" xfId="12453" xr:uid="{5B996252-6E38-4E2A-95E8-0F0AE28CB297}"/>
    <cellStyle name="20% - Accent6 7 3 2 2 2 2 2" xfId="12454" xr:uid="{A5145825-16D9-4C5B-AB69-8A985AB36DE9}"/>
    <cellStyle name="20% - Accent6 7 3 2 2 2 3" xfId="12455" xr:uid="{5BFA5C39-69BF-4606-BA75-F7C6C9568F1D}"/>
    <cellStyle name="20% - Accent6 7 3 2 2 3" xfId="12456" xr:uid="{3B6C75FB-80E5-4598-B2B5-F4868E97A2BA}"/>
    <cellStyle name="20% - Accent6 7 3 2 2 3 2" xfId="12457" xr:uid="{34ACFB03-B070-4D8E-8B3B-01B611B92043}"/>
    <cellStyle name="20% - Accent6 7 3 2 2 3 2 2" xfId="12458" xr:uid="{CAFCD686-B975-482F-A25E-73E7D0903AEF}"/>
    <cellStyle name="20% - Accent6 7 3 2 2 3 3" xfId="12459" xr:uid="{71AE96A5-C387-4656-9E55-5228D3333433}"/>
    <cellStyle name="20% - Accent6 7 3 2 2 4" xfId="12460" xr:uid="{9A28F711-749F-4167-8B77-04A032A67811}"/>
    <cellStyle name="20% - Accent6 7 3 2 2 4 2" xfId="12461" xr:uid="{1B97C024-F308-4424-93AF-460AFD03D1FF}"/>
    <cellStyle name="20% - Accent6 7 3 2 2 4 2 2" xfId="12462" xr:uid="{A6CEF19B-5EF1-4387-AC72-078F7A41DFA4}"/>
    <cellStyle name="20% - Accent6 7 3 2 2 4 3" xfId="12463" xr:uid="{022A6507-E2DA-4EFE-9901-237854F4EDB2}"/>
    <cellStyle name="20% - Accent6 7 3 2 2 5" xfId="12464" xr:uid="{2CED634E-16E3-4BDD-96E4-CD04E12577D8}"/>
    <cellStyle name="20% - Accent6 7 3 2 2 5 2" xfId="12465" xr:uid="{3EB43471-E936-4A32-B13C-E863F9D434AC}"/>
    <cellStyle name="20% - Accent6 7 3 2 2 6" xfId="12466" xr:uid="{65A9E7DD-3FD6-4BF2-8758-9A4372FB032F}"/>
    <cellStyle name="20% - Accent6 7 3 2 3" xfId="12467" xr:uid="{C5CC1FA3-9841-4940-B74F-B53D278F68C8}"/>
    <cellStyle name="20% - Accent6 7 3 2 3 2" xfId="12468" xr:uid="{32CB9F8E-72BF-414E-AEFD-5A300A51E7DD}"/>
    <cellStyle name="20% - Accent6 7 3 2 3 2 2" xfId="12469" xr:uid="{674DC130-823F-425E-9DC8-05289AC9C9D0}"/>
    <cellStyle name="20% - Accent6 7 3 2 3 3" xfId="12470" xr:uid="{2F721228-BCB4-478E-8F1E-2352F4DE2338}"/>
    <cellStyle name="20% - Accent6 7 3 2 4" xfId="12471" xr:uid="{DDA2F47F-56E6-4213-B24A-82827240F22F}"/>
    <cellStyle name="20% - Accent6 7 3 2 4 2" xfId="12472" xr:uid="{F5F3088E-4771-4441-B5E0-5905623D9919}"/>
    <cellStyle name="20% - Accent6 7 3 2 4 2 2" xfId="12473" xr:uid="{C2BFFACD-5F67-4A5A-A057-C3AA1D2DD1E5}"/>
    <cellStyle name="20% - Accent6 7 3 2 4 3" xfId="12474" xr:uid="{B04F5749-1AA9-47A7-8C38-F669C0DD63AC}"/>
    <cellStyle name="20% - Accent6 7 3 2 5" xfId="12475" xr:uid="{2A80558D-5846-4A08-BD56-46E641550557}"/>
    <cellStyle name="20% - Accent6 7 3 2 5 2" xfId="12476" xr:uid="{44320F44-E5AB-4795-B37B-D7D966514D20}"/>
    <cellStyle name="20% - Accent6 7 3 2 5 2 2" xfId="12477" xr:uid="{42951E47-9106-474A-BCFC-9D551F01F00B}"/>
    <cellStyle name="20% - Accent6 7 3 2 5 3" xfId="12478" xr:uid="{1A5582AB-B463-4D26-AA13-C4F84F34AB5F}"/>
    <cellStyle name="20% - Accent6 7 3 2 6" xfId="12479" xr:uid="{4263C225-B4F6-4BF4-A621-3BB745F533E9}"/>
    <cellStyle name="20% - Accent6 7 3 2 6 2" xfId="12480" xr:uid="{7D5AFED1-1E26-48AA-81DB-AAE8B17FD7FC}"/>
    <cellStyle name="20% - Accent6 7 3 2 7" xfId="12481" xr:uid="{656FF234-A942-4D08-86E0-FEF4D1A99534}"/>
    <cellStyle name="20% - Accent6 7 3 3" xfId="12482" xr:uid="{23993D4D-6159-4F39-B4DB-47CC6ADFA5C7}"/>
    <cellStyle name="20% - Accent6 7 3 3 2" xfId="12483" xr:uid="{BF702AE8-CEDC-4D02-B905-F342243145FC}"/>
    <cellStyle name="20% - Accent6 7 3 3 2 2" xfId="12484" xr:uid="{AD637483-7E18-4347-AA5E-61FC258D8D4C}"/>
    <cellStyle name="20% - Accent6 7 3 3 2 2 2" xfId="12485" xr:uid="{AF51EA9A-DE27-46EE-B2DC-F966544F336E}"/>
    <cellStyle name="20% - Accent6 7 3 3 2 3" xfId="12486" xr:uid="{BA3AD07E-45D6-4749-A1D7-7BAAF3CF707E}"/>
    <cellStyle name="20% - Accent6 7 3 3 3" xfId="12487" xr:uid="{4693B5B5-184D-4E8E-ACC7-E5A0EF2A9BEB}"/>
    <cellStyle name="20% - Accent6 7 3 3 3 2" xfId="12488" xr:uid="{43E97C7C-8077-4E8E-BBD2-A9207B8C60FC}"/>
    <cellStyle name="20% - Accent6 7 3 3 3 2 2" xfId="12489" xr:uid="{82E47E73-1C10-4566-888A-E6A6306DA61A}"/>
    <cellStyle name="20% - Accent6 7 3 3 3 3" xfId="12490" xr:uid="{D37484F1-EEED-4172-9785-D93D5E60BA5C}"/>
    <cellStyle name="20% - Accent6 7 3 3 4" xfId="12491" xr:uid="{EA52C48E-329F-4405-BC07-0E3C4AA0CF71}"/>
    <cellStyle name="20% - Accent6 7 3 3 4 2" xfId="12492" xr:uid="{2D0A36DA-0371-4D2E-A707-4616E95CF75E}"/>
    <cellStyle name="20% - Accent6 7 3 3 4 2 2" xfId="12493" xr:uid="{969B0BD8-4B5D-4D32-816E-91D74C688A5D}"/>
    <cellStyle name="20% - Accent6 7 3 3 4 3" xfId="12494" xr:uid="{4DB4CFA4-6023-41CD-AEA4-79A691782C13}"/>
    <cellStyle name="20% - Accent6 7 3 3 5" xfId="12495" xr:uid="{AC377561-CB18-4C9F-ADB2-D0DE1A3A7E50}"/>
    <cellStyle name="20% - Accent6 7 3 3 5 2" xfId="12496" xr:uid="{DFB6E357-430E-4E62-A6CA-6650E028FE1C}"/>
    <cellStyle name="20% - Accent6 7 3 3 6" xfId="12497" xr:uid="{128F8ED4-324C-4D51-A1DF-6470A31820F1}"/>
    <cellStyle name="20% - Accent6 7 3 4" xfId="12498" xr:uid="{A8B7AB6A-D9B7-4ECF-A0E2-ADEA41760A1D}"/>
    <cellStyle name="20% - Accent6 7 3 4 2" xfId="12499" xr:uid="{8C18C04E-8DD6-4635-868A-BEE2FE3D1213}"/>
    <cellStyle name="20% - Accent6 7 3 4 2 2" xfId="12500" xr:uid="{13C60D14-EC3D-46E3-BC4D-74686DD4CFC5}"/>
    <cellStyle name="20% - Accent6 7 3 4 3" xfId="12501" xr:uid="{C1D0D853-78F0-433D-98DA-547801D46D8E}"/>
    <cellStyle name="20% - Accent6 7 3 5" xfId="12502" xr:uid="{1F09A950-187F-430B-AFC0-BA77394A57DD}"/>
    <cellStyle name="20% - Accent6 7 3 5 2" xfId="12503" xr:uid="{9F12D0EC-5768-4260-9BFA-10720E51674E}"/>
    <cellStyle name="20% - Accent6 7 3 5 2 2" xfId="12504" xr:uid="{688F0069-376C-4E3B-8630-50435725C39D}"/>
    <cellStyle name="20% - Accent6 7 3 5 3" xfId="12505" xr:uid="{459630FD-7D6E-4E87-9ABF-F5D5A8CC5A7E}"/>
    <cellStyle name="20% - Accent6 7 3 6" xfId="12506" xr:uid="{519D5CAE-1259-4946-A2E7-C7E7EAB5BAD5}"/>
    <cellStyle name="20% - Accent6 7 3 6 2" xfId="12507" xr:uid="{708236CC-A68A-4CBC-ABF1-27020FC1CCE4}"/>
    <cellStyle name="20% - Accent6 7 3 6 2 2" xfId="12508" xr:uid="{49F2C309-AEE1-4337-B51E-CC507AF3458D}"/>
    <cellStyle name="20% - Accent6 7 3 6 3" xfId="12509" xr:uid="{08A32B44-9E4F-4F8D-AA30-273C5F096EF8}"/>
    <cellStyle name="20% - Accent6 7 3 7" xfId="12510" xr:uid="{CF86CCE0-BFF9-411C-B7BD-FCEB4935DC95}"/>
    <cellStyle name="20% - Accent6 7 3 7 2" xfId="12511" xr:uid="{988D068C-FCA3-459C-9705-5E83CEECCA4B}"/>
    <cellStyle name="20% - Accent6 7 3 8" xfId="12512" xr:uid="{35E7DADA-60A1-4BFB-A05B-D2210C0F60D4}"/>
    <cellStyle name="20% - Accent6 7 4" xfId="12513" xr:uid="{CD26F2DE-628C-4C82-9AF9-0A50F6EDCFBD}"/>
    <cellStyle name="20% - Accent6 7 4 2" xfId="12514" xr:uid="{DC667F54-587D-4A84-99BD-5611840ECECD}"/>
    <cellStyle name="20% - Accent6 7 4 2 2" xfId="12515" xr:uid="{8E4A296E-23B5-4FF4-95CC-73C3AA79DFDF}"/>
    <cellStyle name="20% - Accent6 7 4 2 2 2" xfId="12516" xr:uid="{20EBE7F7-3F3F-4740-8184-DC763192F183}"/>
    <cellStyle name="20% - Accent6 7 4 2 2 2 2" xfId="12517" xr:uid="{14553211-8CA6-4BCC-8E33-E415CCB7A96F}"/>
    <cellStyle name="20% - Accent6 7 4 2 2 3" xfId="12518" xr:uid="{28AF4C0C-833A-4F47-8C63-97CBD4DEF975}"/>
    <cellStyle name="20% - Accent6 7 4 2 3" xfId="12519" xr:uid="{1C100FD3-1154-40AD-8009-2E227BF52591}"/>
    <cellStyle name="20% - Accent6 7 4 2 3 2" xfId="12520" xr:uid="{39D487BB-BB50-416E-B874-132337A85893}"/>
    <cellStyle name="20% - Accent6 7 4 2 3 2 2" xfId="12521" xr:uid="{D5E4BC3F-DE72-4F46-B489-DE70CF24649D}"/>
    <cellStyle name="20% - Accent6 7 4 2 3 3" xfId="12522" xr:uid="{A584A03B-9F70-4446-ABB5-F4C98082B3E3}"/>
    <cellStyle name="20% - Accent6 7 4 2 4" xfId="12523" xr:uid="{3F2A6150-30CE-4282-9D10-7DF88918A4F2}"/>
    <cellStyle name="20% - Accent6 7 4 2 4 2" xfId="12524" xr:uid="{E9D2322D-5A4A-4580-B82C-6A23E53382F3}"/>
    <cellStyle name="20% - Accent6 7 4 2 4 2 2" xfId="12525" xr:uid="{E403DCA2-3FB9-4CE9-9052-73EAC8682ADE}"/>
    <cellStyle name="20% - Accent6 7 4 2 4 3" xfId="12526" xr:uid="{ED0BCEA6-792C-47E1-8223-C0A842F34ACB}"/>
    <cellStyle name="20% - Accent6 7 4 2 5" xfId="12527" xr:uid="{6692DB70-4E33-4894-BC80-15BC0FEFCADB}"/>
    <cellStyle name="20% - Accent6 7 4 2 5 2" xfId="12528" xr:uid="{17979785-5031-4263-A8DB-4D08059908C5}"/>
    <cellStyle name="20% - Accent6 7 4 2 6" xfId="12529" xr:uid="{C5759805-D39F-4DD1-9899-E985BE5A8D28}"/>
    <cellStyle name="20% - Accent6 7 4 3" xfId="12530" xr:uid="{C860FB7E-FE39-4007-A5F5-91F071550747}"/>
    <cellStyle name="20% - Accent6 7 4 3 2" xfId="12531" xr:uid="{CD0D3799-674E-4D12-9D53-DA0B68AC6DA3}"/>
    <cellStyle name="20% - Accent6 7 4 3 2 2" xfId="12532" xr:uid="{BF703576-3531-4352-B664-20A475047454}"/>
    <cellStyle name="20% - Accent6 7 4 3 3" xfId="12533" xr:uid="{2C1DE813-C618-4606-812D-B2B8D63BEBB6}"/>
    <cellStyle name="20% - Accent6 7 4 4" xfId="12534" xr:uid="{499A1A6E-6352-4DAD-A0C9-A5AE918B9C18}"/>
    <cellStyle name="20% - Accent6 7 4 4 2" xfId="12535" xr:uid="{1378E4FA-4384-424C-805A-C64655D26FAB}"/>
    <cellStyle name="20% - Accent6 7 4 4 2 2" xfId="12536" xr:uid="{873785B8-4084-404F-8976-D63B27DBF014}"/>
    <cellStyle name="20% - Accent6 7 4 4 3" xfId="12537" xr:uid="{B7DA13E9-F52D-4C71-A5FD-12197FB904B1}"/>
    <cellStyle name="20% - Accent6 7 4 5" xfId="12538" xr:uid="{BBE7B54D-E713-4B7D-930C-2E7E2AFCA0A7}"/>
    <cellStyle name="20% - Accent6 7 4 5 2" xfId="12539" xr:uid="{487786AF-D691-4021-80B8-170FDD179689}"/>
    <cellStyle name="20% - Accent6 7 4 5 2 2" xfId="12540" xr:uid="{E0F38635-4D2F-4A1F-BB16-B8759E58A69F}"/>
    <cellStyle name="20% - Accent6 7 4 5 3" xfId="12541" xr:uid="{176CA3FE-9CEC-4EEC-9243-A79CDC8C5772}"/>
    <cellStyle name="20% - Accent6 7 4 6" xfId="12542" xr:uid="{ED2FA1E5-7110-424F-99DD-415184D285AA}"/>
    <cellStyle name="20% - Accent6 7 4 6 2" xfId="12543" xr:uid="{CB58D674-5753-4EA0-B667-22180100972B}"/>
    <cellStyle name="20% - Accent6 7 4 7" xfId="12544" xr:uid="{5F9FCBF6-B939-495F-BBC3-C43A37640067}"/>
    <cellStyle name="20% - Accent6 7 5" xfId="12545" xr:uid="{B23846B0-F6D8-4428-A00B-C47EF84ABFAE}"/>
    <cellStyle name="20% - Accent6 7 5 2" xfId="12546" xr:uid="{16F8F16B-2409-4BA9-94E7-C13BA5236C2A}"/>
    <cellStyle name="20% - Accent6 7 5 2 2" xfId="12547" xr:uid="{2C35C8DB-8EDD-4109-9CB4-EA589E77239C}"/>
    <cellStyle name="20% - Accent6 7 5 2 2 2" xfId="12548" xr:uid="{DE26E587-8879-49DC-8743-C1E5EAA65D7A}"/>
    <cellStyle name="20% - Accent6 7 5 2 2 2 2" xfId="12549" xr:uid="{0367E606-E7D3-40BF-8793-AF46B569A5C6}"/>
    <cellStyle name="20% - Accent6 7 5 2 2 3" xfId="12550" xr:uid="{5D1F4AB6-0DF5-4983-BCF2-FAA4058C98A2}"/>
    <cellStyle name="20% - Accent6 7 5 2 3" xfId="12551" xr:uid="{3B8D68A1-6176-4978-94BF-FE9550849E4B}"/>
    <cellStyle name="20% - Accent6 7 5 2 3 2" xfId="12552" xr:uid="{73227BED-FD14-4569-9DC9-64C4C37AC827}"/>
    <cellStyle name="20% - Accent6 7 5 2 3 2 2" xfId="12553" xr:uid="{E2ABC5CB-19BB-4E19-A63D-906A22FDF4CF}"/>
    <cellStyle name="20% - Accent6 7 5 2 3 3" xfId="12554" xr:uid="{E65EFD84-E6F4-435E-AB1A-B4170B48A3C1}"/>
    <cellStyle name="20% - Accent6 7 5 2 4" xfId="12555" xr:uid="{5419B871-C84E-4A83-A278-EEA46D264487}"/>
    <cellStyle name="20% - Accent6 7 5 2 4 2" xfId="12556" xr:uid="{94F2AA4D-46CE-46B7-827F-F0203BD10249}"/>
    <cellStyle name="20% - Accent6 7 5 2 4 2 2" xfId="12557" xr:uid="{7783257A-3ED5-4AD2-ADE8-2B60104D5485}"/>
    <cellStyle name="20% - Accent6 7 5 2 4 3" xfId="12558" xr:uid="{0A6D1947-795A-4FE3-A792-78D586E227BD}"/>
    <cellStyle name="20% - Accent6 7 5 2 5" xfId="12559" xr:uid="{83316649-1C29-4C7F-A9C2-1D80B9D39599}"/>
    <cellStyle name="20% - Accent6 7 5 2 5 2" xfId="12560" xr:uid="{D4C36043-F85B-4124-A4AC-D9410EC4CB93}"/>
    <cellStyle name="20% - Accent6 7 5 2 6" xfId="12561" xr:uid="{E87ED0CE-31E8-4428-8BB0-9E01C9BA61DB}"/>
    <cellStyle name="20% - Accent6 7 5 3" xfId="12562" xr:uid="{6CCB1A8B-7B59-483D-9558-F29DB34B837C}"/>
    <cellStyle name="20% - Accent6 7 5 3 2" xfId="12563" xr:uid="{7E82D976-3CA2-493F-9E0C-D1B644A61F64}"/>
    <cellStyle name="20% - Accent6 7 5 3 2 2" xfId="12564" xr:uid="{81C5D3D0-C31C-4CB9-8684-ADB966707043}"/>
    <cellStyle name="20% - Accent6 7 5 3 3" xfId="12565" xr:uid="{67E789FD-300A-4315-BACB-AFE29868CEF2}"/>
    <cellStyle name="20% - Accent6 7 5 4" xfId="12566" xr:uid="{968A83F4-1F3D-4BAE-BA2A-5910BAB93D10}"/>
    <cellStyle name="20% - Accent6 7 5 4 2" xfId="12567" xr:uid="{A1A64B93-62D9-4C3E-9FE7-6EF8C201EA15}"/>
    <cellStyle name="20% - Accent6 7 5 4 2 2" xfId="12568" xr:uid="{D2729234-637C-4F68-AD9F-B29B4E5B83F7}"/>
    <cellStyle name="20% - Accent6 7 5 4 3" xfId="12569" xr:uid="{FAD6509C-56F2-4AAB-8B4D-7D79566EFD2A}"/>
    <cellStyle name="20% - Accent6 7 5 5" xfId="12570" xr:uid="{CADCC8B1-89A6-4B69-A08B-46B40AED24DD}"/>
    <cellStyle name="20% - Accent6 7 5 5 2" xfId="12571" xr:uid="{9C8C39D3-E9C1-49BA-8C6C-21E91719B231}"/>
    <cellStyle name="20% - Accent6 7 5 5 2 2" xfId="12572" xr:uid="{574DB676-E8B3-42D4-8E8F-CBA940B3849D}"/>
    <cellStyle name="20% - Accent6 7 5 5 3" xfId="12573" xr:uid="{9C56D283-064A-44C0-B7F5-702CEB5D64D9}"/>
    <cellStyle name="20% - Accent6 7 5 6" xfId="12574" xr:uid="{EB5C49E4-1B2C-4A8E-8186-671BBEF1A7EB}"/>
    <cellStyle name="20% - Accent6 7 5 6 2" xfId="12575" xr:uid="{20ECAF3C-5D2D-47E3-9913-F0AFB9BA10B0}"/>
    <cellStyle name="20% - Accent6 7 5 7" xfId="12576" xr:uid="{C7175447-1232-4825-949C-1A6BC56BA2B6}"/>
    <cellStyle name="20% - Accent6 7 6" xfId="12577" xr:uid="{1A134928-63B0-4B47-AFE8-F54ED99642F5}"/>
    <cellStyle name="20% - Accent6 7 6 2" xfId="12578" xr:uid="{40CA13D0-FD25-4802-BECC-0AECD2BEB0C6}"/>
    <cellStyle name="20% - Accent6 7 6 2 2" xfId="12579" xr:uid="{5ADC2F7E-6101-44A7-BAA3-518486F791E5}"/>
    <cellStyle name="20% - Accent6 7 6 2 2 2" xfId="12580" xr:uid="{9BF7E7B5-BE40-45F1-B21E-92F09E0B0968}"/>
    <cellStyle name="20% - Accent6 7 6 2 3" xfId="12581" xr:uid="{DFFD2B91-4B56-47FA-BF07-AB46E0816D06}"/>
    <cellStyle name="20% - Accent6 7 6 3" xfId="12582" xr:uid="{C366FFB7-6EC1-4F81-884D-5D1A9BC2EAF3}"/>
    <cellStyle name="20% - Accent6 7 6 3 2" xfId="12583" xr:uid="{998E0E5C-B968-4394-9A0E-FC13DF196725}"/>
    <cellStyle name="20% - Accent6 7 6 3 2 2" xfId="12584" xr:uid="{E39336C3-99DF-44A8-8774-9C0D6604204C}"/>
    <cellStyle name="20% - Accent6 7 6 3 3" xfId="12585" xr:uid="{9C14750F-D4AA-45C3-8F74-E671CF9F78F7}"/>
    <cellStyle name="20% - Accent6 7 6 4" xfId="12586" xr:uid="{1C695B66-73F9-4CF1-8EC1-E201693F9450}"/>
    <cellStyle name="20% - Accent6 7 6 4 2" xfId="12587" xr:uid="{19AD0500-3455-444A-B6ED-5BE798CC5F03}"/>
    <cellStyle name="20% - Accent6 7 6 4 2 2" xfId="12588" xr:uid="{183A44E2-C548-417E-A952-72636F6CD61E}"/>
    <cellStyle name="20% - Accent6 7 6 4 3" xfId="12589" xr:uid="{C545DAF8-1A05-471C-AC70-8943C9C94E93}"/>
    <cellStyle name="20% - Accent6 7 6 5" xfId="12590" xr:uid="{00A68BDD-DC0E-45A7-8E69-62652C0C8352}"/>
    <cellStyle name="20% - Accent6 7 6 5 2" xfId="12591" xr:uid="{D82249B2-61DA-44ED-95E8-9FBA052BEF3B}"/>
    <cellStyle name="20% - Accent6 7 6 6" xfId="12592" xr:uid="{38CF35B8-79B0-4C1F-BCB4-6781C723227E}"/>
    <cellStyle name="20% - Accent6 7 7" xfId="12593" xr:uid="{AAD4023B-247B-4578-9133-D065D6631560}"/>
    <cellStyle name="20% - Accent6 7 7 2" xfId="12594" xr:uid="{4FD9287F-5C8B-47CF-9F00-DFAD0F9242D3}"/>
    <cellStyle name="20% - Accent6 7 7 2 2" xfId="12595" xr:uid="{D7C9AB66-9D50-4A07-A50F-363B089C2673}"/>
    <cellStyle name="20% - Accent6 7 7 2 2 2" xfId="12596" xr:uid="{297B9CDB-92D6-4EA1-A74E-833D23F6FBC8}"/>
    <cellStyle name="20% - Accent6 7 7 2 3" xfId="12597" xr:uid="{31A0BCFA-8B4A-408E-9D0E-438C96BE63EF}"/>
    <cellStyle name="20% - Accent6 7 7 3" xfId="12598" xr:uid="{F3492A7B-4985-4DB0-AF49-3F26B033BA15}"/>
    <cellStyle name="20% - Accent6 7 7 3 2" xfId="12599" xr:uid="{798F4BB1-6F02-44FA-B15A-612EF17C6C13}"/>
    <cellStyle name="20% - Accent6 7 7 3 2 2" xfId="12600" xr:uid="{ECB4AE33-0CF4-4821-A11E-A67CA72C706D}"/>
    <cellStyle name="20% - Accent6 7 7 3 3" xfId="12601" xr:uid="{E97B6269-A77C-4FD5-8511-A761CA6ABFFF}"/>
    <cellStyle name="20% - Accent6 7 7 4" xfId="12602" xr:uid="{AF3ED06C-0687-449F-9BAB-7A530AFFDAE4}"/>
    <cellStyle name="20% - Accent6 7 7 4 2" xfId="12603" xr:uid="{0008BEDE-5426-4AD4-9A69-0ACAA8671F8D}"/>
    <cellStyle name="20% - Accent6 7 7 4 2 2" xfId="12604" xr:uid="{797B16DA-9F69-41D9-8532-CAC64EC599A9}"/>
    <cellStyle name="20% - Accent6 7 7 4 3" xfId="12605" xr:uid="{7389F5FF-2E76-45D0-B4CE-0CEE245C71C7}"/>
    <cellStyle name="20% - Accent6 7 7 5" xfId="12606" xr:uid="{96F2DFDB-5FA6-4A57-92F6-EB383AD59AF2}"/>
    <cellStyle name="20% - Accent6 7 7 5 2" xfId="12607" xr:uid="{12F97C39-10DF-4A36-B94F-703EE8D602FE}"/>
    <cellStyle name="20% - Accent6 7 7 6" xfId="12608" xr:uid="{9FA99202-B41C-44EB-B85C-1CE4DBB34E2B}"/>
    <cellStyle name="20% - Accent6 7 8" xfId="12609" xr:uid="{105FF37A-6629-4EF6-8B17-29008723AA3E}"/>
    <cellStyle name="20% - Accent6 7 8 2" xfId="12610" xr:uid="{C434D217-DC40-4A75-A720-CA9C52E04FF1}"/>
    <cellStyle name="20% - Accent6 7 8 2 2" xfId="12611" xr:uid="{262210B3-9B66-45B3-B8D7-A55632A03E66}"/>
    <cellStyle name="20% - Accent6 7 8 2 2 2" xfId="12612" xr:uid="{58B2F0F6-6EA5-4C64-882D-9FFF9E330C75}"/>
    <cellStyle name="20% - Accent6 7 8 2 3" xfId="12613" xr:uid="{00C5570E-4948-4C36-8BA8-3C19E389F092}"/>
    <cellStyle name="20% - Accent6 7 8 3" xfId="12614" xr:uid="{1F960381-D689-4F90-B721-FDB5A2A77ACD}"/>
    <cellStyle name="20% - Accent6 7 8 3 2" xfId="12615" xr:uid="{52F46694-55C0-495F-B503-BE957C147143}"/>
    <cellStyle name="20% - Accent6 7 8 3 2 2" xfId="12616" xr:uid="{58E9F953-E66A-4194-A1C3-5B71E183D851}"/>
    <cellStyle name="20% - Accent6 7 8 3 3" xfId="12617" xr:uid="{6BA7F1B1-0C1C-4A52-A63C-D8EE85CC403D}"/>
    <cellStyle name="20% - Accent6 7 8 4" xfId="12618" xr:uid="{909F6A0F-0B0E-4BA0-BBCA-0B7000B9660D}"/>
    <cellStyle name="20% - Accent6 7 8 4 2" xfId="12619" xr:uid="{F137C831-8DCC-4B89-9054-7DD98A2D82B3}"/>
    <cellStyle name="20% - Accent6 7 8 4 2 2" xfId="12620" xr:uid="{4549B9F2-7F01-4A9E-AFC1-CEFCEC999CE5}"/>
    <cellStyle name="20% - Accent6 7 8 4 3" xfId="12621" xr:uid="{1336CB7F-4652-4F41-9157-225B5893632E}"/>
    <cellStyle name="20% - Accent6 7 8 5" xfId="12622" xr:uid="{C897ACFB-8C2E-4AF9-8363-01439A0A10C2}"/>
    <cellStyle name="20% - Accent6 7 8 5 2" xfId="12623" xr:uid="{2844E357-22CD-4BD6-912D-1B14FF24550F}"/>
    <cellStyle name="20% - Accent6 7 8 6" xfId="12624" xr:uid="{94D2D8FB-4B30-443C-BB6F-FAD1AE71DA54}"/>
    <cellStyle name="20% - Accent6 7 9" xfId="12625" xr:uid="{26922904-0E41-45E1-97D3-4482CF89E8AD}"/>
    <cellStyle name="20% - Accent6 7 9 2" xfId="12626" xr:uid="{83F48F3F-4CD9-4549-821F-91C106A56092}"/>
    <cellStyle name="20% - Accent6 7 9 2 2" xfId="12627" xr:uid="{CB5A23F8-1DC2-460C-9C28-0384D4C6C512}"/>
    <cellStyle name="20% - Accent6 7 9 2 2 2" xfId="12628" xr:uid="{3EB05D37-CBBE-495B-A3CB-AB55306F0F07}"/>
    <cellStyle name="20% - Accent6 7 9 2 3" xfId="12629" xr:uid="{5C34F9C8-5D60-43F0-B9C5-2BF7B1D81860}"/>
    <cellStyle name="20% - Accent6 7 9 3" xfId="12630" xr:uid="{BD9D4615-ED24-4EEF-A71B-3365121D500F}"/>
    <cellStyle name="20% - Accent6 7 9 3 2" xfId="12631" xr:uid="{D51D3F2E-08D7-4930-BD1C-DDD0C020A73B}"/>
    <cellStyle name="20% - Accent6 7 9 3 2 2" xfId="12632" xr:uid="{349C8DB9-A901-4C10-A2D4-1D539A33DC7B}"/>
    <cellStyle name="20% - Accent6 7 9 3 3" xfId="12633" xr:uid="{9E782B8B-52D7-4B8F-9A35-240AB88C371E}"/>
    <cellStyle name="20% - Accent6 7 9 4" xfId="12634" xr:uid="{339E0093-19E7-48F0-B61E-C2CC71F881C1}"/>
    <cellStyle name="20% - Accent6 7 9 4 2" xfId="12635" xr:uid="{7EECB7C0-0456-46D1-9DA3-B783C67A682C}"/>
    <cellStyle name="20% - Accent6 7 9 4 2 2" xfId="12636" xr:uid="{1A6AA24C-A058-4F42-9370-7BC2E609129B}"/>
    <cellStyle name="20% - Accent6 7 9 4 3" xfId="12637" xr:uid="{7F61D795-89FD-4714-84DA-FE4DC918EA72}"/>
    <cellStyle name="20% - Accent6 7 9 5" xfId="12638" xr:uid="{51F82FC2-A7BA-4055-B26E-AC7F1293FA13}"/>
    <cellStyle name="20% - Accent6 7 9 5 2" xfId="12639" xr:uid="{D6907326-7BA3-4E6A-9975-392B3A4EDB92}"/>
    <cellStyle name="20% - Accent6 7 9 6" xfId="12640" xr:uid="{D042C260-ECE9-4426-BECA-872CA170C191}"/>
    <cellStyle name="20% - Accent6 8" xfId="12641" xr:uid="{C2022868-D54C-445E-AF45-B76BBBDDC6D3}"/>
    <cellStyle name="20% - Accent6 9" xfId="12642" xr:uid="{4A053EBC-E787-4D74-9CD7-20C5999426CA}"/>
    <cellStyle name="20% - Accent6 9 2" xfId="12643" xr:uid="{F6F2C981-32B4-4128-9CF1-1DFB6FFC1DB6}"/>
    <cellStyle name="20% - Accent6 9 2 2" xfId="12644" xr:uid="{A56CC813-19C2-472B-9575-3AC2E33D3368}"/>
    <cellStyle name="20% - Accent6 9 2 2 2" xfId="12645" xr:uid="{87CE7025-D44F-4375-80B6-49A409B15A1B}"/>
    <cellStyle name="20% - Accent6 9 2 2 2 2" xfId="12646" xr:uid="{F4E14A0C-35DD-41F8-852E-5ED279E3B187}"/>
    <cellStyle name="20% - Accent6 9 2 2 2 2 2" xfId="12647" xr:uid="{03EC9BC1-16DF-48AE-A7A6-37BF738B3404}"/>
    <cellStyle name="20% - Accent6 9 2 2 2 3" xfId="12648" xr:uid="{E62A3A5B-7AEE-4CC5-B361-8145B8718C18}"/>
    <cellStyle name="20% - Accent6 9 2 2 3" xfId="12649" xr:uid="{800D7EF6-2DC1-47F5-B741-A5302A00FC58}"/>
    <cellStyle name="20% - Accent6 9 2 2 3 2" xfId="12650" xr:uid="{7CCE5DE4-8235-4856-AD92-CB4C48B44B40}"/>
    <cellStyle name="20% - Accent6 9 2 2 3 2 2" xfId="12651" xr:uid="{9F74CBAC-A795-4A86-BACB-6393D2BA40B7}"/>
    <cellStyle name="20% - Accent6 9 2 2 3 3" xfId="12652" xr:uid="{DC813171-3CEE-40B8-B5BD-03634DBB5834}"/>
    <cellStyle name="20% - Accent6 9 2 2 4" xfId="12653" xr:uid="{A86DB4B0-50B1-4345-9F2A-086F3758D732}"/>
    <cellStyle name="20% - Accent6 9 2 2 4 2" xfId="12654" xr:uid="{082BD5EB-AF9B-44B0-9161-4744878C159B}"/>
    <cellStyle name="20% - Accent6 9 2 2 4 2 2" xfId="12655" xr:uid="{6E862E22-0AD1-434A-BD83-6768AF4F0FE4}"/>
    <cellStyle name="20% - Accent6 9 2 2 4 3" xfId="12656" xr:uid="{AE849F17-CF94-4012-A8C0-9A458736AE0F}"/>
    <cellStyle name="20% - Accent6 9 2 2 5" xfId="12657" xr:uid="{84FC30BA-F5BE-4EC4-B164-F27217696AD5}"/>
    <cellStyle name="20% - Accent6 9 2 2 5 2" xfId="12658" xr:uid="{C9F73319-E3BB-48D1-947B-7F035E07F5CD}"/>
    <cellStyle name="20% - Accent6 9 2 2 6" xfId="12659" xr:uid="{37FF5182-35D5-4D74-A276-D816E3025A85}"/>
    <cellStyle name="20% - Accent6 9 2 3" xfId="12660" xr:uid="{3B844EE1-B44C-4295-B79B-4B7E3E9893F4}"/>
    <cellStyle name="20% - Accent6 9 2 3 2" xfId="12661" xr:uid="{3682D1E0-19E0-4B6F-8EA8-CE4C1A8BDE95}"/>
    <cellStyle name="20% - Accent6 9 2 3 2 2" xfId="12662" xr:uid="{684B785A-D2D7-4D7D-9482-8A6F819A28F2}"/>
    <cellStyle name="20% - Accent6 9 2 3 3" xfId="12663" xr:uid="{6E0616D3-8FEA-4E39-B02F-0729FD80F191}"/>
    <cellStyle name="20% - Accent6 9 2 4" xfId="12664" xr:uid="{6D7D7E61-F734-49A1-99B3-63E23593D76E}"/>
    <cellStyle name="20% - Accent6 9 2 4 2" xfId="12665" xr:uid="{F741EC14-2AF6-499A-8D97-98F890A09A55}"/>
    <cellStyle name="20% - Accent6 9 2 4 2 2" xfId="12666" xr:uid="{8EFFFD6D-8D87-4B9C-B516-E5E0B99A6103}"/>
    <cellStyle name="20% - Accent6 9 2 4 3" xfId="12667" xr:uid="{1898A778-57E6-4AC6-8B95-B074A019CACD}"/>
    <cellStyle name="20% - Accent6 9 2 5" xfId="12668" xr:uid="{7942B116-C09B-489D-82C0-EC60DD56F1AC}"/>
    <cellStyle name="20% - Accent6 9 2 5 2" xfId="12669" xr:uid="{CC837225-898D-4307-BA57-981113B08C7A}"/>
    <cellStyle name="20% - Accent6 9 2 5 2 2" xfId="12670" xr:uid="{6FFD2F68-4495-4491-B3C1-86DACD0F50A7}"/>
    <cellStyle name="20% - Accent6 9 2 5 3" xfId="12671" xr:uid="{4F078B63-A3A8-4461-AD01-FFB4E6A2F309}"/>
    <cellStyle name="20% - Accent6 9 2 6" xfId="12672" xr:uid="{F99D88C0-68E0-44E6-868A-6652ECC97FB3}"/>
    <cellStyle name="20% - Accent6 9 2 6 2" xfId="12673" xr:uid="{6A23717A-3352-4693-8D92-F32112212CBC}"/>
    <cellStyle name="20% - Accent6 9 2 7" xfId="12674" xr:uid="{CAE96966-0E51-4857-9A37-E70C5E86B165}"/>
    <cellStyle name="20% - Accent6 9 3" xfId="12675" xr:uid="{351C4D84-700A-42FD-953F-DD04B70EFF75}"/>
    <cellStyle name="20% - Accent6 9 3 2" xfId="12676" xr:uid="{D23C3E2A-55CC-4C1A-AC1F-F2558F24BEE2}"/>
    <cellStyle name="20% - Accent6 9 3 2 2" xfId="12677" xr:uid="{0E90D7EF-CC34-4D41-9B7F-2E5CAF91875D}"/>
    <cellStyle name="20% - Accent6 9 3 2 2 2" xfId="12678" xr:uid="{565C88EE-CE4F-4D88-ABD2-FF556A824832}"/>
    <cellStyle name="20% - Accent6 9 3 2 3" xfId="12679" xr:uid="{01B046D2-A1E6-44B9-B1C0-90599661C679}"/>
    <cellStyle name="20% - Accent6 9 3 3" xfId="12680" xr:uid="{32A45F8A-5A4A-4E53-968C-03CE3CE2C117}"/>
    <cellStyle name="20% - Accent6 9 3 3 2" xfId="12681" xr:uid="{42FC04C6-9CDF-4C01-9D59-6F1007B58C3C}"/>
    <cellStyle name="20% - Accent6 9 3 3 2 2" xfId="12682" xr:uid="{35C3AF94-E97B-414D-8C6E-D828F7F49770}"/>
    <cellStyle name="20% - Accent6 9 3 3 3" xfId="12683" xr:uid="{466EA863-2680-4A8D-B9AE-D4DAC9C6E8C5}"/>
    <cellStyle name="20% - Accent6 9 3 4" xfId="12684" xr:uid="{A815FBCC-770F-404D-BB95-872620C9F303}"/>
    <cellStyle name="20% - Accent6 9 3 4 2" xfId="12685" xr:uid="{E546AB6B-7864-4413-B0F3-F26C167AC468}"/>
    <cellStyle name="20% - Accent6 9 3 4 2 2" xfId="12686" xr:uid="{45DCE568-78DF-4870-9E79-416B670C3B4E}"/>
    <cellStyle name="20% - Accent6 9 3 4 3" xfId="12687" xr:uid="{0ABF4D1C-8FDF-4059-89AA-B2E1F7B579AA}"/>
    <cellStyle name="20% - Accent6 9 3 5" xfId="12688" xr:uid="{B1CF9E83-3A7F-4389-9F45-B88FEED81A61}"/>
    <cellStyle name="20% - Accent6 9 3 5 2" xfId="12689" xr:uid="{347BC66B-1C02-42B9-B762-2A125381FB8D}"/>
    <cellStyle name="20% - Accent6 9 3 6" xfId="12690" xr:uid="{2051C433-0C4F-435B-A43F-EC2B57364853}"/>
    <cellStyle name="20% - Accent6 9 4" xfId="12691" xr:uid="{25381CCF-E87B-461A-BCB1-B3BA819D7E53}"/>
    <cellStyle name="20% - Accent6 9 4 2" xfId="12692" xr:uid="{A45DB645-709B-4ED8-8524-F7BCD005445A}"/>
    <cellStyle name="20% - Accent6 9 4 2 2" xfId="12693" xr:uid="{0060B0CD-902F-4027-B0DC-25A683764A21}"/>
    <cellStyle name="20% - Accent6 9 4 3" xfId="12694" xr:uid="{B78EB956-C4C2-4EB3-A734-AB48729169B7}"/>
    <cellStyle name="20% - Accent6 9 5" xfId="12695" xr:uid="{3E947F01-8374-4754-B45C-6E4B1EF474B3}"/>
    <cellStyle name="20% - Accent6 9 5 2" xfId="12696" xr:uid="{ED5D123A-1D47-4441-8306-187638DB3EA6}"/>
    <cellStyle name="20% - Accent6 9 5 2 2" xfId="12697" xr:uid="{031AF24C-BE6E-4972-8D3D-DBAF5092CEE3}"/>
    <cellStyle name="20% - Accent6 9 5 3" xfId="12698" xr:uid="{12E2DDCA-65B4-4505-B804-C6D0865F38B2}"/>
    <cellStyle name="20% - Accent6 9 6" xfId="12699" xr:uid="{8443A2F6-0928-4BB2-987F-2A6E71E7E62E}"/>
    <cellStyle name="20% - Accent6 9 6 2" xfId="12700" xr:uid="{ECA1EE3F-51E4-46E8-A239-29B8E5ED1A23}"/>
    <cellStyle name="20% - Accent6 9 6 2 2" xfId="12701" xr:uid="{E11F09B3-58A9-4658-AB43-9F7FEA1ADCB3}"/>
    <cellStyle name="20% - Accent6 9 6 3" xfId="12702" xr:uid="{149632D5-8C70-4BB4-A865-CA312DF6A379}"/>
    <cellStyle name="20% - Accent6 9 7" xfId="12703" xr:uid="{D31FA57A-B498-470B-B1FF-0B6275BFB25D}"/>
    <cellStyle name="20% - Accent6 9 7 2" xfId="12704" xr:uid="{C938CC98-0EAB-456D-93D4-F009C86BFAF0}"/>
    <cellStyle name="20% - Accent6 9 8" xfId="12705" xr:uid="{266E12E9-21FA-494E-A1E0-7880BA9DE338}"/>
    <cellStyle name="40% - Accent1 10" xfId="12706" xr:uid="{D5BCA9E9-B9B8-4EFA-9140-06B10FE66C4D}"/>
    <cellStyle name="40% - Accent1 10 2" xfId="12707" xr:uid="{98612C48-DDC3-4999-961B-967B2F543316}"/>
    <cellStyle name="40% - Accent1 10 2 2" xfId="12708" xr:uid="{49295D9E-02B7-445B-A3E1-BD28EAD8DA52}"/>
    <cellStyle name="40% - Accent1 10 2 2 2" xfId="12709" xr:uid="{ECB3C6EA-4923-46A5-96D9-EE350945017B}"/>
    <cellStyle name="40% - Accent1 10 2 2 2 2" xfId="12710" xr:uid="{F30B143F-0FC5-4309-A9DD-28731FBCE2CB}"/>
    <cellStyle name="40% - Accent1 10 2 2 2 2 2" xfId="12711" xr:uid="{AF49456E-925F-4B73-A375-82A74A3B563C}"/>
    <cellStyle name="40% - Accent1 10 2 2 2 3" xfId="12712" xr:uid="{969F194A-7C66-4A83-A26A-A41D68D6E6A6}"/>
    <cellStyle name="40% - Accent1 10 2 2 3" xfId="12713" xr:uid="{931E3FF7-4B84-45EB-85A4-F68F77D19BB7}"/>
    <cellStyle name="40% - Accent1 10 2 2 3 2" xfId="12714" xr:uid="{2E382E2C-DA84-4DF5-81BA-18CFC3F1DAA2}"/>
    <cellStyle name="40% - Accent1 10 2 2 3 2 2" xfId="12715" xr:uid="{A1CF3CB2-97E2-4507-8725-B04EEACB1C5B}"/>
    <cellStyle name="40% - Accent1 10 2 2 3 3" xfId="12716" xr:uid="{4129B035-FD29-420E-A8A0-4A9C7289B121}"/>
    <cellStyle name="40% - Accent1 10 2 2 4" xfId="12717" xr:uid="{82841E9E-D3AC-4F8C-B710-296970A385A9}"/>
    <cellStyle name="40% - Accent1 10 2 2 4 2" xfId="12718" xr:uid="{E918ED30-7523-4B71-94B5-D5D4711A17BA}"/>
    <cellStyle name="40% - Accent1 10 2 2 4 2 2" xfId="12719" xr:uid="{EE81F1F5-BF78-47AF-8F31-025D051977F4}"/>
    <cellStyle name="40% - Accent1 10 2 2 4 3" xfId="12720" xr:uid="{ACF02A5C-DD22-4CA6-8211-DC123A3308F0}"/>
    <cellStyle name="40% - Accent1 10 2 2 5" xfId="12721" xr:uid="{E5B4CDB5-D329-43F7-97B5-1D2B06DA735E}"/>
    <cellStyle name="40% - Accent1 10 2 2 5 2" xfId="12722" xr:uid="{E6E0C11D-6640-4819-896F-6093BDCD05A1}"/>
    <cellStyle name="40% - Accent1 10 2 2 6" xfId="12723" xr:uid="{A627F923-53FF-4492-9A8C-DCFF598EE9C3}"/>
    <cellStyle name="40% - Accent1 10 2 3" xfId="12724" xr:uid="{1DF16B80-3B22-415F-A86C-1589F381BB0B}"/>
    <cellStyle name="40% - Accent1 10 2 3 2" xfId="12725" xr:uid="{5BA6217A-272F-4602-8809-8188702287D3}"/>
    <cellStyle name="40% - Accent1 10 2 3 2 2" xfId="12726" xr:uid="{026D14A8-037E-485E-9007-700E2F7639B1}"/>
    <cellStyle name="40% - Accent1 10 2 3 3" xfId="12727" xr:uid="{AC09A882-D64A-49F3-B367-1A00FD206711}"/>
    <cellStyle name="40% - Accent1 10 2 4" xfId="12728" xr:uid="{1818471F-0836-432C-A92B-F036B8390F7B}"/>
    <cellStyle name="40% - Accent1 10 2 4 2" xfId="12729" xr:uid="{44819DBF-FE99-417B-9031-2CC57DE3EBD9}"/>
    <cellStyle name="40% - Accent1 10 2 4 2 2" xfId="12730" xr:uid="{2E9D64F1-2E83-4E3E-9CA0-9EA9FCE81749}"/>
    <cellStyle name="40% - Accent1 10 2 4 3" xfId="12731" xr:uid="{E6754CA8-5C4A-4DFE-8ACE-157578FC61E5}"/>
    <cellStyle name="40% - Accent1 10 2 5" xfId="12732" xr:uid="{12162522-DEA7-4CC4-9248-0B8D32BD0B64}"/>
    <cellStyle name="40% - Accent1 10 2 5 2" xfId="12733" xr:uid="{540CCDD5-661D-45B4-B834-E0B36E8ED4C5}"/>
    <cellStyle name="40% - Accent1 10 2 5 2 2" xfId="12734" xr:uid="{1885E34D-8C21-482A-9188-95010792A885}"/>
    <cellStyle name="40% - Accent1 10 2 5 3" xfId="12735" xr:uid="{2F8C0599-6A68-4846-8EA9-B932DBD8B379}"/>
    <cellStyle name="40% - Accent1 10 2 6" xfId="12736" xr:uid="{3B26EB92-6D16-44A5-99DD-0FCADD40DE80}"/>
    <cellStyle name="40% - Accent1 10 2 6 2" xfId="12737" xr:uid="{F2C16A26-B4A4-4E1E-B11E-66720B6780FB}"/>
    <cellStyle name="40% - Accent1 10 2 7" xfId="12738" xr:uid="{78DF80B1-8558-43A5-A914-944DB21448DD}"/>
    <cellStyle name="40% - Accent1 10 3" xfId="12739" xr:uid="{82E2D79D-A335-4DAF-83EC-7B1CAEB225A2}"/>
    <cellStyle name="40% - Accent1 10 3 2" xfId="12740" xr:uid="{9442416C-E502-49F6-8823-070521B7F940}"/>
    <cellStyle name="40% - Accent1 10 3 2 2" xfId="12741" xr:uid="{D88B8C1E-81CB-47EF-AAAB-FEE67A8DE2B3}"/>
    <cellStyle name="40% - Accent1 10 3 2 2 2" xfId="12742" xr:uid="{A308810F-A91A-4382-B39E-400F3F4D89DB}"/>
    <cellStyle name="40% - Accent1 10 3 2 3" xfId="12743" xr:uid="{D6278DFC-F0AF-42A9-B1E9-E3316C743869}"/>
    <cellStyle name="40% - Accent1 10 3 3" xfId="12744" xr:uid="{583EBD28-B4DC-4D3E-B369-9E03D9891734}"/>
    <cellStyle name="40% - Accent1 10 3 3 2" xfId="12745" xr:uid="{9040518F-8535-4974-9AA0-3DB5D24B2D72}"/>
    <cellStyle name="40% - Accent1 10 3 3 2 2" xfId="12746" xr:uid="{E257C2B7-7BD8-4553-A481-E8B34B51098C}"/>
    <cellStyle name="40% - Accent1 10 3 3 3" xfId="12747" xr:uid="{71337247-173A-408E-9E51-6B4384CAB246}"/>
    <cellStyle name="40% - Accent1 10 3 4" xfId="12748" xr:uid="{59B54D6E-00E2-47C5-BD54-BA3853049B57}"/>
    <cellStyle name="40% - Accent1 10 3 4 2" xfId="12749" xr:uid="{ACECFF2C-F8B3-4F46-89E4-A34C56DE1F18}"/>
    <cellStyle name="40% - Accent1 10 3 4 2 2" xfId="12750" xr:uid="{BEECD99A-FD13-420B-B1DF-D254BA36DF7E}"/>
    <cellStyle name="40% - Accent1 10 3 4 3" xfId="12751" xr:uid="{BCAE1518-E353-45B0-90CD-1AA94017EB57}"/>
    <cellStyle name="40% - Accent1 10 3 5" xfId="12752" xr:uid="{6A6A9B98-F58A-434D-B62B-1AFB6EC2FBE2}"/>
    <cellStyle name="40% - Accent1 10 3 5 2" xfId="12753" xr:uid="{0F62D4F7-EC89-4415-92C9-B2AD78ED5A1E}"/>
    <cellStyle name="40% - Accent1 10 3 6" xfId="12754" xr:uid="{27FF5628-9505-4A2D-8C0D-CA741D1FB554}"/>
    <cellStyle name="40% - Accent1 10 4" xfId="12755" xr:uid="{E4A6DCB1-75DF-4B86-91A7-C7241DAB2139}"/>
    <cellStyle name="40% - Accent1 10 4 2" xfId="12756" xr:uid="{90ECA416-7477-4592-8BF8-EDED385D3C09}"/>
    <cellStyle name="40% - Accent1 10 4 2 2" xfId="12757" xr:uid="{35845121-068E-4F87-BFC3-E75FF06A0B73}"/>
    <cellStyle name="40% - Accent1 10 4 3" xfId="12758" xr:uid="{40C573BD-A19B-495A-BF17-7EACEC687C5B}"/>
    <cellStyle name="40% - Accent1 10 5" xfId="12759" xr:uid="{7536F81A-627D-4178-AB7C-F25C3E0E473A}"/>
    <cellStyle name="40% - Accent1 10 5 2" xfId="12760" xr:uid="{A8E013A8-580D-4313-8ED0-C00E19D20DC0}"/>
    <cellStyle name="40% - Accent1 10 5 2 2" xfId="12761" xr:uid="{93A9F559-DCAF-42B0-AAE6-1BA837F5AA81}"/>
    <cellStyle name="40% - Accent1 10 5 3" xfId="12762" xr:uid="{69E762B4-514B-4C76-923C-D5963D9914E1}"/>
    <cellStyle name="40% - Accent1 10 6" xfId="12763" xr:uid="{283F0BC0-27EB-49FB-A068-C5AA42D9C803}"/>
    <cellStyle name="40% - Accent1 10 6 2" xfId="12764" xr:uid="{7972B1D4-6599-45DF-9005-F6007B62DFB1}"/>
    <cellStyle name="40% - Accent1 10 6 2 2" xfId="12765" xr:uid="{8A584E0B-657B-4780-B45F-77D8CE113E21}"/>
    <cellStyle name="40% - Accent1 10 6 3" xfId="12766" xr:uid="{F4FA7500-868A-444B-8BC4-ED01F95A30D7}"/>
    <cellStyle name="40% - Accent1 10 7" xfId="12767" xr:uid="{1E64BCB3-BB64-4DF4-A1F2-36DB584A7C00}"/>
    <cellStyle name="40% - Accent1 10 7 2" xfId="12768" xr:uid="{2FD8D071-F478-495E-A04D-B1623935ED0A}"/>
    <cellStyle name="40% - Accent1 10 8" xfId="12769" xr:uid="{76DE26F3-E04F-48FF-B4BF-D11F40144B92}"/>
    <cellStyle name="40% - Accent1 11" xfId="12770" xr:uid="{0E6C5A50-B346-4422-BF43-78939F4E2A64}"/>
    <cellStyle name="40% - Accent1 11 2" xfId="12771" xr:uid="{ED50D9A6-C80D-4249-B1F1-3FAA956ECFA8}"/>
    <cellStyle name="40% - Accent1 11 2 2" xfId="12772" xr:uid="{DE6EF237-62FC-4BC9-87EA-650339DE69EA}"/>
    <cellStyle name="40% - Accent1 11 2 2 2" xfId="12773" xr:uid="{453623F9-10FC-4BF4-91F2-AF367CC32930}"/>
    <cellStyle name="40% - Accent1 11 2 2 2 2" xfId="12774" xr:uid="{0C4D3817-9BBF-406A-B97B-198345EDAAF9}"/>
    <cellStyle name="40% - Accent1 11 2 2 2 2 2" xfId="12775" xr:uid="{AA06E147-8895-4899-B4EF-F057136292BA}"/>
    <cellStyle name="40% - Accent1 11 2 2 2 3" xfId="12776" xr:uid="{0256ED08-4D7F-4516-8BF6-6C0513CD1E0B}"/>
    <cellStyle name="40% - Accent1 11 2 2 3" xfId="12777" xr:uid="{F2BD91BA-3A6D-4413-99F5-F9B8A9D655C2}"/>
    <cellStyle name="40% - Accent1 11 2 2 3 2" xfId="12778" xr:uid="{1F3D54AA-7671-4877-A081-0AE88DAC9946}"/>
    <cellStyle name="40% - Accent1 11 2 2 3 2 2" xfId="12779" xr:uid="{83235493-BBCC-4B76-B06A-C7A37CD78955}"/>
    <cellStyle name="40% - Accent1 11 2 2 3 3" xfId="12780" xr:uid="{3E1BC8AB-09C6-44E7-BEDF-E37AEC26A021}"/>
    <cellStyle name="40% - Accent1 11 2 2 4" xfId="12781" xr:uid="{9B4C1E5D-F73A-4A10-9448-263E22035663}"/>
    <cellStyle name="40% - Accent1 11 2 2 4 2" xfId="12782" xr:uid="{E54B9A8D-2419-4C85-B92F-7A8EB0ABBBF8}"/>
    <cellStyle name="40% - Accent1 11 2 2 4 2 2" xfId="12783" xr:uid="{CCB2B944-BC59-4EE8-A122-A29E8DFE687D}"/>
    <cellStyle name="40% - Accent1 11 2 2 4 3" xfId="12784" xr:uid="{86F789C5-FB15-4735-BF04-BE096714E366}"/>
    <cellStyle name="40% - Accent1 11 2 2 5" xfId="12785" xr:uid="{C0CF5D3C-A057-494E-B56A-EE856198E3C4}"/>
    <cellStyle name="40% - Accent1 11 2 2 5 2" xfId="12786" xr:uid="{D6D3AD3C-37BA-4193-84C6-C74CA79211B4}"/>
    <cellStyle name="40% - Accent1 11 2 2 6" xfId="12787" xr:uid="{E79334E4-CFDD-4ACD-B4AF-A6E55C9BC1E8}"/>
    <cellStyle name="40% - Accent1 11 2 3" xfId="12788" xr:uid="{0311D5BF-9A53-4693-8703-77F922943039}"/>
    <cellStyle name="40% - Accent1 11 2 3 2" xfId="12789" xr:uid="{A1407F25-34DB-468C-9155-DE78C6382111}"/>
    <cellStyle name="40% - Accent1 11 2 3 2 2" xfId="12790" xr:uid="{82E96602-9360-48DB-AFF4-2D29C66D3DC4}"/>
    <cellStyle name="40% - Accent1 11 2 3 3" xfId="12791" xr:uid="{2AEACBFD-C020-428A-90D8-46BFE854D280}"/>
    <cellStyle name="40% - Accent1 11 2 4" xfId="12792" xr:uid="{4402F2E8-B03A-409F-B1AD-1AE736A066DB}"/>
    <cellStyle name="40% - Accent1 11 2 4 2" xfId="12793" xr:uid="{95B0390C-56E9-4BB0-9B8D-C97FA4ABE3B3}"/>
    <cellStyle name="40% - Accent1 11 2 4 2 2" xfId="12794" xr:uid="{63115EDE-AE82-4E6E-B3C8-D82249EAA2A6}"/>
    <cellStyle name="40% - Accent1 11 2 4 3" xfId="12795" xr:uid="{00926706-03E2-47F4-85D0-95C9E31D527E}"/>
    <cellStyle name="40% - Accent1 11 2 5" xfId="12796" xr:uid="{5457348D-39D6-4C28-9B11-12A375C5B19F}"/>
    <cellStyle name="40% - Accent1 11 2 5 2" xfId="12797" xr:uid="{92B3CCF3-EC45-484C-A04A-DA17078182F3}"/>
    <cellStyle name="40% - Accent1 11 2 5 2 2" xfId="12798" xr:uid="{C2F22368-2E0C-4EA2-A8B8-7752869F1083}"/>
    <cellStyle name="40% - Accent1 11 2 5 3" xfId="12799" xr:uid="{E58E7F69-F2F4-4D4B-8378-1F8C2DCB4037}"/>
    <cellStyle name="40% - Accent1 11 2 6" xfId="12800" xr:uid="{E5B66ADD-64B3-4E96-A7CB-AAB5937AFD04}"/>
    <cellStyle name="40% - Accent1 11 2 6 2" xfId="12801" xr:uid="{91DDA7FE-666D-4BA5-93DF-ED6688404F7A}"/>
    <cellStyle name="40% - Accent1 11 2 7" xfId="12802" xr:uid="{1709131F-602D-4F04-82DD-64909A831837}"/>
    <cellStyle name="40% - Accent1 11 3" xfId="12803" xr:uid="{CF2A471C-A134-4A83-9065-DDFDF18BA5C4}"/>
    <cellStyle name="40% - Accent1 11 3 2" xfId="12804" xr:uid="{AF4DCB3C-EE29-4833-B97E-D29AD4A99CA2}"/>
    <cellStyle name="40% - Accent1 11 3 2 2" xfId="12805" xr:uid="{1A424CED-FCBF-413F-B600-21F5E546644D}"/>
    <cellStyle name="40% - Accent1 11 3 2 2 2" xfId="12806" xr:uid="{71E3CC9D-19F3-4546-AC4D-F12359ECECD8}"/>
    <cellStyle name="40% - Accent1 11 3 2 3" xfId="12807" xr:uid="{EB25D4CB-F5CF-4562-B25B-D4471198CA5E}"/>
    <cellStyle name="40% - Accent1 11 3 3" xfId="12808" xr:uid="{0875FA07-D240-4461-8841-68AD4F91F58C}"/>
    <cellStyle name="40% - Accent1 11 3 3 2" xfId="12809" xr:uid="{9BD96BFC-5F98-478F-B9D1-6D594A572597}"/>
    <cellStyle name="40% - Accent1 11 3 3 2 2" xfId="12810" xr:uid="{E189D981-8B92-4220-B0B6-9F2EB1B484A1}"/>
    <cellStyle name="40% - Accent1 11 3 3 3" xfId="12811" xr:uid="{41DE6BFC-6B93-4207-9BFD-98B66434F353}"/>
    <cellStyle name="40% - Accent1 11 3 4" xfId="12812" xr:uid="{6EDEEB64-7258-4810-946C-CAF567D76964}"/>
    <cellStyle name="40% - Accent1 11 3 4 2" xfId="12813" xr:uid="{294F65C3-A290-44D6-AA4B-E31C640BE22C}"/>
    <cellStyle name="40% - Accent1 11 3 4 2 2" xfId="12814" xr:uid="{0B9AE2C9-8527-42B8-8C37-19023DB5F749}"/>
    <cellStyle name="40% - Accent1 11 3 4 3" xfId="12815" xr:uid="{8C8B35DD-A96E-41AB-B3C2-02558D55AE89}"/>
    <cellStyle name="40% - Accent1 11 3 5" xfId="12816" xr:uid="{102E57AE-0982-42F7-A907-908E60E5E698}"/>
    <cellStyle name="40% - Accent1 11 3 5 2" xfId="12817" xr:uid="{9CB7FB73-69A2-48A9-8777-CEF7AE96B57A}"/>
    <cellStyle name="40% - Accent1 11 3 6" xfId="12818" xr:uid="{E7078529-71EE-4AD5-83D2-1B79723D4338}"/>
    <cellStyle name="40% - Accent1 11 4" xfId="12819" xr:uid="{85006786-0A22-4ECB-87D5-1A1DC69E5EFF}"/>
    <cellStyle name="40% - Accent1 11 4 2" xfId="12820" xr:uid="{341E387D-687A-4839-9F5A-B734F274EE17}"/>
    <cellStyle name="40% - Accent1 11 4 2 2" xfId="12821" xr:uid="{518B7CD6-47A5-4F36-AC1F-2B57DF42BEE0}"/>
    <cellStyle name="40% - Accent1 11 4 3" xfId="12822" xr:uid="{9589DEA8-5E03-4DA1-9EFE-4C831E74429B}"/>
    <cellStyle name="40% - Accent1 11 5" xfId="12823" xr:uid="{F2272F01-3E26-4767-BDE9-CAA16A931869}"/>
    <cellStyle name="40% - Accent1 11 5 2" xfId="12824" xr:uid="{096AFF15-A747-406C-A727-D911CC447B3A}"/>
    <cellStyle name="40% - Accent1 11 5 2 2" xfId="12825" xr:uid="{ED9A0084-6BC1-48A2-A9F9-9E7855DE60BB}"/>
    <cellStyle name="40% - Accent1 11 5 3" xfId="12826" xr:uid="{514C8421-F5CC-467C-883F-1498E54BBFBC}"/>
    <cellStyle name="40% - Accent1 11 6" xfId="12827" xr:uid="{80DCD614-F9EC-4DD0-8B1D-17FA44638433}"/>
    <cellStyle name="40% - Accent1 11 6 2" xfId="12828" xr:uid="{CED18BEE-0412-4B1F-8B1C-D31C7F31CF7E}"/>
    <cellStyle name="40% - Accent1 11 6 2 2" xfId="12829" xr:uid="{E244C8A0-7523-477E-9307-383139FC4F32}"/>
    <cellStyle name="40% - Accent1 11 6 3" xfId="12830" xr:uid="{D0C2B19A-E67F-4580-846D-57975A3D4E21}"/>
    <cellStyle name="40% - Accent1 11 7" xfId="12831" xr:uid="{F72F1660-BDE0-419A-B5E9-243796839C07}"/>
    <cellStyle name="40% - Accent1 11 7 2" xfId="12832" xr:uid="{06EA115D-AC1D-46FA-887E-3C98CCAF6C8A}"/>
    <cellStyle name="40% - Accent1 11 8" xfId="12833" xr:uid="{F0AEEEC3-D7C5-4C58-86CC-E123970A6902}"/>
    <cellStyle name="40% - Accent1 12" xfId="12834" xr:uid="{6C0AF0C9-9554-4C03-AAAF-0619DE159BDB}"/>
    <cellStyle name="40% - Accent1 12 2" xfId="12835" xr:uid="{C067286A-F836-4B52-864B-ABE52E9113E6}"/>
    <cellStyle name="40% - Accent1 12 2 2" xfId="12836" xr:uid="{6E4332AF-0937-437C-9112-40AB69BEDB75}"/>
    <cellStyle name="40% - Accent1 12 2 2 2" xfId="12837" xr:uid="{AF3EB753-043E-473E-8C84-690098494597}"/>
    <cellStyle name="40% - Accent1 12 2 2 2 2" xfId="12838" xr:uid="{5D66ADB2-AE02-44BC-9523-58387B86BD69}"/>
    <cellStyle name="40% - Accent1 12 2 2 3" xfId="12839" xr:uid="{4D87B590-F306-4C5A-825A-CEEAA6E76EED}"/>
    <cellStyle name="40% - Accent1 12 2 3" xfId="12840" xr:uid="{4F68BCD9-A4B3-4FA9-93B7-E774BA9E8A17}"/>
    <cellStyle name="40% - Accent1 12 2 3 2" xfId="12841" xr:uid="{12BBDAF7-AFA1-4265-8CC5-E8315DAE38FE}"/>
    <cellStyle name="40% - Accent1 12 2 3 2 2" xfId="12842" xr:uid="{AA11E7D1-DE37-47F8-8015-86EA97AA78F6}"/>
    <cellStyle name="40% - Accent1 12 2 3 3" xfId="12843" xr:uid="{189A928F-3545-42DA-8B8E-F93464CD3CB1}"/>
    <cellStyle name="40% - Accent1 12 2 4" xfId="12844" xr:uid="{A999E927-2377-4670-A80D-D6B7A7848AA4}"/>
    <cellStyle name="40% - Accent1 12 2 4 2" xfId="12845" xr:uid="{49ADDA08-84FD-4BB6-87B0-197AD8D0C1B1}"/>
    <cellStyle name="40% - Accent1 12 2 4 2 2" xfId="12846" xr:uid="{3C7A1B66-8DD9-41C9-B572-458A8AEC562A}"/>
    <cellStyle name="40% - Accent1 12 2 4 3" xfId="12847" xr:uid="{A376F200-7C7F-4185-A004-F610E5BB4C08}"/>
    <cellStyle name="40% - Accent1 12 2 5" xfId="12848" xr:uid="{5EE1827F-3BD1-4922-9AA9-0ED262E719D9}"/>
    <cellStyle name="40% - Accent1 12 2 5 2" xfId="12849" xr:uid="{D7C800F4-1D82-4CFD-BC50-F07B5EA67836}"/>
    <cellStyle name="40% - Accent1 12 2 6" xfId="12850" xr:uid="{FC33D474-3B69-4A28-AEEA-DB85E78D8A64}"/>
    <cellStyle name="40% - Accent1 12 3" xfId="12851" xr:uid="{06726702-3B19-419A-8E1C-70F335404DDC}"/>
    <cellStyle name="40% - Accent1 12 3 2" xfId="12852" xr:uid="{E415B342-26D2-4421-BAA1-A1968DEA6217}"/>
    <cellStyle name="40% - Accent1 12 3 2 2" xfId="12853" xr:uid="{ED9BA955-F83A-4AAD-AB13-04B612FF05B0}"/>
    <cellStyle name="40% - Accent1 12 3 3" xfId="12854" xr:uid="{A16BF66E-86CD-4854-A480-15BF3AD02F4F}"/>
    <cellStyle name="40% - Accent1 12 4" xfId="12855" xr:uid="{3807602E-2B79-4F35-B6B4-F62BDE2DF2BF}"/>
    <cellStyle name="40% - Accent1 12 4 2" xfId="12856" xr:uid="{E6314028-5F4A-4B93-98EC-1DA1B7BF4F56}"/>
    <cellStyle name="40% - Accent1 12 4 2 2" xfId="12857" xr:uid="{2F2D8EEB-7F54-4BA9-A5EA-7225B856E667}"/>
    <cellStyle name="40% - Accent1 12 4 3" xfId="12858" xr:uid="{730BF7CF-3675-4CAB-92BA-3381B23493A5}"/>
    <cellStyle name="40% - Accent1 12 5" xfId="12859" xr:uid="{FC2B295D-5CCA-4F32-A68B-2F7B8A04FDAA}"/>
    <cellStyle name="40% - Accent1 12 5 2" xfId="12860" xr:uid="{F7BC8BD7-843D-4272-9FE9-B022BE9C2FF0}"/>
    <cellStyle name="40% - Accent1 12 5 2 2" xfId="12861" xr:uid="{0291DC1C-8D21-42A6-A1ED-9317FF8891AC}"/>
    <cellStyle name="40% - Accent1 12 5 3" xfId="12862" xr:uid="{EADB9B9D-FCDA-4DBE-BADB-E413C877DF0F}"/>
    <cellStyle name="40% - Accent1 12 6" xfId="12863" xr:uid="{3A3C7641-23BA-4972-BD5B-E09AF8B60B0C}"/>
    <cellStyle name="40% - Accent1 12 6 2" xfId="12864" xr:uid="{82E0BC90-1FA2-455D-A8B6-2E09CEF15C6B}"/>
    <cellStyle name="40% - Accent1 12 7" xfId="12865" xr:uid="{D4850C06-CFB7-40E1-A616-0438D0C03D4E}"/>
    <cellStyle name="40% - Accent1 13" xfId="12866" xr:uid="{0A1DF3F8-0852-4589-9C8A-408B1994060F}"/>
    <cellStyle name="40% - Accent1 13 2" xfId="12867" xr:uid="{7AF4B43E-C31F-48C4-9CFC-4EE5221D31A3}"/>
    <cellStyle name="40% - Accent1 13 2 2" xfId="12868" xr:uid="{4DC4EFEE-D383-49E9-81E9-9ED82E429103}"/>
    <cellStyle name="40% - Accent1 13 2 2 2" xfId="12869" xr:uid="{CB2B8CC4-76D6-4C80-A40C-D0588B392DA3}"/>
    <cellStyle name="40% - Accent1 13 2 3" xfId="12870" xr:uid="{BF0E44E5-344F-4DD8-8193-76388BD416BE}"/>
    <cellStyle name="40% - Accent1 13 3" xfId="12871" xr:uid="{44765FA7-F99A-4EEB-B4D9-C05F16FE1C88}"/>
    <cellStyle name="40% - Accent1 13 3 2" xfId="12872" xr:uid="{FF27C426-A6A6-4CEC-9EA1-80DF211B3E13}"/>
    <cellStyle name="40% - Accent1 13 3 2 2" xfId="12873" xr:uid="{471AE0C0-C257-4286-B539-80EC62F3AC4D}"/>
    <cellStyle name="40% - Accent1 13 3 3" xfId="12874" xr:uid="{30262BF8-3E60-498F-8FDD-3541977D2481}"/>
    <cellStyle name="40% - Accent1 13 4" xfId="12875" xr:uid="{73B2A4A6-34D3-43EF-8B3A-52A63097F31C}"/>
    <cellStyle name="40% - Accent1 13 4 2" xfId="12876" xr:uid="{9BD147AC-FE1B-4D9E-AD4A-7D9874EE76F3}"/>
    <cellStyle name="40% - Accent1 13 4 2 2" xfId="12877" xr:uid="{8912D31F-F61D-41C1-8730-1FB3006C33F2}"/>
    <cellStyle name="40% - Accent1 13 4 3" xfId="12878" xr:uid="{EA6635F7-B2F0-4656-97EB-500B65772972}"/>
    <cellStyle name="40% - Accent1 13 5" xfId="12879" xr:uid="{82F96D3F-970D-46B3-AF88-A62CE80A3F58}"/>
    <cellStyle name="40% - Accent1 13 5 2" xfId="12880" xr:uid="{7CEFE2C2-27D3-4C28-B843-59628BDCF7B3}"/>
    <cellStyle name="40% - Accent1 13 6" xfId="12881" xr:uid="{ECBA162D-9484-4103-9A42-AE836841392A}"/>
    <cellStyle name="40% - Accent1 14" xfId="12882" xr:uid="{437798DB-ABBE-43D3-9FE8-257B077475E9}"/>
    <cellStyle name="40% - Accent1 14 2" xfId="12883" xr:uid="{E8B9EB5E-1146-4077-95A1-389FA476D36E}"/>
    <cellStyle name="40% - Accent1 14 2 2" xfId="12884" xr:uid="{16CA419E-4634-46EF-A1B3-E0DE8170086E}"/>
    <cellStyle name="40% - Accent1 14 2 2 2" xfId="12885" xr:uid="{D323BE22-D391-49EE-BBE3-9C7858584373}"/>
    <cellStyle name="40% - Accent1 14 2 3" xfId="12886" xr:uid="{255823C5-9560-4E00-8712-8793956E3428}"/>
    <cellStyle name="40% - Accent1 14 3" xfId="12887" xr:uid="{DF7B7AFB-56C3-45FD-A70C-13C32E610DC5}"/>
    <cellStyle name="40% - Accent1 14 3 2" xfId="12888" xr:uid="{F096EB3B-556C-4A72-B8B1-E0ABEED270FB}"/>
    <cellStyle name="40% - Accent1 14 3 2 2" xfId="12889" xr:uid="{587CEBA7-3BB8-4FE2-9A0C-AE566A6259EA}"/>
    <cellStyle name="40% - Accent1 14 3 3" xfId="12890" xr:uid="{B1608792-6019-4DB3-897D-061F5F760680}"/>
    <cellStyle name="40% - Accent1 14 4" xfId="12891" xr:uid="{B6BF0C79-9C7E-4A26-A972-3419F36F2200}"/>
    <cellStyle name="40% - Accent1 14 4 2" xfId="12892" xr:uid="{E8D2618A-AA4C-4618-ADEB-47D23CD1FA9B}"/>
    <cellStyle name="40% - Accent1 14 4 2 2" xfId="12893" xr:uid="{E15EE118-88A8-4825-9F3E-37C234A94FCF}"/>
    <cellStyle name="40% - Accent1 14 4 3" xfId="12894" xr:uid="{DB64D364-C84B-4CD9-AE28-D382E4D8C60A}"/>
    <cellStyle name="40% - Accent1 14 5" xfId="12895" xr:uid="{A74DA60B-674B-419D-8A0A-540B24CBF6FB}"/>
    <cellStyle name="40% - Accent1 14 5 2" xfId="12896" xr:uid="{E1521E00-969F-4FC6-A23A-B646DFC8A3EF}"/>
    <cellStyle name="40% - Accent1 14 6" xfId="12897" xr:uid="{37620C19-F506-4687-8763-3C9D35F416EA}"/>
    <cellStyle name="40% - Accent1 15" xfId="12898" xr:uid="{929ADF63-9005-4DFB-8764-9CD9C2A5EB35}"/>
    <cellStyle name="40% - Accent1 15 2" xfId="12899" xr:uid="{8F1578CF-447E-4D5B-91D7-94D9B6716477}"/>
    <cellStyle name="40% - Accent1 15 2 2" xfId="12900" xr:uid="{32473FE9-07F8-4997-A370-C03FB497B2C5}"/>
    <cellStyle name="40% - Accent1 15 2 2 2" xfId="12901" xr:uid="{D33A2DCD-114D-4EF5-AAF5-A880ACA7AA31}"/>
    <cellStyle name="40% - Accent1 15 2 3" xfId="12902" xr:uid="{6DE1A7F4-D346-4226-B8B6-F030C5151A89}"/>
    <cellStyle name="40% - Accent1 15 3" xfId="12903" xr:uid="{A6EE26BC-E048-4319-97E2-72FF84BFBE39}"/>
    <cellStyle name="40% - Accent1 15 3 2" xfId="12904" xr:uid="{A990B1B7-1182-4EDC-BCFC-FF2E09B35DF5}"/>
    <cellStyle name="40% - Accent1 15 3 2 2" xfId="12905" xr:uid="{88988F82-F6F0-4926-ADA7-D078854700D2}"/>
    <cellStyle name="40% - Accent1 15 3 3" xfId="12906" xr:uid="{1B482C13-E7F6-4084-82E7-64D400228FBA}"/>
    <cellStyle name="40% - Accent1 15 4" xfId="12907" xr:uid="{016B19D1-7E65-4545-8BF1-9EB2517D95E9}"/>
    <cellStyle name="40% - Accent1 15 4 2" xfId="12908" xr:uid="{3EDABDA4-C929-4AC4-BCA5-9463B9ECF2BB}"/>
    <cellStyle name="40% - Accent1 15 4 2 2" xfId="12909" xr:uid="{493D9F45-3D2E-4893-A8DC-40FCB62B129E}"/>
    <cellStyle name="40% - Accent1 15 4 3" xfId="12910" xr:uid="{FBEC89F3-8AE3-4846-A66E-7B8A73E33EAA}"/>
    <cellStyle name="40% - Accent1 15 5" xfId="12911" xr:uid="{72D164FF-640B-4D4E-B1C5-D664836AA5C5}"/>
    <cellStyle name="40% - Accent1 15 5 2" xfId="12912" xr:uid="{CC407723-CE69-4931-A814-0FB95E8F6039}"/>
    <cellStyle name="40% - Accent1 15 6" xfId="12913" xr:uid="{84957844-4965-4586-88B2-D77031DF8EDF}"/>
    <cellStyle name="40% - Accent1 16" xfId="12914" xr:uid="{BA74920B-F335-4993-A9E2-6AC6DAA3C27D}"/>
    <cellStyle name="40% - Accent1 16 2" xfId="12915" xr:uid="{8EE02FAF-F1AC-4FDD-B8D8-1A957F2AA8DD}"/>
    <cellStyle name="40% - Accent1 16 2 2" xfId="12916" xr:uid="{0D7E56A1-824D-4738-9E94-E21D7B6AABD2}"/>
    <cellStyle name="40% - Accent1 16 2 2 2" xfId="12917" xr:uid="{397597F5-F86E-4F63-B3C9-F76FA8279664}"/>
    <cellStyle name="40% - Accent1 16 2 3" xfId="12918" xr:uid="{C5A268A3-E772-4ABA-83A5-3FE3F63A02EA}"/>
    <cellStyle name="40% - Accent1 16 3" xfId="12919" xr:uid="{71BC90BE-B1FB-4FDF-B16B-9203EA8BDDF3}"/>
    <cellStyle name="40% - Accent1 16 3 2" xfId="12920" xr:uid="{72B4AF0D-30E1-456A-8AD0-B548A066EE37}"/>
    <cellStyle name="40% - Accent1 16 3 2 2" xfId="12921" xr:uid="{57C7D3AA-9160-4816-86B0-DEAF2AAB722D}"/>
    <cellStyle name="40% - Accent1 16 3 3" xfId="12922" xr:uid="{0CA32A2D-04C4-4383-AC42-02E65CB4C2BB}"/>
    <cellStyle name="40% - Accent1 16 4" xfId="12923" xr:uid="{157AF86A-9131-4D38-9A51-9C96B45E616E}"/>
    <cellStyle name="40% - Accent1 16 4 2" xfId="12924" xr:uid="{C33FF23A-1899-41CF-B7D8-928118CBB4E2}"/>
    <cellStyle name="40% - Accent1 16 4 2 2" xfId="12925" xr:uid="{9491EF4F-57E7-45A9-89F4-18BA0D368813}"/>
    <cellStyle name="40% - Accent1 16 4 3" xfId="12926" xr:uid="{31AB44B9-438C-458B-ACE9-7CC65AB557B1}"/>
    <cellStyle name="40% - Accent1 16 5" xfId="12927" xr:uid="{C6DB1FE6-5369-42FC-98DA-EEBDF3B3EC4B}"/>
    <cellStyle name="40% - Accent1 16 5 2" xfId="12928" xr:uid="{AFDB295F-5F88-480A-A5C2-EA6085403C2C}"/>
    <cellStyle name="40% - Accent1 16 6" xfId="12929" xr:uid="{88880F6C-EF91-44D4-846B-7FB3E380F3C9}"/>
    <cellStyle name="40% - Accent1 17" xfId="12930" xr:uid="{FF379DC0-83A2-4EE0-809A-7DA33321A436}"/>
    <cellStyle name="40% - Accent1 17 2" xfId="12931" xr:uid="{C737557C-EA46-442B-8BFE-5B612331FF47}"/>
    <cellStyle name="40% - Accent1 17 2 2" xfId="12932" xr:uid="{7F1881AD-4404-4963-BFEF-C02C7C33EE45}"/>
    <cellStyle name="40% - Accent1 17 2 2 2" xfId="12933" xr:uid="{17F8F1DB-2C71-461E-AD3B-0401D95A495A}"/>
    <cellStyle name="40% - Accent1 17 2 3" xfId="12934" xr:uid="{0EAF3CD8-3616-4BE7-BF09-02A2FB5628F3}"/>
    <cellStyle name="40% - Accent1 17 3" xfId="12935" xr:uid="{D356E946-1C7F-472E-8BE5-1BE539AF5C5C}"/>
    <cellStyle name="40% - Accent1 17 3 2" xfId="12936" xr:uid="{114D1B9C-FE76-4393-8544-CAAAAF807299}"/>
    <cellStyle name="40% - Accent1 17 3 2 2" xfId="12937" xr:uid="{21CAAB73-EA09-4FBB-857F-612DD3F5FA11}"/>
    <cellStyle name="40% - Accent1 17 3 3" xfId="12938" xr:uid="{76655CE1-7CC3-490B-BD6B-10AED52A6B19}"/>
    <cellStyle name="40% - Accent1 17 4" xfId="12939" xr:uid="{F14A8AA3-3F3C-44A3-92D9-A8E501EC673E}"/>
    <cellStyle name="40% - Accent1 17 4 2" xfId="12940" xr:uid="{FC4444EF-52D6-4FE5-B184-E17C04926524}"/>
    <cellStyle name="40% - Accent1 17 4 2 2" xfId="12941" xr:uid="{0885ADC7-61FE-47E8-8B55-D9A354127DAA}"/>
    <cellStyle name="40% - Accent1 17 4 3" xfId="12942" xr:uid="{1F057BA7-1ABC-4783-8793-5393268F5BE8}"/>
    <cellStyle name="40% - Accent1 17 5" xfId="12943" xr:uid="{49A23157-30C9-4E09-A5D4-E26CBDC44C25}"/>
    <cellStyle name="40% - Accent1 17 5 2" xfId="12944" xr:uid="{F4E593D3-3BEB-4ED1-ACC7-F45D475EFFCE}"/>
    <cellStyle name="40% - Accent1 17 6" xfId="12945" xr:uid="{87C8E84A-4D57-4914-833B-99290EFBB250}"/>
    <cellStyle name="40% - Accent1 18" xfId="12946" xr:uid="{969C497A-16C9-4A8E-A453-8FF82D5EA1E8}"/>
    <cellStyle name="40% - Accent1 18 2" xfId="12947" xr:uid="{D52C2DA4-18C0-4444-8A3F-DC22DDAB48DD}"/>
    <cellStyle name="40% - Accent1 18 2 2" xfId="12948" xr:uid="{1E30035E-25C8-4F24-B59C-7BA037898366}"/>
    <cellStyle name="40% - Accent1 18 2 2 2" xfId="12949" xr:uid="{59F955E7-A716-4325-A4AD-70881A6B98EB}"/>
    <cellStyle name="40% - Accent1 18 2 3" xfId="12950" xr:uid="{37E7F45E-396B-44D6-BF93-C6506BB7AC84}"/>
    <cellStyle name="40% - Accent1 18 3" xfId="12951" xr:uid="{D4EFEE8B-5DE6-41AB-B008-C9123A761672}"/>
    <cellStyle name="40% - Accent1 18 3 2" xfId="12952" xr:uid="{7512891E-4FA0-4F37-8DCE-4B992DA6EFD3}"/>
    <cellStyle name="40% - Accent1 18 3 2 2" xfId="12953" xr:uid="{0CBEBD69-5E93-43B3-9F74-4BDCA030D924}"/>
    <cellStyle name="40% - Accent1 18 3 3" xfId="12954" xr:uid="{4C3EC9B7-B06B-48FA-9D08-FE75D2A78353}"/>
    <cellStyle name="40% - Accent1 18 4" xfId="12955" xr:uid="{9E5AA162-1161-4A3A-B13E-99ECB15A5BEE}"/>
    <cellStyle name="40% - Accent1 18 4 2" xfId="12956" xr:uid="{35B69EE4-180B-49C1-B1EB-29ADF397A727}"/>
    <cellStyle name="40% - Accent1 18 4 2 2" xfId="12957" xr:uid="{F63DB5E1-A978-4C1D-8E3D-176944216D72}"/>
    <cellStyle name="40% - Accent1 18 4 3" xfId="12958" xr:uid="{AB85F83F-A95C-4F19-B953-2DFA08134736}"/>
    <cellStyle name="40% - Accent1 18 5" xfId="12959" xr:uid="{95A0C972-7BE1-4754-9A66-433DEE6CD809}"/>
    <cellStyle name="40% - Accent1 18 5 2" xfId="12960" xr:uid="{DDDA6B32-3B84-456B-92D3-1D1A289C954A}"/>
    <cellStyle name="40% - Accent1 18 6" xfId="12961" xr:uid="{9808EF95-2F84-4A1C-8D6C-33CC8F8ADD05}"/>
    <cellStyle name="40% - Accent1 19" xfId="12962" xr:uid="{5BB4B187-A50D-4B1A-B97A-A53556041846}"/>
    <cellStyle name="40% - Accent1 19 2" xfId="12963" xr:uid="{C92D6739-FDFC-4F3D-AB97-B17B0F0CFA39}"/>
    <cellStyle name="40% - Accent1 19 2 2" xfId="12964" xr:uid="{1305E0E2-025F-495C-AB51-2BEA0262AA30}"/>
    <cellStyle name="40% - Accent1 19 2 2 2" xfId="12965" xr:uid="{8ACAACC1-8886-4832-897E-13375237121C}"/>
    <cellStyle name="40% - Accent1 19 2 3" xfId="12966" xr:uid="{4BCB3109-03DC-4657-B605-18D210C89C40}"/>
    <cellStyle name="40% - Accent1 19 3" xfId="12967" xr:uid="{B77AC0D9-4347-45FE-A9D6-FC42DC358919}"/>
    <cellStyle name="40% - Accent1 19 3 2" xfId="12968" xr:uid="{F904F3FE-1E40-45A6-85F0-6E7F609E1044}"/>
    <cellStyle name="40% - Accent1 19 3 2 2" xfId="12969" xr:uid="{E619B9CD-E8FF-480A-B750-0EBFC8D4AFC9}"/>
    <cellStyle name="40% - Accent1 19 3 3" xfId="12970" xr:uid="{A60416EE-39BB-4C39-96AD-9E661A98A689}"/>
    <cellStyle name="40% - Accent1 19 4" xfId="12971" xr:uid="{B2A15DDA-2FB0-463C-9E9B-F80B45F6D1EB}"/>
    <cellStyle name="40% - Accent1 19 4 2" xfId="12972" xr:uid="{41E313EC-4368-4572-A957-BA73DE2693A6}"/>
    <cellStyle name="40% - Accent1 19 4 2 2" xfId="12973" xr:uid="{92725763-F398-42A5-BAF1-1FDA67A439AF}"/>
    <cellStyle name="40% - Accent1 19 4 3" xfId="12974" xr:uid="{31CD2F46-C280-4A17-85B2-B8B555BD4DD6}"/>
    <cellStyle name="40% - Accent1 19 5" xfId="12975" xr:uid="{B02630F9-BEFD-43AE-A2E3-DF21D768888C}"/>
    <cellStyle name="40% - Accent1 19 5 2" xfId="12976" xr:uid="{E01EC04D-FF6A-4A81-A349-0BE1FB3DEA5A}"/>
    <cellStyle name="40% - Accent1 19 6" xfId="12977" xr:uid="{ABA69755-3605-4DC8-979E-3D1781B3AA5D}"/>
    <cellStyle name="40% - Accent1 2" xfId="1289" xr:uid="{00000000-0005-0000-0000-00000C000000}"/>
    <cellStyle name="40% - Accent1 2 10" xfId="12979" xr:uid="{F965BB61-6045-49FC-A1AB-BA6BF229F0E8}"/>
    <cellStyle name="40% - Accent1 2 10 2" xfId="12980" xr:uid="{E13C221C-7E10-4474-826D-A1CDD480AE8F}"/>
    <cellStyle name="40% - Accent1 2 10 2 2" xfId="12981" xr:uid="{89926C6F-12DA-4C00-8151-E0DB4B53DBED}"/>
    <cellStyle name="40% - Accent1 2 10 2 2 2" xfId="12982" xr:uid="{1182596A-7700-46B8-A787-AD686261CFEA}"/>
    <cellStyle name="40% - Accent1 2 10 2 3" xfId="12983" xr:uid="{807C64C5-547A-419F-89F4-8C685C8DADD7}"/>
    <cellStyle name="40% - Accent1 2 10 3" xfId="12984" xr:uid="{349285C5-A545-4724-8895-C5DDD3494768}"/>
    <cellStyle name="40% - Accent1 2 10 3 2" xfId="12985" xr:uid="{A7EA33C9-C9C9-46F0-AAB0-59CA87C767AE}"/>
    <cellStyle name="40% - Accent1 2 10 3 2 2" xfId="12986" xr:uid="{20606962-C2BA-4149-9F82-A3FF58E9CAF9}"/>
    <cellStyle name="40% - Accent1 2 10 3 3" xfId="12987" xr:uid="{6BB94275-979E-4A05-8138-622E7FB81F81}"/>
    <cellStyle name="40% - Accent1 2 10 4" xfId="12988" xr:uid="{EF86682C-5145-41B0-B05E-88563D0B686D}"/>
    <cellStyle name="40% - Accent1 2 10 4 2" xfId="12989" xr:uid="{F9047327-41C0-4D58-A105-3AC813B17FAF}"/>
    <cellStyle name="40% - Accent1 2 10 4 2 2" xfId="12990" xr:uid="{D95452B0-8417-4A43-BA6D-D4377EBBAE6E}"/>
    <cellStyle name="40% - Accent1 2 10 4 3" xfId="12991" xr:uid="{B5DB5B20-0A98-477A-A7C9-13EC07B8039C}"/>
    <cellStyle name="40% - Accent1 2 10 5" xfId="12992" xr:uid="{1E246B8D-24FB-4794-9C5F-13CD8E0B499A}"/>
    <cellStyle name="40% - Accent1 2 10 5 2" xfId="12993" xr:uid="{FA700C7E-74E3-4CDF-9839-160B42381B95}"/>
    <cellStyle name="40% - Accent1 2 10 6" xfId="12994" xr:uid="{51D793F5-C32B-4595-9345-ADEF7CC77433}"/>
    <cellStyle name="40% - Accent1 2 11" xfId="12995" xr:uid="{62720BD3-5767-4C4B-9E76-986F358A79E0}"/>
    <cellStyle name="40% - Accent1 2 11 2" xfId="12996" xr:uid="{D2A84A8D-8BE0-4E1D-91D8-58A53CD92740}"/>
    <cellStyle name="40% - Accent1 2 11 2 2" xfId="12997" xr:uid="{40AD6883-2AA8-4A66-AFF9-73926FBB80D8}"/>
    <cellStyle name="40% - Accent1 2 11 3" xfId="12998" xr:uid="{F0359F52-6E36-43B4-A50C-6623BE487294}"/>
    <cellStyle name="40% - Accent1 2 12" xfId="12999" xr:uid="{F3570657-343B-4DFA-A0A9-B786E42022DD}"/>
    <cellStyle name="40% - Accent1 2 12 2" xfId="13000" xr:uid="{9E8D5BEA-E67B-443D-A990-D8F8495ECD34}"/>
    <cellStyle name="40% - Accent1 2 12 2 2" xfId="13001" xr:uid="{2BC914D4-AB32-4723-9D72-6B6BC4CBD261}"/>
    <cellStyle name="40% - Accent1 2 12 3" xfId="13002" xr:uid="{7AAE51E9-7C0E-4E45-9C9D-28C08233F2C5}"/>
    <cellStyle name="40% - Accent1 2 13" xfId="13003" xr:uid="{60B48A5B-1117-4869-ABE0-34AE552A75EC}"/>
    <cellStyle name="40% - Accent1 2 13 2" xfId="13004" xr:uid="{DA86ED46-64F8-4FFD-A1DB-A66636482E86}"/>
    <cellStyle name="40% - Accent1 2 13 2 2" xfId="13005" xr:uid="{9EDBA9DF-F27E-408A-AFC5-E4E6C798EC4B}"/>
    <cellStyle name="40% - Accent1 2 13 3" xfId="13006" xr:uid="{0D2FDA82-600F-43A9-AB0D-F2C86239614A}"/>
    <cellStyle name="40% - Accent1 2 14" xfId="13007" xr:uid="{DBBB3AFA-443C-49D9-B759-7A3788A980BE}"/>
    <cellStyle name="40% - Accent1 2 14 2" xfId="13008" xr:uid="{1B8A4698-D3AE-4D67-8E46-56F3F7C92FEB}"/>
    <cellStyle name="40% - Accent1 2 14 2 2" xfId="13009" xr:uid="{6479EB69-9F35-4EA6-955F-E8AC85A17661}"/>
    <cellStyle name="40% - Accent1 2 14 3" xfId="13010" xr:uid="{3C3EEDB0-1F23-4E34-9EEC-F679FE2196A9}"/>
    <cellStyle name="40% - Accent1 2 15" xfId="13011" xr:uid="{762E582E-506D-46D4-AE7A-684028E221D9}"/>
    <cellStyle name="40% - Accent1 2 15 2" xfId="13012" xr:uid="{F0C2FC93-3C1F-4175-A9C0-E9CC653F09E7}"/>
    <cellStyle name="40% - Accent1 2 16" xfId="13013" xr:uid="{BE59766D-C492-46D4-A5BB-6AE538032529}"/>
    <cellStyle name="40% - Accent1 2 17" xfId="12978" xr:uid="{FB0E4378-E36F-44EC-8E5F-7E76C41AEB86}"/>
    <cellStyle name="40% - Accent1 2 2" xfId="13014" xr:uid="{FBD18BA3-7879-43C1-801A-7E3C5F8AA59C}"/>
    <cellStyle name="40% - Accent1 2 2 2" xfId="13015" xr:uid="{00E48D6A-70B2-425E-A156-B057C004BC0F}"/>
    <cellStyle name="40% - Accent1 2 2 2 2" xfId="13016" xr:uid="{0AB9B36E-5EA7-4748-8245-61A722D543BE}"/>
    <cellStyle name="40% - Accent1 2 2 2 2 2" xfId="13017" xr:uid="{8B3FC035-AE33-45B1-8AFA-94CB55F225EF}"/>
    <cellStyle name="40% - Accent1 2 2 2 2 2 2" xfId="13018" xr:uid="{F89D24A9-2B75-447F-A464-4DD9B914C4B7}"/>
    <cellStyle name="40% - Accent1 2 2 2 2 2 2 2" xfId="13019" xr:uid="{785ED919-8CE1-461F-9B38-581893B99562}"/>
    <cellStyle name="40% - Accent1 2 2 2 2 2 3" xfId="13020" xr:uid="{27D3325E-EF38-4C14-A90D-FDA8AA33AEB5}"/>
    <cellStyle name="40% - Accent1 2 2 2 2 3" xfId="13021" xr:uid="{7496223C-13BD-4320-90CD-F41573187707}"/>
    <cellStyle name="40% - Accent1 2 2 2 2 3 2" xfId="13022" xr:uid="{374C0BDE-B36C-4BB2-8AE3-788B37429FF6}"/>
    <cellStyle name="40% - Accent1 2 2 2 2 3 2 2" xfId="13023" xr:uid="{33DE8B7D-5422-4ED1-B0AA-DED25FE12081}"/>
    <cellStyle name="40% - Accent1 2 2 2 2 3 3" xfId="13024" xr:uid="{0FF16049-333D-4EDE-8622-9E2F64DCFE84}"/>
    <cellStyle name="40% - Accent1 2 2 2 2 4" xfId="13025" xr:uid="{66EB979D-9EAA-4A31-A0DF-64D131F2A2A0}"/>
    <cellStyle name="40% - Accent1 2 2 2 2 4 2" xfId="13026" xr:uid="{C858E2C9-E0A9-470D-A671-B2208F1DF82F}"/>
    <cellStyle name="40% - Accent1 2 2 2 2 4 2 2" xfId="13027" xr:uid="{B580B9F4-3BFC-43CD-974A-E6FAFE2F23AA}"/>
    <cellStyle name="40% - Accent1 2 2 2 2 4 3" xfId="13028" xr:uid="{B31F5691-7F96-45FA-8FEF-4A36ACF6D634}"/>
    <cellStyle name="40% - Accent1 2 2 2 2 5" xfId="13029" xr:uid="{6E2631B6-3130-48DD-8274-B01A406EBF39}"/>
    <cellStyle name="40% - Accent1 2 2 2 2 5 2" xfId="13030" xr:uid="{FB82C4B7-4F53-4475-BC2C-1A6C62E83E0A}"/>
    <cellStyle name="40% - Accent1 2 2 2 2 6" xfId="13031" xr:uid="{9F7B7081-101C-437C-ABE4-F95B4567B47E}"/>
    <cellStyle name="40% - Accent1 2 2 2 3" xfId="13032" xr:uid="{DA6F65CC-602E-4969-B59F-D2C7FB1EBB1C}"/>
    <cellStyle name="40% - Accent1 2 2 2 3 2" xfId="13033" xr:uid="{E68AB1BA-CC39-4D8B-B371-77A09B190A16}"/>
    <cellStyle name="40% - Accent1 2 2 2 3 2 2" xfId="13034" xr:uid="{7CEB625F-1307-4501-965A-EE20A78F1DFF}"/>
    <cellStyle name="40% - Accent1 2 2 2 3 3" xfId="13035" xr:uid="{DC829529-27F3-4227-B502-C3EFBA1A8EA0}"/>
    <cellStyle name="40% - Accent1 2 2 2 4" xfId="13036" xr:uid="{C706FC1B-AAD3-4201-8F05-1175C960AB36}"/>
    <cellStyle name="40% - Accent1 2 2 2 4 2" xfId="13037" xr:uid="{C3DE6DD4-02F4-49F9-9F1B-2D4847BD7460}"/>
    <cellStyle name="40% - Accent1 2 2 2 4 2 2" xfId="13038" xr:uid="{EDCE3B5B-1684-4F3E-8756-6A434EB7E5DC}"/>
    <cellStyle name="40% - Accent1 2 2 2 4 3" xfId="13039" xr:uid="{DF1606AC-EFE3-4872-8EBD-68CC347DB519}"/>
    <cellStyle name="40% - Accent1 2 2 2 5" xfId="13040" xr:uid="{D3A18E0D-4395-444D-9FD2-FFCD50FDB091}"/>
    <cellStyle name="40% - Accent1 2 2 2 5 2" xfId="13041" xr:uid="{A042570F-6A74-4F54-8396-07893F4B3FED}"/>
    <cellStyle name="40% - Accent1 2 2 2 5 2 2" xfId="13042" xr:uid="{1F308031-2653-44A2-A5A8-31250C691038}"/>
    <cellStyle name="40% - Accent1 2 2 2 5 3" xfId="13043" xr:uid="{42105E0D-9B71-4819-ACC6-4FA4450D19AD}"/>
    <cellStyle name="40% - Accent1 2 2 2 6" xfId="13044" xr:uid="{0AEE1547-4BD3-414C-BCAE-70473EEE0F48}"/>
    <cellStyle name="40% - Accent1 2 2 2 6 2" xfId="13045" xr:uid="{D1C166F6-7D99-4F2C-BD0B-95EB10EE1235}"/>
    <cellStyle name="40% - Accent1 2 2 2 7" xfId="13046" xr:uid="{ACF3A9A1-F51C-4C03-BE1A-93723EAF6E7D}"/>
    <cellStyle name="40% - Accent1 2 2 3" xfId="13047" xr:uid="{959029C1-EFF3-4C1C-B219-2F7593138E50}"/>
    <cellStyle name="40% - Accent1 2 2 3 2" xfId="13048" xr:uid="{A6767302-800B-41C4-B7A4-9AA3436B1F11}"/>
    <cellStyle name="40% - Accent1 2 2 3 2 2" xfId="13049" xr:uid="{913AF048-7ACB-4C91-9089-9BAF11B50A7F}"/>
    <cellStyle name="40% - Accent1 2 2 3 2 2 2" xfId="13050" xr:uid="{A61E9D14-4DC3-4AFC-AB32-192A8D560565}"/>
    <cellStyle name="40% - Accent1 2 2 3 2 3" xfId="13051" xr:uid="{5FB718EA-1A84-46A3-817A-B07D17D968EC}"/>
    <cellStyle name="40% - Accent1 2 2 3 3" xfId="13052" xr:uid="{C93C38BB-EE35-4FDC-9865-FD8D77B7D072}"/>
    <cellStyle name="40% - Accent1 2 2 3 3 2" xfId="13053" xr:uid="{1ECCADF4-B586-4095-8F88-8D700DCAECC8}"/>
    <cellStyle name="40% - Accent1 2 2 3 3 2 2" xfId="13054" xr:uid="{8F9149A3-611B-49EC-8D8F-7077FA164CA4}"/>
    <cellStyle name="40% - Accent1 2 2 3 3 3" xfId="13055" xr:uid="{F7A923EE-C414-4D27-B065-52873D2AA6AD}"/>
    <cellStyle name="40% - Accent1 2 2 3 4" xfId="13056" xr:uid="{B2B66231-ED9D-4550-AA76-73E037C9A036}"/>
    <cellStyle name="40% - Accent1 2 2 3 4 2" xfId="13057" xr:uid="{BA63757F-50D9-4D36-98F5-DC05C71987A3}"/>
    <cellStyle name="40% - Accent1 2 2 3 4 2 2" xfId="13058" xr:uid="{1A5BF427-FD7A-486C-9249-626CF49C440E}"/>
    <cellStyle name="40% - Accent1 2 2 3 4 3" xfId="13059" xr:uid="{B1BA5042-B155-41EB-97CA-6FDFD9057560}"/>
    <cellStyle name="40% - Accent1 2 2 3 5" xfId="13060" xr:uid="{10E35C4D-E957-4F13-B5E3-96CBFA8BBC10}"/>
    <cellStyle name="40% - Accent1 2 2 3 5 2" xfId="13061" xr:uid="{80C15CD7-10BA-4911-AAD4-4A77AF774ABC}"/>
    <cellStyle name="40% - Accent1 2 2 3 6" xfId="13062" xr:uid="{6FCF04A2-CDC8-414E-96D4-B37B20371340}"/>
    <cellStyle name="40% - Accent1 2 2 4" xfId="13063" xr:uid="{6CC48AF0-B448-4E9F-BF8C-77C6B7FF6C0B}"/>
    <cellStyle name="40% - Accent1 2 2 4 2" xfId="13064" xr:uid="{ADFAD128-E8B1-4E95-8DCF-146743567C74}"/>
    <cellStyle name="40% - Accent1 2 2 4 2 2" xfId="13065" xr:uid="{FE89DB1A-EA14-420B-A9CB-C59D11A1B7E2}"/>
    <cellStyle name="40% - Accent1 2 2 4 3" xfId="13066" xr:uid="{43D10E8E-D997-4692-A1AF-0BA1C595C07A}"/>
    <cellStyle name="40% - Accent1 2 2 5" xfId="13067" xr:uid="{BC6D69AC-C830-46F9-A38A-1042B9D45128}"/>
    <cellStyle name="40% - Accent1 2 2 5 2" xfId="13068" xr:uid="{B02CFFCB-A25F-4D7D-B33F-205290820B55}"/>
    <cellStyle name="40% - Accent1 2 2 5 2 2" xfId="13069" xr:uid="{C48CC15F-8AF9-4291-87F4-F6F239844B8B}"/>
    <cellStyle name="40% - Accent1 2 2 5 3" xfId="13070" xr:uid="{B246C654-8D75-4C9A-B1D9-5225BC4D4485}"/>
    <cellStyle name="40% - Accent1 2 2 6" xfId="13071" xr:uid="{C5598FA8-C9B4-4947-9E4B-12342232FAAA}"/>
    <cellStyle name="40% - Accent1 2 2 6 2" xfId="13072" xr:uid="{ACEDF65E-45E8-43E5-8EE5-1F15C7388BC8}"/>
    <cellStyle name="40% - Accent1 2 2 6 2 2" xfId="13073" xr:uid="{370CD093-8B4E-494B-9B8C-B59BF51CCD5F}"/>
    <cellStyle name="40% - Accent1 2 2 6 3" xfId="13074" xr:uid="{BB1C432A-F7D9-4F30-AD5E-C37049483EB6}"/>
    <cellStyle name="40% - Accent1 2 2 7" xfId="13075" xr:uid="{FC5AE5F1-B4D2-4C4A-BF95-08A67603D875}"/>
    <cellStyle name="40% - Accent1 2 2 7 2" xfId="13076" xr:uid="{2C43D229-2B7F-4AB2-BE99-6DDCDB68C5F5}"/>
    <cellStyle name="40% - Accent1 2 2 8" xfId="13077" xr:uid="{1EDC14DC-1D7F-4706-8082-1FD10F98C3A6}"/>
    <cellStyle name="40% - Accent1 2 3" xfId="13078" xr:uid="{8D87C222-C445-415C-89E2-CDC0D59F2A2B}"/>
    <cellStyle name="40% - Accent1 2 3 2" xfId="13079" xr:uid="{9B7A76BF-61C5-4B5A-B860-C3046E6685BE}"/>
    <cellStyle name="40% - Accent1 2 3 2 2" xfId="13080" xr:uid="{B4DC6E15-50D8-490A-B9BD-8CD2371B139F}"/>
    <cellStyle name="40% - Accent1 2 3 2 2 2" xfId="13081" xr:uid="{B86E1F6C-BCEA-443C-AC57-47C56843918A}"/>
    <cellStyle name="40% - Accent1 2 3 2 2 2 2" xfId="13082" xr:uid="{E1554155-01E5-4803-B6E0-F530A31AE888}"/>
    <cellStyle name="40% - Accent1 2 3 2 2 2 2 2" xfId="13083" xr:uid="{9F36C278-A6D3-45D9-B7FD-196EA116991A}"/>
    <cellStyle name="40% - Accent1 2 3 2 2 2 3" xfId="13084" xr:uid="{5E76255B-0F7C-4498-AE65-EFDBDE76E2EF}"/>
    <cellStyle name="40% - Accent1 2 3 2 2 3" xfId="13085" xr:uid="{37005DB1-1A55-469E-8758-3AF448E03EDC}"/>
    <cellStyle name="40% - Accent1 2 3 2 2 3 2" xfId="13086" xr:uid="{572DA23E-5B04-425C-AA32-D4CE8E5EADCA}"/>
    <cellStyle name="40% - Accent1 2 3 2 2 3 2 2" xfId="13087" xr:uid="{279D2349-0E40-4386-AD45-9132DEBC4A08}"/>
    <cellStyle name="40% - Accent1 2 3 2 2 3 3" xfId="13088" xr:uid="{DACEEE63-9866-4573-B68E-FFE22947EB5C}"/>
    <cellStyle name="40% - Accent1 2 3 2 2 4" xfId="13089" xr:uid="{835514DD-F96B-4E45-A337-88B4A9AED86B}"/>
    <cellStyle name="40% - Accent1 2 3 2 2 4 2" xfId="13090" xr:uid="{D77A3792-949D-475F-8F47-A561363D75D1}"/>
    <cellStyle name="40% - Accent1 2 3 2 2 4 2 2" xfId="13091" xr:uid="{07AA62BC-5E60-40D9-BE46-A2C922A19254}"/>
    <cellStyle name="40% - Accent1 2 3 2 2 4 3" xfId="13092" xr:uid="{AFEB5471-A473-4E56-B6A4-61ED8D20F6CC}"/>
    <cellStyle name="40% - Accent1 2 3 2 2 5" xfId="13093" xr:uid="{2968C976-6144-466E-B512-0C47D746320A}"/>
    <cellStyle name="40% - Accent1 2 3 2 2 5 2" xfId="13094" xr:uid="{3AD53042-A778-4680-B60C-EA98057B0962}"/>
    <cellStyle name="40% - Accent1 2 3 2 2 6" xfId="13095" xr:uid="{B28B594E-B7D1-4235-B154-AB91BDDD60BD}"/>
    <cellStyle name="40% - Accent1 2 3 2 3" xfId="13096" xr:uid="{7A044D72-5B85-4BBA-A0C0-85ECDCE68F32}"/>
    <cellStyle name="40% - Accent1 2 3 2 3 2" xfId="13097" xr:uid="{A8738B6D-2816-4A2C-AEAA-25C3C01EDFC1}"/>
    <cellStyle name="40% - Accent1 2 3 2 3 2 2" xfId="13098" xr:uid="{ED4DDEF7-0BC4-4C86-961C-32AC0CB99F70}"/>
    <cellStyle name="40% - Accent1 2 3 2 3 3" xfId="13099" xr:uid="{84883BCC-6B7B-4E7B-AA03-FE118F975FFA}"/>
    <cellStyle name="40% - Accent1 2 3 2 4" xfId="13100" xr:uid="{673D9A08-1172-4AC6-B86E-BE93DC5DDB91}"/>
    <cellStyle name="40% - Accent1 2 3 2 4 2" xfId="13101" xr:uid="{794DD794-5BC0-4027-8D96-C8D8BCBEACD9}"/>
    <cellStyle name="40% - Accent1 2 3 2 4 2 2" xfId="13102" xr:uid="{3880789D-7A5C-47A2-AE75-961C6A66FCFE}"/>
    <cellStyle name="40% - Accent1 2 3 2 4 3" xfId="13103" xr:uid="{0551C314-8DAF-432F-93FB-7C7AD0D9A550}"/>
    <cellStyle name="40% - Accent1 2 3 2 5" xfId="13104" xr:uid="{53621CE3-5EE1-4BBE-AE51-E898DD0AA440}"/>
    <cellStyle name="40% - Accent1 2 3 2 5 2" xfId="13105" xr:uid="{28169763-4E7B-4A60-8B56-E8A6316A70B5}"/>
    <cellStyle name="40% - Accent1 2 3 2 5 2 2" xfId="13106" xr:uid="{A46ADA37-EA7A-4F81-83D3-D5B18D4FE4D0}"/>
    <cellStyle name="40% - Accent1 2 3 2 5 3" xfId="13107" xr:uid="{7E0719A1-C99B-48E7-B9C0-D5C7C67E5CE0}"/>
    <cellStyle name="40% - Accent1 2 3 2 6" xfId="13108" xr:uid="{D5DF4696-D8F1-4312-A2B6-5BBB82BF63B5}"/>
    <cellStyle name="40% - Accent1 2 3 2 6 2" xfId="13109" xr:uid="{46468809-366A-415F-8909-594B703F8266}"/>
    <cellStyle name="40% - Accent1 2 3 2 7" xfId="13110" xr:uid="{54DED3F7-652A-4905-AE3B-7FDE79E0B8F7}"/>
    <cellStyle name="40% - Accent1 2 3 3" xfId="13111" xr:uid="{B56422D6-E850-4AE0-8E4F-1DA612327C60}"/>
    <cellStyle name="40% - Accent1 2 3 3 2" xfId="13112" xr:uid="{A2D9081D-6B02-4905-9BDA-5606165AC189}"/>
    <cellStyle name="40% - Accent1 2 3 3 2 2" xfId="13113" xr:uid="{1B28B07E-18A9-4E6F-B9BE-DCB608634246}"/>
    <cellStyle name="40% - Accent1 2 3 3 2 2 2" xfId="13114" xr:uid="{A2B5C17E-63F2-45D5-A5DC-F07FE5A33A52}"/>
    <cellStyle name="40% - Accent1 2 3 3 2 3" xfId="13115" xr:uid="{7EF6DBEA-AE10-485C-AC85-3C3C9E5FCD13}"/>
    <cellStyle name="40% - Accent1 2 3 3 3" xfId="13116" xr:uid="{5C754205-C153-4791-BE97-BEB70A583EF6}"/>
    <cellStyle name="40% - Accent1 2 3 3 3 2" xfId="13117" xr:uid="{85537DF3-7807-436A-A69C-07FBB2E29BBA}"/>
    <cellStyle name="40% - Accent1 2 3 3 3 2 2" xfId="13118" xr:uid="{DF92F5CB-1F97-41CC-BB05-F3736AFE99C0}"/>
    <cellStyle name="40% - Accent1 2 3 3 3 3" xfId="13119" xr:uid="{7E0E6F81-5724-4EA8-A7B9-373F59A9EFF5}"/>
    <cellStyle name="40% - Accent1 2 3 3 4" xfId="13120" xr:uid="{E1A9E2D3-E5AC-447B-9521-543AA6C1A968}"/>
    <cellStyle name="40% - Accent1 2 3 3 4 2" xfId="13121" xr:uid="{7478003A-CFE9-492F-89B5-AE6A512D3594}"/>
    <cellStyle name="40% - Accent1 2 3 3 4 2 2" xfId="13122" xr:uid="{426C7B07-36FC-4271-B2EB-268BE20B38ED}"/>
    <cellStyle name="40% - Accent1 2 3 3 4 3" xfId="13123" xr:uid="{E3BB02F6-A77B-4BDB-A270-0FE2B248C20B}"/>
    <cellStyle name="40% - Accent1 2 3 3 5" xfId="13124" xr:uid="{78EF8C43-9840-4414-8E71-D5694FEEF56F}"/>
    <cellStyle name="40% - Accent1 2 3 3 5 2" xfId="13125" xr:uid="{607F236E-A1AC-413B-A6AE-959BA79A09E2}"/>
    <cellStyle name="40% - Accent1 2 3 3 6" xfId="13126" xr:uid="{DAA2FA93-FB71-41FF-8B2F-97F5B9426204}"/>
    <cellStyle name="40% - Accent1 2 3 4" xfId="13127" xr:uid="{B31EA809-57BF-4A55-8503-3CC17CEC9D8E}"/>
    <cellStyle name="40% - Accent1 2 3 4 2" xfId="13128" xr:uid="{9E5E75F6-60FE-4C42-8003-E235D80A10B5}"/>
    <cellStyle name="40% - Accent1 2 3 4 2 2" xfId="13129" xr:uid="{FE08886E-E50D-4553-93C0-CDD626CF59BE}"/>
    <cellStyle name="40% - Accent1 2 3 4 3" xfId="13130" xr:uid="{158799F8-5FBD-42A2-8F6B-9093D8CE9C61}"/>
    <cellStyle name="40% - Accent1 2 3 5" xfId="13131" xr:uid="{9848A4D6-AB03-499D-8BF2-8307ACD85896}"/>
    <cellStyle name="40% - Accent1 2 3 5 2" xfId="13132" xr:uid="{991153F1-B949-440B-A9EC-DCE0A4031DC1}"/>
    <cellStyle name="40% - Accent1 2 3 5 2 2" xfId="13133" xr:uid="{475DD7B9-1B04-4D6D-9320-2BBAC673906E}"/>
    <cellStyle name="40% - Accent1 2 3 5 3" xfId="13134" xr:uid="{95AB14AA-0F12-44DB-90D9-E2B6B075AFF0}"/>
    <cellStyle name="40% - Accent1 2 3 6" xfId="13135" xr:uid="{8CAE8802-81CA-4720-86C7-9D02BFA0DD1A}"/>
    <cellStyle name="40% - Accent1 2 3 6 2" xfId="13136" xr:uid="{8501F4FD-D881-47E7-AF23-4BAD56187538}"/>
    <cellStyle name="40% - Accent1 2 3 6 2 2" xfId="13137" xr:uid="{22EAED06-1D4D-4EA5-BFF8-599792FA74E4}"/>
    <cellStyle name="40% - Accent1 2 3 6 3" xfId="13138" xr:uid="{8282A89E-23A9-434C-9F37-FF8F0615BC3B}"/>
    <cellStyle name="40% - Accent1 2 3 7" xfId="13139" xr:uid="{A76BE0D1-399D-481E-92A7-0E07822FC71A}"/>
    <cellStyle name="40% - Accent1 2 3 7 2" xfId="13140" xr:uid="{C1C78889-B679-4DE1-AFC9-F2CDDCF0AB66}"/>
    <cellStyle name="40% - Accent1 2 3 8" xfId="13141" xr:uid="{18449089-9681-4F7B-A24F-6EB335720F3F}"/>
    <cellStyle name="40% - Accent1 2 4" xfId="13142" xr:uid="{CF4C80C4-D102-4CCF-A07C-AD5EFFB58DF8}"/>
    <cellStyle name="40% - Accent1 2 4 2" xfId="13143" xr:uid="{8AF6B51E-7D52-4A4C-A97F-F7E1FA3957A5}"/>
    <cellStyle name="40% - Accent1 2 4 2 2" xfId="13144" xr:uid="{FCB8E897-89BC-4821-8B2D-B41E08826E28}"/>
    <cellStyle name="40% - Accent1 2 4 2 2 2" xfId="13145" xr:uid="{98644102-830A-45C2-B85F-E804E01BB7B7}"/>
    <cellStyle name="40% - Accent1 2 4 2 2 2 2" xfId="13146" xr:uid="{C3E0EA35-6152-4FF0-9526-07863C78B57E}"/>
    <cellStyle name="40% - Accent1 2 4 2 2 3" xfId="13147" xr:uid="{80F62980-5EA4-41E8-BFCB-261F6D1FF287}"/>
    <cellStyle name="40% - Accent1 2 4 2 3" xfId="13148" xr:uid="{CB47F85C-0F66-488C-973A-B61F38ECD4BE}"/>
    <cellStyle name="40% - Accent1 2 4 2 3 2" xfId="13149" xr:uid="{8E14DC08-8B42-4F8B-A877-CEB356D84D4C}"/>
    <cellStyle name="40% - Accent1 2 4 2 3 2 2" xfId="13150" xr:uid="{B5247328-1ACE-4217-8A85-C1D4708D8214}"/>
    <cellStyle name="40% - Accent1 2 4 2 3 3" xfId="13151" xr:uid="{8A9A9CB0-6DAC-47A7-93DF-96F22D404C55}"/>
    <cellStyle name="40% - Accent1 2 4 2 4" xfId="13152" xr:uid="{015843A0-4126-468D-8FA9-F99D168B9172}"/>
    <cellStyle name="40% - Accent1 2 4 2 4 2" xfId="13153" xr:uid="{A66B5627-CBF8-4959-800D-4D9AFEAA1154}"/>
    <cellStyle name="40% - Accent1 2 4 2 4 2 2" xfId="13154" xr:uid="{28543869-3F14-48D6-943D-D172DD64B515}"/>
    <cellStyle name="40% - Accent1 2 4 2 4 3" xfId="13155" xr:uid="{2B0F989D-0EC5-45A2-8640-589ED2E0A751}"/>
    <cellStyle name="40% - Accent1 2 4 2 5" xfId="13156" xr:uid="{BE85CECD-5B7C-4B8B-9E2A-C13F69E3A797}"/>
    <cellStyle name="40% - Accent1 2 4 2 5 2" xfId="13157" xr:uid="{8EA4D652-F8A2-4D86-AA0A-7507EB8869D5}"/>
    <cellStyle name="40% - Accent1 2 4 2 6" xfId="13158" xr:uid="{3BFC6C8C-09DF-45A8-B641-D0DE94C568C2}"/>
    <cellStyle name="40% - Accent1 2 4 3" xfId="13159" xr:uid="{BA4CC170-2962-4A27-8239-AECAC41EDEEA}"/>
    <cellStyle name="40% - Accent1 2 4 3 2" xfId="13160" xr:uid="{7653B804-CCF1-43FB-AA00-958D8AD435CD}"/>
    <cellStyle name="40% - Accent1 2 4 3 2 2" xfId="13161" xr:uid="{9256A2D9-EE61-4B42-AE14-438405178F07}"/>
    <cellStyle name="40% - Accent1 2 4 3 3" xfId="13162" xr:uid="{7AC06E27-31FF-4936-9C66-F3972599C98D}"/>
    <cellStyle name="40% - Accent1 2 4 4" xfId="13163" xr:uid="{818878EE-B873-420A-909B-96E9D21A5EFA}"/>
    <cellStyle name="40% - Accent1 2 4 4 2" xfId="13164" xr:uid="{CF256C77-522A-4327-B836-F3C3C517812B}"/>
    <cellStyle name="40% - Accent1 2 4 4 2 2" xfId="13165" xr:uid="{3F615BD7-1BAE-40DD-AE7A-6E38841EC37A}"/>
    <cellStyle name="40% - Accent1 2 4 4 3" xfId="13166" xr:uid="{302A63C6-F42A-4EFE-9764-6B2C82F31F00}"/>
    <cellStyle name="40% - Accent1 2 4 5" xfId="13167" xr:uid="{A0F78DF4-1429-4C9E-BAF4-8C1284AE0AC0}"/>
    <cellStyle name="40% - Accent1 2 4 5 2" xfId="13168" xr:uid="{AC90CC07-7073-48E3-8C64-BF694FE626CA}"/>
    <cellStyle name="40% - Accent1 2 4 5 2 2" xfId="13169" xr:uid="{C095B64B-58F7-4B4F-9D46-F6BAD172F92B}"/>
    <cellStyle name="40% - Accent1 2 4 5 3" xfId="13170" xr:uid="{A9E88993-A23C-46A6-84AF-C6D6C9A99471}"/>
    <cellStyle name="40% - Accent1 2 4 6" xfId="13171" xr:uid="{D8021393-2C90-410C-AADA-EEB930CF7F56}"/>
    <cellStyle name="40% - Accent1 2 4 6 2" xfId="13172" xr:uid="{322B677B-B1E5-4C48-8A5F-0C35C5FED8E0}"/>
    <cellStyle name="40% - Accent1 2 4 7" xfId="13173" xr:uid="{8AA491D2-A39C-48E5-A748-D9BDC1B7F95B}"/>
    <cellStyle name="40% - Accent1 2 5" xfId="13174" xr:uid="{05143189-E08D-40BB-85EB-4D0CE951276C}"/>
    <cellStyle name="40% - Accent1 2 5 2" xfId="13175" xr:uid="{6F4295A1-DB81-4E36-B9C4-A27F82867E5A}"/>
    <cellStyle name="40% - Accent1 2 5 2 2" xfId="13176" xr:uid="{A14F30C0-0231-4AB3-AB20-81C6F649346F}"/>
    <cellStyle name="40% - Accent1 2 5 2 2 2" xfId="13177" xr:uid="{D9B7831F-2636-479F-B250-2F3D2925E409}"/>
    <cellStyle name="40% - Accent1 2 5 2 2 2 2" xfId="13178" xr:uid="{ACB94058-308A-478A-B54B-2642A20764C8}"/>
    <cellStyle name="40% - Accent1 2 5 2 2 3" xfId="13179" xr:uid="{F1A980C7-C28B-4969-AFAD-40FFD6441B3F}"/>
    <cellStyle name="40% - Accent1 2 5 2 3" xfId="13180" xr:uid="{618296AE-3FA7-46E9-B772-7CBB76095C56}"/>
    <cellStyle name="40% - Accent1 2 5 2 3 2" xfId="13181" xr:uid="{B3E098ED-7223-44F4-BE55-2B84B83E64CB}"/>
    <cellStyle name="40% - Accent1 2 5 2 3 2 2" xfId="13182" xr:uid="{D49392FD-4C40-483E-B019-6E52E1496B6A}"/>
    <cellStyle name="40% - Accent1 2 5 2 3 3" xfId="13183" xr:uid="{1B03C888-E3F6-414F-BBBE-15DDECF316BC}"/>
    <cellStyle name="40% - Accent1 2 5 2 4" xfId="13184" xr:uid="{5AFB2756-DA57-4B6D-BC44-D55D04FBB7C6}"/>
    <cellStyle name="40% - Accent1 2 5 2 4 2" xfId="13185" xr:uid="{13552F5C-DA5B-498E-9275-7B3FE6DF087D}"/>
    <cellStyle name="40% - Accent1 2 5 2 4 2 2" xfId="13186" xr:uid="{9C9A1BD0-EB36-4907-ABE7-876AC3530D18}"/>
    <cellStyle name="40% - Accent1 2 5 2 4 3" xfId="13187" xr:uid="{87A58712-2D17-46C6-B05D-30097EFABC0D}"/>
    <cellStyle name="40% - Accent1 2 5 2 5" xfId="13188" xr:uid="{5B032566-8EB5-44F9-A6AB-CA6A452DF055}"/>
    <cellStyle name="40% - Accent1 2 5 2 5 2" xfId="13189" xr:uid="{E49CAE76-876B-4ED0-93EF-644CD9EE6299}"/>
    <cellStyle name="40% - Accent1 2 5 2 6" xfId="13190" xr:uid="{FE89E91D-28CA-4F0D-A8D1-BF34367101E8}"/>
    <cellStyle name="40% - Accent1 2 5 3" xfId="13191" xr:uid="{5F8BA041-3524-467D-AD42-2E1354BEE624}"/>
    <cellStyle name="40% - Accent1 2 5 3 2" xfId="13192" xr:uid="{04D5C295-F54C-4B63-822C-EE37709DB6CF}"/>
    <cellStyle name="40% - Accent1 2 5 3 2 2" xfId="13193" xr:uid="{70A9A5E7-51F1-4DC8-8B92-24AD6F7A8387}"/>
    <cellStyle name="40% - Accent1 2 5 3 3" xfId="13194" xr:uid="{F754604C-72BF-4B8D-91C6-DE3A2CAFEC66}"/>
    <cellStyle name="40% - Accent1 2 5 4" xfId="13195" xr:uid="{12A71753-1BEE-4992-9982-9D542D8A05D6}"/>
    <cellStyle name="40% - Accent1 2 5 4 2" xfId="13196" xr:uid="{FFF8C917-EF11-4A89-B038-51B38366ACDB}"/>
    <cellStyle name="40% - Accent1 2 5 4 2 2" xfId="13197" xr:uid="{360552D5-4584-49A1-8CAC-7BA3AB4D416E}"/>
    <cellStyle name="40% - Accent1 2 5 4 3" xfId="13198" xr:uid="{5CB50983-98FE-406F-AAAA-333A04BFCBDF}"/>
    <cellStyle name="40% - Accent1 2 5 5" xfId="13199" xr:uid="{EFCF563E-1DC9-4146-BC06-7DB6769B55B9}"/>
    <cellStyle name="40% - Accent1 2 5 5 2" xfId="13200" xr:uid="{B414633D-3681-4344-835F-806ED0453502}"/>
    <cellStyle name="40% - Accent1 2 5 5 2 2" xfId="13201" xr:uid="{EB77BCE0-9BE0-4A2C-9226-ECA007172C4A}"/>
    <cellStyle name="40% - Accent1 2 5 5 3" xfId="13202" xr:uid="{A725BE69-5E08-4990-ABCC-F72D867AD7B7}"/>
    <cellStyle name="40% - Accent1 2 5 6" xfId="13203" xr:uid="{27C99A39-E403-48E3-B18C-1B2A98EC1C76}"/>
    <cellStyle name="40% - Accent1 2 5 6 2" xfId="13204" xr:uid="{6CC69804-EC3D-4A22-B916-867F94D97ABF}"/>
    <cellStyle name="40% - Accent1 2 5 7" xfId="13205" xr:uid="{0B4D5E0B-2A34-4F41-A23B-B8A9CF6B97CD}"/>
    <cellStyle name="40% - Accent1 2 6" xfId="13206" xr:uid="{9D870AD4-B6FF-4F4E-B915-E84A52773BF9}"/>
    <cellStyle name="40% - Accent1 2 6 2" xfId="13207" xr:uid="{1A3634B3-3B6E-4F1A-81AD-A5E822EF4107}"/>
    <cellStyle name="40% - Accent1 2 6 2 2" xfId="13208" xr:uid="{7369EDF0-C66A-40B1-A410-1320C425084A}"/>
    <cellStyle name="40% - Accent1 2 6 2 2 2" xfId="13209" xr:uid="{082B9CF4-3BFD-4C60-A6DF-AA2C60DC2136}"/>
    <cellStyle name="40% - Accent1 2 6 2 3" xfId="13210" xr:uid="{96F658FD-43AC-4CF0-9DE0-4DF5D5939FD9}"/>
    <cellStyle name="40% - Accent1 2 6 3" xfId="13211" xr:uid="{0441414D-01EC-4B31-9105-0464B1D525D0}"/>
    <cellStyle name="40% - Accent1 2 6 3 2" xfId="13212" xr:uid="{4E63D493-4640-40E8-B012-84F76A72B2DE}"/>
    <cellStyle name="40% - Accent1 2 6 3 2 2" xfId="13213" xr:uid="{27733D4D-BB2D-4711-BA45-878A7399D2A8}"/>
    <cellStyle name="40% - Accent1 2 6 3 3" xfId="13214" xr:uid="{C4673D66-69B2-4B6E-A23D-966B09D9C845}"/>
    <cellStyle name="40% - Accent1 2 6 4" xfId="13215" xr:uid="{8C1CA725-20CC-48DD-B721-AD75FA47F663}"/>
    <cellStyle name="40% - Accent1 2 6 4 2" xfId="13216" xr:uid="{80D3EB53-243B-4551-8C43-25FC78496BB2}"/>
    <cellStyle name="40% - Accent1 2 6 4 2 2" xfId="13217" xr:uid="{76B33145-5593-4B8D-88B5-3F13D99EC70A}"/>
    <cellStyle name="40% - Accent1 2 6 4 3" xfId="13218" xr:uid="{FD3B810D-5999-4679-BC86-7884782424D9}"/>
    <cellStyle name="40% - Accent1 2 6 5" xfId="13219" xr:uid="{D282C2CC-9DB8-4E0D-9273-B6A5ACB58334}"/>
    <cellStyle name="40% - Accent1 2 6 5 2" xfId="13220" xr:uid="{3976C6B4-E4EB-4328-A80F-8E2EA52128E0}"/>
    <cellStyle name="40% - Accent1 2 6 6" xfId="13221" xr:uid="{CAE9B4A1-E72D-471C-9A0B-824068634027}"/>
    <cellStyle name="40% - Accent1 2 7" xfId="13222" xr:uid="{9FE7FC1E-3606-4921-8BA7-287A300E4843}"/>
    <cellStyle name="40% - Accent1 2 7 2" xfId="13223" xr:uid="{8EDA171E-1BE7-4D17-9816-A4AF31259559}"/>
    <cellStyle name="40% - Accent1 2 7 2 2" xfId="13224" xr:uid="{D87E8640-233D-45A0-8AC3-5F9BF9FAC0FF}"/>
    <cellStyle name="40% - Accent1 2 7 2 2 2" xfId="13225" xr:uid="{DA06BC4F-5DD0-4625-B416-920CC9AC375A}"/>
    <cellStyle name="40% - Accent1 2 7 2 3" xfId="13226" xr:uid="{2BDD57BB-9D4D-48EF-80FD-DDCFBCD8A1D2}"/>
    <cellStyle name="40% - Accent1 2 7 3" xfId="13227" xr:uid="{C733716A-7148-420B-9B23-E5E85C847BF1}"/>
    <cellStyle name="40% - Accent1 2 7 3 2" xfId="13228" xr:uid="{517C3F00-A7F3-4281-9F29-9E9A950E8174}"/>
    <cellStyle name="40% - Accent1 2 7 3 2 2" xfId="13229" xr:uid="{80E66B3F-EB62-4EED-9F61-A59502CDCEF0}"/>
    <cellStyle name="40% - Accent1 2 7 3 3" xfId="13230" xr:uid="{115AC2B3-93EB-4796-BCBC-22B0E261CABC}"/>
    <cellStyle name="40% - Accent1 2 7 4" xfId="13231" xr:uid="{D2234EA2-0475-4099-A065-82018CB82F33}"/>
    <cellStyle name="40% - Accent1 2 7 4 2" xfId="13232" xr:uid="{4B97EB6A-64BD-49BC-9440-352360A0E237}"/>
    <cellStyle name="40% - Accent1 2 7 4 2 2" xfId="13233" xr:uid="{671500D1-8617-4944-9684-E8963C0B377C}"/>
    <cellStyle name="40% - Accent1 2 7 4 3" xfId="13234" xr:uid="{C195AD98-221D-4040-8BDF-3E66523D50D0}"/>
    <cellStyle name="40% - Accent1 2 7 5" xfId="13235" xr:uid="{876B193C-84E8-4645-8B98-B7306CB181AF}"/>
    <cellStyle name="40% - Accent1 2 7 5 2" xfId="13236" xr:uid="{16BD936D-3F5A-4AC7-AC83-B1C3DE4B4CDF}"/>
    <cellStyle name="40% - Accent1 2 7 6" xfId="13237" xr:uid="{2D1221A9-6311-4844-AD5D-F7B747890DF5}"/>
    <cellStyle name="40% - Accent1 2 8" xfId="13238" xr:uid="{0D87E09A-92BD-4EF6-9C38-D8DAB7A8FCC3}"/>
    <cellStyle name="40% - Accent1 2 8 2" xfId="13239" xr:uid="{49704FF3-95F3-4B67-BEA3-C62DA40284E9}"/>
    <cellStyle name="40% - Accent1 2 8 2 2" xfId="13240" xr:uid="{A969BD71-7F18-4350-A893-A93DE402B21C}"/>
    <cellStyle name="40% - Accent1 2 8 2 2 2" xfId="13241" xr:uid="{5E12E0F7-E54B-439B-96F8-AC7ABF74C7E5}"/>
    <cellStyle name="40% - Accent1 2 8 2 3" xfId="13242" xr:uid="{121A9EC6-F4B9-4A21-B563-3A2F1AE43C30}"/>
    <cellStyle name="40% - Accent1 2 8 3" xfId="13243" xr:uid="{5AD9118F-76FB-4431-8156-B173E851541C}"/>
    <cellStyle name="40% - Accent1 2 8 3 2" xfId="13244" xr:uid="{595E0DCC-09A1-484E-B4E1-EAED99C49429}"/>
    <cellStyle name="40% - Accent1 2 8 3 2 2" xfId="13245" xr:uid="{74CADE4B-899A-4521-BE19-564F53ECBBA4}"/>
    <cellStyle name="40% - Accent1 2 8 3 3" xfId="13246" xr:uid="{65495B55-71EA-4601-B14B-378B34EFECF9}"/>
    <cellStyle name="40% - Accent1 2 8 4" xfId="13247" xr:uid="{1E2AA955-3B2B-4606-958F-277A8CFF2ADD}"/>
    <cellStyle name="40% - Accent1 2 8 4 2" xfId="13248" xr:uid="{FCE9475E-DF5C-4BD8-AB89-BA75C2F97AB9}"/>
    <cellStyle name="40% - Accent1 2 8 4 2 2" xfId="13249" xr:uid="{6A539937-CBCE-48F8-A71E-A863AF8D684B}"/>
    <cellStyle name="40% - Accent1 2 8 4 3" xfId="13250" xr:uid="{E6F67474-304B-48FE-B4AD-7C9B2FD4BC9C}"/>
    <cellStyle name="40% - Accent1 2 8 5" xfId="13251" xr:uid="{BFA2A585-4BE4-4580-99BB-90C25E6F14FA}"/>
    <cellStyle name="40% - Accent1 2 8 5 2" xfId="13252" xr:uid="{80EDBE54-DE82-4EA5-B192-3C90B73BA411}"/>
    <cellStyle name="40% - Accent1 2 8 6" xfId="13253" xr:uid="{C7C51E06-E7F4-4ECC-AC17-5C97CED50A85}"/>
    <cellStyle name="40% - Accent1 2 9" xfId="13254" xr:uid="{7C99AE54-929A-4F59-B646-370BF565BD70}"/>
    <cellStyle name="40% - Accent1 2 9 2" xfId="13255" xr:uid="{8264E3CC-CBBD-4D4D-A113-A63C6ED53233}"/>
    <cellStyle name="40% - Accent1 2 9 2 2" xfId="13256" xr:uid="{327E44B7-772B-43AC-882A-6416BD8BE2FD}"/>
    <cellStyle name="40% - Accent1 2 9 2 2 2" xfId="13257" xr:uid="{72877CCE-FE36-4341-A1FE-4DFF7F57D788}"/>
    <cellStyle name="40% - Accent1 2 9 2 3" xfId="13258" xr:uid="{B42C4703-47AC-4FE4-9C93-23F820599778}"/>
    <cellStyle name="40% - Accent1 2 9 3" xfId="13259" xr:uid="{4DD80E1B-3E00-4428-B014-D9A1A1F03639}"/>
    <cellStyle name="40% - Accent1 2 9 3 2" xfId="13260" xr:uid="{8C16ED28-8099-4969-8B86-C1BEC0BE46F6}"/>
    <cellStyle name="40% - Accent1 2 9 3 2 2" xfId="13261" xr:uid="{DD38479C-5CB3-4BB3-AFC6-8F7AD04D5D31}"/>
    <cellStyle name="40% - Accent1 2 9 3 3" xfId="13262" xr:uid="{510BC02C-9596-4881-ACDB-B73BEA76EC6B}"/>
    <cellStyle name="40% - Accent1 2 9 4" xfId="13263" xr:uid="{76E3B7D8-FF53-4C6F-8AC5-682B7D472375}"/>
    <cellStyle name="40% - Accent1 2 9 4 2" xfId="13264" xr:uid="{FFA5849E-982C-4113-9962-5BA1888B3589}"/>
    <cellStyle name="40% - Accent1 2 9 4 2 2" xfId="13265" xr:uid="{648FECC5-B4D8-4EB6-8457-D0368F024467}"/>
    <cellStyle name="40% - Accent1 2 9 4 3" xfId="13266" xr:uid="{8AB7371F-AF49-43EE-A2CE-62D7B9E4FA99}"/>
    <cellStyle name="40% - Accent1 2 9 5" xfId="13267" xr:uid="{B34763AA-C332-4ECA-8442-A52EACD18F4B}"/>
    <cellStyle name="40% - Accent1 2 9 5 2" xfId="13268" xr:uid="{99C6CCC0-5353-4B87-BEE9-3815C3B6AE67}"/>
    <cellStyle name="40% - Accent1 2 9 6" xfId="13269" xr:uid="{AB343A29-A4AF-496F-A953-7B716C250353}"/>
    <cellStyle name="40% - Accent1 20" xfId="13270" xr:uid="{2407144F-A6E6-4FB6-BB8E-E9A6C3D858AA}"/>
    <cellStyle name="40% - Accent1 20 2" xfId="13271" xr:uid="{331275A0-12C0-44CD-9F04-7BB5B7C96850}"/>
    <cellStyle name="40% - Accent1 20 2 2" xfId="13272" xr:uid="{D44C6482-C342-4B28-85FC-A5EFE43A8361}"/>
    <cellStyle name="40% - Accent1 20 2 2 2" xfId="13273" xr:uid="{91E30BD3-E050-450F-BAE3-25D9B97EBE44}"/>
    <cellStyle name="40% - Accent1 20 2 3" xfId="13274" xr:uid="{CA2B4EA4-DEA7-4EE0-86C3-26708B04BC4F}"/>
    <cellStyle name="40% - Accent1 20 3" xfId="13275" xr:uid="{91804980-581C-448C-A4F2-A35E068DCEC7}"/>
    <cellStyle name="40% - Accent1 20 3 2" xfId="13276" xr:uid="{480D6ECB-DF35-45E3-BC84-EC0B96CA6B48}"/>
    <cellStyle name="40% - Accent1 20 3 2 2" xfId="13277" xr:uid="{112895BC-0089-496F-A6F9-C3CB60A3DD43}"/>
    <cellStyle name="40% - Accent1 20 3 3" xfId="13278" xr:uid="{4A73ACF1-5671-4646-986D-7D24C1AE65E3}"/>
    <cellStyle name="40% - Accent1 20 4" xfId="13279" xr:uid="{FC1F7857-2628-4EC2-BE90-D320E1DE0B37}"/>
    <cellStyle name="40% - Accent1 20 4 2" xfId="13280" xr:uid="{6EA6F026-0608-4A3E-AF9C-13389F65B3A0}"/>
    <cellStyle name="40% - Accent1 20 4 2 2" xfId="13281" xr:uid="{803FAFB7-21E0-45E1-9375-E7FF819C249C}"/>
    <cellStyle name="40% - Accent1 20 4 3" xfId="13282" xr:uid="{C35379F1-CF7C-43EE-BCE0-1F9B8D924E3C}"/>
    <cellStyle name="40% - Accent1 20 5" xfId="13283" xr:uid="{CF4BE331-8FD6-4AE9-B5BA-B41CDAABFB2A}"/>
    <cellStyle name="40% - Accent1 20 5 2" xfId="13284" xr:uid="{40519739-62A8-49DF-9232-1682F9D339B0}"/>
    <cellStyle name="40% - Accent1 20 6" xfId="13285" xr:uid="{72B9101E-0D68-45A6-8605-015B19319E37}"/>
    <cellStyle name="40% - Accent1 21" xfId="13286" xr:uid="{9F039E5E-F7F4-437C-81D1-C1399B772456}"/>
    <cellStyle name="40% - Accent1 21 2" xfId="13287" xr:uid="{74F25B1D-7DFF-4EAB-90BC-838B6C646357}"/>
    <cellStyle name="40% - Accent1 21 2 2" xfId="13288" xr:uid="{EF55C24F-E09E-4ACD-AF81-7E3288147921}"/>
    <cellStyle name="40% - Accent1 21 2 2 2" xfId="13289" xr:uid="{EDD99C7E-1B3D-4207-8792-144EE347BD18}"/>
    <cellStyle name="40% - Accent1 21 2 3" xfId="13290" xr:uid="{4DD3F540-CFA2-4CBF-B591-7BEBDECF5DC0}"/>
    <cellStyle name="40% - Accent1 21 3" xfId="13291" xr:uid="{9813473B-B869-4112-A085-25634B58B9F1}"/>
    <cellStyle name="40% - Accent1 21 3 2" xfId="13292" xr:uid="{82C5DC14-2259-42F5-93C9-779CBA8F6892}"/>
    <cellStyle name="40% - Accent1 21 3 2 2" xfId="13293" xr:uid="{9CA9F5B1-6F16-4E5E-9D6A-578C100F71F6}"/>
    <cellStyle name="40% - Accent1 21 3 3" xfId="13294" xr:uid="{D5D2A6A6-D10A-4D3A-9B62-925DDA637A45}"/>
    <cellStyle name="40% - Accent1 21 4" xfId="13295" xr:uid="{736157C2-1E6F-4A9C-BD53-875970E5F851}"/>
    <cellStyle name="40% - Accent1 21 4 2" xfId="13296" xr:uid="{D446FC6A-4DFA-4E38-9A08-94E59E5D9BD3}"/>
    <cellStyle name="40% - Accent1 21 4 2 2" xfId="13297" xr:uid="{AAD939AC-3B4C-41CB-A72F-042721AA5589}"/>
    <cellStyle name="40% - Accent1 21 4 3" xfId="13298" xr:uid="{8F0542A9-78A0-4A2E-AB3B-16590D8F12A8}"/>
    <cellStyle name="40% - Accent1 21 5" xfId="13299" xr:uid="{47883F8C-A0CF-4261-8FE0-B60D174C0CC4}"/>
    <cellStyle name="40% - Accent1 21 5 2" xfId="13300" xr:uid="{A8262150-E903-4C54-A715-7B766DB01BAA}"/>
    <cellStyle name="40% - Accent1 21 6" xfId="13301" xr:uid="{DCAC58B7-DE1B-46CA-A810-23E56839AEDD}"/>
    <cellStyle name="40% - Accent1 22" xfId="13302" xr:uid="{174B6294-954E-4B93-A1A7-CAA3D2C4E97A}"/>
    <cellStyle name="40% - Accent1 22 2" xfId="13303" xr:uid="{A47B0F8D-6B22-44AA-B075-2B6555A447AF}"/>
    <cellStyle name="40% - Accent1 22 2 2" xfId="13304" xr:uid="{7560FE20-377E-446C-89EE-825E9CCF43EE}"/>
    <cellStyle name="40% - Accent1 22 3" xfId="13305" xr:uid="{D2F52290-10B8-4F68-9F44-4350779286A7}"/>
    <cellStyle name="40% - Accent1 23" xfId="13306" xr:uid="{BEE2952C-A602-440E-8B44-26F93C3A1C2A}"/>
    <cellStyle name="40% - Accent1 23 2" xfId="13307" xr:uid="{E649BAE2-2A10-4EF7-BF32-9AE80EB7448C}"/>
    <cellStyle name="40% - Accent1 23 2 2" xfId="13308" xr:uid="{BB6FEEE1-57DB-4CBC-9279-DF1838BFA511}"/>
    <cellStyle name="40% - Accent1 23 3" xfId="13309" xr:uid="{AE09CCF3-61EE-4872-AA44-40EC621558CC}"/>
    <cellStyle name="40% - Accent1 24" xfId="13310" xr:uid="{CC69DA17-9F4E-4B4E-BAAE-311710E147C1}"/>
    <cellStyle name="40% - Accent1 24 2" xfId="13311" xr:uid="{F2CA621B-30E8-439E-A968-E8359FD40B85}"/>
    <cellStyle name="40% - Accent1 24 2 2" xfId="13312" xr:uid="{E670146D-9234-4C5C-8D0B-01C17E553E5A}"/>
    <cellStyle name="40% - Accent1 24 3" xfId="13313" xr:uid="{B07C8873-A943-4F61-A1F4-68DD05C021C2}"/>
    <cellStyle name="40% - Accent1 25" xfId="13314" xr:uid="{312F1F67-CFA4-4D62-8F9E-665FA003CF38}"/>
    <cellStyle name="40% - Accent1 25 2" xfId="13315" xr:uid="{82CA4B5D-8474-4012-B2E2-F7E72F1841DD}"/>
    <cellStyle name="40% - Accent1 26" xfId="13316" xr:uid="{E4828508-1D00-4A8F-8C1E-C4C19D10A11A}"/>
    <cellStyle name="40% - Accent1 3" xfId="1255" xr:uid="{00000000-0005-0000-0000-00000D000000}"/>
    <cellStyle name="40% - Accent1 3 10" xfId="13318" xr:uid="{DBFB91FB-78FE-4B90-8641-9B97696F2896}"/>
    <cellStyle name="40% - Accent1 3 10 2" xfId="13319" xr:uid="{7C5B30E0-A587-49E4-879D-C23C9D8E1DB8}"/>
    <cellStyle name="40% - Accent1 3 10 2 2" xfId="13320" xr:uid="{BFE107C8-D828-4806-89BF-6C4130BF1BDC}"/>
    <cellStyle name="40% - Accent1 3 10 2 2 2" xfId="13321" xr:uid="{1471C67C-0E3F-49D8-AD9E-22CB1405F143}"/>
    <cellStyle name="40% - Accent1 3 10 2 3" xfId="13322" xr:uid="{863B16BD-3D9D-4935-9DBE-372580A9D290}"/>
    <cellStyle name="40% - Accent1 3 10 3" xfId="13323" xr:uid="{90A19AEC-4E8E-4A4A-9B0B-DABBC711C7CF}"/>
    <cellStyle name="40% - Accent1 3 10 3 2" xfId="13324" xr:uid="{C72715DB-FD95-4290-8504-DA941C558F8D}"/>
    <cellStyle name="40% - Accent1 3 10 3 2 2" xfId="13325" xr:uid="{7BABEBFC-B361-47B5-B6E9-1E81046210E8}"/>
    <cellStyle name="40% - Accent1 3 10 3 3" xfId="13326" xr:uid="{D2788429-C222-4D58-AB55-36FC7BAC5318}"/>
    <cellStyle name="40% - Accent1 3 10 4" xfId="13327" xr:uid="{87955C89-437D-4314-80BE-1939A8335F01}"/>
    <cellStyle name="40% - Accent1 3 10 4 2" xfId="13328" xr:uid="{50A88D77-FC3F-47C7-B4B3-A3B011E3C3EE}"/>
    <cellStyle name="40% - Accent1 3 10 4 2 2" xfId="13329" xr:uid="{82A56B67-5629-4EEC-80F5-C0478A248DE3}"/>
    <cellStyle name="40% - Accent1 3 10 4 3" xfId="13330" xr:uid="{2DA514A2-5C74-4C94-BB91-27E147CB3480}"/>
    <cellStyle name="40% - Accent1 3 10 5" xfId="13331" xr:uid="{F54FA053-A32B-4979-B75E-13AFE8228222}"/>
    <cellStyle name="40% - Accent1 3 10 5 2" xfId="13332" xr:uid="{CE7446BB-B926-4449-9C97-3C6994484023}"/>
    <cellStyle name="40% - Accent1 3 10 6" xfId="13333" xr:uid="{73B5C3A4-2B21-4810-9228-EEFD4CA43178}"/>
    <cellStyle name="40% - Accent1 3 11" xfId="13334" xr:uid="{213B6F5A-0A40-4FDD-99BF-4CD77E30254B}"/>
    <cellStyle name="40% - Accent1 3 11 2" xfId="13335" xr:uid="{6F8D02F6-A892-4C1D-8744-3CFA84732BFE}"/>
    <cellStyle name="40% - Accent1 3 11 2 2" xfId="13336" xr:uid="{FE531D8D-8432-4137-BF15-7895046F29DD}"/>
    <cellStyle name="40% - Accent1 3 11 3" xfId="13337" xr:uid="{B2C2D8F8-A63E-479C-B8F1-C22D794C9C7C}"/>
    <cellStyle name="40% - Accent1 3 12" xfId="13338" xr:uid="{1AC715B6-3546-44A5-B80C-E410149F5A3C}"/>
    <cellStyle name="40% - Accent1 3 12 2" xfId="13339" xr:uid="{A2401682-87D3-48DB-B2F0-523D872F4894}"/>
    <cellStyle name="40% - Accent1 3 12 2 2" xfId="13340" xr:uid="{A3FE2379-7E31-4832-83B2-87F7A14AFAD6}"/>
    <cellStyle name="40% - Accent1 3 12 3" xfId="13341" xr:uid="{5E2C1737-1757-4CB4-968C-FCC26F86A4E7}"/>
    <cellStyle name="40% - Accent1 3 13" xfId="13342" xr:uid="{C99BD540-52DC-4AC6-AF3C-971334FFDC80}"/>
    <cellStyle name="40% - Accent1 3 13 2" xfId="13343" xr:uid="{4CA6B2FE-495F-4A80-BA93-675561F674D4}"/>
    <cellStyle name="40% - Accent1 3 13 2 2" xfId="13344" xr:uid="{0A12407E-28D1-47D9-A561-EE6285A03892}"/>
    <cellStyle name="40% - Accent1 3 13 3" xfId="13345" xr:uid="{2C5C664D-1C61-48AF-92B9-2C5D81945F49}"/>
    <cellStyle name="40% - Accent1 3 14" xfId="13346" xr:uid="{0358D860-F8B1-4F56-9ED3-C95F7416CC6E}"/>
    <cellStyle name="40% - Accent1 3 14 2" xfId="13347" xr:uid="{1A4610F5-D974-404A-9B63-63D3758A90BE}"/>
    <cellStyle name="40% - Accent1 3 14 2 2" xfId="13348" xr:uid="{C6191965-C284-4E8A-898E-9E4B2C6F35BC}"/>
    <cellStyle name="40% - Accent1 3 14 3" xfId="13349" xr:uid="{10E25DE3-3733-4630-B828-D17BF2D0D5CA}"/>
    <cellStyle name="40% - Accent1 3 15" xfId="13350" xr:uid="{D7DD20B9-6DF3-4B9C-B011-738752652DDF}"/>
    <cellStyle name="40% - Accent1 3 15 2" xfId="13351" xr:uid="{F7673E08-6634-4696-BBA0-4BFD1E1DDA05}"/>
    <cellStyle name="40% - Accent1 3 16" xfId="13352" xr:uid="{9B3C64D0-8757-462A-9B87-B02D28C20D87}"/>
    <cellStyle name="40% - Accent1 3 17" xfId="13317" xr:uid="{407881FF-9EC3-42C0-83F8-B4EDB0E75911}"/>
    <cellStyle name="40% - Accent1 3 2" xfId="13353" xr:uid="{7E05B723-240B-4E67-89DA-A865C5FCEB19}"/>
    <cellStyle name="40% - Accent1 3 2 2" xfId="13354" xr:uid="{0B69522F-9992-4F97-9DF8-5537D54602D2}"/>
    <cellStyle name="40% - Accent1 3 2 2 2" xfId="13355" xr:uid="{A05E67FF-6218-49FA-A621-4581ED872B99}"/>
    <cellStyle name="40% - Accent1 3 2 2 2 2" xfId="13356" xr:uid="{E278467A-4065-4DD3-9FBE-F31C43CAF6E9}"/>
    <cellStyle name="40% - Accent1 3 2 2 2 2 2" xfId="13357" xr:uid="{9B48DF4C-7896-4AA8-A9E6-AFBED6A29B24}"/>
    <cellStyle name="40% - Accent1 3 2 2 2 2 2 2" xfId="13358" xr:uid="{0253190C-BCFC-4870-8DC3-FAAD9C641A53}"/>
    <cellStyle name="40% - Accent1 3 2 2 2 2 3" xfId="13359" xr:uid="{001F50FF-908F-4297-B874-2A9A29E4750C}"/>
    <cellStyle name="40% - Accent1 3 2 2 2 3" xfId="13360" xr:uid="{C85EFA08-401F-460A-91DE-AA14265327F0}"/>
    <cellStyle name="40% - Accent1 3 2 2 2 3 2" xfId="13361" xr:uid="{21DB6E77-B502-4ADA-A5DD-CA377060DDEA}"/>
    <cellStyle name="40% - Accent1 3 2 2 2 3 2 2" xfId="13362" xr:uid="{394071DB-E6F9-4B45-A8DA-9347DF803D5E}"/>
    <cellStyle name="40% - Accent1 3 2 2 2 3 3" xfId="13363" xr:uid="{B04F34EF-45E5-43CC-A95F-5D0399DF6433}"/>
    <cellStyle name="40% - Accent1 3 2 2 2 4" xfId="13364" xr:uid="{4A1C12E4-DCAA-48EB-8E97-1AD58C602FEB}"/>
    <cellStyle name="40% - Accent1 3 2 2 2 4 2" xfId="13365" xr:uid="{FCB310B3-BFC7-45A1-BBFD-6DC909C2D846}"/>
    <cellStyle name="40% - Accent1 3 2 2 2 4 2 2" xfId="13366" xr:uid="{3F92EC34-6BF0-49FD-9420-298AD47A1466}"/>
    <cellStyle name="40% - Accent1 3 2 2 2 4 3" xfId="13367" xr:uid="{72484AC9-8F28-4EF2-8571-11D1C8E50093}"/>
    <cellStyle name="40% - Accent1 3 2 2 2 5" xfId="13368" xr:uid="{CD7D119D-76A8-462C-BCC3-6C2C3875A293}"/>
    <cellStyle name="40% - Accent1 3 2 2 2 5 2" xfId="13369" xr:uid="{378C2045-5B1E-4B89-99E0-D5DB597BDDD9}"/>
    <cellStyle name="40% - Accent1 3 2 2 2 6" xfId="13370" xr:uid="{C2F00BCE-A3AA-44E7-970D-09CBF628FBC9}"/>
    <cellStyle name="40% - Accent1 3 2 2 3" xfId="13371" xr:uid="{00BA3B79-7486-48F2-92F7-A9CA1D355447}"/>
    <cellStyle name="40% - Accent1 3 2 2 3 2" xfId="13372" xr:uid="{520EDF86-E539-4222-B936-3B6C313C96E3}"/>
    <cellStyle name="40% - Accent1 3 2 2 3 2 2" xfId="13373" xr:uid="{E0C47A5A-8557-416A-90AF-64C49AC03919}"/>
    <cellStyle name="40% - Accent1 3 2 2 3 3" xfId="13374" xr:uid="{F4AA7C1D-5EC7-411A-A819-3BB6AB1FDF95}"/>
    <cellStyle name="40% - Accent1 3 2 2 4" xfId="13375" xr:uid="{72E223CB-3F59-43FF-8F25-4BC12D05C7BD}"/>
    <cellStyle name="40% - Accent1 3 2 2 4 2" xfId="13376" xr:uid="{971111FC-883A-458B-8A3F-E6024C82FCA3}"/>
    <cellStyle name="40% - Accent1 3 2 2 4 2 2" xfId="13377" xr:uid="{17E54D05-FA58-4DE5-8096-4F0020D3B2D2}"/>
    <cellStyle name="40% - Accent1 3 2 2 4 3" xfId="13378" xr:uid="{6747B203-91C4-471B-ADB8-0FADCEB3835B}"/>
    <cellStyle name="40% - Accent1 3 2 2 5" xfId="13379" xr:uid="{BD976B0D-2394-4742-BA8E-F81D2EF32EAB}"/>
    <cellStyle name="40% - Accent1 3 2 2 5 2" xfId="13380" xr:uid="{CA762898-190B-4A3C-BEF1-97A55FCD50AA}"/>
    <cellStyle name="40% - Accent1 3 2 2 5 2 2" xfId="13381" xr:uid="{EEE8F6AA-3919-4FDF-AE8F-3CA2DEE818E8}"/>
    <cellStyle name="40% - Accent1 3 2 2 5 3" xfId="13382" xr:uid="{2507B18E-077B-403A-85EB-807B9FE34892}"/>
    <cellStyle name="40% - Accent1 3 2 2 6" xfId="13383" xr:uid="{863A6145-7110-469D-8710-A12652232B79}"/>
    <cellStyle name="40% - Accent1 3 2 2 6 2" xfId="13384" xr:uid="{BED5D40C-6B14-4C87-80D1-A4A061993B82}"/>
    <cellStyle name="40% - Accent1 3 2 2 7" xfId="13385" xr:uid="{D3F0A0FC-8FBD-4A30-8B07-512F4E64196A}"/>
    <cellStyle name="40% - Accent1 3 2 3" xfId="13386" xr:uid="{BCB17E24-B631-4E1D-9751-CF6C25437D17}"/>
    <cellStyle name="40% - Accent1 3 2 3 2" xfId="13387" xr:uid="{CC399636-44F0-4619-891A-7A1A10A8CE23}"/>
    <cellStyle name="40% - Accent1 3 2 3 2 2" xfId="13388" xr:uid="{B3EE1F5C-865B-4A8F-8B66-F1253BDEEBB4}"/>
    <cellStyle name="40% - Accent1 3 2 3 2 2 2" xfId="13389" xr:uid="{96FF5F3B-2E25-4A9C-BFA0-56B81DA37774}"/>
    <cellStyle name="40% - Accent1 3 2 3 2 3" xfId="13390" xr:uid="{EE633C3F-B415-4261-B967-4DE5FE0C4E7C}"/>
    <cellStyle name="40% - Accent1 3 2 3 3" xfId="13391" xr:uid="{0D5C2C86-C09F-47B8-A085-916584DCEC95}"/>
    <cellStyle name="40% - Accent1 3 2 3 3 2" xfId="13392" xr:uid="{7344873F-9D27-4750-BAF8-5DB8C8E6157F}"/>
    <cellStyle name="40% - Accent1 3 2 3 3 2 2" xfId="13393" xr:uid="{E5A009D3-E77E-4696-8792-2A63644959FE}"/>
    <cellStyle name="40% - Accent1 3 2 3 3 3" xfId="13394" xr:uid="{70FEBE42-BD3A-46D0-8C13-88B8F8B22BE3}"/>
    <cellStyle name="40% - Accent1 3 2 3 4" xfId="13395" xr:uid="{C1A4CB90-AF4B-44D7-8CC6-CE94C2DDF5F2}"/>
    <cellStyle name="40% - Accent1 3 2 3 4 2" xfId="13396" xr:uid="{97764DAF-99B1-4317-BC2F-427DE5D7B1BB}"/>
    <cellStyle name="40% - Accent1 3 2 3 4 2 2" xfId="13397" xr:uid="{A3846611-A943-4E4E-9124-618CBD050A03}"/>
    <cellStyle name="40% - Accent1 3 2 3 4 3" xfId="13398" xr:uid="{A8D944C8-FFD5-4E66-B5B6-1FBAE236B873}"/>
    <cellStyle name="40% - Accent1 3 2 3 5" xfId="13399" xr:uid="{2B9A20B0-A4AC-45A5-A9F5-C2BCA18C5D30}"/>
    <cellStyle name="40% - Accent1 3 2 3 5 2" xfId="13400" xr:uid="{7D9FC93B-B419-4509-8F73-08D1A79AFF71}"/>
    <cellStyle name="40% - Accent1 3 2 3 6" xfId="13401" xr:uid="{869608F3-3245-407B-A83F-61BA262D3501}"/>
    <cellStyle name="40% - Accent1 3 2 4" xfId="13402" xr:uid="{7E38268F-A8D6-4588-9263-9F509F7E7DB4}"/>
    <cellStyle name="40% - Accent1 3 2 4 2" xfId="13403" xr:uid="{706275DB-D261-4665-8F53-B7CB1238B1A0}"/>
    <cellStyle name="40% - Accent1 3 2 4 2 2" xfId="13404" xr:uid="{5E165B6C-94CF-489F-9519-851F66D503ED}"/>
    <cellStyle name="40% - Accent1 3 2 4 3" xfId="13405" xr:uid="{028A79B7-47C7-4FA1-95C5-652F5D8A7714}"/>
    <cellStyle name="40% - Accent1 3 2 5" xfId="13406" xr:uid="{690C7D24-6C52-44BD-B8A3-ED0C995950DD}"/>
    <cellStyle name="40% - Accent1 3 2 5 2" xfId="13407" xr:uid="{CC859741-A0A8-4167-80EB-636EE28239F3}"/>
    <cellStyle name="40% - Accent1 3 2 5 2 2" xfId="13408" xr:uid="{AD447B77-FC28-400E-B01E-24E688EA02C9}"/>
    <cellStyle name="40% - Accent1 3 2 5 3" xfId="13409" xr:uid="{BD77D622-8DF9-4BBB-84A3-37B2E953F48B}"/>
    <cellStyle name="40% - Accent1 3 2 6" xfId="13410" xr:uid="{284F2BDB-9528-46D4-B21B-AE9EC2164137}"/>
    <cellStyle name="40% - Accent1 3 2 6 2" xfId="13411" xr:uid="{D7AF5A14-D8D4-4752-9D11-C3D6ADE821C3}"/>
    <cellStyle name="40% - Accent1 3 2 6 2 2" xfId="13412" xr:uid="{BAAF3EFB-1AFB-4924-8863-D0AF2B4E3322}"/>
    <cellStyle name="40% - Accent1 3 2 6 3" xfId="13413" xr:uid="{AFA071D2-582A-4B4B-84D5-3F616597F030}"/>
    <cellStyle name="40% - Accent1 3 2 7" xfId="13414" xr:uid="{CD51FAF1-6F20-443E-8461-F712C66A23BF}"/>
    <cellStyle name="40% - Accent1 3 2 7 2" xfId="13415" xr:uid="{654A5DB2-1642-4714-BA8F-B879EE2FFB86}"/>
    <cellStyle name="40% - Accent1 3 2 8" xfId="13416" xr:uid="{6B7B4A7C-0934-4FD3-9572-3D519ECFD596}"/>
    <cellStyle name="40% - Accent1 3 3" xfId="13417" xr:uid="{3651AC55-A32B-429B-B6A0-9BA84B50DED7}"/>
    <cellStyle name="40% - Accent1 3 3 2" xfId="13418" xr:uid="{E21B5E67-6CA4-48A8-83E1-4502519BB859}"/>
    <cellStyle name="40% - Accent1 3 3 2 2" xfId="13419" xr:uid="{20535B62-0BD8-4CE8-A64F-28139BDB062F}"/>
    <cellStyle name="40% - Accent1 3 3 2 2 2" xfId="13420" xr:uid="{D12E9894-BC06-4D73-9FBF-2D3A9D4AE651}"/>
    <cellStyle name="40% - Accent1 3 3 2 2 2 2" xfId="13421" xr:uid="{7B327A84-8C48-4398-B52C-5B5C41688F0C}"/>
    <cellStyle name="40% - Accent1 3 3 2 2 2 2 2" xfId="13422" xr:uid="{3328C2B8-4947-429C-A13A-A2EB184C7F93}"/>
    <cellStyle name="40% - Accent1 3 3 2 2 2 3" xfId="13423" xr:uid="{A544CDB1-683D-49D6-BE72-0C8FEFFD43A1}"/>
    <cellStyle name="40% - Accent1 3 3 2 2 3" xfId="13424" xr:uid="{09ECA788-CBDE-4A9C-AB11-90C7D2BE5FD5}"/>
    <cellStyle name="40% - Accent1 3 3 2 2 3 2" xfId="13425" xr:uid="{D127CA57-F5C8-42DA-B7EF-82EE7FBE1EFC}"/>
    <cellStyle name="40% - Accent1 3 3 2 2 3 2 2" xfId="13426" xr:uid="{251887C0-F498-4EB7-AEC8-0DF1F0371F4B}"/>
    <cellStyle name="40% - Accent1 3 3 2 2 3 3" xfId="13427" xr:uid="{BCB0E0F4-924F-4602-85AD-E3438F11B559}"/>
    <cellStyle name="40% - Accent1 3 3 2 2 4" xfId="13428" xr:uid="{C25EAA91-018C-4E7C-8236-96A0F9FD89B2}"/>
    <cellStyle name="40% - Accent1 3 3 2 2 4 2" xfId="13429" xr:uid="{0497A713-7111-418A-B559-7D67B45FC46A}"/>
    <cellStyle name="40% - Accent1 3 3 2 2 4 2 2" xfId="13430" xr:uid="{91C52240-751D-4189-A310-D8A41036C4F7}"/>
    <cellStyle name="40% - Accent1 3 3 2 2 4 3" xfId="13431" xr:uid="{3C879ECD-E48C-414C-9729-A3FC0EA344C8}"/>
    <cellStyle name="40% - Accent1 3 3 2 2 5" xfId="13432" xr:uid="{316F1324-EA85-42AE-8C11-09240CB45F27}"/>
    <cellStyle name="40% - Accent1 3 3 2 2 5 2" xfId="13433" xr:uid="{F83E4240-3D4E-4D4A-9866-34721893CA91}"/>
    <cellStyle name="40% - Accent1 3 3 2 2 6" xfId="13434" xr:uid="{F35594A1-8572-4C5C-8895-F93B7E0CD2FC}"/>
    <cellStyle name="40% - Accent1 3 3 2 3" xfId="13435" xr:uid="{C99371C6-E5E1-4130-86F7-85D34DFC49BD}"/>
    <cellStyle name="40% - Accent1 3 3 2 3 2" xfId="13436" xr:uid="{30F0D83F-96FD-4637-96F2-1024A65F2849}"/>
    <cellStyle name="40% - Accent1 3 3 2 3 2 2" xfId="13437" xr:uid="{3B596832-6D3E-436C-AE87-297D45A68081}"/>
    <cellStyle name="40% - Accent1 3 3 2 3 3" xfId="13438" xr:uid="{D6A9F7EB-0BB3-49C8-82D4-878766F1E980}"/>
    <cellStyle name="40% - Accent1 3 3 2 4" xfId="13439" xr:uid="{FAF47EE8-719C-4A27-AD21-D9ECC855459D}"/>
    <cellStyle name="40% - Accent1 3 3 2 4 2" xfId="13440" xr:uid="{580F39A6-8CAC-4478-B19B-4FA6B842412E}"/>
    <cellStyle name="40% - Accent1 3 3 2 4 2 2" xfId="13441" xr:uid="{39832930-2AF0-4C33-B82E-5D3BEC8AE6C6}"/>
    <cellStyle name="40% - Accent1 3 3 2 4 3" xfId="13442" xr:uid="{621E3EDE-CF0B-4F0E-B67C-AFB889726AA5}"/>
    <cellStyle name="40% - Accent1 3 3 2 5" xfId="13443" xr:uid="{362BE529-37DB-4C92-ADF6-4BE1D3E2E9AC}"/>
    <cellStyle name="40% - Accent1 3 3 2 5 2" xfId="13444" xr:uid="{7551E6D5-8F1C-4FEE-AD87-2CE88BA93D87}"/>
    <cellStyle name="40% - Accent1 3 3 2 5 2 2" xfId="13445" xr:uid="{74215E4F-D92D-48CE-ACA1-BA08FEFFD6B0}"/>
    <cellStyle name="40% - Accent1 3 3 2 5 3" xfId="13446" xr:uid="{72711AAF-FDA4-4CC6-A172-BB7712E50B74}"/>
    <cellStyle name="40% - Accent1 3 3 2 6" xfId="13447" xr:uid="{DD0DAE30-8D99-4A02-B3ED-88D61B48FD8A}"/>
    <cellStyle name="40% - Accent1 3 3 2 6 2" xfId="13448" xr:uid="{2F5EC3AF-3944-4501-94F0-843C3EA3B9D9}"/>
    <cellStyle name="40% - Accent1 3 3 2 7" xfId="13449" xr:uid="{4A24FC81-5BFF-45FE-B995-A92F5B792F5D}"/>
    <cellStyle name="40% - Accent1 3 3 3" xfId="13450" xr:uid="{B3C5657C-3BB1-4048-B20C-689CFFC52A57}"/>
    <cellStyle name="40% - Accent1 3 3 3 2" xfId="13451" xr:uid="{9EE91D80-3A57-4673-A0F4-66E3EC961922}"/>
    <cellStyle name="40% - Accent1 3 3 3 2 2" xfId="13452" xr:uid="{466A4B5F-59BF-4674-944E-BE38D284CEF0}"/>
    <cellStyle name="40% - Accent1 3 3 3 2 2 2" xfId="13453" xr:uid="{3BECC017-0D35-422B-9716-942C91A4B857}"/>
    <cellStyle name="40% - Accent1 3 3 3 2 3" xfId="13454" xr:uid="{E4921B1A-5244-4F2D-B110-E028F30F113C}"/>
    <cellStyle name="40% - Accent1 3 3 3 3" xfId="13455" xr:uid="{724BACE3-7D52-4290-9220-95E87F650083}"/>
    <cellStyle name="40% - Accent1 3 3 3 3 2" xfId="13456" xr:uid="{D152A4C2-4A0A-4E16-90C3-F22D8212D5B0}"/>
    <cellStyle name="40% - Accent1 3 3 3 3 2 2" xfId="13457" xr:uid="{2A6F43EE-68DE-43A9-A72C-5664A466E210}"/>
    <cellStyle name="40% - Accent1 3 3 3 3 3" xfId="13458" xr:uid="{A6E990B5-470F-4BBB-8D22-BB38F4169D1E}"/>
    <cellStyle name="40% - Accent1 3 3 3 4" xfId="13459" xr:uid="{F0697F0D-CE19-4BE2-99AB-A57CEF2750AB}"/>
    <cellStyle name="40% - Accent1 3 3 3 4 2" xfId="13460" xr:uid="{3A6C5A2D-3E67-4BB5-AA41-966F53317F8B}"/>
    <cellStyle name="40% - Accent1 3 3 3 4 2 2" xfId="13461" xr:uid="{75CB56EC-B490-4747-A8E4-EC0A0215966B}"/>
    <cellStyle name="40% - Accent1 3 3 3 4 3" xfId="13462" xr:uid="{A8531EAF-CF47-4A41-BFA0-BE7BF959CEAB}"/>
    <cellStyle name="40% - Accent1 3 3 3 5" xfId="13463" xr:uid="{84F4504A-39D7-4016-B5F9-9ECF5B26C7C5}"/>
    <cellStyle name="40% - Accent1 3 3 3 5 2" xfId="13464" xr:uid="{53458E00-18F4-4F71-B96F-EDE7CDE90D26}"/>
    <cellStyle name="40% - Accent1 3 3 3 6" xfId="13465" xr:uid="{E3647D95-CCB2-485C-813C-2B4A0518ECCF}"/>
    <cellStyle name="40% - Accent1 3 3 4" xfId="13466" xr:uid="{A6F57267-5038-4847-ABF3-70B94A69E229}"/>
    <cellStyle name="40% - Accent1 3 3 4 2" xfId="13467" xr:uid="{956C0C55-D6A7-4681-BC95-3F526A555911}"/>
    <cellStyle name="40% - Accent1 3 3 4 2 2" xfId="13468" xr:uid="{BA7F93BD-38BF-411D-9331-DB3ACF0CBA92}"/>
    <cellStyle name="40% - Accent1 3 3 4 3" xfId="13469" xr:uid="{9EBD903D-D07B-4E1D-87ED-DF9040946096}"/>
    <cellStyle name="40% - Accent1 3 3 5" xfId="13470" xr:uid="{1ADDAE1C-9EC6-45A3-AF9F-12375C71C166}"/>
    <cellStyle name="40% - Accent1 3 3 5 2" xfId="13471" xr:uid="{0A630D92-DBF8-4B3E-92F4-3EA24C765F16}"/>
    <cellStyle name="40% - Accent1 3 3 5 2 2" xfId="13472" xr:uid="{6FC7410D-F815-4ED0-B0AD-ECC05B0473B4}"/>
    <cellStyle name="40% - Accent1 3 3 5 3" xfId="13473" xr:uid="{1E7F4F6E-169F-45C1-9132-3E23AE2F3461}"/>
    <cellStyle name="40% - Accent1 3 3 6" xfId="13474" xr:uid="{5311993E-A014-4E8B-A1D0-36B5FC9C0213}"/>
    <cellStyle name="40% - Accent1 3 3 6 2" xfId="13475" xr:uid="{2D2655EA-3CA0-4990-A068-0B7AB9EA5331}"/>
    <cellStyle name="40% - Accent1 3 3 6 2 2" xfId="13476" xr:uid="{42FA2EAE-2312-44AE-B709-45D6A38EC238}"/>
    <cellStyle name="40% - Accent1 3 3 6 3" xfId="13477" xr:uid="{0E27A345-F1AE-48D1-AB65-AD200CCED0CF}"/>
    <cellStyle name="40% - Accent1 3 3 7" xfId="13478" xr:uid="{C9E7CE90-7CE2-490C-BF1C-AD6FB1320FAA}"/>
    <cellStyle name="40% - Accent1 3 3 7 2" xfId="13479" xr:uid="{5893041D-C04D-42CF-BAF6-700CE5A56049}"/>
    <cellStyle name="40% - Accent1 3 3 8" xfId="13480" xr:uid="{AD7C89A0-0D6A-483E-8DFB-B867F7A16209}"/>
    <cellStyle name="40% - Accent1 3 4" xfId="13481" xr:uid="{02A5F709-6FC9-44FB-8B5C-D2D58FF4083C}"/>
    <cellStyle name="40% - Accent1 3 4 2" xfId="13482" xr:uid="{5F3199CD-439A-4266-993C-E351AB4B1EDB}"/>
    <cellStyle name="40% - Accent1 3 4 2 2" xfId="13483" xr:uid="{683EA52B-05E5-4FCC-A9F2-6869F760733D}"/>
    <cellStyle name="40% - Accent1 3 4 2 2 2" xfId="13484" xr:uid="{FF3EF180-3BD5-4FB3-972E-F42ED246F53C}"/>
    <cellStyle name="40% - Accent1 3 4 2 2 2 2" xfId="13485" xr:uid="{E8C6E3E8-52FE-49E3-B7DD-859FC1E18A02}"/>
    <cellStyle name="40% - Accent1 3 4 2 2 3" xfId="13486" xr:uid="{FF41CBF9-7CA1-4ADC-B1C5-43A65C50AED7}"/>
    <cellStyle name="40% - Accent1 3 4 2 3" xfId="13487" xr:uid="{F2D5C33E-3A23-47C0-9F5C-3A71A462CFA5}"/>
    <cellStyle name="40% - Accent1 3 4 2 3 2" xfId="13488" xr:uid="{20DDBDF5-2279-41E7-BD6D-FBC7E0954573}"/>
    <cellStyle name="40% - Accent1 3 4 2 3 2 2" xfId="13489" xr:uid="{0BB816A1-9782-4476-B3A4-88BE16A0EB1F}"/>
    <cellStyle name="40% - Accent1 3 4 2 3 3" xfId="13490" xr:uid="{3FD5A772-AAFC-46B6-A4C3-2BA68A1266E1}"/>
    <cellStyle name="40% - Accent1 3 4 2 4" xfId="13491" xr:uid="{20D8BD48-C979-486D-8A6C-534463AC24B9}"/>
    <cellStyle name="40% - Accent1 3 4 2 4 2" xfId="13492" xr:uid="{B3C57723-D082-464A-8D0C-44ACB3C2F3B6}"/>
    <cellStyle name="40% - Accent1 3 4 2 4 2 2" xfId="13493" xr:uid="{DEB9F883-CE98-4266-A0E5-EEEBD9487D32}"/>
    <cellStyle name="40% - Accent1 3 4 2 4 3" xfId="13494" xr:uid="{13209193-4C05-49E5-B3A2-C7DFD3660C52}"/>
    <cellStyle name="40% - Accent1 3 4 2 5" xfId="13495" xr:uid="{F3778097-9B16-4866-BD48-C61C0708265B}"/>
    <cellStyle name="40% - Accent1 3 4 2 5 2" xfId="13496" xr:uid="{C4254B8E-5B7B-4AEF-BCD6-19C3DF0AB236}"/>
    <cellStyle name="40% - Accent1 3 4 2 6" xfId="13497" xr:uid="{6EEAB98D-3BF4-4470-88E6-8782D5D610E8}"/>
    <cellStyle name="40% - Accent1 3 4 3" xfId="13498" xr:uid="{90F018EB-AC10-47CA-8506-B5C087DC022B}"/>
    <cellStyle name="40% - Accent1 3 4 3 2" xfId="13499" xr:uid="{107EFE39-060E-42DB-A41A-E856AD54C693}"/>
    <cellStyle name="40% - Accent1 3 4 3 2 2" xfId="13500" xr:uid="{1EDD4D34-CCB6-498E-8285-A9916C95FD8D}"/>
    <cellStyle name="40% - Accent1 3 4 3 3" xfId="13501" xr:uid="{70721ECB-211D-4062-B034-151618E1344A}"/>
    <cellStyle name="40% - Accent1 3 4 4" xfId="13502" xr:uid="{1A1AC874-B3AB-43FC-987F-1C6B63CABE04}"/>
    <cellStyle name="40% - Accent1 3 4 4 2" xfId="13503" xr:uid="{91986E2A-91C9-48DC-8058-9226D02B26E2}"/>
    <cellStyle name="40% - Accent1 3 4 4 2 2" xfId="13504" xr:uid="{BE292293-406B-4517-9162-A52A0A5D49EE}"/>
    <cellStyle name="40% - Accent1 3 4 4 3" xfId="13505" xr:uid="{A895221E-6F45-4008-8EA0-979D7976389A}"/>
    <cellStyle name="40% - Accent1 3 4 5" xfId="13506" xr:uid="{441497E7-3D9A-4429-9C17-F1375859A764}"/>
    <cellStyle name="40% - Accent1 3 4 5 2" xfId="13507" xr:uid="{FD0F1318-0700-4AD2-AE5B-03D0892A7798}"/>
    <cellStyle name="40% - Accent1 3 4 5 2 2" xfId="13508" xr:uid="{A7CC25D8-A754-42B9-871A-29790A4D039E}"/>
    <cellStyle name="40% - Accent1 3 4 5 3" xfId="13509" xr:uid="{BC60980E-9B0A-4F60-A509-FFC59C581977}"/>
    <cellStyle name="40% - Accent1 3 4 6" xfId="13510" xr:uid="{FB3B8B2E-D533-435A-8E41-A2797CE79551}"/>
    <cellStyle name="40% - Accent1 3 4 6 2" xfId="13511" xr:uid="{7BEE0773-8F6F-4289-AC4D-01066B9ABA16}"/>
    <cellStyle name="40% - Accent1 3 4 7" xfId="13512" xr:uid="{4751D841-AA03-46D4-A93E-C4F5A6008A32}"/>
    <cellStyle name="40% - Accent1 3 5" xfId="13513" xr:uid="{8D3B00A8-A921-46DA-B6FE-62D982AC4CCC}"/>
    <cellStyle name="40% - Accent1 3 5 2" xfId="13514" xr:uid="{7905E1A3-EFA7-42A0-9243-538B75FF862E}"/>
    <cellStyle name="40% - Accent1 3 5 2 2" xfId="13515" xr:uid="{139D13C4-D1B6-45FB-BE24-39D86F400284}"/>
    <cellStyle name="40% - Accent1 3 5 2 2 2" xfId="13516" xr:uid="{313E60EA-F29E-44A7-8DE8-EF6518ADC84B}"/>
    <cellStyle name="40% - Accent1 3 5 2 2 2 2" xfId="13517" xr:uid="{265708D5-B6F5-446E-83B3-D002EF5F1197}"/>
    <cellStyle name="40% - Accent1 3 5 2 2 3" xfId="13518" xr:uid="{648988D1-DA82-49C4-AA92-F43A78501B21}"/>
    <cellStyle name="40% - Accent1 3 5 2 3" xfId="13519" xr:uid="{4EA3D357-0D52-4020-8659-D3844FB7E592}"/>
    <cellStyle name="40% - Accent1 3 5 2 3 2" xfId="13520" xr:uid="{A2B1B9FC-0469-40F1-A661-CBB5358B9669}"/>
    <cellStyle name="40% - Accent1 3 5 2 3 2 2" xfId="13521" xr:uid="{CEE023BC-2F3C-468B-9A4F-C26E77D32742}"/>
    <cellStyle name="40% - Accent1 3 5 2 3 3" xfId="13522" xr:uid="{DEC3010D-AFE4-481D-8A0D-87D3783D677B}"/>
    <cellStyle name="40% - Accent1 3 5 2 4" xfId="13523" xr:uid="{05D4558D-CCB8-4974-A8DF-E8025BDAC017}"/>
    <cellStyle name="40% - Accent1 3 5 2 4 2" xfId="13524" xr:uid="{20CAA0BC-A613-4C7A-B076-E369AF2B76E7}"/>
    <cellStyle name="40% - Accent1 3 5 2 4 2 2" xfId="13525" xr:uid="{7FFD370A-DF76-4A08-ABC5-797468EC25AC}"/>
    <cellStyle name="40% - Accent1 3 5 2 4 3" xfId="13526" xr:uid="{D3303E13-60D5-487C-9F88-602102FD2B56}"/>
    <cellStyle name="40% - Accent1 3 5 2 5" xfId="13527" xr:uid="{1976ADEE-F60C-48DE-BFC3-B965DB297F4B}"/>
    <cellStyle name="40% - Accent1 3 5 2 5 2" xfId="13528" xr:uid="{7ED59600-6806-44B1-9336-E8415E9D0964}"/>
    <cellStyle name="40% - Accent1 3 5 2 6" xfId="13529" xr:uid="{987C280B-816F-464C-A28D-79134C5268D1}"/>
    <cellStyle name="40% - Accent1 3 5 3" xfId="13530" xr:uid="{AD41C48F-DE71-4DEF-B139-872F4EF74BA8}"/>
    <cellStyle name="40% - Accent1 3 5 3 2" xfId="13531" xr:uid="{CCF82A26-387F-43C3-8A9E-195AE5146119}"/>
    <cellStyle name="40% - Accent1 3 5 3 2 2" xfId="13532" xr:uid="{B7659413-D2E8-49B2-ADA9-3F761A12BADD}"/>
    <cellStyle name="40% - Accent1 3 5 3 3" xfId="13533" xr:uid="{C55815CF-3918-467B-9019-0B52A835AFFB}"/>
    <cellStyle name="40% - Accent1 3 5 4" xfId="13534" xr:uid="{C1AABDB7-E9CB-4EC4-B683-481B726BA430}"/>
    <cellStyle name="40% - Accent1 3 5 4 2" xfId="13535" xr:uid="{9C10F686-7F36-4F85-A172-3D6308309A3E}"/>
    <cellStyle name="40% - Accent1 3 5 4 2 2" xfId="13536" xr:uid="{BD95CF06-C962-4D53-8191-EB1DF5B87B17}"/>
    <cellStyle name="40% - Accent1 3 5 4 3" xfId="13537" xr:uid="{20F12B47-4042-41E1-9813-F4DA80BCC1CA}"/>
    <cellStyle name="40% - Accent1 3 5 5" xfId="13538" xr:uid="{92343059-648B-4DDA-8E59-B9CA2E4D3A25}"/>
    <cellStyle name="40% - Accent1 3 5 5 2" xfId="13539" xr:uid="{DEB78C84-8FE3-4754-B460-D5AC783E1137}"/>
    <cellStyle name="40% - Accent1 3 5 5 2 2" xfId="13540" xr:uid="{C4551826-E697-4CD0-A9BD-044888B04C01}"/>
    <cellStyle name="40% - Accent1 3 5 5 3" xfId="13541" xr:uid="{82E03D95-654E-4867-9F43-30E84033067F}"/>
    <cellStyle name="40% - Accent1 3 5 6" xfId="13542" xr:uid="{CDEE1A7E-55EF-4B85-9B14-1D30200A054D}"/>
    <cellStyle name="40% - Accent1 3 5 6 2" xfId="13543" xr:uid="{EACF1E0D-9137-4945-A108-76264F216745}"/>
    <cellStyle name="40% - Accent1 3 5 7" xfId="13544" xr:uid="{EAA989AE-9954-431D-8070-40E7A1015B24}"/>
    <cellStyle name="40% - Accent1 3 6" xfId="13545" xr:uid="{EFD01D53-D596-4AB0-8B67-9FB5EB6F5080}"/>
    <cellStyle name="40% - Accent1 3 6 2" xfId="13546" xr:uid="{5C140BD7-F1EF-4F03-A5B7-00238508440A}"/>
    <cellStyle name="40% - Accent1 3 6 2 2" xfId="13547" xr:uid="{BE2A33CD-112A-4DBE-9E56-04C661AB6980}"/>
    <cellStyle name="40% - Accent1 3 6 2 2 2" xfId="13548" xr:uid="{5CC8F3FE-C2CF-402B-90B5-85B5C23F5250}"/>
    <cellStyle name="40% - Accent1 3 6 2 3" xfId="13549" xr:uid="{94772EA5-5A1C-497C-AD4E-FC3E4DDFB5A6}"/>
    <cellStyle name="40% - Accent1 3 6 3" xfId="13550" xr:uid="{DB3CACBE-CC20-4A7C-AD05-761D21C8659C}"/>
    <cellStyle name="40% - Accent1 3 6 3 2" xfId="13551" xr:uid="{058DDC80-C7E7-4507-9A51-379EF28CB899}"/>
    <cellStyle name="40% - Accent1 3 6 3 2 2" xfId="13552" xr:uid="{C46CE0F0-5BC5-4256-A41A-869D33B4DDBE}"/>
    <cellStyle name="40% - Accent1 3 6 3 3" xfId="13553" xr:uid="{F616860B-AB3D-476E-9CC0-355732FA69F3}"/>
    <cellStyle name="40% - Accent1 3 6 4" xfId="13554" xr:uid="{35D51E07-D4B0-4D7C-848E-3E74BD61AEB2}"/>
    <cellStyle name="40% - Accent1 3 6 4 2" xfId="13555" xr:uid="{876536EA-F7C4-4BE6-A29F-E545001497CA}"/>
    <cellStyle name="40% - Accent1 3 6 4 2 2" xfId="13556" xr:uid="{B781BD7F-B435-4A72-B65A-351A95D3D4C4}"/>
    <cellStyle name="40% - Accent1 3 6 4 3" xfId="13557" xr:uid="{D0396BC8-8E0D-4D4D-ADB3-7EB51C7A141E}"/>
    <cellStyle name="40% - Accent1 3 6 5" xfId="13558" xr:uid="{6149231C-A18B-402E-9610-77ED9807C429}"/>
    <cellStyle name="40% - Accent1 3 6 5 2" xfId="13559" xr:uid="{CB457945-9715-467F-B29E-A6568AEB2756}"/>
    <cellStyle name="40% - Accent1 3 6 6" xfId="13560" xr:uid="{ABACE277-F61E-48A3-AB5E-66D0B173C9B7}"/>
    <cellStyle name="40% - Accent1 3 7" xfId="13561" xr:uid="{6F414F23-E5C0-4427-9BEB-FEA1FE31588B}"/>
    <cellStyle name="40% - Accent1 3 7 2" xfId="13562" xr:uid="{B9BB6D66-2808-4BE5-BED3-A03D6EA945CE}"/>
    <cellStyle name="40% - Accent1 3 7 2 2" xfId="13563" xr:uid="{837157EC-8F4D-4BD8-AFA1-E3FB9282469F}"/>
    <cellStyle name="40% - Accent1 3 7 2 2 2" xfId="13564" xr:uid="{B8377CE9-7A50-46C5-9855-9C932B804BA9}"/>
    <cellStyle name="40% - Accent1 3 7 2 3" xfId="13565" xr:uid="{484FBD2D-9A97-4BB4-B5BE-4200BC10B520}"/>
    <cellStyle name="40% - Accent1 3 7 3" xfId="13566" xr:uid="{C4C5B461-F8CB-408D-B8D7-19F3F8A2766B}"/>
    <cellStyle name="40% - Accent1 3 7 3 2" xfId="13567" xr:uid="{8B024E41-93BD-40A6-98E9-8CFA031AF230}"/>
    <cellStyle name="40% - Accent1 3 7 3 2 2" xfId="13568" xr:uid="{21040F6F-1C32-40B5-849B-8735BA43F8A6}"/>
    <cellStyle name="40% - Accent1 3 7 3 3" xfId="13569" xr:uid="{ED1A26CC-9071-4E47-B29C-823D4D5C5EA2}"/>
    <cellStyle name="40% - Accent1 3 7 4" xfId="13570" xr:uid="{AE64A7C6-38D5-4387-9DE3-A325A276DA32}"/>
    <cellStyle name="40% - Accent1 3 7 4 2" xfId="13571" xr:uid="{5C428041-F09A-4BE2-8A95-8AAAC849CB82}"/>
    <cellStyle name="40% - Accent1 3 7 4 2 2" xfId="13572" xr:uid="{D534928B-91D4-4DD7-89D9-953D34EEF6A0}"/>
    <cellStyle name="40% - Accent1 3 7 4 3" xfId="13573" xr:uid="{79D205C1-C5F8-4EC9-B656-4FC4067A1ABB}"/>
    <cellStyle name="40% - Accent1 3 7 5" xfId="13574" xr:uid="{D8BC173B-6066-47FD-9CB4-7F3774EC7F82}"/>
    <cellStyle name="40% - Accent1 3 7 5 2" xfId="13575" xr:uid="{8A92DCCD-711A-4175-8512-7516650BA812}"/>
    <cellStyle name="40% - Accent1 3 7 6" xfId="13576" xr:uid="{43EC25C9-4A3C-4C72-B712-2C1D068599B4}"/>
    <cellStyle name="40% - Accent1 3 8" xfId="13577" xr:uid="{73A00E37-26B6-4EF2-81AE-935ACDF26C24}"/>
    <cellStyle name="40% - Accent1 3 8 2" xfId="13578" xr:uid="{7D03E29C-A0E7-4198-B179-D633E878C306}"/>
    <cellStyle name="40% - Accent1 3 8 2 2" xfId="13579" xr:uid="{FF5BBEEA-5023-4FFB-8152-846CD6460565}"/>
    <cellStyle name="40% - Accent1 3 8 2 2 2" xfId="13580" xr:uid="{10FC4296-B4BA-4CBA-9A12-2D5CC481A67D}"/>
    <cellStyle name="40% - Accent1 3 8 2 3" xfId="13581" xr:uid="{E2074B70-A33F-409A-B5E9-B50092507EF0}"/>
    <cellStyle name="40% - Accent1 3 8 3" xfId="13582" xr:uid="{93A3443B-6D95-4693-92D5-8F64F761C173}"/>
    <cellStyle name="40% - Accent1 3 8 3 2" xfId="13583" xr:uid="{1489985A-5745-4710-8DBD-CD9F80C30EA1}"/>
    <cellStyle name="40% - Accent1 3 8 3 2 2" xfId="13584" xr:uid="{2574DE6E-A33A-4C3A-93A6-DEE21EF561C0}"/>
    <cellStyle name="40% - Accent1 3 8 3 3" xfId="13585" xr:uid="{D4E37671-CA7E-4B58-B21F-209DE6C14846}"/>
    <cellStyle name="40% - Accent1 3 8 4" xfId="13586" xr:uid="{011F9467-FE12-4D12-9474-FA18C4485C0F}"/>
    <cellStyle name="40% - Accent1 3 8 4 2" xfId="13587" xr:uid="{582C7B9C-5590-42A9-8189-E49DC920F182}"/>
    <cellStyle name="40% - Accent1 3 8 4 2 2" xfId="13588" xr:uid="{A5D5602C-5ADB-4FA8-8406-087574F560A9}"/>
    <cellStyle name="40% - Accent1 3 8 4 3" xfId="13589" xr:uid="{DBAD8036-537F-42B2-B5DC-E81A7DA259CA}"/>
    <cellStyle name="40% - Accent1 3 8 5" xfId="13590" xr:uid="{E54E1EF1-375B-4BBD-8450-201E9D094B1E}"/>
    <cellStyle name="40% - Accent1 3 8 5 2" xfId="13591" xr:uid="{15A68EBF-B1D1-4F1E-AAF6-01B5725CD492}"/>
    <cellStyle name="40% - Accent1 3 8 6" xfId="13592" xr:uid="{A9D4246C-3A37-4ED4-8E6C-909700ECE9B1}"/>
    <cellStyle name="40% - Accent1 3 9" xfId="13593" xr:uid="{5E63583A-2A20-4A45-A0F6-248411CF43B1}"/>
    <cellStyle name="40% - Accent1 3 9 2" xfId="13594" xr:uid="{821E6A2E-3977-4736-9096-0166363A2A89}"/>
    <cellStyle name="40% - Accent1 3 9 2 2" xfId="13595" xr:uid="{71E00F50-EAE5-4D43-AA43-55DC8AE12FD6}"/>
    <cellStyle name="40% - Accent1 3 9 2 2 2" xfId="13596" xr:uid="{F844F5B9-060C-4265-A805-B1E5356C0C97}"/>
    <cellStyle name="40% - Accent1 3 9 2 3" xfId="13597" xr:uid="{75AE8BEC-4889-4356-8537-CE40C6FE7AFF}"/>
    <cellStyle name="40% - Accent1 3 9 3" xfId="13598" xr:uid="{E117C265-AEEB-48CA-AE93-E5B42D44B144}"/>
    <cellStyle name="40% - Accent1 3 9 3 2" xfId="13599" xr:uid="{6E4AF69B-7793-4137-864B-30A4695353A5}"/>
    <cellStyle name="40% - Accent1 3 9 3 2 2" xfId="13600" xr:uid="{69ADE9A6-8EF7-468E-BCC1-884C5C4DA898}"/>
    <cellStyle name="40% - Accent1 3 9 3 3" xfId="13601" xr:uid="{DB3E6BA2-B621-4E32-98EC-A53DFF3D2A09}"/>
    <cellStyle name="40% - Accent1 3 9 4" xfId="13602" xr:uid="{4E73BA05-9EF7-476F-8ACF-E9DE8B688411}"/>
    <cellStyle name="40% - Accent1 3 9 4 2" xfId="13603" xr:uid="{1CF26864-1CCF-4185-AE60-7DF56E61B14A}"/>
    <cellStyle name="40% - Accent1 3 9 4 2 2" xfId="13604" xr:uid="{BA8BA600-517D-42B6-B123-DBD554BBC2C3}"/>
    <cellStyle name="40% - Accent1 3 9 4 3" xfId="13605" xr:uid="{7B1B2DE0-00D8-41B2-99D3-661BB8BF5522}"/>
    <cellStyle name="40% - Accent1 3 9 5" xfId="13606" xr:uid="{9237CC7E-3EBC-4FC3-8CD9-CF3A598502B0}"/>
    <cellStyle name="40% - Accent1 3 9 5 2" xfId="13607" xr:uid="{A265EE5F-498B-4A99-8ACB-3957E4055CAE}"/>
    <cellStyle name="40% - Accent1 3 9 6" xfId="13608" xr:uid="{3F49B6A9-98C8-459F-9EED-5104002134B7}"/>
    <cellStyle name="40% - Accent1 4" xfId="13609" xr:uid="{53F248D6-C925-4833-9BAE-67ACC01A2012}"/>
    <cellStyle name="40% - Accent1 4 10" xfId="13610" xr:uid="{F1B289EB-A1F2-44EC-8197-3CD6683595CD}"/>
    <cellStyle name="40% - Accent1 4 10 2" xfId="13611" xr:uid="{CB14FC1E-9D85-47FA-AF12-15869DB0E98C}"/>
    <cellStyle name="40% - Accent1 4 10 2 2" xfId="13612" xr:uid="{2CDEA450-3351-48C1-A0C4-DB4E5F6EA3D8}"/>
    <cellStyle name="40% - Accent1 4 10 2 2 2" xfId="13613" xr:uid="{E232A795-A382-44E6-B0A3-607A7B75F5DC}"/>
    <cellStyle name="40% - Accent1 4 10 2 3" xfId="13614" xr:uid="{720E93DF-0E59-4EE2-ADF4-33BC09240095}"/>
    <cellStyle name="40% - Accent1 4 10 3" xfId="13615" xr:uid="{9BF8B7EF-6F8C-41A3-8110-3B02795C6C64}"/>
    <cellStyle name="40% - Accent1 4 10 3 2" xfId="13616" xr:uid="{3F8A9A5F-B13A-42AA-ACCA-1DA2244A1F19}"/>
    <cellStyle name="40% - Accent1 4 10 3 2 2" xfId="13617" xr:uid="{88A5336B-C873-4CF0-9044-AA4A9498B36F}"/>
    <cellStyle name="40% - Accent1 4 10 3 3" xfId="13618" xr:uid="{FAA314C5-7597-46A0-ABEE-6D78EF624C78}"/>
    <cellStyle name="40% - Accent1 4 10 4" xfId="13619" xr:uid="{4E3A92DA-0E02-4BDB-A390-8119961FAE31}"/>
    <cellStyle name="40% - Accent1 4 10 4 2" xfId="13620" xr:uid="{9B41D371-7AB2-4BFD-91AD-5A0D9952B797}"/>
    <cellStyle name="40% - Accent1 4 10 4 2 2" xfId="13621" xr:uid="{6D15C723-E652-4D0D-880E-A1B8FEABF4FC}"/>
    <cellStyle name="40% - Accent1 4 10 4 3" xfId="13622" xr:uid="{E2D14BE2-AE57-4332-A648-26146ECA7090}"/>
    <cellStyle name="40% - Accent1 4 10 5" xfId="13623" xr:uid="{B256148E-CE58-4C90-88D8-24AADB9CA17E}"/>
    <cellStyle name="40% - Accent1 4 10 5 2" xfId="13624" xr:uid="{91815AE1-73BA-4734-A724-00599BA1296F}"/>
    <cellStyle name="40% - Accent1 4 10 6" xfId="13625" xr:uid="{78552AD9-DB89-4E81-8682-0A662916E6AC}"/>
    <cellStyle name="40% - Accent1 4 11" xfId="13626" xr:uid="{ADF4D29E-C449-4B1D-B478-50EEA84F92C1}"/>
    <cellStyle name="40% - Accent1 4 11 2" xfId="13627" xr:uid="{0B8AA0DC-C081-465F-8E0E-5D366C685791}"/>
    <cellStyle name="40% - Accent1 4 11 2 2" xfId="13628" xr:uid="{484D46E0-1A18-4675-B225-6A92628D1AF0}"/>
    <cellStyle name="40% - Accent1 4 11 3" xfId="13629" xr:uid="{1E4BC819-E344-4652-84DE-FF51B12B6371}"/>
    <cellStyle name="40% - Accent1 4 12" xfId="13630" xr:uid="{49F3AF98-EF24-4712-8D89-3C2DCED44014}"/>
    <cellStyle name="40% - Accent1 4 12 2" xfId="13631" xr:uid="{847B54D9-3DBB-4611-B51D-CE5CDABA5BF0}"/>
    <cellStyle name="40% - Accent1 4 12 2 2" xfId="13632" xr:uid="{1F070834-AC1B-49F0-AB1F-E4F2642B1699}"/>
    <cellStyle name="40% - Accent1 4 12 3" xfId="13633" xr:uid="{D2DCAC45-2A94-4639-9D9E-DE7588EEE65D}"/>
    <cellStyle name="40% - Accent1 4 13" xfId="13634" xr:uid="{815EECFB-03A9-4FF3-823C-A02C4FAE84AA}"/>
    <cellStyle name="40% - Accent1 4 13 2" xfId="13635" xr:uid="{DD9333E2-A1BC-4E98-9504-76FABBEC629B}"/>
    <cellStyle name="40% - Accent1 4 13 2 2" xfId="13636" xr:uid="{D79C02D5-9014-4D6A-B431-148145F487A4}"/>
    <cellStyle name="40% - Accent1 4 13 3" xfId="13637" xr:uid="{77A54532-6812-4E34-883E-8C005FF4BB03}"/>
    <cellStyle name="40% - Accent1 4 14" xfId="13638" xr:uid="{D2CCA7F0-4AC9-42FF-85E5-BCB705DA286A}"/>
    <cellStyle name="40% - Accent1 4 14 2" xfId="13639" xr:uid="{D7780349-CAF9-4006-BC77-8B88D7FBC351}"/>
    <cellStyle name="40% - Accent1 4 14 2 2" xfId="13640" xr:uid="{ED121AAC-9101-4F11-B573-87BAA8384472}"/>
    <cellStyle name="40% - Accent1 4 14 3" xfId="13641" xr:uid="{71E2F38F-09AF-4FE3-8DB2-68A37ADAADDB}"/>
    <cellStyle name="40% - Accent1 4 15" xfId="13642" xr:uid="{7B966023-DBD3-4904-8F3F-718A0FE7268D}"/>
    <cellStyle name="40% - Accent1 4 15 2" xfId="13643" xr:uid="{F693FC36-B7D5-47AF-A48B-8639A1C5FA7D}"/>
    <cellStyle name="40% - Accent1 4 16" xfId="13644" xr:uid="{448BCC54-65D7-4079-BCFE-BF8A9E2CD2CF}"/>
    <cellStyle name="40% - Accent1 4 2" xfId="13645" xr:uid="{453ED1AE-F8C1-4177-9A7B-165BD5B3C16A}"/>
    <cellStyle name="40% - Accent1 4 2 2" xfId="13646" xr:uid="{73F2812D-0D71-4D21-A1CE-5C0E7A460F15}"/>
    <cellStyle name="40% - Accent1 4 2 2 2" xfId="13647" xr:uid="{C2D966A5-0D6E-4D66-A539-1FCE71C8C102}"/>
    <cellStyle name="40% - Accent1 4 2 2 2 2" xfId="13648" xr:uid="{132C64E4-60DA-4D3B-B8D4-40BE86E1893D}"/>
    <cellStyle name="40% - Accent1 4 2 2 2 2 2" xfId="13649" xr:uid="{00FFD565-F10D-48DD-B760-5BF2FA208860}"/>
    <cellStyle name="40% - Accent1 4 2 2 2 2 2 2" xfId="13650" xr:uid="{48DC9197-13AC-4EA9-83B8-3F29646ECC4D}"/>
    <cellStyle name="40% - Accent1 4 2 2 2 2 3" xfId="13651" xr:uid="{A261E9EE-FDEE-478E-B210-0D9476E9C1B7}"/>
    <cellStyle name="40% - Accent1 4 2 2 2 3" xfId="13652" xr:uid="{5C4F889B-BA68-4596-A0E8-3FB887FE0C1A}"/>
    <cellStyle name="40% - Accent1 4 2 2 2 3 2" xfId="13653" xr:uid="{0718A7D6-2DFE-4494-ABD5-569A0EE89BE0}"/>
    <cellStyle name="40% - Accent1 4 2 2 2 3 2 2" xfId="13654" xr:uid="{575F4C56-A05C-4D04-AF2B-7615787310EE}"/>
    <cellStyle name="40% - Accent1 4 2 2 2 3 3" xfId="13655" xr:uid="{217148F3-95F8-415A-B608-45CFD583D905}"/>
    <cellStyle name="40% - Accent1 4 2 2 2 4" xfId="13656" xr:uid="{5F234E32-834E-4FD2-8B57-D9C44342EB45}"/>
    <cellStyle name="40% - Accent1 4 2 2 2 4 2" xfId="13657" xr:uid="{912F76C2-C50E-4145-A0A0-1AD089D11DD7}"/>
    <cellStyle name="40% - Accent1 4 2 2 2 4 2 2" xfId="13658" xr:uid="{17B02E2B-BFD6-438C-8524-FA9DDEE26790}"/>
    <cellStyle name="40% - Accent1 4 2 2 2 4 3" xfId="13659" xr:uid="{26C432BC-937A-4EB0-AA44-09CBA89780FF}"/>
    <cellStyle name="40% - Accent1 4 2 2 2 5" xfId="13660" xr:uid="{B317289F-7571-4C4B-9223-06CD30B92994}"/>
    <cellStyle name="40% - Accent1 4 2 2 2 5 2" xfId="13661" xr:uid="{DB470D98-5343-47B6-89EF-8EA6E1C79D49}"/>
    <cellStyle name="40% - Accent1 4 2 2 2 6" xfId="13662" xr:uid="{E23D9F9F-53C9-4F7F-9F56-32D633EC6E25}"/>
    <cellStyle name="40% - Accent1 4 2 2 3" xfId="13663" xr:uid="{9175DA12-A2E0-4FA1-A5F2-754CF950FD7A}"/>
    <cellStyle name="40% - Accent1 4 2 2 3 2" xfId="13664" xr:uid="{106A60A8-FB55-4066-AD0F-A885C2C0FDA3}"/>
    <cellStyle name="40% - Accent1 4 2 2 3 2 2" xfId="13665" xr:uid="{7823769B-9DF2-42C5-9488-0F38478EF2DC}"/>
    <cellStyle name="40% - Accent1 4 2 2 3 3" xfId="13666" xr:uid="{D0913461-9DA3-42CB-A546-546C326C410E}"/>
    <cellStyle name="40% - Accent1 4 2 2 4" xfId="13667" xr:uid="{5FD7EFFE-AF0E-49F8-8A42-DFAB854B9B69}"/>
    <cellStyle name="40% - Accent1 4 2 2 4 2" xfId="13668" xr:uid="{B13AFDA3-A787-473F-B06D-AB613AC61299}"/>
    <cellStyle name="40% - Accent1 4 2 2 4 2 2" xfId="13669" xr:uid="{D73F4E64-E2CD-4078-BF02-DF9E6361EA3B}"/>
    <cellStyle name="40% - Accent1 4 2 2 4 3" xfId="13670" xr:uid="{0C35BA42-EF0C-44AF-A134-790A181199E6}"/>
    <cellStyle name="40% - Accent1 4 2 2 5" xfId="13671" xr:uid="{645343E2-85B9-49A2-A227-7370AC6C2CF9}"/>
    <cellStyle name="40% - Accent1 4 2 2 5 2" xfId="13672" xr:uid="{DCB4A94E-BFD2-44E4-926C-E99A5117D1D2}"/>
    <cellStyle name="40% - Accent1 4 2 2 5 2 2" xfId="13673" xr:uid="{93E169B4-1253-45F6-9F89-6C52283D8668}"/>
    <cellStyle name="40% - Accent1 4 2 2 5 3" xfId="13674" xr:uid="{8C354357-8F36-465B-A03A-6F3B0DC8A66B}"/>
    <cellStyle name="40% - Accent1 4 2 2 6" xfId="13675" xr:uid="{00529723-433F-4C1C-B0B0-CA71FE5EDC3D}"/>
    <cellStyle name="40% - Accent1 4 2 2 6 2" xfId="13676" xr:uid="{3970685A-B591-4181-A3C0-BFE1FDCDFA04}"/>
    <cellStyle name="40% - Accent1 4 2 2 7" xfId="13677" xr:uid="{EAA8A455-6C15-4EE6-B824-BDBFD173CDAE}"/>
    <cellStyle name="40% - Accent1 4 2 3" xfId="13678" xr:uid="{5F2B808F-C2B2-43FC-B69A-6ED5954046FB}"/>
    <cellStyle name="40% - Accent1 4 2 3 2" xfId="13679" xr:uid="{6E68A102-9C48-4E9B-B6BF-A14B7782B01B}"/>
    <cellStyle name="40% - Accent1 4 2 3 2 2" xfId="13680" xr:uid="{302DAA31-3BF1-4842-96A6-150419EAED34}"/>
    <cellStyle name="40% - Accent1 4 2 3 2 2 2" xfId="13681" xr:uid="{FE6207D3-F3F5-4E3B-9BD5-92B198BAA838}"/>
    <cellStyle name="40% - Accent1 4 2 3 2 3" xfId="13682" xr:uid="{B50DBCC1-2878-4C1A-8538-0DD95E982150}"/>
    <cellStyle name="40% - Accent1 4 2 3 3" xfId="13683" xr:uid="{CE1C3DE2-32CF-4FC5-9BAC-796B36F9C1A6}"/>
    <cellStyle name="40% - Accent1 4 2 3 3 2" xfId="13684" xr:uid="{3DAC925A-7F5C-4ACE-8A78-C3E766B7750E}"/>
    <cellStyle name="40% - Accent1 4 2 3 3 2 2" xfId="13685" xr:uid="{51766517-6B8F-4758-B8BF-FABD062644DE}"/>
    <cellStyle name="40% - Accent1 4 2 3 3 3" xfId="13686" xr:uid="{E20EA2C8-2ACD-477A-87EC-EBB02DE02E60}"/>
    <cellStyle name="40% - Accent1 4 2 3 4" xfId="13687" xr:uid="{36E47345-F3E1-4931-BBC4-6B017E3C582D}"/>
    <cellStyle name="40% - Accent1 4 2 3 4 2" xfId="13688" xr:uid="{AC2BA4A8-C3A8-4D96-B8E8-2AF397B1386F}"/>
    <cellStyle name="40% - Accent1 4 2 3 4 2 2" xfId="13689" xr:uid="{BE27CC39-9C78-4EAB-B77E-688BFAE61B16}"/>
    <cellStyle name="40% - Accent1 4 2 3 4 3" xfId="13690" xr:uid="{3E01D1D9-EC45-4D86-9D6E-D69E0B6F0B08}"/>
    <cellStyle name="40% - Accent1 4 2 3 5" xfId="13691" xr:uid="{9A9EFCE3-AFAB-49FE-AEFC-441B79079030}"/>
    <cellStyle name="40% - Accent1 4 2 3 5 2" xfId="13692" xr:uid="{6C6D7E4B-5DA1-47E4-8B95-78C7F0A0B6D1}"/>
    <cellStyle name="40% - Accent1 4 2 3 6" xfId="13693" xr:uid="{86C565A6-15A0-4C7E-AF02-876C1AD4294C}"/>
    <cellStyle name="40% - Accent1 4 2 4" xfId="13694" xr:uid="{37915F5A-CA51-4249-A21E-CD7974DE99C8}"/>
    <cellStyle name="40% - Accent1 4 2 4 2" xfId="13695" xr:uid="{C02F0EBA-3E92-4E48-8BCB-508F18A837CC}"/>
    <cellStyle name="40% - Accent1 4 2 4 2 2" xfId="13696" xr:uid="{68B3AA5C-77CC-4328-AB17-C3F48CAB541A}"/>
    <cellStyle name="40% - Accent1 4 2 4 3" xfId="13697" xr:uid="{ECCDDACF-D5C6-467C-A24F-E8D8A6F5704C}"/>
    <cellStyle name="40% - Accent1 4 2 5" xfId="13698" xr:uid="{A666A6DA-ADA8-4A2B-9AFD-D5FA23FE7A05}"/>
    <cellStyle name="40% - Accent1 4 2 5 2" xfId="13699" xr:uid="{99931638-975D-4380-8344-BBCFE4A1B1E0}"/>
    <cellStyle name="40% - Accent1 4 2 5 2 2" xfId="13700" xr:uid="{8D986401-E754-420D-93D7-4AF48A3308AE}"/>
    <cellStyle name="40% - Accent1 4 2 5 3" xfId="13701" xr:uid="{0E79ADA0-8918-4D15-8FB9-CAB7B0855D46}"/>
    <cellStyle name="40% - Accent1 4 2 6" xfId="13702" xr:uid="{13903A66-FBD2-4362-A021-9830499869A5}"/>
    <cellStyle name="40% - Accent1 4 2 6 2" xfId="13703" xr:uid="{61C06A54-C600-4C82-A3AC-B6749F92CD6E}"/>
    <cellStyle name="40% - Accent1 4 2 6 2 2" xfId="13704" xr:uid="{624C64CC-1A64-4287-BD97-DD845801B31D}"/>
    <cellStyle name="40% - Accent1 4 2 6 3" xfId="13705" xr:uid="{8A10D349-1EFA-44C3-8DC4-2E2855C7F684}"/>
    <cellStyle name="40% - Accent1 4 2 7" xfId="13706" xr:uid="{DEB5EDD1-4F0D-4F9B-92A2-0DD7EE266D33}"/>
    <cellStyle name="40% - Accent1 4 2 7 2" xfId="13707" xr:uid="{B7D6D492-75F7-4635-80AA-81A540C39389}"/>
    <cellStyle name="40% - Accent1 4 2 8" xfId="13708" xr:uid="{58FB6ADB-C9C3-4A7D-8193-29AC15785C1C}"/>
    <cellStyle name="40% - Accent1 4 3" xfId="13709" xr:uid="{E6594722-12AD-4D59-81FF-2719B2CBF24D}"/>
    <cellStyle name="40% - Accent1 4 3 2" xfId="13710" xr:uid="{77ABD998-C3B1-49AB-BDCA-DDCA55DA267D}"/>
    <cellStyle name="40% - Accent1 4 3 2 2" xfId="13711" xr:uid="{F88E83FB-4E9B-48EE-88F6-E9BB0E2C9F79}"/>
    <cellStyle name="40% - Accent1 4 3 2 2 2" xfId="13712" xr:uid="{A16230B8-1D39-43AC-B6B6-137482602087}"/>
    <cellStyle name="40% - Accent1 4 3 2 2 2 2" xfId="13713" xr:uid="{88BE413A-A284-4CA0-9B52-28DC1B5C1E26}"/>
    <cellStyle name="40% - Accent1 4 3 2 2 2 2 2" xfId="13714" xr:uid="{648D8910-C64C-47D8-AF33-1FEAF048A8E1}"/>
    <cellStyle name="40% - Accent1 4 3 2 2 2 3" xfId="13715" xr:uid="{FA29968B-16C1-4D61-87FB-901748251E5C}"/>
    <cellStyle name="40% - Accent1 4 3 2 2 3" xfId="13716" xr:uid="{6B59F115-F48E-404F-AE5E-F24EC0A6A91D}"/>
    <cellStyle name="40% - Accent1 4 3 2 2 3 2" xfId="13717" xr:uid="{28B6B925-38F3-4D1F-ACC0-D062FD75ADDE}"/>
    <cellStyle name="40% - Accent1 4 3 2 2 3 2 2" xfId="13718" xr:uid="{3BD943E2-F07A-4D9C-A244-B2D6917CD0FC}"/>
    <cellStyle name="40% - Accent1 4 3 2 2 3 3" xfId="13719" xr:uid="{4190DF86-2627-48AF-895F-B2DA7E0B9F8F}"/>
    <cellStyle name="40% - Accent1 4 3 2 2 4" xfId="13720" xr:uid="{312D6D40-A835-4938-B87B-E391EEAE0C3D}"/>
    <cellStyle name="40% - Accent1 4 3 2 2 4 2" xfId="13721" xr:uid="{95E8DAD7-682A-4818-A587-332E5477D153}"/>
    <cellStyle name="40% - Accent1 4 3 2 2 4 2 2" xfId="13722" xr:uid="{A74DC3CE-35BC-4537-B661-FD258987914B}"/>
    <cellStyle name="40% - Accent1 4 3 2 2 4 3" xfId="13723" xr:uid="{47BCDBF4-6441-4A01-81DF-F739224B17CC}"/>
    <cellStyle name="40% - Accent1 4 3 2 2 5" xfId="13724" xr:uid="{29CBED95-22F7-4E52-866E-6C59B6A3318E}"/>
    <cellStyle name="40% - Accent1 4 3 2 2 5 2" xfId="13725" xr:uid="{A04DEEC8-963E-4046-972D-C9E9347775F9}"/>
    <cellStyle name="40% - Accent1 4 3 2 2 6" xfId="13726" xr:uid="{296D7C72-95A3-40B1-9F95-C9252E293C2E}"/>
    <cellStyle name="40% - Accent1 4 3 2 3" xfId="13727" xr:uid="{C0C5C7E4-2FCE-47AB-A59B-534A8FE54FA7}"/>
    <cellStyle name="40% - Accent1 4 3 2 3 2" xfId="13728" xr:uid="{120422BD-14CB-42DB-BFCE-F6D67D1DFC1C}"/>
    <cellStyle name="40% - Accent1 4 3 2 3 2 2" xfId="13729" xr:uid="{629B43F7-D1BA-4E5D-9414-4465BDCE8E75}"/>
    <cellStyle name="40% - Accent1 4 3 2 3 3" xfId="13730" xr:uid="{1C67B07C-FD88-4D91-BCB5-2328822E9563}"/>
    <cellStyle name="40% - Accent1 4 3 2 4" xfId="13731" xr:uid="{A06F6B8D-FF78-41EB-BF4A-8EF6BF8D0497}"/>
    <cellStyle name="40% - Accent1 4 3 2 4 2" xfId="13732" xr:uid="{80F6AB87-829E-4494-ABE8-EA84D79C73B2}"/>
    <cellStyle name="40% - Accent1 4 3 2 4 2 2" xfId="13733" xr:uid="{45DB50E2-A37C-49AA-B6F5-8CC887722795}"/>
    <cellStyle name="40% - Accent1 4 3 2 4 3" xfId="13734" xr:uid="{203412EF-2914-469D-A4D7-6C99541AFFA7}"/>
    <cellStyle name="40% - Accent1 4 3 2 5" xfId="13735" xr:uid="{B2981909-ADE6-48B6-AD88-70F12B160AF1}"/>
    <cellStyle name="40% - Accent1 4 3 2 5 2" xfId="13736" xr:uid="{241D4946-D3FF-4FB8-9D92-C79DABCED8AC}"/>
    <cellStyle name="40% - Accent1 4 3 2 5 2 2" xfId="13737" xr:uid="{92331A00-C856-4EFB-AD8D-0ACE2BF26D5B}"/>
    <cellStyle name="40% - Accent1 4 3 2 5 3" xfId="13738" xr:uid="{378B70C3-C59F-493A-9AB5-E251E3F10B56}"/>
    <cellStyle name="40% - Accent1 4 3 2 6" xfId="13739" xr:uid="{6D0655AB-DD38-4809-8270-127556B7E152}"/>
    <cellStyle name="40% - Accent1 4 3 2 6 2" xfId="13740" xr:uid="{C66289A4-4234-4B5E-A687-36EF7C50CB2C}"/>
    <cellStyle name="40% - Accent1 4 3 2 7" xfId="13741" xr:uid="{2F7CBFCB-83EB-4156-A264-F71CC1462911}"/>
    <cellStyle name="40% - Accent1 4 3 3" xfId="13742" xr:uid="{D15F2352-BA3D-452B-9ED7-593B03909478}"/>
    <cellStyle name="40% - Accent1 4 3 3 2" xfId="13743" xr:uid="{7348980F-7F5D-4D2E-9F85-602985AA6590}"/>
    <cellStyle name="40% - Accent1 4 3 3 2 2" xfId="13744" xr:uid="{5AC4D974-EC46-4944-B59B-43CA6856600B}"/>
    <cellStyle name="40% - Accent1 4 3 3 2 2 2" xfId="13745" xr:uid="{0744F903-F52A-4957-A5D6-4F861F95D4CD}"/>
    <cellStyle name="40% - Accent1 4 3 3 2 3" xfId="13746" xr:uid="{9BEE611D-4E74-45B3-8273-742D7184B74E}"/>
    <cellStyle name="40% - Accent1 4 3 3 3" xfId="13747" xr:uid="{709D679A-3685-4B80-A33B-F42A8BEEAEDB}"/>
    <cellStyle name="40% - Accent1 4 3 3 3 2" xfId="13748" xr:uid="{95F7D61D-BA53-4C2B-8246-E43041715C9D}"/>
    <cellStyle name="40% - Accent1 4 3 3 3 2 2" xfId="13749" xr:uid="{EF8B2474-48CD-4F6F-B851-FF5E826B2EAC}"/>
    <cellStyle name="40% - Accent1 4 3 3 3 3" xfId="13750" xr:uid="{C4D7AE08-1D2C-4E10-8EF1-37AFAC29F04F}"/>
    <cellStyle name="40% - Accent1 4 3 3 4" xfId="13751" xr:uid="{3C379314-C870-4779-9BC5-0DF7327E5D98}"/>
    <cellStyle name="40% - Accent1 4 3 3 4 2" xfId="13752" xr:uid="{F4905F89-8384-4FDD-846B-75D5021FC32E}"/>
    <cellStyle name="40% - Accent1 4 3 3 4 2 2" xfId="13753" xr:uid="{845EBFB0-60B6-4120-AC82-B14675B4B044}"/>
    <cellStyle name="40% - Accent1 4 3 3 4 3" xfId="13754" xr:uid="{C623CBF4-AF22-4CB6-9926-AEC8FC5A15DE}"/>
    <cellStyle name="40% - Accent1 4 3 3 5" xfId="13755" xr:uid="{10D4D685-C1A1-423D-A29E-7053557CBA43}"/>
    <cellStyle name="40% - Accent1 4 3 3 5 2" xfId="13756" xr:uid="{3C19280E-E22C-487D-AA47-107157C8299E}"/>
    <cellStyle name="40% - Accent1 4 3 3 6" xfId="13757" xr:uid="{72339737-2203-4EF8-A6AB-B2CFB28CA226}"/>
    <cellStyle name="40% - Accent1 4 3 4" xfId="13758" xr:uid="{A1AA0013-6857-46A7-B9F4-2610ED5A0ECB}"/>
    <cellStyle name="40% - Accent1 4 3 4 2" xfId="13759" xr:uid="{4BE31BA4-D9AB-4248-82E4-E804AF96B30F}"/>
    <cellStyle name="40% - Accent1 4 3 4 2 2" xfId="13760" xr:uid="{58F7D1AA-6265-4D20-9CAF-49E06EDC316A}"/>
    <cellStyle name="40% - Accent1 4 3 4 3" xfId="13761" xr:uid="{CBCF1650-5535-4900-A7A0-FDC1844E8510}"/>
    <cellStyle name="40% - Accent1 4 3 5" xfId="13762" xr:uid="{92D44E0E-F5B2-499A-B75D-A0E3CC9BED28}"/>
    <cellStyle name="40% - Accent1 4 3 5 2" xfId="13763" xr:uid="{7739E845-B968-48E1-A88D-8382AEB14292}"/>
    <cellStyle name="40% - Accent1 4 3 5 2 2" xfId="13764" xr:uid="{D91AB073-4931-4CD9-BB62-38FD8710B48C}"/>
    <cellStyle name="40% - Accent1 4 3 5 3" xfId="13765" xr:uid="{41889F0E-F70E-483C-A260-2C8B7FE550DD}"/>
    <cellStyle name="40% - Accent1 4 3 6" xfId="13766" xr:uid="{C731FA1B-246C-40A3-994C-07E013B7F2EB}"/>
    <cellStyle name="40% - Accent1 4 3 6 2" xfId="13767" xr:uid="{5E4D6DD1-87FF-4D63-8142-7D691F8A3DDF}"/>
    <cellStyle name="40% - Accent1 4 3 6 2 2" xfId="13768" xr:uid="{933121FC-CB87-4A40-AAB7-E1405B025150}"/>
    <cellStyle name="40% - Accent1 4 3 6 3" xfId="13769" xr:uid="{5C5454AF-F5D5-4014-ABA6-BF6A5DF2DF0E}"/>
    <cellStyle name="40% - Accent1 4 3 7" xfId="13770" xr:uid="{88CE9D17-A67C-4FD6-AC0D-154C7E73FB19}"/>
    <cellStyle name="40% - Accent1 4 3 7 2" xfId="13771" xr:uid="{C3261245-6EA5-4744-AC2C-D643F8D24D4B}"/>
    <cellStyle name="40% - Accent1 4 3 8" xfId="13772" xr:uid="{92A3414E-ED0E-4231-A416-360320EDBBE6}"/>
    <cellStyle name="40% - Accent1 4 4" xfId="13773" xr:uid="{697945BC-F9C0-4E68-8893-77361FC45B3C}"/>
    <cellStyle name="40% - Accent1 4 4 2" xfId="13774" xr:uid="{02D6538B-3866-4AAA-B5FD-8403E578F247}"/>
    <cellStyle name="40% - Accent1 4 4 2 2" xfId="13775" xr:uid="{7FCE1A67-DF0F-4B17-96F9-D4C7857321F0}"/>
    <cellStyle name="40% - Accent1 4 4 2 2 2" xfId="13776" xr:uid="{84BD55F3-EC8B-4C09-9E77-5FFB426C6717}"/>
    <cellStyle name="40% - Accent1 4 4 2 2 2 2" xfId="13777" xr:uid="{2C38E723-ACFD-4DFA-A74B-418CD174072F}"/>
    <cellStyle name="40% - Accent1 4 4 2 2 3" xfId="13778" xr:uid="{FAB56E18-BE9F-4B67-A625-16490EAF54EA}"/>
    <cellStyle name="40% - Accent1 4 4 2 3" xfId="13779" xr:uid="{C7E167B3-50BB-47E0-8668-6293CD43107D}"/>
    <cellStyle name="40% - Accent1 4 4 2 3 2" xfId="13780" xr:uid="{1F44B7A0-26FB-443C-B038-071F6DC6D476}"/>
    <cellStyle name="40% - Accent1 4 4 2 3 2 2" xfId="13781" xr:uid="{41FA4745-91DD-4ACE-BB6F-2CA2FE465E4C}"/>
    <cellStyle name="40% - Accent1 4 4 2 3 3" xfId="13782" xr:uid="{FC638893-8984-443C-A9C7-EE8372EC6699}"/>
    <cellStyle name="40% - Accent1 4 4 2 4" xfId="13783" xr:uid="{442F5483-0A56-4C86-BE9A-E5FBCBF24C85}"/>
    <cellStyle name="40% - Accent1 4 4 2 4 2" xfId="13784" xr:uid="{380836D7-5E62-4A1A-ADFB-847E3E4B2FE9}"/>
    <cellStyle name="40% - Accent1 4 4 2 4 2 2" xfId="13785" xr:uid="{8B7DAD24-0267-429A-9CD3-D3437C6A28AA}"/>
    <cellStyle name="40% - Accent1 4 4 2 4 3" xfId="13786" xr:uid="{4A632733-CCA1-4D85-BFFE-87BC602C7A79}"/>
    <cellStyle name="40% - Accent1 4 4 2 5" xfId="13787" xr:uid="{C9AB770E-30A5-4819-ADD4-B73E1D93B5BE}"/>
    <cellStyle name="40% - Accent1 4 4 2 5 2" xfId="13788" xr:uid="{2C70BD3D-F4BA-4FB4-8D4D-453DA1A4A193}"/>
    <cellStyle name="40% - Accent1 4 4 2 6" xfId="13789" xr:uid="{652E6B0B-D9E3-43B9-B7A1-04CC31792BE4}"/>
    <cellStyle name="40% - Accent1 4 4 3" xfId="13790" xr:uid="{E1E2A56F-2C54-40ED-9474-00B6EB01225D}"/>
    <cellStyle name="40% - Accent1 4 4 3 2" xfId="13791" xr:uid="{9F7DB9EC-E5AD-46FD-B682-0A61A442BF56}"/>
    <cellStyle name="40% - Accent1 4 4 3 2 2" xfId="13792" xr:uid="{787543BF-ABDD-4181-AC9A-287F4421A1A0}"/>
    <cellStyle name="40% - Accent1 4 4 3 3" xfId="13793" xr:uid="{5ED49E41-9734-4B7E-B8A2-6CC5E4778F21}"/>
    <cellStyle name="40% - Accent1 4 4 4" xfId="13794" xr:uid="{64AF80AD-2156-4061-8E2D-C7381C082B97}"/>
    <cellStyle name="40% - Accent1 4 4 4 2" xfId="13795" xr:uid="{7080D7AA-23B9-45FE-B806-65833D266209}"/>
    <cellStyle name="40% - Accent1 4 4 4 2 2" xfId="13796" xr:uid="{F1058393-5BF3-46AB-8803-2F5338BCC995}"/>
    <cellStyle name="40% - Accent1 4 4 4 3" xfId="13797" xr:uid="{433CEEFC-30D5-49A7-9026-948B3B135665}"/>
    <cellStyle name="40% - Accent1 4 4 5" xfId="13798" xr:uid="{1A846D0A-84F3-4022-918B-B1E4B67549AA}"/>
    <cellStyle name="40% - Accent1 4 4 5 2" xfId="13799" xr:uid="{7E3EA594-6261-4595-B627-86C32EEAF057}"/>
    <cellStyle name="40% - Accent1 4 4 5 2 2" xfId="13800" xr:uid="{7A71F9E8-62F4-4CD3-B7A7-E20E49F61BA9}"/>
    <cellStyle name="40% - Accent1 4 4 5 3" xfId="13801" xr:uid="{0371D323-44A8-41D2-A260-01B6C2CF14F4}"/>
    <cellStyle name="40% - Accent1 4 4 6" xfId="13802" xr:uid="{7C1DCAB5-16E6-45DC-8B08-432D927338C7}"/>
    <cellStyle name="40% - Accent1 4 4 6 2" xfId="13803" xr:uid="{340CA62E-CA43-4E91-AE37-A579A984D652}"/>
    <cellStyle name="40% - Accent1 4 4 7" xfId="13804" xr:uid="{A535556B-F2D4-4047-B11F-D41ADE24B50F}"/>
    <cellStyle name="40% - Accent1 4 5" xfId="13805" xr:uid="{146AC5BC-59D4-483A-AA4C-2E3284928261}"/>
    <cellStyle name="40% - Accent1 4 5 2" xfId="13806" xr:uid="{552D95B2-14AF-4F37-89B1-050019C15051}"/>
    <cellStyle name="40% - Accent1 4 5 2 2" xfId="13807" xr:uid="{0EAA53A4-5D3B-4304-882F-192A9C12A709}"/>
    <cellStyle name="40% - Accent1 4 5 2 2 2" xfId="13808" xr:uid="{329C695C-8DA1-4D5C-A467-FC1818C4D069}"/>
    <cellStyle name="40% - Accent1 4 5 2 2 2 2" xfId="13809" xr:uid="{D8395F4E-E16D-4460-B173-EC7ACCDCF532}"/>
    <cellStyle name="40% - Accent1 4 5 2 2 3" xfId="13810" xr:uid="{50E1F309-09CD-4AF3-8FFA-D8921FA36B45}"/>
    <cellStyle name="40% - Accent1 4 5 2 3" xfId="13811" xr:uid="{CFD382DA-3864-422A-8A6A-58B4417D3217}"/>
    <cellStyle name="40% - Accent1 4 5 2 3 2" xfId="13812" xr:uid="{9C42DDE7-EBF0-4263-BD59-8F295E86B82E}"/>
    <cellStyle name="40% - Accent1 4 5 2 3 2 2" xfId="13813" xr:uid="{436D80BD-913C-44FC-BFD0-F9934E4880BD}"/>
    <cellStyle name="40% - Accent1 4 5 2 3 3" xfId="13814" xr:uid="{B1DFE292-64A4-4B3F-BB0A-3FC44E202456}"/>
    <cellStyle name="40% - Accent1 4 5 2 4" xfId="13815" xr:uid="{9FE99043-9681-4645-8730-BD92269BD238}"/>
    <cellStyle name="40% - Accent1 4 5 2 4 2" xfId="13816" xr:uid="{58150255-4C5B-41D3-B85F-9E5C838A1CD2}"/>
    <cellStyle name="40% - Accent1 4 5 2 4 2 2" xfId="13817" xr:uid="{314265F3-A2DA-4E02-BC24-8C353BDD3A21}"/>
    <cellStyle name="40% - Accent1 4 5 2 4 3" xfId="13818" xr:uid="{73893FE9-34F0-4C3A-838E-78C7826E208B}"/>
    <cellStyle name="40% - Accent1 4 5 2 5" xfId="13819" xr:uid="{F38A4517-972A-475B-871B-21784A446A9A}"/>
    <cellStyle name="40% - Accent1 4 5 2 5 2" xfId="13820" xr:uid="{DFCB88DE-8452-43E7-9706-736BFD50C00E}"/>
    <cellStyle name="40% - Accent1 4 5 2 6" xfId="13821" xr:uid="{675EEB56-E971-4DD4-8627-FA31C4E23659}"/>
    <cellStyle name="40% - Accent1 4 5 3" xfId="13822" xr:uid="{7D11D0F4-6173-4791-BA6A-1F563DF75814}"/>
    <cellStyle name="40% - Accent1 4 5 3 2" xfId="13823" xr:uid="{536D5565-60D1-4DC1-8BE9-A5F916141465}"/>
    <cellStyle name="40% - Accent1 4 5 3 2 2" xfId="13824" xr:uid="{6CEF55C9-5006-4F03-AA0D-1872860FC6B3}"/>
    <cellStyle name="40% - Accent1 4 5 3 3" xfId="13825" xr:uid="{EFCBB7BF-9761-4E75-B371-30268E2C71C0}"/>
    <cellStyle name="40% - Accent1 4 5 4" xfId="13826" xr:uid="{2D7A6F0D-3F33-48E1-862E-0F48F2F1C31F}"/>
    <cellStyle name="40% - Accent1 4 5 4 2" xfId="13827" xr:uid="{7122F1B9-7576-4E02-84C7-84247A0E4B64}"/>
    <cellStyle name="40% - Accent1 4 5 4 2 2" xfId="13828" xr:uid="{611A6546-E679-4DBA-88A1-23C058D69F06}"/>
    <cellStyle name="40% - Accent1 4 5 4 3" xfId="13829" xr:uid="{018CF0AB-CEE5-4CED-A07C-5289E1C1C136}"/>
    <cellStyle name="40% - Accent1 4 5 5" xfId="13830" xr:uid="{FA73B5F7-970D-4FF1-9CAD-4FA386BF95EC}"/>
    <cellStyle name="40% - Accent1 4 5 5 2" xfId="13831" xr:uid="{6EED3AA6-9A8F-4D59-8189-6924A6487AA9}"/>
    <cellStyle name="40% - Accent1 4 5 5 2 2" xfId="13832" xr:uid="{EB7451C1-4CE1-496D-8619-2453793C0857}"/>
    <cellStyle name="40% - Accent1 4 5 5 3" xfId="13833" xr:uid="{A98E9F57-98F8-44E6-86D7-4030A8CE579D}"/>
    <cellStyle name="40% - Accent1 4 5 6" xfId="13834" xr:uid="{39DA6B19-9C60-47D8-93C0-BBE9F98D0948}"/>
    <cellStyle name="40% - Accent1 4 5 6 2" xfId="13835" xr:uid="{907B093B-0D3C-4AEE-943B-9563456925A0}"/>
    <cellStyle name="40% - Accent1 4 5 7" xfId="13836" xr:uid="{31369F1B-151E-4B28-9BC8-CE4236A7BE7F}"/>
    <cellStyle name="40% - Accent1 4 6" xfId="13837" xr:uid="{00B2CADA-3133-4A3B-BE50-9898DD015057}"/>
    <cellStyle name="40% - Accent1 4 6 2" xfId="13838" xr:uid="{814EC7E5-E79B-46F5-8507-0F3AD6FEAFDC}"/>
    <cellStyle name="40% - Accent1 4 6 2 2" xfId="13839" xr:uid="{18C81C71-0CAF-401C-B315-B261BF3E6612}"/>
    <cellStyle name="40% - Accent1 4 6 2 2 2" xfId="13840" xr:uid="{1190BF70-49BC-4592-9E15-7ABFBEA42F35}"/>
    <cellStyle name="40% - Accent1 4 6 2 3" xfId="13841" xr:uid="{CE788982-3723-417F-A16D-1C2D268CAD7D}"/>
    <cellStyle name="40% - Accent1 4 6 3" xfId="13842" xr:uid="{BA00856C-2816-4A1A-B8FA-2590FDD20B15}"/>
    <cellStyle name="40% - Accent1 4 6 3 2" xfId="13843" xr:uid="{622128E7-F3E8-410A-8C65-242C0B4E6ED3}"/>
    <cellStyle name="40% - Accent1 4 6 3 2 2" xfId="13844" xr:uid="{53BD96B8-2ED4-4F4C-927E-D3940A414D17}"/>
    <cellStyle name="40% - Accent1 4 6 3 3" xfId="13845" xr:uid="{ABA98181-07F1-434F-893B-FD0093CF3BD2}"/>
    <cellStyle name="40% - Accent1 4 6 4" xfId="13846" xr:uid="{8E000CA3-9652-4478-BDB5-08B2185039EB}"/>
    <cellStyle name="40% - Accent1 4 6 4 2" xfId="13847" xr:uid="{2864C220-3174-44DD-B113-992B329FF4A7}"/>
    <cellStyle name="40% - Accent1 4 6 4 2 2" xfId="13848" xr:uid="{C5B2904D-D0DA-4183-A456-3E979DC81454}"/>
    <cellStyle name="40% - Accent1 4 6 4 3" xfId="13849" xr:uid="{836470AD-3B5D-48DA-B74A-D28B0CB03050}"/>
    <cellStyle name="40% - Accent1 4 6 5" xfId="13850" xr:uid="{D339BA8C-F527-442E-BCA1-2AA19FF87233}"/>
    <cellStyle name="40% - Accent1 4 6 5 2" xfId="13851" xr:uid="{7F8FF54F-54E4-43CB-BAC7-14693EA3B586}"/>
    <cellStyle name="40% - Accent1 4 6 6" xfId="13852" xr:uid="{2A83096C-72CF-4E4C-9227-72E1A60D60F3}"/>
    <cellStyle name="40% - Accent1 4 7" xfId="13853" xr:uid="{8B289B00-59D6-429B-A22D-7BC9F645C4A8}"/>
    <cellStyle name="40% - Accent1 4 7 2" xfId="13854" xr:uid="{E59886D6-DE2C-410F-8CDB-DF8248D8F9C3}"/>
    <cellStyle name="40% - Accent1 4 7 2 2" xfId="13855" xr:uid="{3EDD6B70-A2FE-4D25-8464-C7F60D2BD63D}"/>
    <cellStyle name="40% - Accent1 4 7 2 2 2" xfId="13856" xr:uid="{9C36428B-B768-433E-987F-0F4FFE3637B9}"/>
    <cellStyle name="40% - Accent1 4 7 2 3" xfId="13857" xr:uid="{7C73EE8F-E5D4-4C5B-B566-B5C2F5E55E50}"/>
    <cellStyle name="40% - Accent1 4 7 3" xfId="13858" xr:uid="{4A733938-F6E9-46E0-AC68-8E5B9F2F6BD9}"/>
    <cellStyle name="40% - Accent1 4 7 3 2" xfId="13859" xr:uid="{7FA378EF-A68E-4BE7-8D64-398B82DDB6A3}"/>
    <cellStyle name="40% - Accent1 4 7 3 2 2" xfId="13860" xr:uid="{0DFCE895-2E5B-477D-B5DB-BC225B49FEE3}"/>
    <cellStyle name="40% - Accent1 4 7 3 3" xfId="13861" xr:uid="{9C1185EA-3312-4691-AFAD-35536F1DCCB7}"/>
    <cellStyle name="40% - Accent1 4 7 4" xfId="13862" xr:uid="{595C6A66-7493-4183-A138-D6DD8B88A7D3}"/>
    <cellStyle name="40% - Accent1 4 7 4 2" xfId="13863" xr:uid="{EAC8E77B-1B7F-4B44-BFD9-ED5031C5ED8D}"/>
    <cellStyle name="40% - Accent1 4 7 4 2 2" xfId="13864" xr:uid="{5699A298-BFB5-4C95-B171-371494668450}"/>
    <cellStyle name="40% - Accent1 4 7 4 3" xfId="13865" xr:uid="{5EE0C1EA-85A1-47BA-8091-47BF29018D1F}"/>
    <cellStyle name="40% - Accent1 4 7 5" xfId="13866" xr:uid="{BA9BC32B-F54F-4EF5-918E-75046F3B957F}"/>
    <cellStyle name="40% - Accent1 4 7 5 2" xfId="13867" xr:uid="{5281A0F2-20AD-413A-B73C-B5B48E7C0FFD}"/>
    <cellStyle name="40% - Accent1 4 7 6" xfId="13868" xr:uid="{7AF474CF-720A-43E8-B6C6-039FF581E010}"/>
    <cellStyle name="40% - Accent1 4 8" xfId="13869" xr:uid="{5EC537C4-1F3F-445F-903B-9DCCBBCF2694}"/>
    <cellStyle name="40% - Accent1 4 8 2" xfId="13870" xr:uid="{738F347D-1FC5-4DBE-BBB4-8AB291E07A49}"/>
    <cellStyle name="40% - Accent1 4 8 2 2" xfId="13871" xr:uid="{790EB7B3-56D9-4442-99E0-29A839710800}"/>
    <cellStyle name="40% - Accent1 4 8 2 2 2" xfId="13872" xr:uid="{12B8BB51-11A2-4464-9AE6-2ACAD55912CC}"/>
    <cellStyle name="40% - Accent1 4 8 2 3" xfId="13873" xr:uid="{3DB1299C-C883-4996-ACA1-297365CE44E9}"/>
    <cellStyle name="40% - Accent1 4 8 3" xfId="13874" xr:uid="{26F005C1-C578-4F14-ADA8-7A44D7CAF9FE}"/>
    <cellStyle name="40% - Accent1 4 8 3 2" xfId="13875" xr:uid="{46151AF9-A103-4EB3-97DC-FFEBB04DE1C4}"/>
    <cellStyle name="40% - Accent1 4 8 3 2 2" xfId="13876" xr:uid="{D4A7EC41-EF1F-4E5E-9CD3-2A6409AAD6AE}"/>
    <cellStyle name="40% - Accent1 4 8 3 3" xfId="13877" xr:uid="{3BED5CFE-06D0-449C-94A1-13AE95656EAF}"/>
    <cellStyle name="40% - Accent1 4 8 4" xfId="13878" xr:uid="{D9D2253A-5F8B-46E9-A18B-03AFE16C8276}"/>
    <cellStyle name="40% - Accent1 4 8 4 2" xfId="13879" xr:uid="{11828367-A728-4486-887D-0A5A4FA87F3F}"/>
    <cellStyle name="40% - Accent1 4 8 4 2 2" xfId="13880" xr:uid="{30493BC6-F872-4F56-8676-89C1ABC20F9A}"/>
    <cellStyle name="40% - Accent1 4 8 4 3" xfId="13881" xr:uid="{F7193B93-D6D6-418E-AA44-31459C2131C0}"/>
    <cellStyle name="40% - Accent1 4 8 5" xfId="13882" xr:uid="{5ACB03D7-8E91-4C6C-A3D6-C19C0B73E984}"/>
    <cellStyle name="40% - Accent1 4 8 5 2" xfId="13883" xr:uid="{FE60BD32-9F47-4291-A666-084CD7543234}"/>
    <cellStyle name="40% - Accent1 4 8 6" xfId="13884" xr:uid="{4D4A2601-5ABA-4A37-B3AF-7EA034FEA13E}"/>
    <cellStyle name="40% - Accent1 4 9" xfId="13885" xr:uid="{B2198627-6294-44F4-8D13-C069CA31A54D}"/>
    <cellStyle name="40% - Accent1 4 9 2" xfId="13886" xr:uid="{4C9E917C-E938-4698-BD23-C253E326393E}"/>
    <cellStyle name="40% - Accent1 4 9 2 2" xfId="13887" xr:uid="{6A02C434-6E61-4A83-9CA2-F0C395F86FD4}"/>
    <cellStyle name="40% - Accent1 4 9 2 2 2" xfId="13888" xr:uid="{B71C4EE0-2DF4-4B48-B89E-3F8D97A6C49E}"/>
    <cellStyle name="40% - Accent1 4 9 2 3" xfId="13889" xr:uid="{00A9BFFB-46F8-4744-9575-054E309C22DF}"/>
    <cellStyle name="40% - Accent1 4 9 3" xfId="13890" xr:uid="{DCDF7210-A4AA-4C90-81F2-DFF02C2C7829}"/>
    <cellStyle name="40% - Accent1 4 9 3 2" xfId="13891" xr:uid="{51341639-71B1-4FCC-B500-DDB98CD2AD2B}"/>
    <cellStyle name="40% - Accent1 4 9 3 2 2" xfId="13892" xr:uid="{B54E73F6-5B25-4947-AA9B-AA136003961D}"/>
    <cellStyle name="40% - Accent1 4 9 3 3" xfId="13893" xr:uid="{6792F33E-438A-4A11-A05E-22707E0E6823}"/>
    <cellStyle name="40% - Accent1 4 9 4" xfId="13894" xr:uid="{BD0A1F88-F90A-47EC-BA4B-CCE56368DDA5}"/>
    <cellStyle name="40% - Accent1 4 9 4 2" xfId="13895" xr:uid="{1EC9680A-AB7A-40DA-B5BF-267F137D0EEA}"/>
    <cellStyle name="40% - Accent1 4 9 4 2 2" xfId="13896" xr:uid="{E76EA6B4-A59C-46C9-AB91-D5EA615BCE6C}"/>
    <cellStyle name="40% - Accent1 4 9 4 3" xfId="13897" xr:uid="{EF914DFF-B04B-4AD0-842E-1EF966AB2BDB}"/>
    <cellStyle name="40% - Accent1 4 9 5" xfId="13898" xr:uid="{29EEE500-EC28-4A91-9392-A0F51030BEE5}"/>
    <cellStyle name="40% - Accent1 4 9 5 2" xfId="13899" xr:uid="{55C0BA18-BC41-4DC3-818F-D81D9498DF46}"/>
    <cellStyle name="40% - Accent1 4 9 6" xfId="13900" xr:uid="{5A3A6592-3B1E-4287-A02B-E7D75AE367F2}"/>
    <cellStyle name="40% - Accent1 5" xfId="13901" xr:uid="{AA33430B-0802-4141-A6C4-C6AAC1395D8D}"/>
    <cellStyle name="40% - Accent1 5 10" xfId="13902" xr:uid="{F37954B5-EEC0-42B4-8507-F38966460F3F}"/>
    <cellStyle name="40% - Accent1 5 10 2" xfId="13903" xr:uid="{1CD6F6DE-361A-490E-AEEE-3D1410957680}"/>
    <cellStyle name="40% - Accent1 5 10 2 2" xfId="13904" xr:uid="{0C52E2CA-1E3A-49F1-98E9-D6665AB582E6}"/>
    <cellStyle name="40% - Accent1 5 10 2 2 2" xfId="13905" xr:uid="{560BF584-0A07-42A5-9F9C-9C3DD08CCCBF}"/>
    <cellStyle name="40% - Accent1 5 10 2 3" xfId="13906" xr:uid="{67B28653-954E-46CE-A21D-9504040CE21A}"/>
    <cellStyle name="40% - Accent1 5 10 3" xfId="13907" xr:uid="{232E9EB9-4967-4F79-AA78-23CCD335A95D}"/>
    <cellStyle name="40% - Accent1 5 10 3 2" xfId="13908" xr:uid="{E016749B-5498-4B4E-8B91-284C0C65D828}"/>
    <cellStyle name="40% - Accent1 5 10 3 2 2" xfId="13909" xr:uid="{A9A12A70-0EB5-44FA-AA6D-03935905B4B0}"/>
    <cellStyle name="40% - Accent1 5 10 3 3" xfId="13910" xr:uid="{9DAD3ADB-9F82-47F8-87DB-AD463919BE37}"/>
    <cellStyle name="40% - Accent1 5 10 4" xfId="13911" xr:uid="{5C38CE09-559F-4B9C-9952-745C63E98D20}"/>
    <cellStyle name="40% - Accent1 5 10 4 2" xfId="13912" xr:uid="{38EDB7A9-ADF8-48DA-8325-FABBA4C916FB}"/>
    <cellStyle name="40% - Accent1 5 10 4 2 2" xfId="13913" xr:uid="{4810A5A9-9AE3-4953-9E95-445D1BF16D73}"/>
    <cellStyle name="40% - Accent1 5 10 4 3" xfId="13914" xr:uid="{AE629242-7164-44D7-A3F6-2AFB0319DB4A}"/>
    <cellStyle name="40% - Accent1 5 10 5" xfId="13915" xr:uid="{2B6BF616-7246-4A7E-8E63-ED849958F318}"/>
    <cellStyle name="40% - Accent1 5 10 5 2" xfId="13916" xr:uid="{CFB16F2B-7BD6-4776-BB6D-8C6414EB7DEC}"/>
    <cellStyle name="40% - Accent1 5 10 6" xfId="13917" xr:uid="{6E019CA9-0989-494C-A521-A2C9EC1C9D71}"/>
    <cellStyle name="40% - Accent1 5 11" xfId="13918" xr:uid="{9E7400D1-7E8B-4F1B-83BB-623A9FED250B}"/>
    <cellStyle name="40% - Accent1 5 11 2" xfId="13919" xr:uid="{C3BE9967-2548-4D63-BD53-4EC7EB7D92B6}"/>
    <cellStyle name="40% - Accent1 5 11 2 2" xfId="13920" xr:uid="{7474A4CA-3B0A-4E8F-9C0E-BB5BA677C629}"/>
    <cellStyle name="40% - Accent1 5 11 3" xfId="13921" xr:uid="{F90C25A5-6293-4670-9599-AB9190B8E913}"/>
    <cellStyle name="40% - Accent1 5 12" xfId="13922" xr:uid="{D46E9BDB-C3B5-4286-9440-6E3AC97EA502}"/>
    <cellStyle name="40% - Accent1 5 12 2" xfId="13923" xr:uid="{7C44BBEC-55FE-417E-A531-478984C69201}"/>
    <cellStyle name="40% - Accent1 5 12 2 2" xfId="13924" xr:uid="{F2409245-F1B2-4BDE-B544-82064989839A}"/>
    <cellStyle name="40% - Accent1 5 12 3" xfId="13925" xr:uid="{93633003-4EEF-42F3-89C2-2AFC8B09DB26}"/>
    <cellStyle name="40% - Accent1 5 13" xfId="13926" xr:uid="{D41E9C62-ACDC-4B79-8D2F-B365A256C0B8}"/>
    <cellStyle name="40% - Accent1 5 13 2" xfId="13927" xr:uid="{AA7C088F-3D52-4C9C-9B83-B52E0C7438EC}"/>
    <cellStyle name="40% - Accent1 5 13 2 2" xfId="13928" xr:uid="{46833347-443A-46AE-8D3B-0A7C1BFBDA91}"/>
    <cellStyle name="40% - Accent1 5 13 3" xfId="13929" xr:uid="{6F597E15-F2B4-4D30-893F-809CD574A5D8}"/>
    <cellStyle name="40% - Accent1 5 14" xfId="13930" xr:uid="{4A5365B8-9BCE-4550-90D2-A33439330DF9}"/>
    <cellStyle name="40% - Accent1 5 14 2" xfId="13931" xr:uid="{A9922169-008F-4B60-97A0-EC756E36F858}"/>
    <cellStyle name="40% - Accent1 5 14 2 2" xfId="13932" xr:uid="{45B8D711-FCE5-4FF2-8B83-B6A0D73883F2}"/>
    <cellStyle name="40% - Accent1 5 14 3" xfId="13933" xr:uid="{68C36D0A-4B3A-41CB-8DA4-F28973730DF1}"/>
    <cellStyle name="40% - Accent1 5 15" xfId="13934" xr:uid="{4644625E-3893-4989-93F3-4BB67506B530}"/>
    <cellStyle name="40% - Accent1 5 15 2" xfId="13935" xr:uid="{5D85628D-672C-4663-83D7-289CE67DC9C6}"/>
    <cellStyle name="40% - Accent1 5 16" xfId="13936" xr:uid="{BEA3793A-66B4-4AAC-9150-F3BE96709CBD}"/>
    <cellStyle name="40% - Accent1 5 2" xfId="13937" xr:uid="{50E8CCF6-A22F-46E6-94FC-3D62FA49860A}"/>
    <cellStyle name="40% - Accent1 5 2 2" xfId="13938" xr:uid="{20EB44F7-2CC4-4A3D-9E47-A479FC08222D}"/>
    <cellStyle name="40% - Accent1 5 2 2 2" xfId="13939" xr:uid="{9EEF8C23-219E-4DD2-AA53-21358BE4C94A}"/>
    <cellStyle name="40% - Accent1 5 2 2 2 2" xfId="13940" xr:uid="{EC500FD1-4FA0-479E-AFB9-ECBAEEEF3D32}"/>
    <cellStyle name="40% - Accent1 5 2 2 2 2 2" xfId="13941" xr:uid="{4F200ED7-3D7F-482B-98C6-E30185F3BD03}"/>
    <cellStyle name="40% - Accent1 5 2 2 2 2 2 2" xfId="13942" xr:uid="{AB5610BB-64A4-47C0-924E-9AB2417DEBA6}"/>
    <cellStyle name="40% - Accent1 5 2 2 2 2 3" xfId="13943" xr:uid="{E355A24C-0296-4A0D-807E-061591CDD9C2}"/>
    <cellStyle name="40% - Accent1 5 2 2 2 3" xfId="13944" xr:uid="{550DEBBD-D721-4F8B-8ACF-63D691EDB547}"/>
    <cellStyle name="40% - Accent1 5 2 2 2 3 2" xfId="13945" xr:uid="{04DBAF9B-C785-412E-81C8-3A133E96D5FE}"/>
    <cellStyle name="40% - Accent1 5 2 2 2 3 2 2" xfId="13946" xr:uid="{4D456BE9-35BC-4335-9DA1-A91555B91D7C}"/>
    <cellStyle name="40% - Accent1 5 2 2 2 3 3" xfId="13947" xr:uid="{8EB648B6-DE55-40E9-9167-A07068B71CC4}"/>
    <cellStyle name="40% - Accent1 5 2 2 2 4" xfId="13948" xr:uid="{B811DFDE-9D5E-46FE-AE12-4D0D7311D0F7}"/>
    <cellStyle name="40% - Accent1 5 2 2 2 4 2" xfId="13949" xr:uid="{A7E3889F-76E1-4F74-8444-8447517D5047}"/>
    <cellStyle name="40% - Accent1 5 2 2 2 4 2 2" xfId="13950" xr:uid="{0BB5D138-CB88-4EAC-92B3-588F15FC62D2}"/>
    <cellStyle name="40% - Accent1 5 2 2 2 4 3" xfId="13951" xr:uid="{E43A32D8-007E-4A7C-880F-A0BFFE144D52}"/>
    <cellStyle name="40% - Accent1 5 2 2 2 5" xfId="13952" xr:uid="{6C5519E7-10A9-4C64-86B4-8F58FB05207D}"/>
    <cellStyle name="40% - Accent1 5 2 2 2 5 2" xfId="13953" xr:uid="{3408B245-6804-496B-8A35-FB0F17E8A4FA}"/>
    <cellStyle name="40% - Accent1 5 2 2 2 6" xfId="13954" xr:uid="{DE6697D8-D15B-4F8D-9A41-1B7740425711}"/>
    <cellStyle name="40% - Accent1 5 2 2 3" xfId="13955" xr:uid="{25D9B20B-C403-40FD-9E1B-7AB3337E8DB2}"/>
    <cellStyle name="40% - Accent1 5 2 2 3 2" xfId="13956" xr:uid="{7114AE60-1B9E-43FB-9247-2BBD6500902E}"/>
    <cellStyle name="40% - Accent1 5 2 2 3 2 2" xfId="13957" xr:uid="{928BA138-A84D-4919-86F0-091F94114629}"/>
    <cellStyle name="40% - Accent1 5 2 2 3 3" xfId="13958" xr:uid="{5E39C12C-3124-4421-AA25-F0B37C49A0D4}"/>
    <cellStyle name="40% - Accent1 5 2 2 4" xfId="13959" xr:uid="{A5090BED-0B4E-4182-9C77-3F5697E74584}"/>
    <cellStyle name="40% - Accent1 5 2 2 4 2" xfId="13960" xr:uid="{6F5398F3-1BFF-4BF7-9C3D-6996CB0D320B}"/>
    <cellStyle name="40% - Accent1 5 2 2 4 2 2" xfId="13961" xr:uid="{A98FEF81-B419-4F4F-8E80-6EC675D7F33C}"/>
    <cellStyle name="40% - Accent1 5 2 2 4 3" xfId="13962" xr:uid="{161FE7B8-6FEE-412C-A5DB-6D5D6C3FA854}"/>
    <cellStyle name="40% - Accent1 5 2 2 5" xfId="13963" xr:uid="{531DEFB5-0019-4EBF-B767-5B59BCE419F8}"/>
    <cellStyle name="40% - Accent1 5 2 2 5 2" xfId="13964" xr:uid="{B82E3402-7E5A-4B4B-A1BA-BB70F9830FC7}"/>
    <cellStyle name="40% - Accent1 5 2 2 5 2 2" xfId="13965" xr:uid="{B4230B52-E4E6-48B3-87C6-D864028CBBD5}"/>
    <cellStyle name="40% - Accent1 5 2 2 5 3" xfId="13966" xr:uid="{01A1CA4B-8F43-400C-B9C4-48B0D983FA68}"/>
    <cellStyle name="40% - Accent1 5 2 2 6" xfId="13967" xr:uid="{7146545B-9F80-4832-A419-A561E0DD8887}"/>
    <cellStyle name="40% - Accent1 5 2 2 6 2" xfId="13968" xr:uid="{845B8283-4BBD-4474-9D65-2EA26D63C6D4}"/>
    <cellStyle name="40% - Accent1 5 2 2 7" xfId="13969" xr:uid="{EA49404E-32E2-4AB8-98C1-093974EC5A35}"/>
    <cellStyle name="40% - Accent1 5 2 3" xfId="13970" xr:uid="{6DD239D8-6940-4F2D-AFBC-5666E473696B}"/>
    <cellStyle name="40% - Accent1 5 2 3 2" xfId="13971" xr:uid="{5EAE08CD-44B6-49BB-ABE4-8AC0C1CC7690}"/>
    <cellStyle name="40% - Accent1 5 2 3 2 2" xfId="13972" xr:uid="{29F7D611-6D5C-49EC-984B-4BF3683A0E5B}"/>
    <cellStyle name="40% - Accent1 5 2 3 2 2 2" xfId="13973" xr:uid="{E1BE5F01-FF78-4D8C-846E-0030C620BCFF}"/>
    <cellStyle name="40% - Accent1 5 2 3 2 3" xfId="13974" xr:uid="{37D7F277-972B-4A78-B086-693C7B007452}"/>
    <cellStyle name="40% - Accent1 5 2 3 3" xfId="13975" xr:uid="{A41B676B-1816-43C5-B0E9-2CC4F19CD893}"/>
    <cellStyle name="40% - Accent1 5 2 3 3 2" xfId="13976" xr:uid="{41B80618-FA84-4A99-91C3-66EFF3161395}"/>
    <cellStyle name="40% - Accent1 5 2 3 3 2 2" xfId="13977" xr:uid="{62F86076-F9C3-4070-90DB-80902886F4F1}"/>
    <cellStyle name="40% - Accent1 5 2 3 3 3" xfId="13978" xr:uid="{EE94B46D-452D-4882-BCA8-78E1C63639F3}"/>
    <cellStyle name="40% - Accent1 5 2 3 4" xfId="13979" xr:uid="{58882856-3C48-4612-A014-5D4535486686}"/>
    <cellStyle name="40% - Accent1 5 2 3 4 2" xfId="13980" xr:uid="{DC7AD142-FC58-41C5-9994-2BA4FA82A689}"/>
    <cellStyle name="40% - Accent1 5 2 3 4 2 2" xfId="13981" xr:uid="{C4F93336-44E1-4046-8679-F90A9EE641A6}"/>
    <cellStyle name="40% - Accent1 5 2 3 4 3" xfId="13982" xr:uid="{C74C50E0-21C5-4DE0-BED3-A83F4A3986C3}"/>
    <cellStyle name="40% - Accent1 5 2 3 5" xfId="13983" xr:uid="{979CB466-1410-4B9B-94CD-4A05949FBCD9}"/>
    <cellStyle name="40% - Accent1 5 2 3 5 2" xfId="13984" xr:uid="{90C83B36-60AB-4DDF-9C9B-D48D8DDAC7E8}"/>
    <cellStyle name="40% - Accent1 5 2 3 6" xfId="13985" xr:uid="{6080F1B0-1D93-4E2B-ACC2-8EB93CE704FB}"/>
    <cellStyle name="40% - Accent1 5 2 4" xfId="13986" xr:uid="{445EB67B-7453-4D33-9B0A-18AA9F98BC60}"/>
    <cellStyle name="40% - Accent1 5 2 4 2" xfId="13987" xr:uid="{B67763DA-317D-4C19-871B-DDA84D279EF9}"/>
    <cellStyle name="40% - Accent1 5 2 4 2 2" xfId="13988" xr:uid="{3E839226-95D3-4EE7-91C9-8F8321E51B16}"/>
    <cellStyle name="40% - Accent1 5 2 4 3" xfId="13989" xr:uid="{D5B4F6CB-6AFC-47F1-84DF-D19D04684D3F}"/>
    <cellStyle name="40% - Accent1 5 2 5" xfId="13990" xr:uid="{C5609AAB-7866-4B69-A3C3-EF25E2E12BF5}"/>
    <cellStyle name="40% - Accent1 5 2 5 2" xfId="13991" xr:uid="{A8FB3382-8A9C-4FD8-A4FD-6A2255DD9ADC}"/>
    <cellStyle name="40% - Accent1 5 2 5 2 2" xfId="13992" xr:uid="{36E0C44E-AA45-45DC-9F79-BCEC54C64BBE}"/>
    <cellStyle name="40% - Accent1 5 2 5 3" xfId="13993" xr:uid="{2606A9DE-7FF8-4698-B116-E77EB3C888D5}"/>
    <cellStyle name="40% - Accent1 5 2 6" xfId="13994" xr:uid="{334490CA-F82A-4B0A-A50E-2BB88FFB6F67}"/>
    <cellStyle name="40% - Accent1 5 2 6 2" xfId="13995" xr:uid="{C70850A0-FD32-4E63-817E-AA7648BA7779}"/>
    <cellStyle name="40% - Accent1 5 2 6 2 2" xfId="13996" xr:uid="{9F3FC3D0-4197-475F-B70A-0FDA9A9631D1}"/>
    <cellStyle name="40% - Accent1 5 2 6 3" xfId="13997" xr:uid="{EC6A8919-C102-46C4-9B9B-C5C96EAD32FB}"/>
    <cellStyle name="40% - Accent1 5 2 7" xfId="13998" xr:uid="{8E8ED86B-B148-4DE4-94C7-FC3F151CE23F}"/>
    <cellStyle name="40% - Accent1 5 2 7 2" xfId="13999" xr:uid="{9A5A3298-722E-4D31-91AD-142BCCA7C9C9}"/>
    <cellStyle name="40% - Accent1 5 2 8" xfId="14000" xr:uid="{6D836BEE-3546-46B2-BD03-34316D053C2A}"/>
    <cellStyle name="40% - Accent1 5 3" xfId="14001" xr:uid="{DBF7F0C6-9E8E-4E63-BD83-0D9986F8AEDB}"/>
    <cellStyle name="40% - Accent1 5 3 2" xfId="14002" xr:uid="{864FF140-4D21-44F5-81C4-56E56CDD2F09}"/>
    <cellStyle name="40% - Accent1 5 3 2 2" xfId="14003" xr:uid="{912604ED-087A-48A7-9DE9-1AAC402EF672}"/>
    <cellStyle name="40% - Accent1 5 3 2 2 2" xfId="14004" xr:uid="{BE089540-DDC5-49B2-99BC-113B658DE3BF}"/>
    <cellStyle name="40% - Accent1 5 3 2 2 2 2" xfId="14005" xr:uid="{3EF94295-F2C3-4911-A664-B85AB6525C10}"/>
    <cellStyle name="40% - Accent1 5 3 2 2 2 2 2" xfId="14006" xr:uid="{D70F7E6B-AD48-4D8F-B683-9FA02A6277D7}"/>
    <cellStyle name="40% - Accent1 5 3 2 2 2 3" xfId="14007" xr:uid="{D81349C4-F4CF-4BB8-B94F-3820CE594AA4}"/>
    <cellStyle name="40% - Accent1 5 3 2 2 3" xfId="14008" xr:uid="{9A84C24B-9C34-4B9E-BFCA-431121178A0D}"/>
    <cellStyle name="40% - Accent1 5 3 2 2 3 2" xfId="14009" xr:uid="{E84072B3-E0FF-4313-9992-C1476E6AB2A4}"/>
    <cellStyle name="40% - Accent1 5 3 2 2 3 2 2" xfId="14010" xr:uid="{33710F1C-088F-4CFA-88E8-83D2B1109409}"/>
    <cellStyle name="40% - Accent1 5 3 2 2 3 3" xfId="14011" xr:uid="{3080FEE6-4794-4A72-91AF-53B3EE33E32D}"/>
    <cellStyle name="40% - Accent1 5 3 2 2 4" xfId="14012" xr:uid="{F268B523-2BC7-4440-9C95-191FF1CFCA95}"/>
    <cellStyle name="40% - Accent1 5 3 2 2 4 2" xfId="14013" xr:uid="{9CAB9207-DD16-4120-89AA-C55EF7CBD1FC}"/>
    <cellStyle name="40% - Accent1 5 3 2 2 4 2 2" xfId="14014" xr:uid="{06A44A69-8CC7-4705-A806-EF07012B5611}"/>
    <cellStyle name="40% - Accent1 5 3 2 2 4 3" xfId="14015" xr:uid="{50218AD5-AB27-455D-A094-0C3B53A261D1}"/>
    <cellStyle name="40% - Accent1 5 3 2 2 5" xfId="14016" xr:uid="{E42864FE-C38F-480D-BE7B-91A1E7C7EE07}"/>
    <cellStyle name="40% - Accent1 5 3 2 2 5 2" xfId="14017" xr:uid="{27E7B8D3-CA24-4F13-83F8-776CB80BC801}"/>
    <cellStyle name="40% - Accent1 5 3 2 2 6" xfId="14018" xr:uid="{0CA38B57-C8CF-4543-A43D-10EEAF1A44A2}"/>
    <cellStyle name="40% - Accent1 5 3 2 3" xfId="14019" xr:uid="{66C9A446-200A-458A-9D84-9A5B80032D54}"/>
    <cellStyle name="40% - Accent1 5 3 2 3 2" xfId="14020" xr:uid="{4AFAA75D-7314-4565-9853-8BCA8A786621}"/>
    <cellStyle name="40% - Accent1 5 3 2 3 2 2" xfId="14021" xr:uid="{1C5E994B-E2CB-4B71-B419-47230821510A}"/>
    <cellStyle name="40% - Accent1 5 3 2 3 3" xfId="14022" xr:uid="{8B8AF510-9A1E-4051-9281-02702437B910}"/>
    <cellStyle name="40% - Accent1 5 3 2 4" xfId="14023" xr:uid="{98FEE0BF-0ED1-48A9-AC29-FC74E2207143}"/>
    <cellStyle name="40% - Accent1 5 3 2 4 2" xfId="14024" xr:uid="{68CCCCCD-97BB-40E8-A8C3-2DCA830BE6A9}"/>
    <cellStyle name="40% - Accent1 5 3 2 4 2 2" xfId="14025" xr:uid="{D0E544C8-B5C7-44EB-A666-C4A97FCBB995}"/>
    <cellStyle name="40% - Accent1 5 3 2 4 3" xfId="14026" xr:uid="{ADCDA413-9E39-4492-B5EE-6666BCE3BAC7}"/>
    <cellStyle name="40% - Accent1 5 3 2 5" xfId="14027" xr:uid="{D5CB72F7-4D25-4FC7-BEAA-ECB886D3FDC5}"/>
    <cellStyle name="40% - Accent1 5 3 2 5 2" xfId="14028" xr:uid="{AB6E7B85-BDD2-4BAF-9ACD-DF69B37FA740}"/>
    <cellStyle name="40% - Accent1 5 3 2 5 2 2" xfId="14029" xr:uid="{5DC60042-E171-42C8-9F50-7F4D8405D298}"/>
    <cellStyle name="40% - Accent1 5 3 2 5 3" xfId="14030" xr:uid="{FF7C7C90-68B5-4C77-84A5-C6E6712AE581}"/>
    <cellStyle name="40% - Accent1 5 3 2 6" xfId="14031" xr:uid="{669D6ADE-8B9E-4208-8099-9107218752C6}"/>
    <cellStyle name="40% - Accent1 5 3 2 6 2" xfId="14032" xr:uid="{98565A7E-3970-45D4-AAFA-BEBBD9041F7A}"/>
    <cellStyle name="40% - Accent1 5 3 2 7" xfId="14033" xr:uid="{080F484F-61D6-421B-8829-9424C8621645}"/>
    <cellStyle name="40% - Accent1 5 3 3" xfId="14034" xr:uid="{B182B452-0287-4348-AB6D-E7981DBE9128}"/>
    <cellStyle name="40% - Accent1 5 3 3 2" xfId="14035" xr:uid="{C517E2C9-F159-4ACF-BBF2-77DB5002C095}"/>
    <cellStyle name="40% - Accent1 5 3 3 2 2" xfId="14036" xr:uid="{6445B1A2-B158-402B-8581-FA7943FD6BEE}"/>
    <cellStyle name="40% - Accent1 5 3 3 2 2 2" xfId="14037" xr:uid="{F3B7FD57-B250-4071-B63D-185175C74871}"/>
    <cellStyle name="40% - Accent1 5 3 3 2 3" xfId="14038" xr:uid="{4652A199-2B3B-41A2-97D1-967AE4D78D93}"/>
    <cellStyle name="40% - Accent1 5 3 3 3" xfId="14039" xr:uid="{2E05691F-A077-4062-836E-C5D98B9E128E}"/>
    <cellStyle name="40% - Accent1 5 3 3 3 2" xfId="14040" xr:uid="{097B0BA7-8ECA-49FB-98A2-BE5C6896ED95}"/>
    <cellStyle name="40% - Accent1 5 3 3 3 2 2" xfId="14041" xr:uid="{5481CCE1-F2B3-4F8F-9AB4-1CEEFC73A10E}"/>
    <cellStyle name="40% - Accent1 5 3 3 3 3" xfId="14042" xr:uid="{101CD308-57C4-45E2-9A7B-876D896950C7}"/>
    <cellStyle name="40% - Accent1 5 3 3 4" xfId="14043" xr:uid="{962AFFC8-70EE-47BA-81CC-673CCE76EEFE}"/>
    <cellStyle name="40% - Accent1 5 3 3 4 2" xfId="14044" xr:uid="{767E1E1A-8434-4FA4-953A-4E7437C4B567}"/>
    <cellStyle name="40% - Accent1 5 3 3 4 2 2" xfId="14045" xr:uid="{3195F561-5FD2-4E94-86F3-905A34C36073}"/>
    <cellStyle name="40% - Accent1 5 3 3 4 3" xfId="14046" xr:uid="{E1A30E03-E338-4011-B66B-9E5E3D1D7822}"/>
    <cellStyle name="40% - Accent1 5 3 3 5" xfId="14047" xr:uid="{A5F3D11A-E7CA-4AC4-AB7D-46CF3F8A0170}"/>
    <cellStyle name="40% - Accent1 5 3 3 5 2" xfId="14048" xr:uid="{86A10749-EAB6-423E-AE16-950FC0080471}"/>
    <cellStyle name="40% - Accent1 5 3 3 6" xfId="14049" xr:uid="{4F458E37-A070-4D82-B0D4-B70AD43B05A0}"/>
    <cellStyle name="40% - Accent1 5 3 4" xfId="14050" xr:uid="{0660AAD1-7838-45E9-A46D-5C0F84FD1110}"/>
    <cellStyle name="40% - Accent1 5 3 4 2" xfId="14051" xr:uid="{019F46E9-5911-4DC3-873F-AB3BE8D2F0AD}"/>
    <cellStyle name="40% - Accent1 5 3 4 2 2" xfId="14052" xr:uid="{3ED82DFC-D562-4EB3-8828-9DFADE6C6FD3}"/>
    <cellStyle name="40% - Accent1 5 3 4 3" xfId="14053" xr:uid="{719B2668-6184-4041-A710-38A14BE979EC}"/>
    <cellStyle name="40% - Accent1 5 3 5" xfId="14054" xr:uid="{548F8017-5C49-4574-8A49-652DDFD3AFB5}"/>
    <cellStyle name="40% - Accent1 5 3 5 2" xfId="14055" xr:uid="{5D52CB8C-76DE-4356-98B7-BFCF602A9B2B}"/>
    <cellStyle name="40% - Accent1 5 3 5 2 2" xfId="14056" xr:uid="{DFA4B6EF-DE76-4327-964A-A6CF4917E5E9}"/>
    <cellStyle name="40% - Accent1 5 3 5 3" xfId="14057" xr:uid="{A221479E-72FC-456E-849C-3B799CDDDA69}"/>
    <cellStyle name="40% - Accent1 5 3 6" xfId="14058" xr:uid="{3998E395-2270-457E-A385-5B382EC2C3F3}"/>
    <cellStyle name="40% - Accent1 5 3 6 2" xfId="14059" xr:uid="{6DD73E1E-500A-4A85-8891-BDB7467F3569}"/>
    <cellStyle name="40% - Accent1 5 3 6 2 2" xfId="14060" xr:uid="{567DBE85-A20A-4FD5-9C11-76F653EAD402}"/>
    <cellStyle name="40% - Accent1 5 3 6 3" xfId="14061" xr:uid="{7A31DC0E-B936-4A61-A697-53DCD3A76B19}"/>
    <cellStyle name="40% - Accent1 5 3 7" xfId="14062" xr:uid="{D0100B32-A469-468C-891D-83B796E89E8A}"/>
    <cellStyle name="40% - Accent1 5 3 7 2" xfId="14063" xr:uid="{C039D40D-1CBA-4DEB-A1FD-E7E6C66DDF28}"/>
    <cellStyle name="40% - Accent1 5 3 8" xfId="14064" xr:uid="{B350A842-8234-438B-8D5D-9E10642C4868}"/>
    <cellStyle name="40% - Accent1 5 4" xfId="14065" xr:uid="{F89931E5-257B-41AA-BA68-5AA1EA10E6EC}"/>
    <cellStyle name="40% - Accent1 5 4 2" xfId="14066" xr:uid="{3003B546-C16B-453E-8DAA-5BC3F345CA66}"/>
    <cellStyle name="40% - Accent1 5 4 2 2" xfId="14067" xr:uid="{09AED91D-2473-44E6-BCBE-2CDBAAD0421C}"/>
    <cellStyle name="40% - Accent1 5 4 2 2 2" xfId="14068" xr:uid="{A62F673F-C239-4A2C-B189-B4721D41FB41}"/>
    <cellStyle name="40% - Accent1 5 4 2 2 2 2" xfId="14069" xr:uid="{3D3285B4-4E1D-44EB-AA73-CE58C9DE560A}"/>
    <cellStyle name="40% - Accent1 5 4 2 2 3" xfId="14070" xr:uid="{17C4DE41-26DE-4E51-A49C-1ED2371D2C1F}"/>
    <cellStyle name="40% - Accent1 5 4 2 3" xfId="14071" xr:uid="{7894B244-E3A4-41B1-B279-3ABE7A0E1A49}"/>
    <cellStyle name="40% - Accent1 5 4 2 3 2" xfId="14072" xr:uid="{C73D5049-048B-4261-BA4B-5E93CD8678F7}"/>
    <cellStyle name="40% - Accent1 5 4 2 3 2 2" xfId="14073" xr:uid="{0FA6CB00-314F-4969-97F4-90E1E80D1EE6}"/>
    <cellStyle name="40% - Accent1 5 4 2 3 3" xfId="14074" xr:uid="{4B220938-2B03-4CDB-806E-824CBD8B35FE}"/>
    <cellStyle name="40% - Accent1 5 4 2 4" xfId="14075" xr:uid="{6C098DBC-8876-4FB9-8963-177290190BD4}"/>
    <cellStyle name="40% - Accent1 5 4 2 4 2" xfId="14076" xr:uid="{B748FEC3-A6F7-47C2-B26E-7FD857F89C12}"/>
    <cellStyle name="40% - Accent1 5 4 2 4 2 2" xfId="14077" xr:uid="{2664CFB5-419F-4C23-8ACE-F7A752CBFDCB}"/>
    <cellStyle name="40% - Accent1 5 4 2 4 3" xfId="14078" xr:uid="{51D713B7-18DE-4724-911F-F0732507C6A5}"/>
    <cellStyle name="40% - Accent1 5 4 2 5" xfId="14079" xr:uid="{6E13CD58-5CF6-443F-BCCB-094D9D733D96}"/>
    <cellStyle name="40% - Accent1 5 4 2 5 2" xfId="14080" xr:uid="{A2FB7EA8-AAB0-42F8-A844-98556A06B172}"/>
    <cellStyle name="40% - Accent1 5 4 2 6" xfId="14081" xr:uid="{42D7E437-CEF4-45C5-AC94-CAD1BBBE774D}"/>
    <cellStyle name="40% - Accent1 5 4 3" xfId="14082" xr:uid="{C5FB0798-3575-4CB6-B530-86ECE4EA700E}"/>
    <cellStyle name="40% - Accent1 5 4 3 2" xfId="14083" xr:uid="{D313C6BF-8A5A-4228-B9EF-1C86287AFABE}"/>
    <cellStyle name="40% - Accent1 5 4 3 2 2" xfId="14084" xr:uid="{E5B1EC69-DDFE-475A-9372-E252B75FBD3F}"/>
    <cellStyle name="40% - Accent1 5 4 3 3" xfId="14085" xr:uid="{6FF37EF9-C94E-4CBB-B65E-0713F3F31D14}"/>
    <cellStyle name="40% - Accent1 5 4 4" xfId="14086" xr:uid="{B30AF682-B731-4AF8-B7FB-5CF07CDA9719}"/>
    <cellStyle name="40% - Accent1 5 4 4 2" xfId="14087" xr:uid="{69C0D788-D0BF-4663-834A-DC7A56661F05}"/>
    <cellStyle name="40% - Accent1 5 4 4 2 2" xfId="14088" xr:uid="{A8012419-2F14-4F3C-A0A5-DC151F6DEE47}"/>
    <cellStyle name="40% - Accent1 5 4 4 3" xfId="14089" xr:uid="{3DC9B6E7-6C9F-41C3-A4AA-FAC55B7FD424}"/>
    <cellStyle name="40% - Accent1 5 4 5" xfId="14090" xr:uid="{9A19B626-59A5-4C3E-99C1-6EC5A5969EA0}"/>
    <cellStyle name="40% - Accent1 5 4 5 2" xfId="14091" xr:uid="{1CAE05FE-E64F-462D-9ADA-36A114EA8498}"/>
    <cellStyle name="40% - Accent1 5 4 5 2 2" xfId="14092" xr:uid="{CB0B6EEA-2B7A-4910-8BAE-3757C4A5B66E}"/>
    <cellStyle name="40% - Accent1 5 4 5 3" xfId="14093" xr:uid="{D85E6F92-B299-4241-A851-CC6C061FBC40}"/>
    <cellStyle name="40% - Accent1 5 4 6" xfId="14094" xr:uid="{84383CEF-A3C4-4098-A10B-103919AA3DE1}"/>
    <cellStyle name="40% - Accent1 5 4 6 2" xfId="14095" xr:uid="{2F315C45-67EC-4610-9A8B-9789DF0073B5}"/>
    <cellStyle name="40% - Accent1 5 4 7" xfId="14096" xr:uid="{8B164927-8C25-4059-B140-C4EB516DF6FF}"/>
    <cellStyle name="40% - Accent1 5 5" xfId="14097" xr:uid="{10E86C99-969D-4035-9C1C-BD205DC2BDE8}"/>
    <cellStyle name="40% - Accent1 5 5 2" xfId="14098" xr:uid="{A7C7D00A-F5E6-44AF-8F9C-35CB22E0A624}"/>
    <cellStyle name="40% - Accent1 5 5 2 2" xfId="14099" xr:uid="{676D64CD-DF26-440A-86EB-1998ABDB9C13}"/>
    <cellStyle name="40% - Accent1 5 5 2 2 2" xfId="14100" xr:uid="{0B83E7F2-722A-4017-BF96-22975EE07C19}"/>
    <cellStyle name="40% - Accent1 5 5 2 2 2 2" xfId="14101" xr:uid="{4E082243-47B9-4EB0-BC97-A9FB682D6C8F}"/>
    <cellStyle name="40% - Accent1 5 5 2 2 3" xfId="14102" xr:uid="{6A8F0786-F33C-4DCC-B5D2-88BEA2150E49}"/>
    <cellStyle name="40% - Accent1 5 5 2 3" xfId="14103" xr:uid="{FEC1CBBB-53D3-40E4-B37B-81F870B46652}"/>
    <cellStyle name="40% - Accent1 5 5 2 3 2" xfId="14104" xr:uid="{81F70101-1095-4706-9298-782E698E99C8}"/>
    <cellStyle name="40% - Accent1 5 5 2 3 2 2" xfId="14105" xr:uid="{3E3DB0F8-AABE-4ADB-8E22-1607271DB9CE}"/>
    <cellStyle name="40% - Accent1 5 5 2 3 3" xfId="14106" xr:uid="{25C7F40B-042F-4E81-B936-586CDC4FF10A}"/>
    <cellStyle name="40% - Accent1 5 5 2 4" xfId="14107" xr:uid="{AA5F32B3-A871-443B-B2DD-CE83FB16C72C}"/>
    <cellStyle name="40% - Accent1 5 5 2 4 2" xfId="14108" xr:uid="{814EBC39-F3A6-4FA7-B173-54A8277C3DFB}"/>
    <cellStyle name="40% - Accent1 5 5 2 4 2 2" xfId="14109" xr:uid="{12749253-721F-4AEE-AB15-20D4D2BC4701}"/>
    <cellStyle name="40% - Accent1 5 5 2 4 3" xfId="14110" xr:uid="{6AB60383-3063-4DB5-9F76-0D9A60D6021B}"/>
    <cellStyle name="40% - Accent1 5 5 2 5" xfId="14111" xr:uid="{76067D10-A405-4636-8BA2-2EEC70FE34B3}"/>
    <cellStyle name="40% - Accent1 5 5 2 5 2" xfId="14112" xr:uid="{65CA4734-5B13-4E5A-8861-DD044EEA5C03}"/>
    <cellStyle name="40% - Accent1 5 5 2 6" xfId="14113" xr:uid="{D2E0F4F3-CBB2-41EE-8E36-674053399177}"/>
    <cellStyle name="40% - Accent1 5 5 3" xfId="14114" xr:uid="{09D38100-07B5-4679-9626-78AA9C17F774}"/>
    <cellStyle name="40% - Accent1 5 5 3 2" xfId="14115" xr:uid="{DC0C0456-8353-4894-8175-9A28D50FC5B8}"/>
    <cellStyle name="40% - Accent1 5 5 3 2 2" xfId="14116" xr:uid="{EF213084-E729-41FD-89F7-8861CE7A545E}"/>
    <cellStyle name="40% - Accent1 5 5 3 3" xfId="14117" xr:uid="{9BE8A285-D37D-4008-8F39-E36EACB7AC63}"/>
    <cellStyle name="40% - Accent1 5 5 4" xfId="14118" xr:uid="{2B742D90-5C0E-48CD-AA48-A419A6747947}"/>
    <cellStyle name="40% - Accent1 5 5 4 2" xfId="14119" xr:uid="{26375297-4071-4F28-87C8-F115BCB63F06}"/>
    <cellStyle name="40% - Accent1 5 5 4 2 2" xfId="14120" xr:uid="{C3B92506-22B3-4646-9FA9-350455A56D15}"/>
    <cellStyle name="40% - Accent1 5 5 4 3" xfId="14121" xr:uid="{C0C2D223-EFCB-43B9-9B27-13E445CCDD77}"/>
    <cellStyle name="40% - Accent1 5 5 5" xfId="14122" xr:uid="{19B8DAF0-A39E-483D-B78D-33E9EB8B0C96}"/>
    <cellStyle name="40% - Accent1 5 5 5 2" xfId="14123" xr:uid="{BCD7B811-9657-4DC1-95DC-7F100452C67A}"/>
    <cellStyle name="40% - Accent1 5 5 5 2 2" xfId="14124" xr:uid="{B1EC54A9-0FE8-41A8-B109-D169C109F824}"/>
    <cellStyle name="40% - Accent1 5 5 5 3" xfId="14125" xr:uid="{2550B309-F66A-4063-975A-0A33ED856212}"/>
    <cellStyle name="40% - Accent1 5 5 6" xfId="14126" xr:uid="{59E0BC6C-67EC-42CC-8558-3C36E11F57CB}"/>
    <cellStyle name="40% - Accent1 5 5 6 2" xfId="14127" xr:uid="{F6EDAD21-5C3A-422B-9D28-423B9ADEDBC0}"/>
    <cellStyle name="40% - Accent1 5 5 7" xfId="14128" xr:uid="{53DB36B9-5684-4D92-BDF7-BBD6EA816965}"/>
    <cellStyle name="40% - Accent1 5 6" xfId="14129" xr:uid="{1EA08A29-81AC-4A5E-B702-78CE21AAC757}"/>
    <cellStyle name="40% - Accent1 5 6 2" xfId="14130" xr:uid="{3C839622-EF23-4F8F-9362-0454A88FB00C}"/>
    <cellStyle name="40% - Accent1 5 6 2 2" xfId="14131" xr:uid="{7FE18E14-B842-4342-9FE0-38D155C08EC2}"/>
    <cellStyle name="40% - Accent1 5 6 2 2 2" xfId="14132" xr:uid="{453AEC8E-5E1A-4339-975A-0FA21AC19B59}"/>
    <cellStyle name="40% - Accent1 5 6 2 3" xfId="14133" xr:uid="{808A09BD-F166-424A-B3C3-A6C54A25BDEC}"/>
    <cellStyle name="40% - Accent1 5 6 3" xfId="14134" xr:uid="{772472D8-4986-46C5-BE85-A0F5D0A1F641}"/>
    <cellStyle name="40% - Accent1 5 6 3 2" xfId="14135" xr:uid="{9EB083DE-8A37-4C90-BFB9-88861AD4AA07}"/>
    <cellStyle name="40% - Accent1 5 6 3 2 2" xfId="14136" xr:uid="{270C6634-C79A-46FE-A50F-E787CD0F6F73}"/>
    <cellStyle name="40% - Accent1 5 6 3 3" xfId="14137" xr:uid="{C0120300-3688-4FB0-B74E-FA5DC57F3607}"/>
    <cellStyle name="40% - Accent1 5 6 4" xfId="14138" xr:uid="{3C6C3FFC-FF6B-488F-A70C-CAADE9965E9E}"/>
    <cellStyle name="40% - Accent1 5 6 4 2" xfId="14139" xr:uid="{80DA31B3-0DAD-4962-9805-9655698864FA}"/>
    <cellStyle name="40% - Accent1 5 6 4 2 2" xfId="14140" xr:uid="{A5F77DFF-8B1C-4510-86EF-C871903CF40D}"/>
    <cellStyle name="40% - Accent1 5 6 4 3" xfId="14141" xr:uid="{5C6F3ED1-F370-4471-A4A3-65AD232042FD}"/>
    <cellStyle name="40% - Accent1 5 6 5" xfId="14142" xr:uid="{0D55B131-8CED-4A0B-A5C5-B9EA7F6CCDC0}"/>
    <cellStyle name="40% - Accent1 5 6 5 2" xfId="14143" xr:uid="{5414C94D-25C5-402C-A0FD-C02A79591ED2}"/>
    <cellStyle name="40% - Accent1 5 6 6" xfId="14144" xr:uid="{7F80E111-4F9C-434C-B0C0-B2AACE44391D}"/>
    <cellStyle name="40% - Accent1 5 7" xfId="14145" xr:uid="{F91ED5E0-CD31-4C2B-9E0D-E1BE45A97D1D}"/>
    <cellStyle name="40% - Accent1 5 7 2" xfId="14146" xr:uid="{E783E2D3-C9F2-4CA9-9873-D13EFCAF1C8A}"/>
    <cellStyle name="40% - Accent1 5 7 2 2" xfId="14147" xr:uid="{D8C6F1E3-1EC8-4210-8303-1B12996F57AC}"/>
    <cellStyle name="40% - Accent1 5 7 2 2 2" xfId="14148" xr:uid="{BAF0C701-E141-4506-A77D-D7F56FE24DF1}"/>
    <cellStyle name="40% - Accent1 5 7 2 3" xfId="14149" xr:uid="{94A1CB66-1ACA-427C-9296-DD32D213DBB4}"/>
    <cellStyle name="40% - Accent1 5 7 3" xfId="14150" xr:uid="{E5618E93-9A3E-4A1C-97A2-14AF9FE6AE1E}"/>
    <cellStyle name="40% - Accent1 5 7 3 2" xfId="14151" xr:uid="{AC518640-A39A-468F-9A5F-487B305E2624}"/>
    <cellStyle name="40% - Accent1 5 7 3 2 2" xfId="14152" xr:uid="{5D2625EE-C25A-4007-AC70-2F0CDC87E34E}"/>
    <cellStyle name="40% - Accent1 5 7 3 3" xfId="14153" xr:uid="{4093F1B3-8E3F-4A24-AE72-82C832AD795B}"/>
    <cellStyle name="40% - Accent1 5 7 4" xfId="14154" xr:uid="{F476532A-4BDC-4B11-9386-6E0C6E140770}"/>
    <cellStyle name="40% - Accent1 5 7 4 2" xfId="14155" xr:uid="{9ED7C3E5-FCFE-4DE9-AEC2-C2EFB5BDA014}"/>
    <cellStyle name="40% - Accent1 5 7 4 2 2" xfId="14156" xr:uid="{253B5801-8441-4B2E-A8AA-415ABA711B44}"/>
    <cellStyle name="40% - Accent1 5 7 4 3" xfId="14157" xr:uid="{A220A9EA-37CF-490B-AE36-383477099AB5}"/>
    <cellStyle name="40% - Accent1 5 7 5" xfId="14158" xr:uid="{126BDDC9-60B6-4ED9-B1A5-DD43728B880F}"/>
    <cellStyle name="40% - Accent1 5 7 5 2" xfId="14159" xr:uid="{8B2C7AE6-6B66-4250-9136-AB9E4F871D17}"/>
    <cellStyle name="40% - Accent1 5 7 6" xfId="14160" xr:uid="{B0D3D6AE-FE84-4190-9E59-89695EA57FF0}"/>
    <cellStyle name="40% - Accent1 5 8" xfId="14161" xr:uid="{8E7C9478-CC2A-4E5B-84C0-56DE07F5CA90}"/>
    <cellStyle name="40% - Accent1 5 8 2" xfId="14162" xr:uid="{2E909E25-17E9-4398-AAAE-E561C5A854BF}"/>
    <cellStyle name="40% - Accent1 5 8 2 2" xfId="14163" xr:uid="{DAD1E945-172E-4A35-A0EA-99EC83E6CA24}"/>
    <cellStyle name="40% - Accent1 5 8 2 2 2" xfId="14164" xr:uid="{13E5A3F9-1AAE-473E-85EA-54708A20F3A4}"/>
    <cellStyle name="40% - Accent1 5 8 2 3" xfId="14165" xr:uid="{87288574-E046-4E2D-970C-1CB9F4F202B6}"/>
    <cellStyle name="40% - Accent1 5 8 3" xfId="14166" xr:uid="{78BF3176-674A-47E7-9685-4020FDE5ECA8}"/>
    <cellStyle name="40% - Accent1 5 8 3 2" xfId="14167" xr:uid="{A2B59121-6D8F-4450-B0D7-AFDAF68B0D81}"/>
    <cellStyle name="40% - Accent1 5 8 3 2 2" xfId="14168" xr:uid="{3E891D3C-DC43-411B-8649-A4D27752FDF5}"/>
    <cellStyle name="40% - Accent1 5 8 3 3" xfId="14169" xr:uid="{5E3B5FC1-DF57-4800-B4D0-2517692E3301}"/>
    <cellStyle name="40% - Accent1 5 8 4" xfId="14170" xr:uid="{093BBBDB-8E60-41EB-8C84-66C76ECE3765}"/>
    <cellStyle name="40% - Accent1 5 8 4 2" xfId="14171" xr:uid="{DDCFD904-5981-4385-9BCE-31E2F75C170B}"/>
    <cellStyle name="40% - Accent1 5 8 4 2 2" xfId="14172" xr:uid="{C9CF8B4F-08AB-4774-A68C-5FA2FCC28B29}"/>
    <cellStyle name="40% - Accent1 5 8 4 3" xfId="14173" xr:uid="{ADC0A3D8-5B26-4BCA-942A-8E24942907F4}"/>
    <cellStyle name="40% - Accent1 5 8 5" xfId="14174" xr:uid="{040CA9EF-FD63-4C62-86CA-E333268A5120}"/>
    <cellStyle name="40% - Accent1 5 8 5 2" xfId="14175" xr:uid="{8E8C0671-D37F-4E04-8906-02A1DF6F82C9}"/>
    <cellStyle name="40% - Accent1 5 8 6" xfId="14176" xr:uid="{6E727924-B2D8-4F4A-B69B-788AC612754B}"/>
    <cellStyle name="40% - Accent1 5 9" xfId="14177" xr:uid="{0EBCC579-AFE9-4C85-A53C-137A26010131}"/>
    <cellStyle name="40% - Accent1 5 9 2" xfId="14178" xr:uid="{EAC17B20-67DD-4B64-A198-A2C54C2E38C1}"/>
    <cellStyle name="40% - Accent1 5 9 2 2" xfId="14179" xr:uid="{DD0B2D62-D01D-4BF7-AC94-935E021D314C}"/>
    <cellStyle name="40% - Accent1 5 9 2 2 2" xfId="14180" xr:uid="{B0A60F1B-48D7-4FA8-B492-D924684C28C5}"/>
    <cellStyle name="40% - Accent1 5 9 2 3" xfId="14181" xr:uid="{934FFA01-5DD9-4E88-8961-208C2726BD1C}"/>
    <cellStyle name="40% - Accent1 5 9 3" xfId="14182" xr:uid="{A997ACE8-76C8-492C-9AA9-D36537CDE2C3}"/>
    <cellStyle name="40% - Accent1 5 9 3 2" xfId="14183" xr:uid="{E9303257-2005-477C-AC8E-10796424BD9E}"/>
    <cellStyle name="40% - Accent1 5 9 3 2 2" xfId="14184" xr:uid="{E4235327-CF05-49F6-A6C0-3223A16B6473}"/>
    <cellStyle name="40% - Accent1 5 9 3 3" xfId="14185" xr:uid="{546A22C7-A538-473D-AB53-A7DD958BB8A8}"/>
    <cellStyle name="40% - Accent1 5 9 4" xfId="14186" xr:uid="{2467B86F-AEB9-474F-9503-57F4AFAD5EBC}"/>
    <cellStyle name="40% - Accent1 5 9 4 2" xfId="14187" xr:uid="{5BD6D48A-86DA-4278-B04F-728D9D799799}"/>
    <cellStyle name="40% - Accent1 5 9 4 2 2" xfId="14188" xr:uid="{F65020E7-CDC8-4C21-9C9B-EBED2F1C6A5E}"/>
    <cellStyle name="40% - Accent1 5 9 4 3" xfId="14189" xr:uid="{52BF7C0A-A583-4918-853C-8BFB64664E22}"/>
    <cellStyle name="40% - Accent1 5 9 5" xfId="14190" xr:uid="{53480610-45DC-4798-ADB5-01ADBFD1041D}"/>
    <cellStyle name="40% - Accent1 5 9 5 2" xfId="14191" xr:uid="{0469EA20-9E9E-4B87-B606-71C0580E1B19}"/>
    <cellStyle name="40% - Accent1 5 9 6" xfId="14192" xr:uid="{A2316AE6-75E8-4AE8-9401-D6E19A8621E0}"/>
    <cellStyle name="40% - Accent1 6" xfId="14193" xr:uid="{DD1FC96D-65F2-4BD4-8795-B15049736854}"/>
    <cellStyle name="40% - Accent1 6 10" xfId="14194" xr:uid="{D185C975-C010-4CB5-AD81-558FA65D1E3B}"/>
    <cellStyle name="40% - Accent1 6 10 2" xfId="14195" xr:uid="{52DC5DCD-CE68-4359-94BE-812AE5AD0BD1}"/>
    <cellStyle name="40% - Accent1 6 10 2 2" xfId="14196" xr:uid="{D9EAEF20-32F2-4C81-9AE1-A48285531048}"/>
    <cellStyle name="40% - Accent1 6 10 2 2 2" xfId="14197" xr:uid="{C17243B0-18F6-4BD8-8896-CC666FB7AD5C}"/>
    <cellStyle name="40% - Accent1 6 10 2 3" xfId="14198" xr:uid="{6B107D08-C2AC-4BC2-BF91-DC1AC4080B70}"/>
    <cellStyle name="40% - Accent1 6 10 3" xfId="14199" xr:uid="{069EBEE6-CB9A-4F92-BAEF-637814AAA1B3}"/>
    <cellStyle name="40% - Accent1 6 10 3 2" xfId="14200" xr:uid="{89E2C82F-C655-468D-9040-9B63E697C106}"/>
    <cellStyle name="40% - Accent1 6 10 3 2 2" xfId="14201" xr:uid="{FDB0870B-F08B-4F74-A3C9-1F5C7FBE0166}"/>
    <cellStyle name="40% - Accent1 6 10 3 3" xfId="14202" xr:uid="{5F28F825-F47C-4F06-8400-779999416DA8}"/>
    <cellStyle name="40% - Accent1 6 10 4" xfId="14203" xr:uid="{DDB2438C-EA5A-4C56-A451-785FC31E4784}"/>
    <cellStyle name="40% - Accent1 6 10 4 2" xfId="14204" xr:uid="{AEDB08DA-BFAC-4CB4-9457-18EA24A0CAAC}"/>
    <cellStyle name="40% - Accent1 6 10 4 2 2" xfId="14205" xr:uid="{9FDE193D-D69F-4762-BF18-AD47CEB91794}"/>
    <cellStyle name="40% - Accent1 6 10 4 3" xfId="14206" xr:uid="{ABAE1040-AAED-4E88-A65F-E1DFD9B7FCFD}"/>
    <cellStyle name="40% - Accent1 6 10 5" xfId="14207" xr:uid="{B0F6CF7B-E61C-41E5-A4F2-5ACB93546DD2}"/>
    <cellStyle name="40% - Accent1 6 10 5 2" xfId="14208" xr:uid="{DCFE791E-C885-40D9-AE8A-AB3F4E33889C}"/>
    <cellStyle name="40% - Accent1 6 10 6" xfId="14209" xr:uid="{B6BE1CFC-F88B-4531-AAE7-E9E2833E20A5}"/>
    <cellStyle name="40% - Accent1 6 11" xfId="14210" xr:uid="{415202C7-2485-456B-A145-AFDE9FF82C8D}"/>
    <cellStyle name="40% - Accent1 6 11 2" xfId="14211" xr:uid="{77857F58-8F92-40E1-AF4C-B186AB7721A1}"/>
    <cellStyle name="40% - Accent1 6 11 2 2" xfId="14212" xr:uid="{279F34BD-0200-4511-8AC3-8D392EE7E248}"/>
    <cellStyle name="40% - Accent1 6 11 3" xfId="14213" xr:uid="{6550EFF8-A6BD-4AF8-B4A3-5FEA48289709}"/>
    <cellStyle name="40% - Accent1 6 12" xfId="14214" xr:uid="{26442740-733F-4945-8BAE-1293D7931969}"/>
    <cellStyle name="40% - Accent1 6 12 2" xfId="14215" xr:uid="{1522E5F0-A4DC-412A-8EE4-57594F36AEEE}"/>
    <cellStyle name="40% - Accent1 6 12 2 2" xfId="14216" xr:uid="{2C14C7BC-5E18-4F74-BB62-70F50EBF4DFF}"/>
    <cellStyle name="40% - Accent1 6 12 3" xfId="14217" xr:uid="{B450FCC9-3AC8-44A9-BD36-05D8E60CBC80}"/>
    <cellStyle name="40% - Accent1 6 13" xfId="14218" xr:uid="{27BBAA6B-AFBB-49AA-AED4-C25E7790A251}"/>
    <cellStyle name="40% - Accent1 6 13 2" xfId="14219" xr:uid="{E2C7B18A-F487-4EDA-BC32-904FDC2CDD08}"/>
    <cellStyle name="40% - Accent1 6 13 2 2" xfId="14220" xr:uid="{291F93E1-547C-42EF-823B-B8AF8C8479EE}"/>
    <cellStyle name="40% - Accent1 6 13 3" xfId="14221" xr:uid="{AA16A5E1-A6E1-4961-A22D-E41ADEAF6661}"/>
    <cellStyle name="40% - Accent1 6 14" xfId="14222" xr:uid="{FFCCD4CC-7869-429C-AA26-6C8BB76C355C}"/>
    <cellStyle name="40% - Accent1 6 14 2" xfId="14223" xr:uid="{C87847DD-C976-4948-AD8F-F9BE389929CE}"/>
    <cellStyle name="40% - Accent1 6 14 2 2" xfId="14224" xr:uid="{FC5C4E97-B909-434A-8F7E-951DC1630DF7}"/>
    <cellStyle name="40% - Accent1 6 14 3" xfId="14225" xr:uid="{E5F7EC08-9713-4277-8881-B741455733EE}"/>
    <cellStyle name="40% - Accent1 6 15" xfId="14226" xr:uid="{2F60A9AC-B9DA-4FF0-9B29-DDE24CDEEE16}"/>
    <cellStyle name="40% - Accent1 6 15 2" xfId="14227" xr:uid="{7FD8D547-65BD-4F69-B81B-8AB3DB82BBC2}"/>
    <cellStyle name="40% - Accent1 6 16" xfId="14228" xr:uid="{00705A5E-D68D-46C5-AFCC-EC7EE807F89A}"/>
    <cellStyle name="40% - Accent1 6 2" xfId="14229" xr:uid="{252D1B41-CD37-4A8F-8C0C-C06BCE7B6C6C}"/>
    <cellStyle name="40% - Accent1 6 2 2" xfId="14230" xr:uid="{B653BF18-9A19-45CD-B3A3-720F0132560F}"/>
    <cellStyle name="40% - Accent1 6 2 2 2" xfId="14231" xr:uid="{FD001DA3-8CD8-4F3B-8542-697A96D1BBAA}"/>
    <cellStyle name="40% - Accent1 6 2 2 2 2" xfId="14232" xr:uid="{E384AB24-44CE-445B-BE7B-44B3C192592D}"/>
    <cellStyle name="40% - Accent1 6 2 2 2 2 2" xfId="14233" xr:uid="{25DF4E4D-22C6-4F54-B1D2-928ADDAE51BD}"/>
    <cellStyle name="40% - Accent1 6 2 2 2 2 2 2" xfId="14234" xr:uid="{E78C28C7-FAC8-4244-B024-D5697CC0359A}"/>
    <cellStyle name="40% - Accent1 6 2 2 2 2 3" xfId="14235" xr:uid="{A0829911-B87E-4EA3-AB8F-5867D3694FA2}"/>
    <cellStyle name="40% - Accent1 6 2 2 2 3" xfId="14236" xr:uid="{AD528850-17DE-4B1F-9AEF-EFAFBDC2AF58}"/>
    <cellStyle name="40% - Accent1 6 2 2 2 3 2" xfId="14237" xr:uid="{6675F25F-220A-485C-82BC-E178A65916AA}"/>
    <cellStyle name="40% - Accent1 6 2 2 2 3 2 2" xfId="14238" xr:uid="{EB71AAF6-C4B5-48D7-85A8-965D4ECF66BC}"/>
    <cellStyle name="40% - Accent1 6 2 2 2 3 3" xfId="14239" xr:uid="{7C2363DC-207A-4C43-B30C-8BFA9332DBB7}"/>
    <cellStyle name="40% - Accent1 6 2 2 2 4" xfId="14240" xr:uid="{39D166B7-FBD0-4C75-8E16-E8C6CD5C3A9B}"/>
    <cellStyle name="40% - Accent1 6 2 2 2 4 2" xfId="14241" xr:uid="{D9F01B50-30AC-478C-A21F-94256193845B}"/>
    <cellStyle name="40% - Accent1 6 2 2 2 4 2 2" xfId="14242" xr:uid="{67D5AED6-44F9-444B-A18A-6CA697D945FE}"/>
    <cellStyle name="40% - Accent1 6 2 2 2 4 3" xfId="14243" xr:uid="{0B39DB7B-6510-4345-B1D9-8AA263EBD613}"/>
    <cellStyle name="40% - Accent1 6 2 2 2 5" xfId="14244" xr:uid="{01A74C35-4208-4F2D-BD0E-8AEFE41D1B60}"/>
    <cellStyle name="40% - Accent1 6 2 2 2 5 2" xfId="14245" xr:uid="{1E05A40D-B66B-4BE5-A1FF-FAA5955F002F}"/>
    <cellStyle name="40% - Accent1 6 2 2 2 6" xfId="14246" xr:uid="{02FB3359-930F-4B9A-9E7E-C0074E5FE7E2}"/>
    <cellStyle name="40% - Accent1 6 2 2 3" xfId="14247" xr:uid="{01C56AC6-9BF4-4F9E-8A76-BFC0A18D3DE7}"/>
    <cellStyle name="40% - Accent1 6 2 2 3 2" xfId="14248" xr:uid="{57898754-5488-44E2-AF60-DFBB99ACDADB}"/>
    <cellStyle name="40% - Accent1 6 2 2 3 2 2" xfId="14249" xr:uid="{1D293B58-445D-4F64-968A-854C82EA6712}"/>
    <cellStyle name="40% - Accent1 6 2 2 3 3" xfId="14250" xr:uid="{CE1952C1-DCC0-4F25-8B62-3DDCA145200B}"/>
    <cellStyle name="40% - Accent1 6 2 2 4" xfId="14251" xr:uid="{1344170B-2AFA-4A22-989D-E2332FC6FF4E}"/>
    <cellStyle name="40% - Accent1 6 2 2 4 2" xfId="14252" xr:uid="{A45342DC-4B62-4949-B02B-994D12772D60}"/>
    <cellStyle name="40% - Accent1 6 2 2 4 2 2" xfId="14253" xr:uid="{7499424B-6DCE-45D0-AFD9-20E8710E2C49}"/>
    <cellStyle name="40% - Accent1 6 2 2 4 3" xfId="14254" xr:uid="{184985B4-6582-4FB2-BD75-A9629B76E69E}"/>
    <cellStyle name="40% - Accent1 6 2 2 5" xfId="14255" xr:uid="{4CA6209F-8296-476F-A119-D12FA788B4E8}"/>
    <cellStyle name="40% - Accent1 6 2 2 5 2" xfId="14256" xr:uid="{037FCA90-6150-4922-9417-1DE53193E155}"/>
    <cellStyle name="40% - Accent1 6 2 2 5 2 2" xfId="14257" xr:uid="{CE2C24B7-F6F3-42BE-8B96-CB9069EC1B76}"/>
    <cellStyle name="40% - Accent1 6 2 2 5 3" xfId="14258" xr:uid="{A8ECCB9D-130E-413C-A773-63E08CB23437}"/>
    <cellStyle name="40% - Accent1 6 2 2 6" xfId="14259" xr:uid="{B444B14A-B855-4E30-BCE1-5236BD81A015}"/>
    <cellStyle name="40% - Accent1 6 2 2 6 2" xfId="14260" xr:uid="{8DF3DA3F-BFC0-4C1B-B5A6-C75DDBF8CB78}"/>
    <cellStyle name="40% - Accent1 6 2 2 7" xfId="14261" xr:uid="{3BC71708-DFCB-4F5D-8E56-3AA9AF80DE10}"/>
    <cellStyle name="40% - Accent1 6 2 3" xfId="14262" xr:uid="{10810EB5-93CF-4173-B9CC-78CEFB88EF38}"/>
    <cellStyle name="40% - Accent1 6 2 3 2" xfId="14263" xr:uid="{37ADBF7C-777E-46BF-994A-5117BCA2B0A3}"/>
    <cellStyle name="40% - Accent1 6 2 3 2 2" xfId="14264" xr:uid="{2D43442E-5191-4DBF-BA94-CC0712E8EFBF}"/>
    <cellStyle name="40% - Accent1 6 2 3 2 2 2" xfId="14265" xr:uid="{CC1196CD-F626-435E-8C8E-90785C25693B}"/>
    <cellStyle name="40% - Accent1 6 2 3 2 3" xfId="14266" xr:uid="{E8EE6AD3-D312-4BF0-8B65-EAFDB8575723}"/>
    <cellStyle name="40% - Accent1 6 2 3 3" xfId="14267" xr:uid="{45DB0B68-2DBC-4854-843A-BB83926F20C8}"/>
    <cellStyle name="40% - Accent1 6 2 3 3 2" xfId="14268" xr:uid="{BDE72885-4AC8-44CB-A928-31906A479A3C}"/>
    <cellStyle name="40% - Accent1 6 2 3 3 2 2" xfId="14269" xr:uid="{7423FD94-940C-4041-A9A6-4676859711A7}"/>
    <cellStyle name="40% - Accent1 6 2 3 3 3" xfId="14270" xr:uid="{74B29D2E-5E93-4D88-B6A6-CEC7C98995AC}"/>
    <cellStyle name="40% - Accent1 6 2 3 4" xfId="14271" xr:uid="{FB93199D-1DCB-4EC4-8076-1169E669A9A5}"/>
    <cellStyle name="40% - Accent1 6 2 3 4 2" xfId="14272" xr:uid="{A6C4D46C-FA1D-4755-9736-3B26402A27B8}"/>
    <cellStyle name="40% - Accent1 6 2 3 4 2 2" xfId="14273" xr:uid="{7D1CF577-470B-4C08-855D-86C0DB82EF31}"/>
    <cellStyle name="40% - Accent1 6 2 3 4 3" xfId="14274" xr:uid="{EA020F61-F42E-4931-A3CA-0663C06D1AF3}"/>
    <cellStyle name="40% - Accent1 6 2 3 5" xfId="14275" xr:uid="{F31FB531-795A-4CAF-BCA9-DD807F8E6411}"/>
    <cellStyle name="40% - Accent1 6 2 3 5 2" xfId="14276" xr:uid="{EF34E729-1B94-460E-A29C-EB1C9FA689D4}"/>
    <cellStyle name="40% - Accent1 6 2 3 6" xfId="14277" xr:uid="{CF43F97F-DE72-4CD0-9916-5EA9549A1257}"/>
    <cellStyle name="40% - Accent1 6 2 4" xfId="14278" xr:uid="{DDC3157D-7C4E-458F-8453-B417824D36E3}"/>
    <cellStyle name="40% - Accent1 6 2 4 2" xfId="14279" xr:uid="{993B0E3B-D4BE-44F0-A934-BE7880F446EB}"/>
    <cellStyle name="40% - Accent1 6 2 4 2 2" xfId="14280" xr:uid="{5A590C6A-BDD0-4EE1-BB34-99ABC1188A74}"/>
    <cellStyle name="40% - Accent1 6 2 4 3" xfId="14281" xr:uid="{FD5BDC27-4CA6-4C3A-B091-1FEA871F886F}"/>
    <cellStyle name="40% - Accent1 6 2 5" xfId="14282" xr:uid="{862B8EFC-C969-4061-B7B1-AC7B668B6ECB}"/>
    <cellStyle name="40% - Accent1 6 2 5 2" xfId="14283" xr:uid="{E5398BA2-BC78-47FC-93DF-9AF9B974C304}"/>
    <cellStyle name="40% - Accent1 6 2 5 2 2" xfId="14284" xr:uid="{F8931AB2-7089-42E3-BBA8-C02D7C5BE917}"/>
    <cellStyle name="40% - Accent1 6 2 5 3" xfId="14285" xr:uid="{429DA609-2673-4AB4-935E-E91D8169BD86}"/>
    <cellStyle name="40% - Accent1 6 2 6" xfId="14286" xr:uid="{40D9CB6D-339A-468C-821A-018478DA6D18}"/>
    <cellStyle name="40% - Accent1 6 2 6 2" xfId="14287" xr:uid="{ED1BD19A-FE45-4546-8318-C4ABC49D3091}"/>
    <cellStyle name="40% - Accent1 6 2 6 2 2" xfId="14288" xr:uid="{8DC17FF9-B0B9-4FD8-A141-B803D041BA37}"/>
    <cellStyle name="40% - Accent1 6 2 6 3" xfId="14289" xr:uid="{7F87167F-EE84-4C47-802A-CF55F78E1282}"/>
    <cellStyle name="40% - Accent1 6 2 7" xfId="14290" xr:uid="{5B47191B-1731-438B-A4A8-D324E25C91F2}"/>
    <cellStyle name="40% - Accent1 6 2 7 2" xfId="14291" xr:uid="{942DEA39-283C-4AA9-A118-CD91CE766A1C}"/>
    <cellStyle name="40% - Accent1 6 2 8" xfId="14292" xr:uid="{71F304F7-75CA-4630-B498-4581F01118CB}"/>
    <cellStyle name="40% - Accent1 6 3" xfId="14293" xr:uid="{A395623E-4C12-414D-92B0-240072D411DD}"/>
    <cellStyle name="40% - Accent1 6 3 2" xfId="14294" xr:uid="{AEE9D542-6735-4E5B-8C7F-0D3997A38001}"/>
    <cellStyle name="40% - Accent1 6 3 2 2" xfId="14295" xr:uid="{32BE1653-F2FC-4585-B4EA-7AD611AC5EA8}"/>
    <cellStyle name="40% - Accent1 6 3 2 2 2" xfId="14296" xr:uid="{F9329DD1-3095-4F6F-BC90-3337AA32D69E}"/>
    <cellStyle name="40% - Accent1 6 3 2 2 2 2" xfId="14297" xr:uid="{1F5E4725-0578-45AA-B50D-58791F9BC487}"/>
    <cellStyle name="40% - Accent1 6 3 2 2 2 2 2" xfId="14298" xr:uid="{E903AEBF-CD77-4991-9F50-16E5CF2D3D88}"/>
    <cellStyle name="40% - Accent1 6 3 2 2 2 3" xfId="14299" xr:uid="{79850F05-B060-4C51-93D0-5031F4B2E0AD}"/>
    <cellStyle name="40% - Accent1 6 3 2 2 3" xfId="14300" xr:uid="{2C7316CA-6310-468B-95C4-4FEE10B777D0}"/>
    <cellStyle name="40% - Accent1 6 3 2 2 3 2" xfId="14301" xr:uid="{E598EC23-91EE-4FD3-AADD-2A78075CE1E1}"/>
    <cellStyle name="40% - Accent1 6 3 2 2 3 2 2" xfId="14302" xr:uid="{9F172188-30EB-4036-B663-5A4208C456DE}"/>
    <cellStyle name="40% - Accent1 6 3 2 2 3 3" xfId="14303" xr:uid="{DF3B7BA2-0862-424C-824E-567D5062288A}"/>
    <cellStyle name="40% - Accent1 6 3 2 2 4" xfId="14304" xr:uid="{D70BF9CF-2F6E-4546-9806-13E3E0961FFE}"/>
    <cellStyle name="40% - Accent1 6 3 2 2 4 2" xfId="14305" xr:uid="{A7EF5948-AB21-4511-B107-42C234FFA2E3}"/>
    <cellStyle name="40% - Accent1 6 3 2 2 4 2 2" xfId="14306" xr:uid="{7C22D067-A6F2-4E95-A7E6-C9F1AB30E23E}"/>
    <cellStyle name="40% - Accent1 6 3 2 2 4 3" xfId="14307" xr:uid="{9C8B51FB-BB51-499E-9BB6-48F00008B550}"/>
    <cellStyle name="40% - Accent1 6 3 2 2 5" xfId="14308" xr:uid="{535B5C48-6738-4114-9A01-8D7CBC8BE71F}"/>
    <cellStyle name="40% - Accent1 6 3 2 2 5 2" xfId="14309" xr:uid="{891556C6-F99F-4903-90A3-16A5BD246698}"/>
    <cellStyle name="40% - Accent1 6 3 2 2 6" xfId="14310" xr:uid="{B65B51AC-BBF3-4F32-AD5F-884AE1F7619B}"/>
    <cellStyle name="40% - Accent1 6 3 2 3" xfId="14311" xr:uid="{020A7B12-66C5-443F-9069-804EE4C932F0}"/>
    <cellStyle name="40% - Accent1 6 3 2 3 2" xfId="14312" xr:uid="{940C8DD2-18FA-423A-B199-55A5DF0D5FDE}"/>
    <cellStyle name="40% - Accent1 6 3 2 3 2 2" xfId="14313" xr:uid="{5B847BC3-6BE4-4A67-80D4-A367B4A2B9A8}"/>
    <cellStyle name="40% - Accent1 6 3 2 3 3" xfId="14314" xr:uid="{4F972EC9-70FD-4480-B4A5-D32C63D8CE3A}"/>
    <cellStyle name="40% - Accent1 6 3 2 4" xfId="14315" xr:uid="{FE7AA1FE-340D-4955-BF7B-B3F5BC3BD531}"/>
    <cellStyle name="40% - Accent1 6 3 2 4 2" xfId="14316" xr:uid="{CBE27F97-F069-44B5-9AE1-8C911FC00365}"/>
    <cellStyle name="40% - Accent1 6 3 2 4 2 2" xfId="14317" xr:uid="{4513228B-A378-4514-8680-7B78CFF0C2BC}"/>
    <cellStyle name="40% - Accent1 6 3 2 4 3" xfId="14318" xr:uid="{71FB7F0C-AE26-4AFC-94D1-1626A7009518}"/>
    <cellStyle name="40% - Accent1 6 3 2 5" xfId="14319" xr:uid="{7A3328A6-AEEF-41D7-A611-BB537EA370F3}"/>
    <cellStyle name="40% - Accent1 6 3 2 5 2" xfId="14320" xr:uid="{A8CB156D-F40F-491A-A7FB-D00B184231E0}"/>
    <cellStyle name="40% - Accent1 6 3 2 5 2 2" xfId="14321" xr:uid="{CBACEC4E-C727-4563-80F0-51D32CD7B80E}"/>
    <cellStyle name="40% - Accent1 6 3 2 5 3" xfId="14322" xr:uid="{F2F338F2-F653-447F-A0A3-6DEE3870B3C2}"/>
    <cellStyle name="40% - Accent1 6 3 2 6" xfId="14323" xr:uid="{2E710198-1B70-4134-A932-2322A70F2BE5}"/>
    <cellStyle name="40% - Accent1 6 3 2 6 2" xfId="14324" xr:uid="{5CEE6BE5-6186-46C1-8A80-9DFD11A162C8}"/>
    <cellStyle name="40% - Accent1 6 3 2 7" xfId="14325" xr:uid="{B0720379-380E-4BC0-8653-7D024B7C51B9}"/>
    <cellStyle name="40% - Accent1 6 3 3" xfId="14326" xr:uid="{769C7F54-0125-4A4B-A61D-482AD6B8AEA3}"/>
    <cellStyle name="40% - Accent1 6 3 3 2" xfId="14327" xr:uid="{BB887F4F-0907-4A5A-92BE-1879C30B286F}"/>
    <cellStyle name="40% - Accent1 6 3 3 2 2" xfId="14328" xr:uid="{4B0184A9-2043-4E92-8522-81CC000C3FFE}"/>
    <cellStyle name="40% - Accent1 6 3 3 2 2 2" xfId="14329" xr:uid="{4FC1ADB8-B103-4984-BA8B-1E308F21DB68}"/>
    <cellStyle name="40% - Accent1 6 3 3 2 3" xfId="14330" xr:uid="{E0BF11A5-4A42-45C4-BA6D-87962382CDAA}"/>
    <cellStyle name="40% - Accent1 6 3 3 3" xfId="14331" xr:uid="{A7A79164-8935-4A3B-9C08-9FB961E7D2E8}"/>
    <cellStyle name="40% - Accent1 6 3 3 3 2" xfId="14332" xr:uid="{8712D400-FCDC-44EB-80A2-A602BAC0327B}"/>
    <cellStyle name="40% - Accent1 6 3 3 3 2 2" xfId="14333" xr:uid="{3E22E235-6211-4BEB-AB8C-CB91EF8CE9CA}"/>
    <cellStyle name="40% - Accent1 6 3 3 3 3" xfId="14334" xr:uid="{9B3C4BFF-F3AF-4B61-B666-B8CC771116AE}"/>
    <cellStyle name="40% - Accent1 6 3 3 4" xfId="14335" xr:uid="{9DF036C8-1975-4F63-AE80-D8449E093567}"/>
    <cellStyle name="40% - Accent1 6 3 3 4 2" xfId="14336" xr:uid="{AF3D9D53-127F-4C64-A5BF-DF4B9721A336}"/>
    <cellStyle name="40% - Accent1 6 3 3 4 2 2" xfId="14337" xr:uid="{6B4ACF48-2CCA-4258-BDAA-A764FDC33832}"/>
    <cellStyle name="40% - Accent1 6 3 3 4 3" xfId="14338" xr:uid="{BC757CB8-966C-4326-BAFC-AAF84F64E8DE}"/>
    <cellStyle name="40% - Accent1 6 3 3 5" xfId="14339" xr:uid="{F4717C2D-8F37-4863-AB5C-6A87E2A92F0E}"/>
    <cellStyle name="40% - Accent1 6 3 3 5 2" xfId="14340" xr:uid="{53EF7824-790A-4209-A99A-6D6CA3CB617A}"/>
    <cellStyle name="40% - Accent1 6 3 3 6" xfId="14341" xr:uid="{1D011A0D-43F8-4537-8B09-78C53A3CDAE6}"/>
    <cellStyle name="40% - Accent1 6 3 4" xfId="14342" xr:uid="{1740F9A8-E8E3-466B-8739-DE6DFFC6B7B1}"/>
    <cellStyle name="40% - Accent1 6 3 4 2" xfId="14343" xr:uid="{B1F8097D-FC85-42CE-B31D-82F79256931C}"/>
    <cellStyle name="40% - Accent1 6 3 4 2 2" xfId="14344" xr:uid="{EB0A41F2-6D07-4332-86BB-04835B1A2E38}"/>
    <cellStyle name="40% - Accent1 6 3 4 3" xfId="14345" xr:uid="{378D4062-0DCF-4272-A017-113E29085F86}"/>
    <cellStyle name="40% - Accent1 6 3 5" xfId="14346" xr:uid="{BC685B93-8733-4A1E-A3FC-6EA82BFA71A8}"/>
    <cellStyle name="40% - Accent1 6 3 5 2" xfId="14347" xr:uid="{31D7108A-E88D-4E61-8CC2-88FAAF1A2B91}"/>
    <cellStyle name="40% - Accent1 6 3 5 2 2" xfId="14348" xr:uid="{381DAAF5-560C-4DF7-A8C0-442C17D45961}"/>
    <cellStyle name="40% - Accent1 6 3 5 3" xfId="14349" xr:uid="{CED2273D-AE93-48D8-95FA-006DD10724F5}"/>
    <cellStyle name="40% - Accent1 6 3 6" xfId="14350" xr:uid="{8EB6B8B7-F41F-45F7-A39E-494151EC5068}"/>
    <cellStyle name="40% - Accent1 6 3 6 2" xfId="14351" xr:uid="{688974AB-A944-45D4-B6A6-8E9765FA244F}"/>
    <cellStyle name="40% - Accent1 6 3 6 2 2" xfId="14352" xr:uid="{25C9A827-54D8-4125-96A1-FCCFC268EBA2}"/>
    <cellStyle name="40% - Accent1 6 3 6 3" xfId="14353" xr:uid="{5977CCA5-A991-4106-884F-DDD1058EBE83}"/>
    <cellStyle name="40% - Accent1 6 3 7" xfId="14354" xr:uid="{E5ED0124-52E8-45A6-9A17-3DD87AD9BE7A}"/>
    <cellStyle name="40% - Accent1 6 3 7 2" xfId="14355" xr:uid="{FFF38491-A06F-465E-A07E-41BAE3B51A4C}"/>
    <cellStyle name="40% - Accent1 6 3 8" xfId="14356" xr:uid="{543B21CC-8976-480B-A3CD-E9D1DE91CACB}"/>
    <cellStyle name="40% - Accent1 6 4" xfId="14357" xr:uid="{0BD11E5E-25A2-47CF-97DD-82EAE567B0E6}"/>
    <cellStyle name="40% - Accent1 6 4 2" xfId="14358" xr:uid="{AA468EF1-EE47-46F8-86FA-4B1E69C4960E}"/>
    <cellStyle name="40% - Accent1 6 4 2 2" xfId="14359" xr:uid="{33E2D7AB-AC61-4363-A766-5159833BCCC8}"/>
    <cellStyle name="40% - Accent1 6 4 2 2 2" xfId="14360" xr:uid="{DFE4579B-85AD-4B09-B6E5-EAE685F30574}"/>
    <cellStyle name="40% - Accent1 6 4 2 2 2 2" xfId="14361" xr:uid="{BCF66800-BB35-44EF-978B-A7C24D670FED}"/>
    <cellStyle name="40% - Accent1 6 4 2 2 3" xfId="14362" xr:uid="{82AA43DE-DE55-4C80-8005-377FC8996F49}"/>
    <cellStyle name="40% - Accent1 6 4 2 3" xfId="14363" xr:uid="{ECD62CC2-4A0C-41E5-8539-55F1C6586177}"/>
    <cellStyle name="40% - Accent1 6 4 2 3 2" xfId="14364" xr:uid="{4F372BA3-54AB-4D36-ADD7-79B40C5158D9}"/>
    <cellStyle name="40% - Accent1 6 4 2 3 2 2" xfId="14365" xr:uid="{A5DB65E7-1B39-4112-90DC-D989F279B294}"/>
    <cellStyle name="40% - Accent1 6 4 2 3 3" xfId="14366" xr:uid="{17171E8D-A7AE-48BF-9CDB-6EFE0792FC47}"/>
    <cellStyle name="40% - Accent1 6 4 2 4" xfId="14367" xr:uid="{A19D4D3F-B05F-46F4-897B-6EB942AC5C2D}"/>
    <cellStyle name="40% - Accent1 6 4 2 4 2" xfId="14368" xr:uid="{7C9503EE-27C3-4208-8E3F-1619DEBFB9A0}"/>
    <cellStyle name="40% - Accent1 6 4 2 4 2 2" xfId="14369" xr:uid="{D161E1ED-72E5-4EE3-B8C9-F8E2395E3932}"/>
    <cellStyle name="40% - Accent1 6 4 2 4 3" xfId="14370" xr:uid="{43B7D568-300D-4D1C-B5CE-F2C6075483FD}"/>
    <cellStyle name="40% - Accent1 6 4 2 5" xfId="14371" xr:uid="{15470A8D-EAF2-4E8C-B850-16E401C400AA}"/>
    <cellStyle name="40% - Accent1 6 4 2 5 2" xfId="14372" xr:uid="{02B2A868-3505-4A21-A504-1D6A31BE17B3}"/>
    <cellStyle name="40% - Accent1 6 4 2 6" xfId="14373" xr:uid="{87B7949F-E145-41F8-8CBF-9E1FFD922B0C}"/>
    <cellStyle name="40% - Accent1 6 4 3" xfId="14374" xr:uid="{D592163D-1143-4487-8724-96F40AF7EF32}"/>
    <cellStyle name="40% - Accent1 6 4 3 2" xfId="14375" xr:uid="{167FA358-1384-4D5D-8C5E-EED2813715AC}"/>
    <cellStyle name="40% - Accent1 6 4 3 2 2" xfId="14376" xr:uid="{71F294BD-56FB-439F-A4CE-186841205379}"/>
    <cellStyle name="40% - Accent1 6 4 3 3" xfId="14377" xr:uid="{0361137D-F026-43FA-8F60-35240D16FF51}"/>
    <cellStyle name="40% - Accent1 6 4 4" xfId="14378" xr:uid="{28F598D5-7405-4D87-AD68-A091CA145B8E}"/>
    <cellStyle name="40% - Accent1 6 4 4 2" xfId="14379" xr:uid="{5292586B-6108-4E59-BB55-D7FF9BD991B9}"/>
    <cellStyle name="40% - Accent1 6 4 4 2 2" xfId="14380" xr:uid="{00639B91-819E-4021-A861-811DCBA05568}"/>
    <cellStyle name="40% - Accent1 6 4 4 3" xfId="14381" xr:uid="{0E99F678-6825-430A-8400-7BBF496ADD22}"/>
    <cellStyle name="40% - Accent1 6 4 5" xfId="14382" xr:uid="{8143B7B0-4B92-4F58-AF85-56D50085A12D}"/>
    <cellStyle name="40% - Accent1 6 4 5 2" xfId="14383" xr:uid="{85B811D3-A75C-45D0-81F9-ECE5894F2283}"/>
    <cellStyle name="40% - Accent1 6 4 5 2 2" xfId="14384" xr:uid="{0F913A7A-29D4-4CA8-B3B7-3C993E943DE2}"/>
    <cellStyle name="40% - Accent1 6 4 5 3" xfId="14385" xr:uid="{F5BC3790-B751-4289-844D-3653C6D6DCC3}"/>
    <cellStyle name="40% - Accent1 6 4 6" xfId="14386" xr:uid="{F267EE93-DD35-433E-AF29-B8E2295ACDB7}"/>
    <cellStyle name="40% - Accent1 6 4 6 2" xfId="14387" xr:uid="{4E033595-FF32-40FE-8043-584352D2EBC1}"/>
    <cellStyle name="40% - Accent1 6 4 7" xfId="14388" xr:uid="{DFFBEB7D-D715-482B-9B49-E3F1C1816214}"/>
    <cellStyle name="40% - Accent1 6 5" xfId="14389" xr:uid="{39DEB63B-70EC-44AE-8D16-7A03FDEB9B54}"/>
    <cellStyle name="40% - Accent1 6 5 2" xfId="14390" xr:uid="{5D293EA8-CE02-4831-B010-8A4D2A514A38}"/>
    <cellStyle name="40% - Accent1 6 5 2 2" xfId="14391" xr:uid="{9B6BA149-506E-46F1-B2AA-6D86D8FEFFDF}"/>
    <cellStyle name="40% - Accent1 6 5 2 2 2" xfId="14392" xr:uid="{504E9A39-E4AC-4B8A-BA7C-946A192400BD}"/>
    <cellStyle name="40% - Accent1 6 5 2 2 2 2" xfId="14393" xr:uid="{5E534C2C-5FD0-482E-80AD-5C8CA4D8743A}"/>
    <cellStyle name="40% - Accent1 6 5 2 2 3" xfId="14394" xr:uid="{BB334FBD-307E-49A0-BE62-B8948FE64C65}"/>
    <cellStyle name="40% - Accent1 6 5 2 3" xfId="14395" xr:uid="{E238F720-BDE6-4D6F-B628-814812EF1CC9}"/>
    <cellStyle name="40% - Accent1 6 5 2 3 2" xfId="14396" xr:uid="{505FF5A4-7E7D-48C7-A6D8-B12464461004}"/>
    <cellStyle name="40% - Accent1 6 5 2 3 2 2" xfId="14397" xr:uid="{F5A4CC59-916A-4C69-B7AA-5DC825BFBB22}"/>
    <cellStyle name="40% - Accent1 6 5 2 3 3" xfId="14398" xr:uid="{38FECFA9-FF00-4E25-B322-0B39E52F24AE}"/>
    <cellStyle name="40% - Accent1 6 5 2 4" xfId="14399" xr:uid="{0EB33381-F777-45AF-99E3-91DC5A86F853}"/>
    <cellStyle name="40% - Accent1 6 5 2 4 2" xfId="14400" xr:uid="{425FECD2-DA0E-4272-AB9D-F73353848004}"/>
    <cellStyle name="40% - Accent1 6 5 2 4 2 2" xfId="14401" xr:uid="{9887FBF2-4774-4866-8E84-83524396ACC8}"/>
    <cellStyle name="40% - Accent1 6 5 2 4 3" xfId="14402" xr:uid="{62E43787-D37A-4D56-99B1-963E0A3C4F66}"/>
    <cellStyle name="40% - Accent1 6 5 2 5" xfId="14403" xr:uid="{16966EB5-0ECF-431B-9C52-74A16BB969EB}"/>
    <cellStyle name="40% - Accent1 6 5 2 5 2" xfId="14404" xr:uid="{67440F0A-4D2A-4058-BC9D-051A9027AC51}"/>
    <cellStyle name="40% - Accent1 6 5 2 6" xfId="14405" xr:uid="{C141992C-567E-491C-A109-B2DAAF8F67FC}"/>
    <cellStyle name="40% - Accent1 6 5 3" xfId="14406" xr:uid="{DC9B1857-2543-4213-9C9B-6928C2EC5AB2}"/>
    <cellStyle name="40% - Accent1 6 5 3 2" xfId="14407" xr:uid="{C9ADD9AC-AC69-4ADF-8AC3-E0FF06D73E53}"/>
    <cellStyle name="40% - Accent1 6 5 3 2 2" xfId="14408" xr:uid="{50D2EA4A-07D8-48DB-9E12-C615B02A7D66}"/>
    <cellStyle name="40% - Accent1 6 5 3 3" xfId="14409" xr:uid="{AC33B59D-C675-4F89-8040-D055133DBA24}"/>
    <cellStyle name="40% - Accent1 6 5 4" xfId="14410" xr:uid="{A667100A-EDDC-4FAD-9DE6-DA06868E08E3}"/>
    <cellStyle name="40% - Accent1 6 5 4 2" xfId="14411" xr:uid="{BEC87511-B888-406B-9819-9595823C958C}"/>
    <cellStyle name="40% - Accent1 6 5 4 2 2" xfId="14412" xr:uid="{268AC044-3981-4A07-8D33-6BE01F2F0E49}"/>
    <cellStyle name="40% - Accent1 6 5 4 3" xfId="14413" xr:uid="{10919816-164E-4948-948C-5FC023F2E88A}"/>
    <cellStyle name="40% - Accent1 6 5 5" xfId="14414" xr:uid="{CB852B4F-D106-48EE-B289-033273A41397}"/>
    <cellStyle name="40% - Accent1 6 5 5 2" xfId="14415" xr:uid="{5E3BD3D2-2FB5-4BFF-9976-257272E63BEA}"/>
    <cellStyle name="40% - Accent1 6 5 5 2 2" xfId="14416" xr:uid="{74DF3A2B-721D-4DF9-AA3B-60251611E74C}"/>
    <cellStyle name="40% - Accent1 6 5 5 3" xfId="14417" xr:uid="{E591826E-F2FC-4A30-939A-2B0565B32715}"/>
    <cellStyle name="40% - Accent1 6 5 6" xfId="14418" xr:uid="{28709315-574B-408F-AE04-4A6B350AE042}"/>
    <cellStyle name="40% - Accent1 6 5 6 2" xfId="14419" xr:uid="{CB61C73C-C5DE-424B-BEB0-E1F676BFFBAD}"/>
    <cellStyle name="40% - Accent1 6 5 7" xfId="14420" xr:uid="{47CD3CD9-1AD2-4E83-81FC-1E580D0ED26C}"/>
    <cellStyle name="40% - Accent1 6 6" xfId="14421" xr:uid="{99A40B44-549F-4A49-B782-4B7F26D2E949}"/>
    <cellStyle name="40% - Accent1 6 6 2" xfId="14422" xr:uid="{62897622-4A11-40C7-BC68-8D4B88D228EA}"/>
    <cellStyle name="40% - Accent1 6 6 2 2" xfId="14423" xr:uid="{3DE34B72-B761-4EF1-8F2E-A93F25C21629}"/>
    <cellStyle name="40% - Accent1 6 6 2 2 2" xfId="14424" xr:uid="{EF87ED17-293D-4081-A57F-3C19ACA36903}"/>
    <cellStyle name="40% - Accent1 6 6 2 3" xfId="14425" xr:uid="{9D892F10-C653-48A5-B1D7-2D5F22247649}"/>
    <cellStyle name="40% - Accent1 6 6 3" xfId="14426" xr:uid="{2C11523A-008F-4BB0-AF9B-B45168538213}"/>
    <cellStyle name="40% - Accent1 6 6 3 2" xfId="14427" xr:uid="{4DAD17B8-82E9-403D-BB68-856E95AED6FE}"/>
    <cellStyle name="40% - Accent1 6 6 3 2 2" xfId="14428" xr:uid="{C01E369F-0C9C-44A2-8618-7485BD2E93DA}"/>
    <cellStyle name="40% - Accent1 6 6 3 3" xfId="14429" xr:uid="{10267018-470B-4239-AAF6-90FFDD1CC103}"/>
    <cellStyle name="40% - Accent1 6 6 4" xfId="14430" xr:uid="{F38F20E8-91F4-4229-A49A-6673E51A9F39}"/>
    <cellStyle name="40% - Accent1 6 6 4 2" xfId="14431" xr:uid="{083BD379-7E73-4112-8CC6-47E210F08B1B}"/>
    <cellStyle name="40% - Accent1 6 6 4 2 2" xfId="14432" xr:uid="{FFABD002-BF09-4F62-B57F-D227A80B0988}"/>
    <cellStyle name="40% - Accent1 6 6 4 3" xfId="14433" xr:uid="{544194B0-43F8-4204-AC17-CDA925F77D1D}"/>
    <cellStyle name="40% - Accent1 6 6 5" xfId="14434" xr:uid="{DE11B4C6-E0BE-4212-9AD1-B72EBDA7984C}"/>
    <cellStyle name="40% - Accent1 6 6 5 2" xfId="14435" xr:uid="{05B326C6-FC73-42EB-8B8F-5AE609440722}"/>
    <cellStyle name="40% - Accent1 6 6 6" xfId="14436" xr:uid="{00EA70A7-7BF5-4C0B-8121-9234BD80B9E5}"/>
    <cellStyle name="40% - Accent1 6 7" xfId="14437" xr:uid="{773D5265-BCB5-4D52-A5DB-32B6B443B138}"/>
    <cellStyle name="40% - Accent1 6 7 2" xfId="14438" xr:uid="{AA8883BE-414F-4423-955F-6563FD8044DC}"/>
    <cellStyle name="40% - Accent1 6 7 2 2" xfId="14439" xr:uid="{C85ADF17-4CE4-447D-98EF-3A6D4FD0C592}"/>
    <cellStyle name="40% - Accent1 6 7 2 2 2" xfId="14440" xr:uid="{ADA6381E-3F40-4887-AE98-E98373C47942}"/>
    <cellStyle name="40% - Accent1 6 7 2 3" xfId="14441" xr:uid="{4799A6F8-2ED5-4DB0-95EF-619C90C17434}"/>
    <cellStyle name="40% - Accent1 6 7 3" xfId="14442" xr:uid="{41E6A032-7422-48D7-B387-2C5C6F6E052F}"/>
    <cellStyle name="40% - Accent1 6 7 3 2" xfId="14443" xr:uid="{81DC3E7F-6DDE-4F2B-B323-5EB3BE0887C9}"/>
    <cellStyle name="40% - Accent1 6 7 3 2 2" xfId="14444" xr:uid="{796DED98-538C-4C4A-AC3F-6857715302CA}"/>
    <cellStyle name="40% - Accent1 6 7 3 3" xfId="14445" xr:uid="{0FCF5827-89AC-4559-9573-151E7F761BFC}"/>
    <cellStyle name="40% - Accent1 6 7 4" xfId="14446" xr:uid="{2871A561-086A-485E-9FB6-94587DF3E63D}"/>
    <cellStyle name="40% - Accent1 6 7 4 2" xfId="14447" xr:uid="{386B470F-C56E-48B8-8C92-D9E7CE65A3B5}"/>
    <cellStyle name="40% - Accent1 6 7 4 2 2" xfId="14448" xr:uid="{DE5E2938-750F-4BE6-8D6A-8C76D6D5B9F9}"/>
    <cellStyle name="40% - Accent1 6 7 4 3" xfId="14449" xr:uid="{467F6B95-BC5B-41F1-8FB1-6BA435506C95}"/>
    <cellStyle name="40% - Accent1 6 7 5" xfId="14450" xr:uid="{E93DA8B1-8133-47CA-B914-95B729C4C1C8}"/>
    <cellStyle name="40% - Accent1 6 7 5 2" xfId="14451" xr:uid="{86914D7B-63B0-47CC-8EE4-E595FBEBC56E}"/>
    <cellStyle name="40% - Accent1 6 7 6" xfId="14452" xr:uid="{BB06B2D2-9EAA-43B9-9636-7B5B0E3AEDA4}"/>
    <cellStyle name="40% - Accent1 6 8" xfId="14453" xr:uid="{BB56E0D4-DCCE-4B20-9A00-26521E751063}"/>
    <cellStyle name="40% - Accent1 6 8 2" xfId="14454" xr:uid="{440400CE-6374-4B2A-9E6D-961C71937F03}"/>
    <cellStyle name="40% - Accent1 6 8 2 2" xfId="14455" xr:uid="{D5E859BC-AC4B-4ECB-B91A-6B5201CD1846}"/>
    <cellStyle name="40% - Accent1 6 8 2 2 2" xfId="14456" xr:uid="{2325A374-B648-4D63-B5F2-35EBEBE10AF5}"/>
    <cellStyle name="40% - Accent1 6 8 2 3" xfId="14457" xr:uid="{8C8090D2-4698-4514-AAD5-11576E7D470D}"/>
    <cellStyle name="40% - Accent1 6 8 3" xfId="14458" xr:uid="{4345580B-902B-4001-BCA3-6FC40916D5DF}"/>
    <cellStyle name="40% - Accent1 6 8 3 2" xfId="14459" xr:uid="{FF510B3E-BB7B-4031-977B-2B8B829F1805}"/>
    <cellStyle name="40% - Accent1 6 8 3 2 2" xfId="14460" xr:uid="{97CA8454-73CE-4E07-AD91-7ECDE1C39F2E}"/>
    <cellStyle name="40% - Accent1 6 8 3 3" xfId="14461" xr:uid="{AFC57695-EA40-4BB7-8E32-72ABCA54A54A}"/>
    <cellStyle name="40% - Accent1 6 8 4" xfId="14462" xr:uid="{9024A141-D11B-49F8-905E-FACE28EE6C6E}"/>
    <cellStyle name="40% - Accent1 6 8 4 2" xfId="14463" xr:uid="{D378AFBB-D99D-44C6-9BAA-DC66321F5CF4}"/>
    <cellStyle name="40% - Accent1 6 8 4 2 2" xfId="14464" xr:uid="{BD6C71E7-4D15-412E-A474-F298E4802601}"/>
    <cellStyle name="40% - Accent1 6 8 4 3" xfId="14465" xr:uid="{3CED356B-E4E0-4289-9D88-A3047C58C58D}"/>
    <cellStyle name="40% - Accent1 6 8 5" xfId="14466" xr:uid="{7166D454-E027-41E5-9B94-2BB6284B2C66}"/>
    <cellStyle name="40% - Accent1 6 8 5 2" xfId="14467" xr:uid="{3C19C21B-5D91-49DD-A3B1-E06314DCAE9A}"/>
    <cellStyle name="40% - Accent1 6 8 6" xfId="14468" xr:uid="{DC912130-B760-442C-930C-49D02DC8F24A}"/>
    <cellStyle name="40% - Accent1 6 9" xfId="14469" xr:uid="{573941BC-EAB6-4CA5-9089-1DE8920E0E42}"/>
    <cellStyle name="40% - Accent1 6 9 2" xfId="14470" xr:uid="{C0ACAAC6-99F2-434D-8D2A-CB9BA1FA1BDD}"/>
    <cellStyle name="40% - Accent1 6 9 2 2" xfId="14471" xr:uid="{F95CAF12-9F6A-47AE-A28D-29131B7A152B}"/>
    <cellStyle name="40% - Accent1 6 9 2 2 2" xfId="14472" xr:uid="{4A4E38E1-2998-48C5-B23B-A10E2A6DF128}"/>
    <cellStyle name="40% - Accent1 6 9 2 3" xfId="14473" xr:uid="{93FC3FDD-DBC7-4EA7-8D80-242E1C1F9E96}"/>
    <cellStyle name="40% - Accent1 6 9 3" xfId="14474" xr:uid="{523AEA68-9A63-479D-980F-7D7668133E11}"/>
    <cellStyle name="40% - Accent1 6 9 3 2" xfId="14475" xr:uid="{47F47B18-6C2E-4BCC-91E7-F61188A82DB8}"/>
    <cellStyle name="40% - Accent1 6 9 3 2 2" xfId="14476" xr:uid="{7B72FC0C-7C8F-40C5-A95A-5F70C38D84B1}"/>
    <cellStyle name="40% - Accent1 6 9 3 3" xfId="14477" xr:uid="{0FA388E6-5CA9-4966-8C41-A8416C18E282}"/>
    <cellStyle name="40% - Accent1 6 9 4" xfId="14478" xr:uid="{A9662646-C85A-474B-A19D-E76F8A19570B}"/>
    <cellStyle name="40% - Accent1 6 9 4 2" xfId="14479" xr:uid="{7B0761DC-191B-4D68-8689-4E84A02348F6}"/>
    <cellStyle name="40% - Accent1 6 9 4 2 2" xfId="14480" xr:uid="{251FE980-9AD5-415D-AF30-E5B663592F56}"/>
    <cellStyle name="40% - Accent1 6 9 4 3" xfId="14481" xr:uid="{0DF9399B-5BE1-4AEE-9845-33E02B8BE4DF}"/>
    <cellStyle name="40% - Accent1 6 9 5" xfId="14482" xr:uid="{8309075D-EF87-48AF-951C-2026707D14B0}"/>
    <cellStyle name="40% - Accent1 6 9 5 2" xfId="14483" xr:uid="{0D23BF92-F12D-4CC8-9461-B560EB9DD244}"/>
    <cellStyle name="40% - Accent1 6 9 6" xfId="14484" xr:uid="{9C0410F1-F757-4D1B-ABAA-44983A338505}"/>
    <cellStyle name="40% - Accent1 7" xfId="14485" xr:uid="{CB8FD694-A1EF-45B2-B1E7-0A0587D8E7A0}"/>
    <cellStyle name="40% - Accent1 7 10" xfId="14486" xr:uid="{B4133485-2DA0-4592-8B30-E8AFA10A0CC2}"/>
    <cellStyle name="40% - Accent1 7 10 2" xfId="14487" xr:uid="{8B20063D-9A43-4162-9CF4-E3A10C829CCD}"/>
    <cellStyle name="40% - Accent1 7 10 2 2" xfId="14488" xr:uid="{828DBFCB-511B-4F06-B099-EF791CDAD159}"/>
    <cellStyle name="40% - Accent1 7 10 2 2 2" xfId="14489" xr:uid="{06EDD841-FFB7-4D29-98C5-271B60F9C7B6}"/>
    <cellStyle name="40% - Accent1 7 10 2 3" xfId="14490" xr:uid="{F94CDA83-DC03-4C3B-A04C-216DC798F79E}"/>
    <cellStyle name="40% - Accent1 7 10 3" xfId="14491" xr:uid="{BCEB2732-202C-48DD-B9E7-F85887D2770E}"/>
    <cellStyle name="40% - Accent1 7 10 3 2" xfId="14492" xr:uid="{DAD9D653-E632-4DFE-8A56-E3A276319920}"/>
    <cellStyle name="40% - Accent1 7 10 3 2 2" xfId="14493" xr:uid="{7508F490-9577-4F0A-84C8-7D5D6C9D6762}"/>
    <cellStyle name="40% - Accent1 7 10 3 3" xfId="14494" xr:uid="{712440C8-9BC8-4B3A-9057-8B31B290CE21}"/>
    <cellStyle name="40% - Accent1 7 10 4" xfId="14495" xr:uid="{EC48CF67-C04A-49E0-BA1D-DEE4CE9B9F78}"/>
    <cellStyle name="40% - Accent1 7 10 4 2" xfId="14496" xr:uid="{69E42461-3C63-4887-86A7-DA0C9501F432}"/>
    <cellStyle name="40% - Accent1 7 10 4 2 2" xfId="14497" xr:uid="{0D7EB142-4B9F-4205-8412-CC6622F75D73}"/>
    <cellStyle name="40% - Accent1 7 10 4 3" xfId="14498" xr:uid="{C8741492-F1EF-4E55-B26C-47E2623BC480}"/>
    <cellStyle name="40% - Accent1 7 10 5" xfId="14499" xr:uid="{1083070F-773C-4609-A3A1-1793716716A2}"/>
    <cellStyle name="40% - Accent1 7 10 5 2" xfId="14500" xr:uid="{58F3F132-CAE9-4CC6-A6C4-8636E5404DDE}"/>
    <cellStyle name="40% - Accent1 7 10 6" xfId="14501" xr:uid="{C9D739A1-A1EE-4E55-AF09-E0DA7D2CB411}"/>
    <cellStyle name="40% - Accent1 7 11" xfId="14502" xr:uid="{D273666F-DA6B-4CA0-9481-85CF13421AFF}"/>
    <cellStyle name="40% - Accent1 7 11 2" xfId="14503" xr:uid="{988A7170-65A9-4F37-8219-50650307E81C}"/>
    <cellStyle name="40% - Accent1 7 11 2 2" xfId="14504" xr:uid="{F1CE69C7-4529-45A9-B3E7-6201B644D152}"/>
    <cellStyle name="40% - Accent1 7 11 3" xfId="14505" xr:uid="{C70D8B1E-D2C0-4A48-8501-5A95F8DEF818}"/>
    <cellStyle name="40% - Accent1 7 12" xfId="14506" xr:uid="{B62440F8-209B-4360-A4A7-DBA8EAC2D915}"/>
    <cellStyle name="40% - Accent1 7 12 2" xfId="14507" xr:uid="{E0897C96-BFEE-4C4E-B1B5-8AC262587F39}"/>
    <cellStyle name="40% - Accent1 7 12 2 2" xfId="14508" xr:uid="{2ECA7451-C041-4B1F-B5C9-C656D04B6C20}"/>
    <cellStyle name="40% - Accent1 7 12 3" xfId="14509" xr:uid="{03DB53C1-8608-4935-A5C7-120048809DB5}"/>
    <cellStyle name="40% - Accent1 7 13" xfId="14510" xr:uid="{C21AA429-996C-411A-A742-8A2A4ABC83E3}"/>
    <cellStyle name="40% - Accent1 7 13 2" xfId="14511" xr:uid="{A8613139-DCAD-4FE2-8520-C05AFCCDEF2A}"/>
    <cellStyle name="40% - Accent1 7 13 2 2" xfId="14512" xr:uid="{BAD33A8A-0571-4F37-87C4-A817E2FF2522}"/>
    <cellStyle name="40% - Accent1 7 13 3" xfId="14513" xr:uid="{B0C36F38-36CF-4961-8455-5EED0C72D0C0}"/>
    <cellStyle name="40% - Accent1 7 14" xfId="14514" xr:uid="{04E65339-208D-41D9-BD6A-ACA57ACBDFD0}"/>
    <cellStyle name="40% - Accent1 7 14 2" xfId="14515" xr:uid="{FE244C20-2A5D-49EB-9071-C2664813C98B}"/>
    <cellStyle name="40% - Accent1 7 14 2 2" xfId="14516" xr:uid="{21CB5F0A-B63D-4D5C-B398-CEB06B68B367}"/>
    <cellStyle name="40% - Accent1 7 14 3" xfId="14517" xr:uid="{D9C88A9B-166A-4176-A0BE-2EBC4949A66E}"/>
    <cellStyle name="40% - Accent1 7 15" xfId="14518" xr:uid="{18C70C3F-9211-4987-BCD3-DFEBC5C9C738}"/>
    <cellStyle name="40% - Accent1 7 15 2" xfId="14519" xr:uid="{39C7173A-77BB-4733-9194-A9F1BF10E20B}"/>
    <cellStyle name="40% - Accent1 7 16" xfId="14520" xr:uid="{7B43D163-0CD3-4D5A-BE50-5B2DBBFAF8FB}"/>
    <cellStyle name="40% - Accent1 7 2" xfId="14521" xr:uid="{8EF843E9-CEA1-413A-ADF6-B4049D814790}"/>
    <cellStyle name="40% - Accent1 7 2 2" xfId="14522" xr:uid="{02E4F54D-1CB2-4238-A74D-22B6E38C99E4}"/>
    <cellStyle name="40% - Accent1 7 2 2 2" xfId="14523" xr:uid="{59FF0CFA-19F9-466E-911A-A3AA0A1CEA0C}"/>
    <cellStyle name="40% - Accent1 7 2 2 2 2" xfId="14524" xr:uid="{07B115E1-7AEB-42B1-8365-455F3B618096}"/>
    <cellStyle name="40% - Accent1 7 2 2 2 2 2" xfId="14525" xr:uid="{E7A5B564-E30C-4DF9-8A37-B82DB5D73DA8}"/>
    <cellStyle name="40% - Accent1 7 2 2 2 2 2 2" xfId="14526" xr:uid="{B24CF89B-2FF0-4335-B0E1-468B8B553F7C}"/>
    <cellStyle name="40% - Accent1 7 2 2 2 2 3" xfId="14527" xr:uid="{96EE086B-D429-4A3A-A93C-B84205F3B47A}"/>
    <cellStyle name="40% - Accent1 7 2 2 2 3" xfId="14528" xr:uid="{2CACCFF2-F309-4CB5-B72E-AE449F04C203}"/>
    <cellStyle name="40% - Accent1 7 2 2 2 3 2" xfId="14529" xr:uid="{C8A83068-2E04-4924-925C-A7D3F34C6AAC}"/>
    <cellStyle name="40% - Accent1 7 2 2 2 3 2 2" xfId="14530" xr:uid="{DBC40710-4DD1-422C-9763-953BDEFCA678}"/>
    <cellStyle name="40% - Accent1 7 2 2 2 3 3" xfId="14531" xr:uid="{0BFF343A-8052-4152-939E-EA5E72C5FC9B}"/>
    <cellStyle name="40% - Accent1 7 2 2 2 4" xfId="14532" xr:uid="{3CED3EAE-BD3D-4A1E-A0C1-CF1949F9444D}"/>
    <cellStyle name="40% - Accent1 7 2 2 2 4 2" xfId="14533" xr:uid="{226DECBE-180F-4FBF-9D03-B4F08266F2ED}"/>
    <cellStyle name="40% - Accent1 7 2 2 2 4 2 2" xfId="14534" xr:uid="{E45248D8-E399-48E0-8987-E94BCE98FF36}"/>
    <cellStyle name="40% - Accent1 7 2 2 2 4 3" xfId="14535" xr:uid="{C163C0AB-358D-422E-A3CE-B97ACF8DC6D5}"/>
    <cellStyle name="40% - Accent1 7 2 2 2 5" xfId="14536" xr:uid="{92911D2B-E4E7-4E43-B67F-B5B93367CAF6}"/>
    <cellStyle name="40% - Accent1 7 2 2 2 5 2" xfId="14537" xr:uid="{7723E22C-7AC1-4176-BFAE-E2C8D2976BED}"/>
    <cellStyle name="40% - Accent1 7 2 2 2 6" xfId="14538" xr:uid="{7E220013-A4FA-49D2-8154-00989338E2DA}"/>
    <cellStyle name="40% - Accent1 7 2 2 3" xfId="14539" xr:uid="{87458B20-F25D-4DE2-88A4-0E148DD6763B}"/>
    <cellStyle name="40% - Accent1 7 2 2 3 2" xfId="14540" xr:uid="{DBB16D0F-ABA5-44FA-861D-70552BB61FE1}"/>
    <cellStyle name="40% - Accent1 7 2 2 3 2 2" xfId="14541" xr:uid="{FF29747F-4660-40F3-989C-651932E081D4}"/>
    <cellStyle name="40% - Accent1 7 2 2 3 3" xfId="14542" xr:uid="{00BB9C67-C53D-40D1-BCEE-AF0C2103339D}"/>
    <cellStyle name="40% - Accent1 7 2 2 4" xfId="14543" xr:uid="{3AACE1D8-E790-41BB-9E3F-A5B59C963C0A}"/>
    <cellStyle name="40% - Accent1 7 2 2 4 2" xfId="14544" xr:uid="{E63FDEE0-23EE-4A36-9C79-BD105D373C40}"/>
    <cellStyle name="40% - Accent1 7 2 2 4 2 2" xfId="14545" xr:uid="{EE5DA780-05BF-4214-A8A9-1A83D01AF60C}"/>
    <cellStyle name="40% - Accent1 7 2 2 4 3" xfId="14546" xr:uid="{762AE2D9-45B5-48F4-ABD6-984AF566AEA7}"/>
    <cellStyle name="40% - Accent1 7 2 2 5" xfId="14547" xr:uid="{1C912260-D2C5-482B-86C8-F64A2A3EFB33}"/>
    <cellStyle name="40% - Accent1 7 2 2 5 2" xfId="14548" xr:uid="{128DB0E9-5B96-4522-BB5F-354F11143805}"/>
    <cellStyle name="40% - Accent1 7 2 2 5 2 2" xfId="14549" xr:uid="{8F19A4D8-0302-43D9-8A45-4D55DCD56DEE}"/>
    <cellStyle name="40% - Accent1 7 2 2 5 3" xfId="14550" xr:uid="{22A7D071-900D-460E-94A1-CC5A8C4B4422}"/>
    <cellStyle name="40% - Accent1 7 2 2 6" xfId="14551" xr:uid="{D3D5A533-C7FC-4751-9C11-06C91E707CFE}"/>
    <cellStyle name="40% - Accent1 7 2 2 6 2" xfId="14552" xr:uid="{51E51ACF-E051-45FD-9646-6212C5DA9282}"/>
    <cellStyle name="40% - Accent1 7 2 2 7" xfId="14553" xr:uid="{007F5A54-96B3-4796-9921-7DEA97DAB1F4}"/>
    <cellStyle name="40% - Accent1 7 2 3" xfId="14554" xr:uid="{11182365-6085-4F21-AD2B-50163FD9DC00}"/>
    <cellStyle name="40% - Accent1 7 2 3 2" xfId="14555" xr:uid="{9008DB5C-7E81-4E52-9FAA-54D17FEA46FF}"/>
    <cellStyle name="40% - Accent1 7 2 3 2 2" xfId="14556" xr:uid="{18BD6117-ACB4-41AA-8F29-734805C7D9F7}"/>
    <cellStyle name="40% - Accent1 7 2 3 2 2 2" xfId="14557" xr:uid="{9A83CAA5-CCC2-498B-A1AC-4EDFFEB9A7A5}"/>
    <cellStyle name="40% - Accent1 7 2 3 2 3" xfId="14558" xr:uid="{6C148427-B42D-4A1D-A4B7-832475C57A7D}"/>
    <cellStyle name="40% - Accent1 7 2 3 3" xfId="14559" xr:uid="{4F94F09E-337C-47B7-A5C5-37D2868ABA1B}"/>
    <cellStyle name="40% - Accent1 7 2 3 3 2" xfId="14560" xr:uid="{EFBF1EAE-519A-4C7D-9998-0DF7805360DA}"/>
    <cellStyle name="40% - Accent1 7 2 3 3 2 2" xfId="14561" xr:uid="{3351F52B-6374-4B03-8FA4-4D1015150F9E}"/>
    <cellStyle name="40% - Accent1 7 2 3 3 3" xfId="14562" xr:uid="{792BA48F-A115-4EAE-A1C2-C43B91D864EE}"/>
    <cellStyle name="40% - Accent1 7 2 3 4" xfId="14563" xr:uid="{3346643D-6531-410A-9B15-6FF2FC0B4743}"/>
    <cellStyle name="40% - Accent1 7 2 3 4 2" xfId="14564" xr:uid="{DB0623A9-72F4-4F22-85B4-5AE5880C428B}"/>
    <cellStyle name="40% - Accent1 7 2 3 4 2 2" xfId="14565" xr:uid="{84A525A3-8F94-43C5-ACAF-849AE4B46F5F}"/>
    <cellStyle name="40% - Accent1 7 2 3 4 3" xfId="14566" xr:uid="{8FC45C93-45AA-4714-A20B-0B3B1A873B94}"/>
    <cellStyle name="40% - Accent1 7 2 3 5" xfId="14567" xr:uid="{1D5DCF9A-21AA-459B-B6C4-DC24AFF7A433}"/>
    <cellStyle name="40% - Accent1 7 2 3 5 2" xfId="14568" xr:uid="{B8C0F97D-202E-487D-AF42-88F068EB45EF}"/>
    <cellStyle name="40% - Accent1 7 2 3 6" xfId="14569" xr:uid="{8AFA4456-87A1-4818-9095-9ED244D61E27}"/>
    <cellStyle name="40% - Accent1 7 2 4" xfId="14570" xr:uid="{37EC2407-1A8C-4337-8F62-658DA5B88B7A}"/>
    <cellStyle name="40% - Accent1 7 2 4 2" xfId="14571" xr:uid="{1C8D5D3B-E583-49F8-9133-5CB3F6AA64BE}"/>
    <cellStyle name="40% - Accent1 7 2 4 2 2" xfId="14572" xr:uid="{7F477600-DDB7-4F63-9F2A-3A93C6BEEFDD}"/>
    <cellStyle name="40% - Accent1 7 2 4 3" xfId="14573" xr:uid="{6F2E3AE2-D257-42CD-AB62-0650436D9E68}"/>
    <cellStyle name="40% - Accent1 7 2 5" xfId="14574" xr:uid="{FA4C9F33-D787-41A1-AE93-670907451E3A}"/>
    <cellStyle name="40% - Accent1 7 2 5 2" xfId="14575" xr:uid="{87B23E9F-BD59-4E24-B6F7-98E22CAC1CAD}"/>
    <cellStyle name="40% - Accent1 7 2 5 2 2" xfId="14576" xr:uid="{140AD0C8-DEAE-462A-AA70-6078C2E5D89D}"/>
    <cellStyle name="40% - Accent1 7 2 5 3" xfId="14577" xr:uid="{DD383534-3E83-4765-9C8C-7114276BF6B9}"/>
    <cellStyle name="40% - Accent1 7 2 6" xfId="14578" xr:uid="{1B74E83C-EBE2-4D87-8B23-5812EA1D3982}"/>
    <cellStyle name="40% - Accent1 7 2 6 2" xfId="14579" xr:uid="{1065A3C3-DFA1-4405-BB3B-D538D50683F0}"/>
    <cellStyle name="40% - Accent1 7 2 6 2 2" xfId="14580" xr:uid="{55B1A8D2-DFA8-4A87-9919-B3E77A5EA7BB}"/>
    <cellStyle name="40% - Accent1 7 2 6 3" xfId="14581" xr:uid="{C335CFA3-D8CB-4AFD-948D-AF82A77EC0D9}"/>
    <cellStyle name="40% - Accent1 7 2 7" xfId="14582" xr:uid="{1033399A-D8D1-41E3-A2DE-F50A6B52CD57}"/>
    <cellStyle name="40% - Accent1 7 2 7 2" xfId="14583" xr:uid="{3FCB4F04-6046-40BE-A0F3-E20DE106C8B3}"/>
    <cellStyle name="40% - Accent1 7 2 8" xfId="14584" xr:uid="{7053BC52-C704-4D4D-B0D5-03E5657003E6}"/>
    <cellStyle name="40% - Accent1 7 3" xfId="14585" xr:uid="{0945522B-31BF-4C94-BADD-E75C1B6100E9}"/>
    <cellStyle name="40% - Accent1 7 3 2" xfId="14586" xr:uid="{6B9E6903-AC4C-4794-9146-7DB69376E4EE}"/>
    <cellStyle name="40% - Accent1 7 3 2 2" xfId="14587" xr:uid="{A6464C79-6BDE-44DF-A40D-FCDDD01DD0E3}"/>
    <cellStyle name="40% - Accent1 7 3 2 2 2" xfId="14588" xr:uid="{5D3DD4FF-BE69-41B4-B95C-9657582E5562}"/>
    <cellStyle name="40% - Accent1 7 3 2 2 2 2" xfId="14589" xr:uid="{0BA8F3BD-79AB-48A0-A6EB-2A9F6957AB18}"/>
    <cellStyle name="40% - Accent1 7 3 2 2 2 2 2" xfId="14590" xr:uid="{C974AF13-964F-490F-B927-6FA1FC7636FA}"/>
    <cellStyle name="40% - Accent1 7 3 2 2 2 3" xfId="14591" xr:uid="{2BBC12D9-8DE3-44C7-BD61-3C039904660D}"/>
    <cellStyle name="40% - Accent1 7 3 2 2 3" xfId="14592" xr:uid="{CE2D8FD1-9071-49C1-81A8-715B45510BB2}"/>
    <cellStyle name="40% - Accent1 7 3 2 2 3 2" xfId="14593" xr:uid="{13676243-C88C-4DE3-B5E9-72568273638F}"/>
    <cellStyle name="40% - Accent1 7 3 2 2 3 2 2" xfId="14594" xr:uid="{15FA892F-2EB7-4582-9619-D5FAEAE2875A}"/>
    <cellStyle name="40% - Accent1 7 3 2 2 3 3" xfId="14595" xr:uid="{403DDD8C-7CB3-417E-BE58-BE2AD7B546C6}"/>
    <cellStyle name="40% - Accent1 7 3 2 2 4" xfId="14596" xr:uid="{9FD282CB-A9FE-49F4-87F4-E2B73BE9C1B6}"/>
    <cellStyle name="40% - Accent1 7 3 2 2 4 2" xfId="14597" xr:uid="{649DD390-5CAE-44E0-BF13-0AD12F6EB468}"/>
    <cellStyle name="40% - Accent1 7 3 2 2 4 2 2" xfId="14598" xr:uid="{329A4B5D-F574-4A3F-984C-88CB815183AF}"/>
    <cellStyle name="40% - Accent1 7 3 2 2 4 3" xfId="14599" xr:uid="{8130A86D-C6B8-4007-BB01-9B702DB7EB94}"/>
    <cellStyle name="40% - Accent1 7 3 2 2 5" xfId="14600" xr:uid="{49DC9201-8E2F-4E76-8C01-84EB30347DF1}"/>
    <cellStyle name="40% - Accent1 7 3 2 2 5 2" xfId="14601" xr:uid="{0F4784C6-474F-43A0-8C67-4F4169DE3737}"/>
    <cellStyle name="40% - Accent1 7 3 2 2 6" xfId="14602" xr:uid="{47A6BFF4-8DD4-4B7B-B57E-1E65C98F50C4}"/>
    <cellStyle name="40% - Accent1 7 3 2 3" xfId="14603" xr:uid="{6864B604-BCE2-41FF-B067-E7825C7A3BFC}"/>
    <cellStyle name="40% - Accent1 7 3 2 3 2" xfId="14604" xr:uid="{EDF46C09-4346-4B1B-BF07-EF9D213AB756}"/>
    <cellStyle name="40% - Accent1 7 3 2 3 2 2" xfId="14605" xr:uid="{1D099532-CD8F-4FFE-8821-6D52601DC37F}"/>
    <cellStyle name="40% - Accent1 7 3 2 3 3" xfId="14606" xr:uid="{8ADA6D2B-BEBC-4554-8B90-471E69CEE702}"/>
    <cellStyle name="40% - Accent1 7 3 2 4" xfId="14607" xr:uid="{E9BB21BB-A2F9-4329-9491-09FAD79DD984}"/>
    <cellStyle name="40% - Accent1 7 3 2 4 2" xfId="14608" xr:uid="{6610A150-4FFC-46E7-9617-3186C7464712}"/>
    <cellStyle name="40% - Accent1 7 3 2 4 2 2" xfId="14609" xr:uid="{3C19D5D6-B0E5-4779-9D25-79A0B5AE6207}"/>
    <cellStyle name="40% - Accent1 7 3 2 4 3" xfId="14610" xr:uid="{0E4959BE-B8C2-4135-B5DF-E0788DD44FEE}"/>
    <cellStyle name="40% - Accent1 7 3 2 5" xfId="14611" xr:uid="{C360F250-E0EC-475A-8554-8EC1F4E449F1}"/>
    <cellStyle name="40% - Accent1 7 3 2 5 2" xfId="14612" xr:uid="{44548033-5BF8-479F-884F-7802095DE905}"/>
    <cellStyle name="40% - Accent1 7 3 2 5 2 2" xfId="14613" xr:uid="{CF376FE3-FCB9-47BF-9C4E-CC3EA59A171C}"/>
    <cellStyle name="40% - Accent1 7 3 2 5 3" xfId="14614" xr:uid="{B9D1CD01-7E9E-40D0-8429-0349B22BC7B4}"/>
    <cellStyle name="40% - Accent1 7 3 2 6" xfId="14615" xr:uid="{DDCB6072-593C-4AE3-B8EF-A91642DAE5A0}"/>
    <cellStyle name="40% - Accent1 7 3 2 6 2" xfId="14616" xr:uid="{75850FE7-BF8B-4203-AF36-667D1B559980}"/>
    <cellStyle name="40% - Accent1 7 3 2 7" xfId="14617" xr:uid="{655A1A70-C21D-40EB-858B-823272538406}"/>
    <cellStyle name="40% - Accent1 7 3 3" xfId="14618" xr:uid="{7DF7A6DC-5361-4D2A-A419-56AD0B70DCEC}"/>
    <cellStyle name="40% - Accent1 7 3 3 2" xfId="14619" xr:uid="{918503DE-6D69-47E4-BF62-AA6B716B0878}"/>
    <cellStyle name="40% - Accent1 7 3 3 2 2" xfId="14620" xr:uid="{DF68CB7F-A98A-42F7-88C3-21A11BE22C30}"/>
    <cellStyle name="40% - Accent1 7 3 3 2 2 2" xfId="14621" xr:uid="{16C9B015-02D1-4CFA-8A1F-529284EEBC4D}"/>
    <cellStyle name="40% - Accent1 7 3 3 2 3" xfId="14622" xr:uid="{B3E6A573-397C-4DA8-9135-F59C4D0047FC}"/>
    <cellStyle name="40% - Accent1 7 3 3 3" xfId="14623" xr:uid="{94B7F578-AC80-47A7-B967-ED4D41053673}"/>
    <cellStyle name="40% - Accent1 7 3 3 3 2" xfId="14624" xr:uid="{0A956DE7-1356-45D0-8F09-BB879D017014}"/>
    <cellStyle name="40% - Accent1 7 3 3 3 2 2" xfId="14625" xr:uid="{D3D50CDF-2659-41CD-9AA3-757A4A7CF862}"/>
    <cellStyle name="40% - Accent1 7 3 3 3 3" xfId="14626" xr:uid="{44027F1E-C919-4550-A5F7-CD991D5E4EF8}"/>
    <cellStyle name="40% - Accent1 7 3 3 4" xfId="14627" xr:uid="{541432CF-5AA8-4F1A-B952-7EC047B9BF43}"/>
    <cellStyle name="40% - Accent1 7 3 3 4 2" xfId="14628" xr:uid="{55DC8537-A4C0-4D86-A04A-89F835C7396B}"/>
    <cellStyle name="40% - Accent1 7 3 3 4 2 2" xfId="14629" xr:uid="{EB8F4CE9-FEC4-44CE-8771-36C3A5672BDC}"/>
    <cellStyle name="40% - Accent1 7 3 3 4 3" xfId="14630" xr:uid="{2D0BF8BD-F358-40B4-A61C-D2805C139AC1}"/>
    <cellStyle name="40% - Accent1 7 3 3 5" xfId="14631" xr:uid="{AC822C6B-7470-44D9-B2E9-BF6FD6E9B1C5}"/>
    <cellStyle name="40% - Accent1 7 3 3 5 2" xfId="14632" xr:uid="{DED41B6F-1DDD-4A34-8065-31DFE6215A4F}"/>
    <cellStyle name="40% - Accent1 7 3 3 6" xfId="14633" xr:uid="{E56879C0-3C89-4DDF-A968-D0645FC71C87}"/>
    <cellStyle name="40% - Accent1 7 3 4" xfId="14634" xr:uid="{693EA4C0-D478-41F1-8B1A-8CF6E3A7D4C9}"/>
    <cellStyle name="40% - Accent1 7 3 4 2" xfId="14635" xr:uid="{50C517FD-4FAC-4534-AC6D-8915A0F50895}"/>
    <cellStyle name="40% - Accent1 7 3 4 2 2" xfId="14636" xr:uid="{EBE9D872-DA23-4D8F-AC51-1BBDB584FC0B}"/>
    <cellStyle name="40% - Accent1 7 3 4 3" xfId="14637" xr:uid="{07212B47-5E2F-4101-AB9E-F5FDE47297E3}"/>
    <cellStyle name="40% - Accent1 7 3 5" xfId="14638" xr:uid="{41CCF265-CC38-4581-BB04-6729AFA5DE83}"/>
    <cellStyle name="40% - Accent1 7 3 5 2" xfId="14639" xr:uid="{E5BCA4A4-EC6B-4099-BC2A-B474706A18A3}"/>
    <cellStyle name="40% - Accent1 7 3 5 2 2" xfId="14640" xr:uid="{7F257027-39C1-44BA-AAB2-FD2A85EF1F8D}"/>
    <cellStyle name="40% - Accent1 7 3 5 3" xfId="14641" xr:uid="{0C128D0D-B304-4BE3-A43C-F45AE4BAAF6F}"/>
    <cellStyle name="40% - Accent1 7 3 6" xfId="14642" xr:uid="{01E8D8A3-87AF-4AF0-ACC7-E521B916F4AB}"/>
    <cellStyle name="40% - Accent1 7 3 6 2" xfId="14643" xr:uid="{25097B4E-C910-4BF4-9EE6-37AF7C31B644}"/>
    <cellStyle name="40% - Accent1 7 3 6 2 2" xfId="14644" xr:uid="{FD2AFE42-23F7-4123-B754-E60387378F4B}"/>
    <cellStyle name="40% - Accent1 7 3 6 3" xfId="14645" xr:uid="{9B89BC22-17C1-4049-BAF2-93D17B24CE97}"/>
    <cellStyle name="40% - Accent1 7 3 7" xfId="14646" xr:uid="{25C1223B-59B1-4A8E-AE57-497A52E0A173}"/>
    <cellStyle name="40% - Accent1 7 3 7 2" xfId="14647" xr:uid="{A924BF61-CADA-4187-AF67-D089083A9B42}"/>
    <cellStyle name="40% - Accent1 7 3 8" xfId="14648" xr:uid="{8E9ABFCB-7526-43F6-A8B4-2607C824B9C1}"/>
    <cellStyle name="40% - Accent1 7 4" xfId="14649" xr:uid="{6F52CD90-488F-41C0-98C0-8249E9FA7CC0}"/>
    <cellStyle name="40% - Accent1 7 4 2" xfId="14650" xr:uid="{EE1D7121-212A-45F6-B7DD-95975369D373}"/>
    <cellStyle name="40% - Accent1 7 4 2 2" xfId="14651" xr:uid="{D23E9BA9-4213-4FE6-9EE8-9F5FFFF4625A}"/>
    <cellStyle name="40% - Accent1 7 4 2 2 2" xfId="14652" xr:uid="{434E87F3-F8EC-42B3-A0B5-B2F7E6770C36}"/>
    <cellStyle name="40% - Accent1 7 4 2 2 2 2" xfId="14653" xr:uid="{27BA25BD-B88A-4D80-9E42-6888FF3FED8A}"/>
    <cellStyle name="40% - Accent1 7 4 2 2 3" xfId="14654" xr:uid="{59E79684-52A9-43BC-A7C3-7154793CB1AF}"/>
    <cellStyle name="40% - Accent1 7 4 2 3" xfId="14655" xr:uid="{BCD6521A-2FE7-4F58-8F41-1B2FC10AB852}"/>
    <cellStyle name="40% - Accent1 7 4 2 3 2" xfId="14656" xr:uid="{DC8F1E78-1FA3-40AD-AA51-3F479A2ABBBB}"/>
    <cellStyle name="40% - Accent1 7 4 2 3 2 2" xfId="14657" xr:uid="{811D4CAB-F1F6-4B6C-B9B4-B9F954566897}"/>
    <cellStyle name="40% - Accent1 7 4 2 3 3" xfId="14658" xr:uid="{CA1E471F-D762-4249-9109-E47038DCD9F6}"/>
    <cellStyle name="40% - Accent1 7 4 2 4" xfId="14659" xr:uid="{22F1AE7C-16A8-41F3-9935-D969580D9F71}"/>
    <cellStyle name="40% - Accent1 7 4 2 4 2" xfId="14660" xr:uid="{4268900E-5873-4081-BA0F-F0D1E78C95BD}"/>
    <cellStyle name="40% - Accent1 7 4 2 4 2 2" xfId="14661" xr:uid="{76B602BD-CE53-48FA-A40F-2DB0F7212643}"/>
    <cellStyle name="40% - Accent1 7 4 2 4 3" xfId="14662" xr:uid="{C0229340-6389-45A8-AEE1-EBAB7BCF7318}"/>
    <cellStyle name="40% - Accent1 7 4 2 5" xfId="14663" xr:uid="{43042F53-71CA-4400-AEEF-8DB6A6A1AE46}"/>
    <cellStyle name="40% - Accent1 7 4 2 5 2" xfId="14664" xr:uid="{AE9E4976-A2E7-4542-9004-1AA06474AA54}"/>
    <cellStyle name="40% - Accent1 7 4 2 6" xfId="14665" xr:uid="{E917C70D-ACC4-44D3-980A-8A63B26C6495}"/>
    <cellStyle name="40% - Accent1 7 4 3" xfId="14666" xr:uid="{4328FE02-95F3-4BD5-A7BA-36922BBC169F}"/>
    <cellStyle name="40% - Accent1 7 4 3 2" xfId="14667" xr:uid="{3D7DC450-0453-4287-A1EA-BB4DA9C11AEE}"/>
    <cellStyle name="40% - Accent1 7 4 3 2 2" xfId="14668" xr:uid="{45F9BE63-3B7D-446B-ADBC-C592A1B529D3}"/>
    <cellStyle name="40% - Accent1 7 4 3 3" xfId="14669" xr:uid="{59628250-A2F5-4F15-8C6F-603E3E13FCCB}"/>
    <cellStyle name="40% - Accent1 7 4 4" xfId="14670" xr:uid="{1A64F4B7-1132-4BA0-B5B1-CB4DFDADBA0A}"/>
    <cellStyle name="40% - Accent1 7 4 4 2" xfId="14671" xr:uid="{06C7517A-84E5-40D3-AF28-BCF5D9467A27}"/>
    <cellStyle name="40% - Accent1 7 4 4 2 2" xfId="14672" xr:uid="{09C78043-66A3-47AD-851C-71C6F0EA4369}"/>
    <cellStyle name="40% - Accent1 7 4 4 3" xfId="14673" xr:uid="{2DDB00F3-4D26-4068-A4ED-789BE5723A11}"/>
    <cellStyle name="40% - Accent1 7 4 5" xfId="14674" xr:uid="{F20AAD56-3A50-4669-ABBC-B1C654B14935}"/>
    <cellStyle name="40% - Accent1 7 4 5 2" xfId="14675" xr:uid="{A8B51F04-4D14-4B57-AC1D-9F65739AE0C3}"/>
    <cellStyle name="40% - Accent1 7 4 5 2 2" xfId="14676" xr:uid="{D68C8F3C-BEA4-4662-9614-05C7BE5C93D9}"/>
    <cellStyle name="40% - Accent1 7 4 5 3" xfId="14677" xr:uid="{4673D397-36DE-481F-943C-55C33138ACBA}"/>
    <cellStyle name="40% - Accent1 7 4 6" xfId="14678" xr:uid="{AEFCD954-E901-4C38-A4AB-1B9A1EEA356F}"/>
    <cellStyle name="40% - Accent1 7 4 6 2" xfId="14679" xr:uid="{9090B1CE-C60B-4ABD-9A85-F59D923F8743}"/>
    <cellStyle name="40% - Accent1 7 4 7" xfId="14680" xr:uid="{FE88C72B-6B38-4B7C-A1AC-0B30B94D12E1}"/>
    <cellStyle name="40% - Accent1 7 5" xfId="14681" xr:uid="{4239FD81-423B-4DB0-B19E-DAAC826C336B}"/>
    <cellStyle name="40% - Accent1 7 5 2" xfId="14682" xr:uid="{F530D0F0-48CC-47C5-9114-961A496D1AC5}"/>
    <cellStyle name="40% - Accent1 7 5 2 2" xfId="14683" xr:uid="{F9C106DA-CC7C-4830-8267-0829E35EDDAB}"/>
    <cellStyle name="40% - Accent1 7 5 2 2 2" xfId="14684" xr:uid="{98982949-7477-423B-AFB9-E7E3FBB6EBD0}"/>
    <cellStyle name="40% - Accent1 7 5 2 2 2 2" xfId="14685" xr:uid="{85F99DDC-1380-4E0C-9E42-5FD9F905AAE1}"/>
    <cellStyle name="40% - Accent1 7 5 2 2 3" xfId="14686" xr:uid="{D0387FA2-375A-459E-91D6-FEC4D9D621B3}"/>
    <cellStyle name="40% - Accent1 7 5 2 3" xfId="14687" xr:uid="{D2BE4A3B-A708-4304-8C32-1BF2AAF5CB2D}"/>
    <cellStyle name="40% - Accent1 7 5 2 3 2" xfId="14688" xr:uid="{6214C34A-E49C-4667-B211-52CE016812B1}"/>
    <cellStyle name="40% - Accent1 7 5 2 3 2 2" xfId="14689" xr:uid="{6368A3E6-DFE2-4ACF-95BC-77535580C611}"/>
    <cellStyle name="40% - Accent1 7 5 2 3 3" xfId="14690" xr:uid="{2A31EF52-1DFE-4AF8-9413-CF223BAF25D8}"/>
    <cellStyle name="40% - Accent1 7 5 2 4" xfId="14691" xr:uid="{56AFF611-E762-468F-B33C-CBE65C4F3C0B}"/>
    <cellStyle name="40% - Accent1 7 5 2 4 2" xfId="14692" xr:uid="{0859C7A7-3EC8-4585-94FF-974B50B60C68}"/>
    <cellStyle name="40% - Accent1 7 5 2 4 2 2" xfId="14693" xr:uid="{1D27A9DE-23AF-42F7-AEEA-C681A6A58D57}"/>
    <cellStyle name="40% - Accent1 7 5 2 4 3" xfId="14694" xr:uid="{C0396C91-0B32-4E36-87A4-4902CEA5909D}"/>
    <cellStyle name="40% - Accent1 7 5 2 5" xfId="14695" xr:uid="{C9073754-D7D9-4B3A-AC1D-BB7FB964A659}"/>
    <cellStyle name="40% - Accent1 7 5 2 5 2" xfId="14696" xr:uid="{1E7C9BCF-64CA-4480-9AF3-40CC60089702}"/>
    <cellStyle name="40% - Accent1 7 5 2 6" xfId="14697" xr:uid="{2FD3194E-B451-4D2D-970E-08C3248D9353}"/>
    <cellStyle name="40% - Accent1 7 5 3" xfId="14698" xr:uid="{F4D689D2-19EB-46C2-98B0-A7AA0801B217}"/>
    <cellStyle name="40% - Accent1 7 5 3 2" xfId="14699" xr:uid="{8EBE3A07-3325-4AAF-81C2-5CD3B791DC49}"/>
    <cellStyle name="40% - Accent1 7 5 3 2 2" xfId="14700" xr:uid="{CCFC6938-C52D-4827-8365-F6234105CDC4}"/>
    <cellStyle name="40% - Accent1 7 5 3 3" xfId="14701" xr:uid="{D073B2A9-7202-4BEC-A99D-2BD634F08042}"/>
    <cellStyle name="40% - Accent1 7 5 4" xfId="14702" xr:uid="{A38A3A1B-8053-4FCA-B482-551E6340ADE2}"/>
    <cellStyle name="40% - Accent1 7 5 4 2" xfId="14703" xr:uid="{A06F3E5C-B9B4-46D0-9FFE-DE44D17AB0D6}"/>
    <cellStyle name="40% - Accent1 7 5 4 2 2" xfId="14704" xr:uid="{AAAC8A50-8918-40FA-96F0-92A6D5B6D5CC}"/>
    <cellStyle name="40% - Accent1 7 5 4 3" xfId="14705" xr:uid="{878B078B-48EB-4175-9A4A-0009505A3653}"/>
    <cellStyle name="40% - Accent1 7 5 5" xfId="14706" xr:uid="{F12FF276-4775-42BD-AA2A-2628E2310230}"/>
    <cellStyle name="40% - Accent1 7 5 5 2" xfId="14707" xr:uid="{62642D4A-FECB-4A81-851D-866A873F50F9}"/>
    <cellStyle name="40% - Accent1 7 5 5 2 2" xfId="14708" xr:uid="{85383BCA-813B-44B1-BE9C-AF2F95EE9BFC}"/>
    <cellStyle name="40% - Accent1 7 5 5 3" xfId="14709" xr:uid="{DB495AF9-E58A-49D0-AFB1-0A2F10B61420}"/>
    <cellStyle name="40% - Accent1 7 5 6" xfId="14710" xr:uid="{8C66E952-CB42-4337-B978-65AACD0C2F77}"/>
    <cellStyle name="40% - Accent1 7 5 6 2" xfId="14711" xr:uid="{3126D36A-50A7-4820-B760-15776C38B42F}"/>
    <cellStyle name="40% - Accent1 7 5 7" xfId="14712" xr:uid="{526B439D-913D-4DE8-A052-D559642AA1C0}"/>
    <cellStyle name="40% - Accent1 7 6" xfId="14713" xr:uid="{065FFD3D-80B0-4A7C-B6EE-4864B28E2AEA}"/>
    <cellStyle name="40% - Accent1 7 6 2" xfId="14714" xr:uid="{869908DB-A71A-4BA3-9F1E-3E92C5CF6A04}"/>
    <cellStyle name="40% - Accent1 7 6 2 2" xfId="14715" xr:uid="{70092F94-CF43-4511-AE07-F056C6A76AD5}"/>
    <cellStyle name="40% - Accent1 7 6 2 2 2" xfId="14716" xr:uid="{A67C4DD3-804F-4120-8A69-3D718B2F0E77}"/>
    <cellStyle name="40% - Accent1 7 6 2 3" xfId="14717" xr:uid="{5EA3763F-2190-459F-85AB-4C88DBA84499}"/>
    <cellStyle name="40% - Accent1 7 6 3" xfId="14718" xr:uid="{1D0E344F-07B4-4354-9A2F-BC1EBE3966DE}"/>
    <cellStyle name="40% - Accent1 7 6 3 2" xfId="14719" xr:uid="{931FF154-22AC-4429-ACB1-4564B0466C49}"/>
    <cellStyle name="40% - Accent1 7 6 3 2 2" xfId="14720" xr:uid="{C4E0FEA8-719F-4F02-94B6-E338A836D1CD}"/>
    <cellStyle name="40% - Accent1 7 6 3 3" xfId="14721" xr:uid="{E51B0684-53F7-407C-A108-300AF74ECECE}"/>
    <cellStyle name="40% - Accent1 7 6 4" xfId="14722" xr:uid="{B80C3179-1616-4180-AAD1-C5619CC981FA}"/>
    <cellStyle name="40% - Accent1 7 6 4 2" xfId="14723" xr:uid="{9D092C00-02AC-4560-BE5D-5BA48CAA964C}"/>
    <cellStyle name="40% - Accent1 7 6 4 2 2" xfId="14724" xr:uid="{8E3805EA-8E81-4486-A899-AC3C90B8E274}"/>
    <cellStyle name="40% - Accent1 7 6 4 3" xfId="14725" xr:uid="{C3EA5ADE-F7B2-4065-9546-49479C1151B7}"/>
    <cellStyle name="40% - Accent1 7 6 5" xfId="14726" xr:uid="{908801EC-00F8-43DC-A6FC-C4938262283C}"/>
    <cellStyle name="40% - Accent1 7 6 5 2" xfId="14727" xr:uid="{071F35E6-33AC-4531-965E-91E625776F00}"/>
    <cellStyle name="40% - Accent1 7 6 6" xfId="14728" xr:uid="{DC776965-BA42-479B-96F9-028802DDBFDC}"/>
    <cellStyle name="40% - Accent1 7 7" xfId="14729" xr:uid="{55E812E8-8D7B-4DBD-849F-28E5E1ED4CF3}"/>
    <cellStyle name="40% - Accent1 7 7 2" xfId="14730" xr:uid="{292979D3-16E2-4C57-8947-244C9AE4B50D}"/>
    <cellStyle name="40% - Accent1 7 7 2 2" xfId="14731" xr:uid="{501EED0E-57D2-4620-ABF3-22A850A3F4D1}"/>
    <cellStyle name="40% - Accent1 7 7 2 2 2" xfId="14732" xr:uid="{205AF339-55F5-447E-8FE4-D21DC0A4A1A1}"/>
    <cellStyle name="40% - Accent1 7 7 2 3" xfId="14733" xr:uid="{0D1C5532-B31A-4505-B9BB-2766BA30BF8D}"/>
    <cellStyle name="40% - Accent1 7 7 3" xfId="14734" xr:uid="{27E63BFB-6AE8-4FC2-B4FF-6A2ADFEFE403}"/>
    <cellStyle name="40% - Accent1 7 7 3 2" xfId="14735" xr:uid="{65C8C88D-D921-4A2E-B47E-C3E4A1803CF8}"/>
    <cellStyle name="40% - Accent1 7 7 3 2 2" xfId="14736" xr:uid="{004A57B3-39CB-4D90-8BC0-440F1D7BCC0B}"/>
    <cellStyle name="40% - Accent1 7 7 3 3" xfId="14737" xr:uid="{71FCC80C-521E-43C8-92FB-DED378909656}"/>
    <cellStyle name="40% - Accent1 7 7 4" xfId="14738" xr:uid="{6F6B1345-E0D3-4C7C-B428-44BB3C59E1F2}"/>
    <cellStyle name="40% - Accent1 7 7 4 2" xfId="14739" xr:uid="{9A52B1F7-C5F0-417B-BE4F-653E0E655B19}"/>
    <cellStyle name="40% - Accent1 7 7 4 2 2" xfId="14740" xr:uid="{8E43195D-9588-4EF0-8015-E7E9FC276CDF}"/>
    <cellStyle name="40% - Accent1 7 7 4 3" xfId="14741" xr:uid="{DC98A759-C3FC-4A46-A4DC-068A02FD0D50}"/>
    <cellStyle name="40% - Accent1 7 7 5" xfId="14742" xr:uid="{310B1DE9-D8BB-4E8A-8D42-F412ADD84993}"/>
    <cellStyle name="40% - Accent1 7 7 5 2" xfId="14743" xr:uid="{E32E1274-3045-4582-A2AF-F65B4EE91286}"/>
    <cellStyle name="40% - Accent1 7 7 6" xfId="14744" xr:uid="{9B6D1330-DDF3-470A-97D7-786D9487377B}"/>
    <cellStyle name="40% - Accent1 7 8" xfId="14745" xr:uid="{22278F82-A150-4233-8EF5-FE3769999ABC}"/>
    <cellStyle name="40% - Accent1 7 8 2" xfId="14746" xr:uid="{2422E91D-5B67-4B85-A369-5704EA82680E}"/>
    <cellStyle name="40% - Accent1 7 8 2 2" xfId="14747" xr:uid="{855FB513-60D3-42CF-864F-C43CDD8FDA42}"/>
    <cellStyle name="40% - Accent1 7 8 2 2 2" xfId="14748" xr:uid="{379CB759-10ED-4568-A170-22F4086ECA9B}"/>
    <cellStyle name="40% - Accent1 7 8 2 3" xfId="14749" xr:uid="{43964F7D-7542-4548-8ED0-4DC4EC7D1F9B}"/>
    <cellStyle name="40% - Accent1 7 8 3" xfId="14750" xr:uid="{0C758305-7AD8-482B-820F-B2D9D7FF31EC}"/>
    <cellStyle name="40% - Accent1 7 8 3 2" xfId="14751" xr:uid="{AF8CD235-2E5D-460D-B64D-A723DCDA3430}"/>
    <cellStyle name="40% - Accent1 7 8 3 2 2" xfId="14752" xr:uid="{86B31532-CD13-4F77-82A7-93129BE0941E}"/>
    <cellStyle name="40% - Accent1 7 8 3 3" xfId="14753" xr:uid="{8D483C7E-2A3F-42D7-AB5E-D2844BCF34B7}"/>
    <cellStyle name="40% - Accent1 7 8 4" xfId="14754" xr:uid="{C533D65C-FC72-46CF-B379-FC050CAA0F40}"/>
    <cellStyle name="40% - Accent1 7 8 4 2" xfId="14755" xr:uid="{1202AE7F-1879-42BD-8CE0-C77FE38BF475}"/>
    <cellStyle name="40% - Accent1 7 8 4 2 2" xfId="14756" xr:uid="{6C91AE96-12F4-4189-813A-8CEB9B3513E2}"/>
    <cellStyle name="40% - Accent1 7 8 4 3" xfId="14757" xr:uid="{D5061DAB-5E79-454E-8C43-8A88E488CDE0}"/>
    <cellStyle name="40% - Accent1 7 8 5" xfId="14758" xr:uid="{F3C07705-5C72-4665-879E-7DEB58E1528E}"/>
    <cellStyle name="40% - Accent1 7 8 5 2" xfId="14759" xr:uid="{D47F43FB-2090-4D6C-8C7C-55F6FC311E88}"/>
    <cellStyle name="40% - Accent1 7 8 6" xfId="14760" xr:uid="{9B026BED-6508-4AF9-8C2B-0F8354863DDA}"/>
    <cellStyle name="40% - Accent1 7 9" xfId="14761" xr:uid="{416B2C87-0B20-4F7D-83D1-98E9C08E0145}"/>
    <cellStyle name="40% - Accent1 7 9 2" xfId="14762" xr:uid="{F2B47179-3854-495C-8545-057FF9732839}"/>
    <cellStyle name="40% - Accent1 7 9 2 2" xfId="14763" xr:uid="{F7F22274-E579-49AA-90B3-2D7DE1128294}"/>
    <cellStyle name="40% - Accent1 7 9 2 2 2" xfId="14764" xr:uid="{BCA3A0D1-A25F-4CCE-92EA-6054BA75A717}"/>
    <cellStyle name="40% - Accent1 7 9 2 3" xfId="14765" xr:uid="{8701E928-B0B1-4F10-BD7B-45D76BAE89AB}"/>
    <cellStyle name="40% - Accent1 7 9 3" xfId="14766" xr:uid="{BE268EC9-7206-491C-993B-318FEDDA4A57}"/>
    <cellStyle name="40% - Accent1 7 9 3 2" xfId="14767" xr:uid="{63B013F3-5B40-494E-8038-B0A13AB6C796}"/>
    <cellStyle name="40% - Accent1 7 9 3 2 2" xfId="14768" xr:uid="{0D9211EA-E444-4358-AAEB-3F922498DDE9}"/>
    <cellStyle name="40% - Accent1 7 9 3 3" xfId="14769" xr:uid="{ABE23D61-BEEB-4472-83C0-D47D2D29C250}"/>
    <cellStyle name="40% - Accent1 7 9 4" xfId="14770" xr:uid="{E4618A34-2B8E-45C7-B80E-419A781472CF}"/>
    <cellStyle name="40% - Accent1 7 9 4 2" xfId="14771" xr:uid="{9673D667-CB28-4741-A735-CBCBA2889A5A}"/>
    <cellStyle name="40% - Accent1 7 9 4 2 2" xfId="14772" xr:uid="{AF5DAB38-FC59-404C-A2C0-A7E2E2A84756}"/>
    <cellStyle name="40% - Accent1 7 9 4 3" xfId="14773" xr:uid="{A26277F5-D7D9-48F1-88DA-2D4DE784BA16}"/>
    <cellStyle name="40% - Accent1 7 9 5" xfId="14774" xr:uid="{5403FA88-9384-4B3B-8CB2-49C05BEF927B}"/>
    <cellStyle name="40% - Accent1 7 9 5 2" xfId="14775" xr:uid="{60073BF5-B3D7-4DB1-84C1-69B6CBEC558C}"/>
    <cellStyle name="40% - Accent1 7 9 6" xfId="14776" xr:uid="{C16F9C99-4CD2-4BC4-8C40-118DB5C66B05}"/>
    <cellStyle name="40% - Accent1 8" xfId="14777" xr:uid="{5C25198B-5758-4C71-ABFA-5454585FEEBB}"/>
    <cellStyle name="40% - Accent1 9" xfId="14778" xr:uid="{281B8681-2B24-4D5E-B73A-46DB12587720}"/>
    <cellStyle name="40% - Accent1 9 2" xfId="14779" xr:uid="{77F66105-DB34-4526-BDBE-4EB40CD66A74}"/>
    <cellStyle name="40% - Accent1 9 2 2" xfId="14780" xr:uid="{B0982BA6-1202-4770-BFE8-7EFF74614071}"/>
    <cellStyle name="40% - Accent1 9 2 2 2" xfId="14781" xr:uid="{70E258D0-E1AA-4152-BAAB-5AFF761BB9CB}"/>
    <cellStyle name="40% - Accent1 9 2 2 2 2" xfId="14782" xr:uid="{8B92C478-CDB8-46AD-8615-17069E96B9BE}"/>
    <cellStyle name="40% - Accent1 9 2 2 2 2 2" xfId="14783" xr:uid="{0799E142-726D-4672-8965-4B2888DBC847}"/>
    <cellStyle name="40% - Accent1 9 2 2 2 3" xfId="14784" xr:uid="{18221CD9-03B3-44DC-BCF4-F1BA8DDE7B1B}"/>
    <cellStyle name="40% - Accent1 9 2 2 3" xfId="14785" xr:uid="{43E044AA-B09E-44BF-AD05-0E66701BD6B6}"/>
    <cellStyle name="40% - Accent1 9 2 2 3 2" xfId="14786" xr:uid="{4FD74AB6-FBF1-4407-B810-607AAA3C4854}"/>
    <cellStyle name="40% - Accent1 9 2 2 3 2 2" xfId="14787" xr:uid="{083B2E50-C69F-4A08-AF8F-193FE72D2541}"/>
    <cellStyle name="40% - Accent1 9 2 2 3 3" xfId="14788" xr:uid="{3FD41B93-C397-4F82-92D6-9E416B7D879A}"/>
    <cellStyle name="40% - Accent1 9 2 2 4" xfId="14789" xr:uid="{7A95D20F-C7B4-4C33-98B5-ACC404EC0063}"/>
    <cellStyle name="40% - Accent1 9 2 2 4 2" xfId="14790" xr:uid="{26DDF8C9-C52E-4F51-87FC-18918C28F35E}"/>
    <cellStyle name="40% - Accent1 9 2 2 4 2 2" xfId="14791" xr:uid="{8B881AB5-2517-4019-8502-7643126F6091}"/>
    <cellStyle name="40% - Accent1 9 2 2 4 3" xfId="14792" xr:uid="{5BA69C9D-3588-440B-AFC6-C49B9C1590C0}"/>
    <cellStyle name="40% - Accent1 9 2 2 5" xfId="14793" xr:uid="{0CAD0F7F-2680-4C6C-9E29-B39E6CF436B8}"/>
    <cellStyle name="40% - Accent1 9 2 2 5 2" xfId="14794" xr:uid="{094CB9A8-7ABA-440A-AD12-464347856051}"/>
    <cellStyle name="40% - Accent1 9 2 2 6" xfId="14795" xr:uid="{D88524B8-AA2D-4B60-8DF7-945CBB39ED07}"/>
    <cellStyle name="40% - Accent1 9 2 3" xfId="14796" xr:uid="{97534329-CB71-438A-B501-A3A6B6156854}"/>
    <cellStyle name="40% - Accent1 9 2 3 2" xfId="14797" xr:uid="{5D778613-DF09-4D5C-8F8C-6C1E147C7D72}"/>
    <cellStyle name="40% - Accent1 9 2 3 2 2" xfId="14798" xr:uid="{758F8D84-A089-4B8F-AD89-43A556CA0C32}"/>
    <cellStyle name="40% - Accent1 9 2 3 3" xfId="14799" xr:uid="{6DDCA811-C30B-4334-A13B-1CA9880C3118}"/>
    <cellStyle name="40% - Accent1 9 2 4" xfId="14800" xr:uid="{89381C85-C5E2-4953-9B08-BF22CF5FFA1B}"/>
    <cellStyle name="40% - Accent1 9 2 4 2" xfId="14801" xr:uid="{4A04D113-4A95-4403-8ED1-B15D6A4C8FDA}"/>
    <cellStyle name="40% - Accent1 9 2 4 2 2" xfId="14802" xr:uid="{6201599A-5C24-4842-8944-9A417BE207AB}"/>
    <cellStyle name="40% - Accent1 9 2 4 3" xfId="14803" xr:uid="{5D2EEC5E-C6DF-4ACD-9666-6D61E296E5AE}"/>
    <cellStyle name="40% - Accent1 9 2 5" xfId="14804" xr:uid="{BA0692D7-6E32-458A-82EA-E937C97F59D1}"/>
    <cellStyle name="40% - Accent1 9 2 5 2" xfId="14805" xr:uid="{077063C4-A8B3-4D41-B190-55E6E2BD4424}"/>
    <cellStyle name="40% - Accent1 9 2 5 2 2" xfId="14806" xr:uid="{AB1C85B0-507E-48F3-958B-9FEE97470320}"/>
    <cellStyle name="40% - Accent1 9 2 5 3" xfId="14807" xr:uid="{39A1E241-8A76-490D-B4AA-1DB707DCB88A}"/>
    <cellStyle name="40% - Accent1 9 2 6" xfId="14808" xr:uid="{F2E748E3-19B9-46FB-BEE0-933DA82AFB65}"/>
    <cellStyle name="40% - Accent1 9 2 6 2" xfId="14809" xr:uid="{75569A84-BD97-471F-973A-A901C555E2DE}"/>
    <cellStyle name="40% - Accent1 9 2 7" xfId="14810" xr:uid="{3584379A-92ED-4DA5-A67A-65CDD7BB624D}"/>
    <cellStyle name="40% - Accent1 9 3" xfId="14811" xr:uid="{E1AF04FC-A33A-4A92-BE9D-DC5950FFC9AD}"/>
    <cellStyle name="40% - Accent1 9 3 2" xfId="14812" xr:uid="{0745E273-9C99-48CA-817F-B974AB95C09B}"/>
    <cellStyle name="40% - Accent1 9 3 2 2" xfId="14813" xr:uid="{490ADAE4-7BDF-4CBC-BC3D-5EEF563981DF}"/>
    <cellStyle name="40% - Accent1 9 3 2 2 2" xfId="14814" xr:uid="{318A9875-2210-4240-8157-50336A72A34A}"/>
    <cellStyle name="40% - Accent1 9 3 2 3" xfId="14815" xr:uid="{33B5895D-F20A-4723-8D9F-AF8BCC448DD3}"/>
    <cellStyle name="40% - Accent1 9 3 3" xfId="14816" xr:uid="{530D68C6-7E8E-4D11-8996-810F3D19ABB5}"/>
    <cellStyle name="40% - Accent1 9 3 3 2" xfId="14817" xr:uid="{1AD02558-5F4D-44DF-A258-9FBF697CF417}"/>
    <cellStyle name="40% - Accent1 9 3 3 2 2" xfId="14818" xr:uid="{BADFBC5A-CEC7-47FA-BD18-56700D78FBD9}"/>
    <cellStyle name="40% - Accent1 9 3 3 3" xfId="14819" xr:uid="{6635B6C0-5143-4A25-9191-D5AC52C8A062}"/>
    <cellStyle name="40% - Accent1 9 3 4" xfId="14820" xr:uid="{A754EB2C-8065-462B-AD64-2BD81799C435}"/>
    <cellStyle name="40% - Accent1 9 3 4 2" xfId="14821" xr:uid="{E8881234-A3BA-4BA0-A069-88DEB4903A4F}"/>
    <cellStyle name="40% - Accent1 9 3 4 2 2" xfId="14822" xr:uid="{7CA53A2C-3B1A-4DC5-A987-E66B422AEC15}"/>
    <cellStyle name="40% - Accent1 9 3 4 3" xfId="14823" xr:uid="{ABC0A73E-C3A3-4161-853F-02F14155959A}"/>
    <cellStyle name="40% - Accent1 9 3 5" xfId="14824" xr:uid="{ECD39405-BA7D-4E85-8F86-9476E59252FA}"/>
    <cellStyle name="40% - Accent1 9 3 5 2" xfId="14825" xr:uid="{569484C6-154D-4D32-A2D2-8DC226231B57}"/>
    <cellStyle name="40% - Accent1 9 3 6" xfId="14826" xr:uid="{82285BB6-796E-49D2-ADD8-6F64EB31B5DC}"/>
    <cellStyle name="40% - Accent1 9 4" xfId="14827" xr:uid="{C8566EF4-B52E-4FEF-A221-306A34363D6F}"/>
    <cellStyle name="40% - Accent1 9 4 2" xfId="14828" xr:uid="{9F888BA5-9A88-41C5-97D2-713FE7E8866C}"/>
    <cellStyle name="40% - Accent1 9 4 2 2" xfId="14829" xr:uid="{0D15D038-AC7C-42AC-B93A-9F88E0154647}"/>
    <cellStyle name="40% - Accent1 9 4 3" xfId="14830" xr:uid="{F62CB078-4177-431F-BC2E-8618166C6EFF}"/>
    <cellStyle name="40% - Accent1 9 5" xfId="14831" xr:uid="{314A4F87-B69B-4157-A674-4B65A492C184}"/>
    <cellStyle name="40% - Accent1 9 5 2" xfId="14832" xr:uid="{0C28320B-C18B-495F-91B9-9505322AFCD4}"/>
    <cellStyle name="40% - Accent1 9 5 2 2" xfId="14833" xr:uid="{D0226017-6B60-467B-AFF0-823BB7A89028}"/>
    <cellStyle name="40% - Accent1 9 5 3" xfId="14834" xr:uid="{700EC866-7169-4A3E-A4C0-7B04C09937CB}"/>
    <cellStyle name="40% - Accent1 9 6" xfId="14835" xr:uid="{43C95352-A259-4241-8A0C-25E72AA320CC}"/>
    <cellStyle name="40% - Accent1 9 6 2" xfId="14836" xr:uid="{4FECD17A-DCBC-4E83-89ED-780F5AE3065E}"/>
    <cellStyle name="40% - Accent1 9 6 2 2" xfId="14837" xr:uid="{9EF6C1FC-3DCB-46DD-9071-B15BDC41543E}"/>
    <cellStyle name="40% - Accent1 9 6 3" xfId="14838" xr:uid="{5053E4D3-6582-436C-954C-D8146DAB3EF7}"/>
    <cellStyle name="40% - Accent1 9 7" xfId="14839" xr:uid="{703B14C4-2D28-4E29-813B-1CDEDC77EAB2}"/>
    <cellStyle name="40% - Accent1 9 7 2" xfId="14840" xr:uid="{1E32B118-930B-4863-9EF9-C867AF83829D}"/>
    <cellStyle name="40% - Accent1 9 8" xfId="14841" xr:uid="{41678A03-821E-461A-977C-E052C4C61B1B}"/>
    <cellStyle name="40% - Accent2 10" xfId="14842" xr:uid="{FB1D64EC-B401-47C8-9D06-3F963D973F13}"/>
    <cellStyle name="40% - Accent2 10 2" xfId="14843" xr:uid="{99CC1821-16D7-4E8B-AF44-D21B1602134E}"/>
    <cellStyle name="40% - Accent2 10 2 2" xfId="14844" xr:uid="{A4D0600C-D9B5-4721-963E-843FA1792DBF}"/>
    <cellStyle name="40% - Accent2 10 2 2 2" xfId="14845" xr:uid="{23964270-3D05-45C4-8FDB-49B7256458C0}"/>
    <cellStyle name="40% - Accent2 10 2 3" xfId="14846" xr:uid="{1EFAE65C-BDEE-40A0-9508-59586EB33891}"/>
    <cellStyle name="40% - Accent2 10 3" xfId="14847" xr:uid="{FC9F77D6-34D2-4FEE-8DAF-A62E29D6DB33}"/>
    <cellStyle name="40% - Accent2 10 3 2" xfId="14848" xr:uid="{4D89B81F-91C5-4B5F-BA6B-E13A983399AC}"/>
    <cellStyle name="40% - Accent2 10 3 2 2" xfId="14849" xr:uid="{9ED993EB-2F31-4BFC-B1F1-5AC95735934C}"/>
    <cellStyle name="40% - Accent2 10 3 3" xfId="14850" xr:uid="{A2773F0A-1BCD-47ED-AE09-00E26C736C36}"/>
    <cellStyle name="40% - Accent2 10 4" xfId="14851" xr:uid="{3F2B311C-4941-45D5-B3B1-FBFA518A3C57}"/>
    <cellStyle name="40% - Accent2 10 4 2" xfId="14852" xr:uid="{50DC415F-36CB-438D-8392-3B2B4092B038}"/>
    <cellStyle name="40% - Accent2 10 4 2 2" xfId="14853" xr:uid="{1EA51BCC-27AE-4597-A116-E3E197816550}"/>
    <cellStyle name="40% - Accent2 10 4 3" xfId="14854" xr:uid="{14229FD2-4D9F-41FC-93EE-F207CC625C3D}"/>
    <cellStyle name="40% - Accent2 10 5" xfId="14855" xr:uid="{2E0309F6-2085-42E9-B4A5-095E2E97F7B8}"/>
    <cellStyle name="40% - Accent2 10 5 2" xfId="14856" xr:uid="{583D4A89-CE01-46FA-89B0-3F117EF49457}"/>
    <cellStyle name="40% - Accent2 10 6" xfId="14857" xr:uid="{182FB837-A387-4324-B239-B76B9AAC4087}"/>
    <cellStyle name="40% - Accent2 11" xfId="14858" xr:uid="{A78E3F92-0D11-4751-A5A8-1A633B61E38B}"/>
    <cellStyle name="40% - Accent2 11 2" xfId="14859" xr:uid="{496997AB-4142-4D1E-9B85-A5880EDDB120}"/>
    <cellStyle name="40% - Accent2 11 2 2" xfId="14860" xr:uid="{28ADD5B4-73C3-4851-89B5-D9F92F434EDD}"/>
    <cellStyle name="40% - Accent2 11 2 2 2" xfId="14861" xr:uid="{5D7B8A4F-DEF8-4CD4-B0C5-F412BE0DA15A}"/>
    <cellStyle name="40% - Accent2 11 2 3" xfId="14862" xr:uid="{4173D214-7D34-4F06-A777-51CB5ACA20AD}"/>
    <cellStyle name="40% - Accent2 11 3" xfId="14863" xr:uid="{CB676F35-642F-4F11-B46F-8BCCC98341C6}"/>
    <cellStyle name="40% - Accent2 11 3 2" xfId="14864" xr:uid="{12C4981D-B23A-4514-8310-C9F83534E619}"/>
    <cellStyle name="40% - Accent2 11 3 2 2" xfId="14865" xr:uid="{A2AAC39B-6355-4F1F-BB78-4105ED788C8A}"/>
    <cellStyle name="40% - Accent2 11 3 3" xfId="14866" xr:uid="{1433A9EE-7D4E-4F3D-A1E0-D3B212EA7AD9}"/>
    <cellStyle name="40% - Accent2 11 4" xfId="14867" xr:uid="{4011A66F-F672-4030-ABE7-A7B1E9517E0E}"/>
    <cellStyle name="40% - Accent2 11 4 2" xfId="14868" xr:uid="{FD16AF98-0640-4DB3-97BF-9E82200C578C}"/>
    <cellStyle name="40% - Accent2 11 4 2 2" xfId="14869" xr:uid="{E9A0DF53-CC86-4D76-A39B-0CFE0F452089}"/>
    <cellStyle name="40% - Accent2 11 4 3" xfId="14870" xr:uid="{760E19FA-6887-4E47-AE30-7AE18D59B5CA}"/>
    <cellStyle name="40% - Accent2 11 5" xfId="14871" xr:uid="{3532B1C7-1447-4EEC-A118-91DF4E4A9980}"/>
    <cellStyle name="40% - Accent2 11 5 2" xfId="14872" xr:uid="{1FACE4DB-1DA0-47D4-843B-3680A0D17334}"/>
    <cellStyle name="40% - Accent2 11 6" xfId="14873" xr:uid="{F775D8DA-3029-4CBA-BBD1-08786542AFCD}"/>
    <cellStyle name="40% - Accent2 12" xfId="14874" xr:uid="{335E5FCA-8767-49FC-96B0-1E2869AA8CE7}"/>
    <cellStyle name="40% - Accent2 12 2" xfId="14875" xr:uid="{9FF565B2-C7A1-4807-9E72-04DA100DE36C}"/>
    <cellStyle name="40% - Accent2 12 2 2" xfId="14876" xr:uid="{7F111FDE-7238-4F6F-A15D-B51A1EB4DBA5}"/>
    <cellStyle name="40% - Accent2 12 2 2 2" xfId="14877" xr:uid="{7D2A1367-62F9-4937-A346-49C769F71A9A}"/>
    <cellStyle name="40% - Accent2 12 2 3" xfId="14878" xr:uid="{978E2081-1B6D-4CCF-97B2-9C27D9D50660}"/>
    <cellStyle name="40% - Accent2 12 3" xfId="14879" xr:uid="{79759479-F01C-44BA-B7C2-575FF5DB3C2E}"/>
    <cellStyle name="40% - Accent2 12 3 2" xfId="14880" xr:uid="{EE6B536C-15E9-4B57-8567-ED007DFAC4D0}"/>
    <cellStyle name="40% - Accent2 12 3 2 2" xfId="14881" xr:uid="{CD2A5497-05D8-4971-871E-B1EB47254D7B}"/>
    <cellStyle name="40% - Accent2 12 3 3" xfId="14882" xr:uid="{3E865F42-15F9-4E84-8F05-18F3E1858AAF}"/>
    <cellStyle name="40% - Accent2 12 4" xfId="14883" xr:uid="{E6538CA9-EAB0-4456-A423-26F380AE1212}"/>
    <cellStyle name="40% - Accent2 12 4 2" xfId="14884" xr:uid="{7EF46297-FAA0-4097-A2FF-63F3D8109633}"/>
    <cellStyle name="40% - Accent2 12 4 2 2" xfId="14885" xr:uid="{EBEAA048-E2D5-400D-AA15-C9C64A298086}"/>
    <cellStyle name="40% - Accent2 12 4 3" xfId="14886" xr:uid="{A3CB34F1-8C8E-4629-8443-1765E31AFF03}"/>
    <cellStyle name="40% - Accent2 12 5" xfId="14887" xr:uid="{1DF1FFA8-0AA1-479D-AF87-0F0C224725BB}"/>
    <cellStyle name="40% - Accent2 12 5 2" xfId="14888" xr:uid="{66445148-0A39-4218-BA9B-E10F49489E67}"/>
    <cellStyle name="40% - Accent2 12 6" xfId="14889" xr:uid="{0085E476-F2D9-41E3-83A6-32B65C911154}"/>
    <cellStyle name="40% - Accent2 13" xfId="14890" xr:uid="{F2343474-0CAA-4891-82FF-2E2D7599604E}"/>
    <cellStyle name="40% - Accent2 13 2" xfId="14891" xr:uid="{A44A9AFA-4300-4398-9C73-328AC6AAB48C}"/>
    <cellStyle name="40% - Accent2 13 2 2" xfId="14892" xr:uid="{ABF19507-03D5-4082-BC67-8219942617D9}"/>
    <cellStyle name="40% - Accent2 13 2 2 2" xfId="14893" xr:uid="{10448DAB-B6FE-48A4-9C3A-C3754DB778F3}"/>
    <cellStyle name="40% - Accent2 13 2 3" xfId="14894" xr:uid="{0E2017CD-17B7-4B2B-947D-EC41F3A17FF9}"/>
    <cellStyle name="40% - Accent2 13 3" xfId="14895" xr:uid="{68BFA06E-3AA6-4273-94DC-041F4A59DF56}"/>
    <cellStyle name="40% - Accent2 13 3 2" xfId="14896" xr:uid="{C59417AE-B33E-468F-BDB3-81BEC6AB6FE1}"/>
    <cellStyle name="40% - Accent2 13 3 2 2" xfId="14897" xr:uid="{F1AF8FE0-3B10-4463-A6CE-71A248A15EDA}"/>
    <cellStyle name="40% - Accent2 13 3 3" xfId="14898" xr:uid="{E7662F51-5367-47F9-98F6-A8E2E68052E7}"/>
    <cellStyle name="40% - Accent2 13 4" xfId="14899" xr:uid="{E459368B-7609-48DB-A871-6B7AF23328E7}"/>
    <cellStyle name="40% - Accent2 13 4 2" xfId="14900" xr:uid="{FD3DB2F6-8ADB-4A48-BDB2-8160EEFCA79E}"/>
    <cellStyle name="40% - Accent2 13 4 2 2" xfId="14901" xr:uid="{3300902A-7963-416F-B95D-FC6DE80D2B6D}"/>
    <cellStyle name="40% - Accent2 13 4 3" xfId="14902" xr:uid="{65E5A8A8-CDA6-428E-8D22-83C7C956FD1A}"/>
    <cellStyle name="40% - Accent2 13 5" xfId="14903" xr:uid="{94DD59DA-5623-4062-83B3-1D9740C843D8}"/>
    <cellStyle name="40% - Accent2 13 5 2" xfId="14904" xr:uid="{96E7238E-F753-4A69-BF0F-300763414444}"/>
    <cellStyle name="40% - Accent2 13 6" xfId="14905" xr:uid="{F8B69C9E-243B-4D7A-816B-858A8C93628E}"/>
    <cellStyle name="40% - Accent2 14" xfId="14906" xr:uid="{45587007-8715-4788-86A6-F34ED1726372}"/>
    <cellStyle name="40% - Accent2 14 2" xfId="14907" xr:uid="{6DAF4549-AE6F-4238-B2AC-87E439F7D459}"/>
    <cellStyle name="40% - Accent2 14 2 2" xfId="14908" xr:uid="{005056CF-7026-4FDA-8E30-7672819DB5EC}"/>
    <cellStyle name="40% - Accent2 14 2 2 2" xfId="14909" xr:uid="{7F477CC7-E4B0-47CC-8AFE-665D3F84A7F5}"/>
    <cellStyle name="40% - Accent2 14 2 3" xfId="14910" xr:uid="{35C5EDD2-22FA-44EA-B779-81940BE32CAB}"/>
    <cellStyle name="40% - Accent2 14 3" xfId="14911" xr:uid="{96F22D41-D242-4530-B08B-28F9DC487334}"/>
    <cellStyle name="40% - Accent2 14 3 2" xfId="14912" xr:uid="{E10F7030-B2EA-4F4F-9DCB-B8D262288AC2}"/>
    <cellStyle name="40% - Accent2 14 3 2 2" xfId="14913" xr:uid="{B7EC3EB2-0240-4A9F-A84C-D74402B2A1F3}"/>
    <cellStyle name="40% - Accent2 14 3 3" xfId="14914" xr:uid="{E856C938-70E5-4042-BD6D-F4C2A8F91021}"/>
    <cellStyle name="40% - Accent2 14 4" xfId="14915" xr:uid="{0E308953-6BE8-4D22-8AB0-DEC02B6D5FB0}"/>
    <cellStyle name="40% - Accent2 14 4 2" xfId="14916" xr:uid="{6CD70525-FCA5-43E9-B869-F13089986C59}"/>
    <cellStyle name="40% - Accent2 14 4 2 2" xfId="14917" xr:uid="{C7BECD4A-C9C5-4BF4-8A58-74388D7BCD8E}"/>
    <cellStyle name="40% - Accent2 14 4 3" xfId="14918" xr:uid="{389F9262-4F94-4566-AA57-B2ADDFCE9283}"/>
    <cellStyle name="40% - Accent2 14 5" xfId="14919" xr:uid="{61433829-9690-4FC7-A9C1-166F8D239FA9}"/>
    <cellStyle name="40% - Accent2 14 5 2" xfId="14920" xr:uid="{C084403C-423F-4E37-838E-4DA020B7290D}"/>
    <cellStyle name="40% - Accent2 14 6" xfId="14921" xr:uid="{D672219F-87E3-4224-A666-E9B914C87BB7}"/>
    <cellStyle name="40% - Accent2 15" xfId="14922" xr:uid="{7F8D03D7-5D66-4806-A203-75F111056227}"/>
    <cellStyle name="40% - Accent2 15 2" xfId="14923" xr:uid="{AA817F20-3ECB-4E42-A8C1-AD8BD622C688}"/>
    <cellStyle name="40% - Accent2 15 2 2" xfId="14924" xr:uid="{66466074-BCAC-4630-9E87-350A2B490ABE}"/>
    <cellStyle name="40% - Accent2 15 2 2 2" xfId="14925" xr:uid="{5FA0401D-BC24-4818-9B2C-F4AD10EEDD0F}"/>
    <cellStyle name="40% - Accent2 15 2 3" xfId="14926" xr:uid="{6EE77355-F695-409D-96FD-6AB036B18AE6}"/>
    <cellStyle name="40% - Accent2 15 3" xfId="14927" xr:uid="{A5AEAA7A-A78C-4A8C-8A16-88B91B660BE0}"/>
    <cellStyle name="40% - Accent2 15 3 2" xfId="14928" xr:uid="{627DDA6D-07F6-4C4D-9DBC-6926E1A065EA}"/>
    <cellStyle name="40% - Accent2 15 3 2 2" xfId="14929" xr:uid="{5DFDC2EC-4BB9-4037-A598-8660A226A9CD}"/>
    <cellStyle name="40% - Accent2 15 3 3" xfId="14930" xr:uid="{6313C9FA-55F1-4CD3-A602-0DCA83F1EE89}"/>
    <cellStyle name="40% - Accent2 15 4" xfId="14931" xr:uid="{241FC416-1D2E-4E4B-88B6-C070E743A673}"/>
    <cellStyle name="40% - Accent2 15 4 2" xfId="14932" xr:uid="{8D30AFCA-A00F-4380-8AC9-7177A7360BAE}"/>
    <cellStyle name="40% - Accent2 15 4 2 2" xfId="14933" xr:uid="{0AA1372C-55A6-4E19-86E7-7D1B4E696062}"/>
    <cellStyle name="40% - Accent2 15 4 3" xfId="14934" xr:uid="{A2BE96CF-AB16-4B18-939E-3709CE57C834}"/>
    <cellStyle name="40% - Accent2 15 5" xfId="14935" xr:uid="{83A5BD8B-8F5E-4FEC-9538-D1C48E38A4CE}"/>
    <cellStyle name="40% - Accent2 15 5 2" xfId="14936" xr:uid="{3679A2A9-603E-44B9-A8F1-88C812BD3269}"/>
    <cellStyle name="40% - Accent2 15 6" xfId="14937" xr:uid="{6BCCCD76-9B1E-4DE1-83E7-28113560F23F}"/>
    <cellStyle name="40% - Accent2 16" xfId="14938" xr:uid="{126E620F-B653-40F1-80C3-A7F6E4086E96}"/>
    <cellStyle name="40% - Accent2 16 2" xfId="14939" xr:uid="{492251F5-2847-41BB-8495-09CB7EC8C073}"/>
    <cellStyle name="40% - Accent2 16 2 2" xfId="14940" xr:uid="{FAA5D95A-DE4F-42F0-8F69-ECB88150323D}"/>
    <cellStyle name="40% - Accent2 16 2 2 2" xfId="14941" xr:uid="{9B56600E-097C-4A9D-9CF8-944EEC941B2F}"/>
    <cellStyle name="40% - Accent2 16 2 3" xfId="14942" xr:uid="{A44C4524-79ED-4647-98EC-8DEA4335F89F}"/>
    <cellStyle name="40% - Accent2 16 3" xfId="14943" xr:uid="{EF42A7C3-98B7-4F8E-BD04-5D02F0E1A084}"/>
    <cellStyle name="40% - Accent2 16 3 2" xfId="14944" xr:uid="{DA72CA94-51A4-42EB-A94C-C3931A6DC29A}"/>
    <cellStyle name="40% - Accent2 16 3 2 2" xfId="14945" xr:uid="{01C84444-E02C-4E97-B113-606B8213EE8D}"/>
    <cellStyle name="40% - Accent2 16 3 3" xfId="14946" xr:uid="{FC9A8E5C-8512-48AC-8E46-8D837549A207}"/>
    <cellStyle name="40% - Accent2 16 4" xfId="14947" xr:uid="{B3FB5CFF-08BB-4F3D-A87A-C53BC15BA633}"/>
    <cellStyle name="40% - Accent2 16 4 2" xfId="14948" xr:uid="{A53DD51E-9B6A-4B71-B15A-24895D8C90AE}"/>
    <cellStyle name="40% - Accent2 16 4 2 2" xfId="14949" xr:uid="{31A50C92-02EE-4B99-BFF3-7F85B44B7D78}"/>
    <cellStyle name="40% - Accent2 16 4 3" xfId="14950" xr:uid="{D4C4E11E-E03E-4751-B1ED-09838FC703E9}"/>
    <cellStyle name="40% - Accent2 16 5" xfId="14951" xr:uid="{B49DA209-76E1-4715-B1C3-2206F23958E4}"/>
    <cellStyle name="40% - Accent2 16 5 2" xfId="14952" xr:uid="{B942225D-BA03-4770-9260-596A376D806F}"/>
    <cellStyle name="40% - Accent2 16 6" xfId="14953" xr:uid="{647ABBA9-538E-44BE-BB35-771DAFE1FB68}"/>
    <cellStyle name="40% - Accent2 17" xfId="14954" xr:uid="{AD13EDA8-83DA-4FDE-82CC-E4228DCE9BAC}"/>
    <cellStyle name="40% - Accent2 17 2" xfId="14955" xr:uid="{4E09705C-08AA-4983-9AB6-984519B31AED}"/>
    <cellStyle name="40% - Accent2 17 2 2" xfId="14956" xr:uid="{103AD473-15F7-45FA-9BFA-99AF1489379F}"/>
    <cellStyle name="40% - Accent2 17 2 2 2" xfId="14957" xr:uid="{95648606-B85D-461C-AB70-70A7B0367244}"/>
    <cellStyle name="40% - Accent2 17 2 3" xfId="14958" xr:uid="{733ABC2E-93FB-4E11-A1CF-D53E9BE231F3}"/>
    <cellStyle name="40% - Accent2 17 3" xfId="14959" xr:uid="{F4B005CF-62F7-4498-838B-3AC56BD53262}"/>
    <cellStyle name="40% - Accent2 17 3 2" xfId="14960" xr:uid="{39A03357-171A-4BE8-81DE-C1B3EE3D2FDB}"/>
    <cellStyle name="40% - Accent2 17 3 2 2" xfId="14961" xr:uid="{3969D4A6-9C36-4F73-8140-B60FD60E6FCA}"/>
    <cellStyle name="40% - Accent2 17 3 3" xfId="14962" xr:uid="{D565175E-C2B5-46E0-9EFC-F9609AA1B6BB}"/>
    <cellStyle name="40% - Accent2 17 4" xfId="14963" xr:uid="{98961ABF-22A7-434C-87C2-7903C662573B}"/>
    <cellStyle name="40% - Accent2 17 4 2" xfId="14964" xr:uid="{7F42E5C1-1F17-4B79-B868-B23CBB8DBCFB}"/>
    <cellStyle name="40% - Accent2 17 4 2 2" xfId="14965" xr:uid="{18F877AC-278C-4842-8AFE-5B21A5C87A15}"/>
    <cellStyle name="40% - Accent2 17 4 3" xfId="14966" xr:uid="{C5AC544B-642D-4EA6-B1FC-0EDE8FD17177}"/>
    <cellStyle name="40% - Accent2 17 5" xfId="14967" xr:uid="{256038E2-08FE-42FC-82CC-4444E69E4B5C}"/>
    <cellStyle name="40% - Accent2 17 5 2" xfId="14968" xr:uid="{B236689F-2DE9-44AB-8008-80B6C37AB773}"/>
    <cellStyle name="40% - Accent2 17 6" xfId="14969" xr:uid="{2AB1BCE3-482F-4ADA-974C-A5C8F07B5B3D}"/>
    <cellStyle name="40% - Accent2 18" xfId="14970" xr:uid="{4E181CC3-58B5-4F1A-A314-B45942789EBD}"/>
    <cellStyle name="40% - Accent2 18 2" xfId="14971" xr:uid="{DF14E3D5-E7B4-4868-A8DC-66DD63B4F2C2}"/>
    <cellStyle name="40% - Accent2 18 2 2" xfId="14972" xr:uid="{2EB91B0B-0B07-46CF-9932-74B4B0481D21}"/>
    <cellStyle name="40% - Accent2 18 2 2 2" xfId="14973" xr:uid="{BDC30FEB-136E-41B9-BC2C-B6E0AE2B5B5C}"/>
    <cellStyle name="40% - Accent2 18 2 3" xfId="14974" xr:uid="{DEC7162C-20DA-4709-9927-2B645ED2F306}"/>
    <cellStyle name="40% - Accent2 18 3" xfId="14975" xr:uid="{B7365430-15BE-4F83-A033-FA7C9EB31793}"/>
    <cellStyle name="40% - Accent2 18 3 2" xfId="14976" xr:uid="{186C8BA4-27C0-42E8-BF38-D68A1EBE93E7}"/>
    <cellStyle name="40% - Accent2 18 3 2 2" xfId="14977" xr:uid="{DF305B58-8BE5-404E-8F67-25A59A12656E}"/>
    <cellStyle name="40% - Accent2 18 3 3" xfId="14978" xr:uid="{5F9CC2A7-FA59-45C4-8B58-A58CCBD289E8}"/>
    <cellStyle name="40% - Accent2 18 4" xfId="14979" xr:uid="{2B8FCE20-A998-4670-968D-B15B4A2C2A7E}"/>
    <cellStyle name="40% - Accent2 18 4 2" xfId="14980" xr:uid="{D30B6789-C16A-4737-B832-F719B0B86796}"/>
    <cellStyle name="40% - Accent2 18 4 2 2" xfId="14981" xr:uid="{EB345D9F-BB7E-4B4E-82E7-22447802BCE7}"/>
    <cellStyle name="40% - Accent2 18 4 3" xfId="14982" xr:uid="{07A4C910-FFE0-432C-8DBE-E549C32421AB}"/>
    <cellStyle name="40% - Accent2 18 5" xfId="14983" xr:uid="{D4177F30-5E09-48BB-A75A-9283ACA81007}"/>
    <cellStyle name="40% - Accent2 18 5 2" xfId="14984" xr:uid="{F1FB6A90-3E18-492C-ABB8-C474C5AB5845}"/>
    <cellStyle name="40% - Accent2 18 6" xfId="14985" xr:uid="{05087BB0-78DE-4E82-87BA-083DF0885BC0}"/>
    <cellStyle name="40% - Accent2 19" xfId="14986" xr:uid="{7304CDF8-BF3C-4C50-8CED-B7AA389EE4B5}"/>
    <cellStyle name="40% - Accent2 19 2" xfId="14987" xr:uid="{D54B0BE6-29DC-4488-BCB5-5ECEC4B7122E}"/>
    <cellStyle name="40% - Accent2 19 2 2" xfId="14988" xr:uid="{5AF8DCE5-5F1A-45E6-869A-8137774DC238}"/>
    <cellStyle name="40% - Accent2 19 2 2 2" xfId="14989" xr:uid="{25BD51C3-DB95-4C53-84D0-B604D3A945FD}"/>
    <cellStyle name="40% - Accent2 19 2 3" xfId="14990" xr:uid="{9FD36DDD-DA04-45CD-9786-271127B888EB}"/>
    <cellStyle name="40% - Accent2 19 3" xfId="14991" xr:uid="{421B2DA0-33D5-4D96-8206-0F356C864417}"/>
    <cellStyle name="40% - Accent2 19 3 2" xfId="14992" xr:uid="{5914368F-FB86-432C-A887-2201C0FAA843}"/>
    <cellStyle name="40% - Accent2 19 3 2 2" xfId="14993" xr:uid="{6BF975DD-C7B2-477E-BF4B-3B745BC66B75}"/>
    <cellStyle name="40% - Accent2 19 3 3" xfId="14994" xr:uid="{C0468CDC-F280-4C76-B8AF-4E4060B53275}"/>
    <cellStyle name="40% - Accent2 19 4" xfId="14995" xr:uid="{1A5603CD-BE06-461B-BFB0-468F52A1BF4F}"/>
    <cellStyle name="40% - Accent2 19 4 2" xfId="14996" xr:uid="{108D22C6-6D14-4A44-8517-039EB3E0CF6E}"/>
    <cellStyle name="40% - Accent2 19 4 2 2" xfId="14997" xr:uid="{2269A352-066D-4FEC-A09E-019AF50943B3}"/>
    <cellStyle name="40% - Accent2 19 4 3" xfId="14998" xr:uid="{C683F760-7CFE-4AE4-93BF-3D3AFC913263}"/>
    <cellStyle name="40% - Accent2 19 5" xfId="14999" xr:uid="{D122D412-83B1-4FAF-BF4E-305701EB4F4B}"/>
    <cellStyle name="40% - Accent2 19 5 2" xfId="15000" xr:uid="{F163FFC8-49A4-4006-93FA-9B6D4FAC19F2}"/>
    <cellStyle name="40% - Accent2 19 6" xfId="15001" xr:uid="{43CE1051-3B93-4CDF-9CB8-7E15C14B45E5}"/>
    <cellStyle name="40% - Accent2 2" xfId="1286" xr:uid="{00000000-0005-0000-0000-00000E000000}"/>
    <cellStyle name="40% - Accent2 2 2" xfId="15003" xr:uid="{50F6F1AF-9F9C-463B-AEB4-C5EA006B69E3}"/>
    <cellStyle name="40% - Accent2 2 3" xfId="15004" xr:uid="{95647352-6DD5-478E-A047-B8A13317DDD6}"/>
    <cellStyle name="40% - Accent2 2 4" xfId="15002" xr:uid="{620E2BF6-F1F5-49F9-8B3F-CAC55E3150B6}"/>
    <cellStyle name="40% - Accent2 20" xfId="15005" xr:uid="{52AD07CB-7CA7-42FE-A21F-17FDF46BE96C}"/>
    <cellStyle name="40% - Accent2 20 2" xfId="15006" xr:uid="{37F335DD-7BCA-4F3D-8FEB-3232C4A04A96}"/>
    <cellStyle name="40% - Accent2 20 2 2" xfId="15007" xr:uid="{BEE75E42-C9B4-4F77-8241-B8ACA15162FE}"/>
    <cellStyle name="40% - Accent2 20 2 2 2" xfId="15008" xr:uid="{A8037909-1952-4FFF-9CCC-2FEEE944A2F0}"/>
    <cellStyle name="40% - Accent2 20 2 3" xfId="15009" xr:uid="{F879A0D3-1539-4A63-99B2-B292A95F7E27}"/>
    <cellStyle name="40% - Accent2 20 3" xfId="15010" xr:uid="{49FD0BDD-2969-4902-8A71-3E1F6259E0F4}"/>
    <cellStyle name="40% - Accent2 20 3 2" xfId="15011" xr:uid="{3716DB6A-1206-406F-AB31-5A9F3F2D0417}"/>
    <cellStyle name="40% - Accent2 20 3 2 2" xfId="15012" xr:uid="{C2A2E150-A800-44EC-91BA-4CA9C008B6EA}"/>
    <cellStyle name="40% - Accent2 20 3 3" xfId="15013" xr:uid="{08259C54-A715-400A-8C2F-768026B68D39}"/>
    <cellStyle name="40% - Accent2 20 4" xfId="15014" xr:uid="{C73A5932-B2C3-48FE-8381-DA663B458CBB}"/>
    <cellStyle name="40% - Accent2 20 4 2" xfId="15015" xr:uid="{3744DDE3-5B84-4637-AFF2-492161AA12D5}"/>
    <cellStyle name="40% - Accent2 20 4 2 2" xfId="15016" xr:uid="{98CF27D6-1EAD-4E8A-97E5-27C6184BF3C5}"/>
    <cellStyle name="40% - Accent2 20 4 3" xfId="15017" xr:uid="{DDC88988-9E5E-43C0-AFF7-0783EFD241A2}"/>
    <cellStyle name="40% - Accent2 20 5" xfId="15018" xr:uid="{4B5CFFB1-F10A-43BD-AEC3-21373134846E}"/>
    <cellStyle name="40% - Accent2 20 5 2" xfId="15019" xr:uid="{A864C3BC-5C23-42E3-8CB8-76E517EF6BB9}"/>
    <cellStyle name="40% - Accent2 20 6" xfId="15020" xr:uid="{18B6C6E6-9F3A-4057-9713-2A699A1561A7}"/>
    <cellStyle name="40% - Accent2 21" xfId="15021" xr:uid="{6C2A1E5C-C089-4433-AA8A-CD946EF252D5}"/>
    <cellStyle name="40% - Accent2 21 2" xfId="15022" xr:uid="{11F2523D-DF07-400A-9947-69293167F47E}"/>
    <cellStyle name="40% - Accent2 21 2 2" xfId="15023" xr:uid="{D71F0A41-8FB0-4D8C-BBB8-EFD66973FFA7}"/>
    <cellStyle name="40% - Accent2 21 2 2 2" xfId="15024" xr:uid="{71D7D962-4031-4FCE-B1BD-BA5957D47873}"/>
    <cellStyle name="40% - Accent2 21 2 3" xfId="15025" xr:uid="{C36C889A-4AB3-4CC3-8B56-F80217055E54}"/>
    <cellStyle name="40% - Accent2 21 3" xfId="15026" xr:uid="{DB33CAED-229E-4429-92EE-BAF2007C2776}"/>
    <cellStyle name="40% - Accent2 21 3 2" xfId="15027" xr:uid="{3D188975-1023-4329-8817-4A6D1F60CAC6}"/>
    <cellStyle name="40% - Accent2 21 3 2 2" xfId="15028" xr:uid="{E441FA96-A938-4915-AC4D-ABB01016AA04}"/>
    <cellStyle name="40% - Accent2 21 3 3" xfId="15029" xr:uid="{4061DEDF-0812-4F86-A835-BF6E9E025C54}"/>
    <cellStyle name="40% - Accent2 21 4" xfId="15030" xr:uid="{C8DD6B4B-0EB5-4A06-A675-6DEC4E0FCEE4}"/>
    <cellStyle name="40% - Accent2 21 4 2" xfId="15031" xr:uid="{29C49145-FD3F-483B-8CC0-FEB71A595FB3}"/>
    <cellStyle name="40% - Accent2 21 4 2 2" xfId="15032" xr:uid="{C135F7ED-08FF-4E54-93E9-828B1A17840F}"/>
    <cellStyle name="40% - Accent2 21 4 3" xfId="15033" xr:uid="{9B05CC35-484B-4A69-A45D-B84B3485FF1E}"/>
    <cellStyle name="40% - Accent2 21 5" xfId="15034" xr:uid="{26CF9B07-D3F0-42C7-8736-CF853EC47515}"/>
    <cellStyle name="40% - Accent2 21 5 2" xfId="15035" xr:uid="{5157CFB2-B922-4394-939C-A512BE214EC8}"/>
    <cellStyle name="40% - Accent2 21 6" xfId="15036" xr:uid="{9BA4218C-8D5C-401E-B697-A09F22850CCC}"/>
    <cellStyle name="40% - Accent2 22" xfId="15037" xr:uid="{B5BA2B5A-B012-4BF8-85ED-07884FA16452}"/>
    <cellStyle name="40% - Accent2 22 2" xfId="15038" xr:uid="{B63A4BEC-6442-4916-A1BB-0D2D2E765387}"/>
    <cellStyle name="40% - Accent2 22 2 2" xfId="15039" xr:uid="{75008E3F-15E2-4EA3-9683-E7D3A9A82616}"/>
    <cellStyle name="40% - Accent2 22 2 2 2" xfId="15040" xr:uid="{7BB80C12-BA3B-4459-A5A0-85DE186E4E3E}"/>
    <cellStyle name="40% - Accent2 22 2 3" xfId="15041" xr:uid="{E4CE08E9-BF8A-4943-9858-5203DA54A469}"/>
    <cellStyle name="40% - Accent2 22 3" xfId="15042" xr:uid="{533F851E-6D5C-4E50-A1D4-36D89BE2BC44}"/>
    <cellStyle name="40% - Accent2 22 3 2" xfId="15043" xr:uid="{BD391A51-8BAC-4BAF-8CDE-A9DCAA9A202B}"/>
    <cellStyle name="40% - Accent2 22 3 2 2" xfId="15044" xr:uid="{4031DD64-48C9-4C3E-821C-6992AF0E7AE7}"/>
    <cellStyle name="40% - Accent2 22 3 3" xfId="15045" xr:uid="{F90094DE-037B-42A0-B4CA-CB5931CA0A5A}"/>
    <cellStyle name="40% - Accent2 22 4" xfId="15046" xr:uid="{1A81E936-AC1D-4E8A-A57F-873D073B3D95}"/>
    <cellStyle name="40% - Accent2 22 4 2" xfId="15047" xr:uid="{608F650B-0806-40F4-BDBE-8FE0A40F7300}"/>
    <cellStyle name="40% - Accent2 22 4 2 2" xfId="15048" xr:uid="{DEA3E435-C137-4EE5-AF3C-66D1CB173BA8}"/>
    <cellStyle name="40% - Accent2 22 4 3" xfId="15049" xr:uid="{9305E19A-E26B-4FBE-9F8F-5C0645419933}"/>
    <cellStyle name="40% - Accent2 22 5" xfId="15050" xr:uid="{2A8ABEDF-ABDC-4360-B552-FCB1E0AEBE4A}"/>
    <cellStyle name="40% - Accent2 22 5 2" xfId="15051" xr:uid="{476EB63C-AE13-4337-886D-23A2CF99012D}"/>
    <cellStyle name="40% - Accent2 22 6" xfId="15052" xr:uid="{56714FA8-7A35-4563-A77B-238865F1D007}"/>
    <cellStyle name="40% - Accent2 23" xfId="15053" xr:uid="{85646AB5-3D50-475A-96F0-EE932F40AC01}"/>
    <cellStyle name="40% - Accent2 23 2" xfId="15054" xr:uid="{7C2D4BE2-C02B-48CB-B396-2A155F1FECA3}"/>
    <cellStyle name="40% - Accent2 23 2 2" xfId="15055" xr:uid="{D58D16F4-59D5-4FA4-9351-6875450556C5}"/>
    <cellStyle name="40% - Accent2 23 3" xfId="15056" xr:uid="{C65D6FCF-85D5-4A3C-B53D-90D8D9DBD4A5}"/>
    <cellStyle name="40% - Accent2 24" xfId="15057" xr:uid="{77D1F451-DA17-4643-BA6A-39FE9BEF814E}"/>
    <cellStyle name="40% - Accent2 24 2" xfId="15058" xr:uid="{E1C01741-33B3-46BE-A20C-D2875948F6B9}"/>
    <cellStyle name="40% - Accent2 24 2 2" xfId="15059" xr:uid="{D6FBD921-2C19-4F0D-AF0C-5B7897B78CDD}"/>
    <cellStyle name="40% - Accent2 24 3" xfId="15060" xr:uid="{3A4A964B-FFA8-4946-B91E-FBCDBF914D5F}"/>
    <cellStyle name="40% - Accent2 25" xfId="15061" xr:uid="{52DEA72B-5A38-4368-8359-A8FE154A30FE}"/>
    <cellStyle name="40% - Accent2 25 2" xfId="15062" xr:uid="{E0892919-51AE-4ACB-B56C-DCF3AB5D52C9}"/>
    <cellStyle name="40% - Accent2 25 2 2" xfId="15063" xr:uid="{BE4CC8F3-8EE7-4B1C-A236-CC1E32718048}"/>
    <cellStyle name="40% - Accent2 25 3" xfId="15064" xr:uid="{0046755F-2E3B-4FB3-8151-8F8E4C3C41B4}"/>
    <cellStyle name="40% - Accent2 26" xfId="15065" xr:uid="{F228654F-C2F2-477F-B596-741FF68147BF}"/>
    <cellStyle name="40% - Accent2 26 2" xfId="15066" xr:uid="{3606B675-E75F-41F1-8C63-4A3B738F232E}"/>
    <cellStyle name="40% - Accent2 27" xfId="15067" xr:uid="{3A4F0399-8D78-40BE-B9BB-80E7FA9175BF}"/>
    <cellStyle name="40% - Accent2 3" xfId="1259" xr:uid="{00000000-0005-0000-0000-00000F000000}"/>
    <cellStyle name="40% - Accent2 3 10" xfId="15068" xr:uid="{945C5234-95B7-419B-ADB0-FD008750318D}"/>
    <cellStyle name="40% - Accent2 3 2" xfId="15069" xr:uid="{1E13F360-3525-4B4D-90F5-AE5D74B169E3}"/>
    <cellStyle name="40% - Accent2 3 2 2" xfId="15070" xr:uid="{109795EB-733C-450F-B954-60E1D37DB33C}"/>
    <cellStyle name="40% - Accent2 3 2 2 2" xfId="15071" xr:uid="{A7B15A8C-8C24-4556-8EDC-4DBCC7158042}"/>
    <cellStyle name="40% - Accent2 3 2 2 2 2" xfId="15072" xr:uid="{FFBDDDFA-23BF-4F64-BCC3-1818D4EBC61C}"/>
    <cellStyle name="40% - Accent2 3 2 2 2 2 2" xfId="15073" xr:uid="{1CA90CA9-5162-44EF-B9AF-889C9BF72DB9}"/>
    <cellStyle name="40% - Accent2 3 2 2 2 2 2 2" xfId="15074" xr:uid="{608B1F66-8291-4738-895E-95F8079FC690}"/>
    <cellStyle name="40% - Accent2 3 2 2 2 2 3" xfId="15075" xr:uid="{58C7CB86-BBE1-4F36-AE54-975FBB5D90BF}"/>
    <cellStyle name="40% - Accent2 3 2 2 2 3" xfId="15076" xr:uid="{6CC1B0EE-C60A-4BF6-87F2-38CF974B8EDC}"/>
    <cellStyle name="40% - Accent2 3 2 2 2 3 2" xfId="15077" xr:uid="{178AB595-093B-49D2-AADC-184C242E36E9}"/>
    <cellStyle name="40% - Accent2 3 2 2 2 3 2 2" xfId="15078" xr:uid="{19BD51A4-ED50-4F8E-8FD1-29A32618C9EE}"/>
    <cellStyle name="40% - Accent2 3 2 2 2 3 3" xfId="15079" xr:uid="{F7267FAA-119B-4FD7-876D-AA532D9773D9}"/>
    <cellStyle name="40% - Accent2 3 2 2 2 4" xfId="15080" xr:uid="{8464F34C-9BF7-4F87-987D-61ACF01D844F}"/>
    <cellStyle name="40% - Accent2 3 2 2 2 4 2" xfId="15081" xr:uid="{0A517176-8787-42E4-AD7A-C210834DDFE8}"/>
    <cellStyle name="40% - Accent2 3 2 2 2 4 2 2" xfId="15082" xr:uid="{E7AFCF41-63BD-4305-97F1-D35A6228F5F3}"/>
    <cellStyle name="40% - Accent2 3 2 2 2 4 3" xfId="15083" xr:uid="{DB472616-88D6-475C-8797-431F14C4ADF4}"/>
    <cellStyle name="40% - Accent2 3 2 2 2 5" xfId="15084" xr:uid="{32CA6927-8617-4E0F-80A3-302B03C8AA15}"/>
    <cellStyle name="40% - Accent2 3 2 2 2 5 2" xfId="15085" xr:uid="{5CE9D29D-9EB9-4819-92EB-7BB3181DED7D}"/>
    <cellStyle name="40% - Accent2 3 2 2 2 6" xfId="15086" xr:uid="{65A1523C-C363-45F3-9F75-DCC3491E2AFD}"/>
    <cellStyle name="40% - Accent2 3 2 2 3" xfId="15087" xr:uid="{E216533C-E673-4FB3-A908-33E8AE820DD5}"/>
    <cellStyle name="40% - Accent2 3 2 2 3 2" xfId="15088" xr:uid="{CD080668-A608-4C76-9AA4-964E3A6D4820}"/>
    <cellStyle name="40% - Accent2 3 2 2 3 2 2" xfId="15089" xr:uid="{E30BB9D4-2CF9-477C-AC43-A9BB58B499E8}"/>
    <cellStyle name="40% - Accent2 3 2 2 3 3" xfId="15090" xr:uid="{020AF0AC-9FA6-4D05-933C-F2205AC9D96F}"/>
    <cellStyle name="40% - Accent2 3 2 2 4" xfId="15091" xr:uid="{53EC4D88-82B2-44D0-9605-269093887625}"/>
    <cellStyle name="40% - Accent2 3 2 2 4 2" xfId="15092" xr:uid="{D58B27C5-0D88-435C-B1F1-7766CE59C2F0}"/>
    <cellStyle name="40% - Accent2 3 2 2 4 2 2" xfId="15093" xr:uid="{DE75C83B-32C0-49A5-999C-D44BF7666DAC}"/>
    <cellStyle name="40% - Accent2 3 2 2 4 3" xfId="15094" xr:uid="{B4E97D19-DBCA-491E-83CB-11405E669523}"/>
    <cellStyle name="40% - Accent2 3 2 2 5" xfId="15095" xr:uid="{F961E3F5-11DE-4216-8909-7A0CC707343F}"/>
    <cellStyle name="40% - Accent2 3 2 2 5 2" xfId="15096" xr:uid="{21FDB3AA-6036-476C-96AA-8DDEE2F2A8E3}"/>
    <cellStyle name="40% - Accent2 3 2 2 5 2 2" xfId="15097" xr:uid="{F998AA66-4CDC-4FCC-A13F-9CB46ADE208B}"/>
    <cellStyle name="40% - Accent2 3 2 2 5 3" xfId="15098" xr:uid="{D29076A4-E3AA-4CD6-8A1B-F4ED0130D5C4}"/>
    <cellStyle name="40% - Accent2 3 2 2 6" xfId="15099" xr:uid="{766703C8-458F-4D2D-951C-2022E85F4512}"/>
    <cellStyle name="40% - Accent2 3 2 2 6 2" xfId="15100" xr:uid="{4F83C1F7-D916-4037-82F3-D226A48EBB16}"/>
    <cellStyle name="40% - Accent2 3 2 2 7" xfId="15101" xr:uid="{1E870DA9-205D-4866-8D0F-CA1AE41C053E}"/>
    <cellStyle name="40% - Accent2 3 2 3" xfId="15102" xr:uid="{9E4BA621-7C68-436D-8118-17B350D43E68}"/>
    <cellStyle name="40% - Accent2 3 2 3 2" xfId="15103" xr:uid="{5A3CC6E8-7766-432F-8EE6-C165236BA062}"/>
    <cellStyle name="40% - Accent2 3 2 3 2 2" xfId="15104" xr:uid="{CCE5CC61-41CA-47C6-BE3D-D300E98E6604}"/>
    <cellStyle name="40% - Accent2 3 2 3 2 2 2" xfId="15105" xr:uid="{97DB5EE7-A176-4226-85C1-1F2351F5A7F3}"/>
    <cellStyle name="40% - Accent2 3 2 3 2 3" xfId="15106" xr:uid="{DA6AA722-F345-40F5-BEE9-0D10E6A2F241}"/>
    <cellStyle name="40% - Accent2 3 2 3 3" xfId="15107" xr:uid="{93FAF3BE-6536-4005-874B-DAEF5E283495}"/>
    <cellStyle name="40% - Accent2 3 2 3 3 2" xfId="15108" xr:uid="{0134A9CF-7454-4198-930D-52705F737E75}"/>
    <cellStyle name="40% - Accent2 3 2 3 3 2 2" xfId="15109" xr:uid="{00E20A37-BE71-4506-9AF7-B0C801336BB4}"/>
    <cellStyle name="40% - Accent2 3 2 3 3 3" xfId="15110" xr:uid="{F26A7B2D-1330-4A76-ADBC-CF7704780804}"/>
    <cellStyle name="40% - Accent2 3 2 3 4" xfId="15111" xr:uid="{046A0E30-5333-40D2-9325-BFEAB2D62973}"/>
    <cellStyle name="40% - Accent2 3 2 3 4 2" xfId="15112" xr:uid="{72CB6825-8397-49CC-AFDE-64610F6E76AF}"/>
    <cellStyle name="40% - Accent2 3 2 3 4 2 2" xfId="15113" xr:uid="{9DE60FEE-FFAB-4CA8-930F-B1EC52857E8D}"/>
    <cellStyle name="40% - Accent2 3 2 3 4 3" xfId="15114" xr:uid="{19F07DBD-6448-44A2-BBD5-E82315DCA72C}"/>
    <cellStyle name="40% - Accent2 3 2 3 5" xfId="15115" xr:uid="{043261E9-5D59-4CCE-940B-10292C4E271D}"/>
    <cellStyle name="40% - Accent2 3 2 3 5 2" xfId="15116" xr:uid="{AA647E40-094F-4CA2-A1D6-409C4841A3AD}"/>
    <cellStyle name="40% - Accent2 3 2 3 6" xfId="15117" xr:uid="{7B0AFEF5-A407-4001-AFF9-8588018CB54E}"/>
    <cellStyle name="40% - Accent2 3 2 4" xfId="15118" xr:uid="{7890E022-F91C-4917-9007-05D6D9E4A22B}"/>
    <cellStyle name="40% - Accent2 3 2 4 2" xfId="15119" xr:uid="{0AA20F05-7C6B-4B18-B88C-48326FBC604E}"/>
    <cellStyle name="40% - Accent2 3 2 4 2 2" xfId="15120" xr:uid="{2A6D4D1C-E063-4B34-8AB9-A701FC2B5449}"/>
    <cellStyle name="40% - Accent2 3 2 4 3" xfId="15121" xr:uid="{02378935-080D-4139-8361-315117BFCD7C}"/>
    <cellStyle name="40% - Accent2 3 2 5" xfId="15122" xr:uid="{775D1C2C-FF88-44FA-860A-BA1C3F8B5939}"/>
    <cellStyle name="40% - Accent2 3 2 5 2" xfId="15123" xr:uid="{745CE01C-0825-4633-8B38-F9D77EAA069B}"/>
    <cellStyle name="40% - Accent2 3 2 5 2 2" xfId="15124" xr:uid="{0379953F-3274-4C54-9103-836185DC1628}"/>
    <cellStyle name="40% - Accent2 3 2 5 3" xfId="15125" xr:uid="{EDFE7891-0D64-4A1A-A200-513D3E80C2DE}"/>
    <cellStyle name="40% - Accent2 3 2 6" xfId="15126" xr:uid="{717A7A36-A139-4F28-B761-49E0A1EC42C2}"/>
    <cellStyle name="40% - Accent2 3 2 6 2" xfId="15127" xr:uid="{96AC5B0D-5457-4BB1-992C-8711C12812FC}"/>
    <cellStyle name="40% - Accent2 3 2 6 2 2" xfId="15128" xr:uid="{3427CBD7-B55B-4603-B41E-600B530A363D}"/>
    <cellStyle name="40% - Accent2 3 2 6 3" xfId="15129" xr:uid="{91E8E92E-EF9A-433E-A22B-DC21B0ED16F6}"/>
    <cellStyle name="40% - Accent2 3 2 7" xfId="15130" xr:uid="{99F70531-4A54-420D-A281-AFCFF2561EC1}"/>
    <cellStyle name="40% - Accent2 3 2 7 2" xfId="15131" xr:uid="{A4B53BAF-40B2-4BB9-8451-53B9D704885F}"/>
    <cellStyle name="40% - Accent2 3 2 8" xfId="15132" xr:uid="{E705A78C-D642-4E7A-8720-95676234FBC6}"/>
    <cellStyle name="40% - Accent2 3 3" xfId="15133" xr:uid="{97D22096-AD46-4502-A684-DCCDE2185CF2}"/>
    <cellStyle name="40% - Accent2 3 3 2" xfId="15134" xr:uid="{F3FB1EAF-2C74-40FD-AF75-6F185FE19B0F}"/>
    <cellStyle name="40% - Accent2 3 3 2 2" xfId="15135" xr:uid="{C1E20698-543B-4E22-A98B-8D5820713CFE}"/>
    <cellStyle name="40% - Accent2 3 3 2 2 2" xfId="15136" xr:uid="{C8D6AF6A-FCDA-4D67-A900-E40FDBA1B254}"/>
    <cellStyle name="40% - Accent2 3 3 2 2 2 2" xfId="15137" xr:uid="{4C1567B1-B6F6-4547-A2EA-F994EC3A5B40}"/>
    <cellStyle name="40% - Accent2 3 3 2 2 3" xfId="15138" xr:uid="{C122A4D1-366F-4599-8078-EDFF119A50D4}"/>
    <cellStyle name="40% - Accent2 3 3 2 3" xfId="15139" xr:uid="{84E53F0E-8FA7-414F-B75C-1002559836EE}"/>
    <cellStyle name="40% - Accent2 3 3 2 3 2" xfId="15140" xr:uid="{4BA3EC05-A78B-4C87-8E11-BC190AF1F1B5}"/>
    <cellStyle name="40% - Accent2 3 3 2 3 2 2" xfId="15141" xr:uid="{E4122139-FAD6-4A93-B2C7-786A22F09FBB}"/>
    <cellStyle name="40% - Accent2 3 3 2 3 3" xfId="15142" xr:uid="{B81B91AE-006F-4971-BEE6-1034FC813776}"/>
    <cellStyle name="40% - Accent2 3 3 2 4" xfId="15143" xr:uid="{FBE68578-FD50-43B0-A852-DE48D985D025}"/>
    <cellStyle name="40% - Accent2 3 3 2 4 2" xfId="15144" xr:uid="{1A4BCD33-51BF-4F64-A572-BA0062E8B872}"/>
    <cellStyle name="40% - Accent2 3 3 2 4 2 2" xfId="15145" xr:uid="{E3DF33EB-F830-4E87-B19B-D75057F9ED46}"/>
    <cellStyle name="40% - Accent2 3 3 2 4 3" xfId="15146" xr:uid="{18AE8407-9F1F-4C53-9366-E1062CC4F974}"/>
    <cellStyle name="40% - Accent2 3 3 2 5" xfId="15147" xr:uid="{E3507BF0-87C7-4EE9-8D9E-1FF6880B6AC7}"/>
    <cellStyle name="40% - Accent2 3 3 2 5 2" xfId="15148" xr:uid="{E98B5D2D-07BF-40F9-9272-856C46BB36F0}"/>
    <cellStyle name="40% - Accent2 3 3 2 6" xfId="15149" xr:uid="{74370883-DC5C-4367-8849-E30FAF0ADC0F}"/>
    <cellStyle name="40% - Accent2 3 3 3" xfId="15150" xr:uid="{676DE16D-436C-491C-AB10-D83DCD5D7AE7}"/>
    <cellStyle name="40% - Accent2 3 3 3 2" xfId="15151" xr:uid="{64F12979-D95D-433E-A3B6-96DC5AB0582E}"/>
    <cellStyle name="40% - Accent2 3 3 3 2 2" xfId="15152" xr:uid="{3BC56AFB-3CD2-43F5-BB49-5135FDBDCF6A}"/>
    <cellStyle name="40% - Accent2 3 3 3 3" xfId="15153" xr:uid="{7EA4CD0B-E2E2-4816-8765-19F57491167A}"/>
    <cellStyle name="40% - Accent2 3 3 4" xfId="15154" xr:uid="{0D138DE9-307A-4811-89A4-D8C97FA78F52}"/>
    <cellStyle name="40% - Accent2 3 3 4 2" xfId="15155" xr:uid="{3416E28F-F158-4DC7-AAC6-A87566F303A6}"/>
    <cellStyle name="40% - Accent2 3 3 4 2 2" xfId="15156" xr:uid="{B110E209-1136-4484-8545-EB97D26F2937}"/>
    <cellStyle name="40% - Accent2 3 3 4 3" xfId="15157" xr:uid="{FECE213E-8D7F-4002-AFF5-5BEBA3BCD25B}"/>
    <cellStyle name="40% - Accent2 3 3 5" xfId="15158" xr:uid="{218C14FB-DFE8-4330-8F2B-81790F745860}"/>
    <cellStyle name="40% - Accent2 3 3 5 2" xfId="15159" xr:uid="{4AFAAB39-4025-4032-8E92-3C6A3F785F6B}"/>
    <cellStyle name="40% - Accent2 3 3 5 2 2" xfId="15160" xr:uid="{B02B3C92-B38C-4E01-80C7-F2C96583BB49}"/>
    <cellStyle name="40% - Accent2 3 3 5 3" xfId="15161" xr:uid="{052F2C44-E380-4EE7-B585-40CEA29D2137}"/>
    <cellStyle name="40% - Accent2 3 3 6" xfId="15162" xr:uid="{9E7BA6DA-4CCE-41AB-91C8-B5F5D566077E}"/>
    <cellStyle name="40% - Accent2 3 3 6 2" xfId="15163" xr:uid="{6FA42A8F-2FB4-4940-B8ED-F1011D5B1428}"/>
    <cellStyle name="40% - Accent2 3 3 7" xfId="15164" xr:uid="{6908BB35-4E7E-408E-B831-AC4D59A9DAD1}"/>
    <cellStyle name="40% - Accent2 3 4" xfId="15165" xr:uid="{F37C5814-2AA4-4ECD-9191-AEEDE023616B}"/>
    <cellStyle name="40% - Accent2 3 4 2" xfId="15166" xr:uid="{82D61AAB-5E4D-4255-983E-4BE84B002C03}"/>
    <cellStyle name="40% - Accent2 3 4 2 2" xfId="15167" xr:uid="{BBCAB422-6895-4460-9156-8912BB559303}"/>
    <cellStyle name="40% - Accent2 3 4 2 2 2" xfId="15168" xr:uid="{485D1D07-5FE8-4AE7-954E-4989030C4501}"/>
    <cellStyle name="40% - Accent2 3 4 2 3" xfId="15169" xr:uid="{245B9619-05C1-4505-80CE-10A2DCB56E3F}"/>
    <cellStyle name="40% - Accent2 3 4 3" xfId="15170" xr:uid="{94289FD9-7A08-46DB-A7B9-C75582B04535}"/>
    <cellStyle name="40% - Accent2 3 4 3 2" xfId="15171" xr:uid="{81E2238B-13AE-4ED5-AC4A-EDFF966B406A}"/>
    <cellStyle name="40% - Accent2 3 4 3 2 2" xfId="15172" xr:uid="{0F7540CE-8B3A-4109-A6E2-63EDF52A3518}"/>
    <cellStyle name="40% - Accent2 3 4 3 3" xfId="15173" xr:uid="{146571B0-5F0A-4092-ABD6-B73DB26BBA3B}"/>
    <cellStyle name="40% - Accent2 3 4 4" xfId="15174" xr:uid="{72970A0A-DF0A-48C1-A3DC-C51C5B7B906C}"/>
    <cellStyle name="40% - Accent2 3 4 4 2" xfId="15175" xr:uid="{BD27DE46-6078-4D32-8149-D5D9562ADCF9}"/>
    <cellStyle name="40% - Accent2 3 4 4 2 2" xfId="15176" xr:uid="{981274DA-9A94-4568-BA5B-978E42466EB5}"/>
    <cellStyle name="40% - Accent2 3 4 4 3" xfId="15177" xr:uid="{7764885C-50F8-47C2-8395-93FE681B1004}"/>
    <cellStyle name="40% - Accent2 3 4 5" xfId="15178" xr:uid="{E6646EDB-E5E0-4B0D-B716-A39428BD8281}"/>
    <cellStyle name="40% - Accent2 3 4 5 2" xfId="15179" xr:uid="{DF6497B6-AB7A-4833-91A3-3C2417DCFA8E}"/>
    <cellStyle name="40% - Accent2 3 4 6" xfId="15180" xr:uid="{44E5ADB1-0788-4F04-B3AF-96A1B30E067B}"/>
    <cellStyle name="40% - Accent2 3 5" xfId="15181" xr:uid="{6759824E-ACA9-4E3A-BA30-A223969C2E1B}"/>
    <cellStyle name="40% - Accent2 3 5 2" xfId="15182" xr:uid="{17768938-FC3E-4F25-AA8E-D7E1F9F8B42C}"/>
    <cellStyle name="40% - Accent2 3 5 2 2" xfId="15183" xr:uid="{60BDEBFB-9FDA-4D09-8C31-FEDD1616420D}"/>
    <cellStyle name="40% - Accent2 3 5 3" xfId="15184" xr:uid="{B10F6DD3-694B-429B-A72E-28007AA98144}"/>
    <cellStyle name="40% - Accent2 3 6" xfId="15185" xr:uid="{5950FB76-CDF3-4DDE-AABD-B8DFF4E41440}"/>
    <cellStyle name="40% - Accent2 3 6 2" xfId="15186" xr:uid="{90E83D99-B09D-4548-9EB8-759FB0F0E569}"/>
    <cellStyle name="40% - Accent2 3 6 2 2" xfId="15187" xr:uid="{6D1A25A9-6CF2-40A1-97AA-63B2530FBA7F}"/>
    <cellStyle name="40% - Accent2 3 6 3" xfId="15188" xr:uid="{9ADCA549-8D4A-4D69-AA60-AF3BB574895B}"/>
    <cellStyle name="40% - Accent2 3 7" xfId="15189" xr:uid="{BA35B56B-883C-4CE1-9DFB-66C65B8B3864}"/>
    <cellStyle name="40% - Accent2 3 7 2" xfId="15190" xr:uid="{2F544063-68EF-48BB-8D81-DC398568C5A0}"/>
    <cellStyle name="40% - Accent2 3 7 2 2" xfId="15191" xr:uid="{D8CD575B-B118-4C09-82A5-3DFA698442DE}"/>
    <cellStyle name="40% - Accent2 3 7 3" xfId="15192" xr:uid="{D6FB6A43-13E7-4677-914E-1DDDAE2AD7E3}"/>
    <cellStyle name="40% - Accent2 3 8" xfId="15193" xr:uid="{984F1497-4255-4CFA-BDAA-3416A42B7B4F}"/>
    <cellStyle name="40% - Accent2 3 8 2" xfId="15194" xr:uid="{A0E14357-5593-479F-BAE1-13CACC554329}"/>
    <cellStyle name="40% - Accent2 3 9" xfId="15195" xr:uid="{F3C555AC-B581-43EF-8DCE-FC1BF9025003}"/>
    <cellStyle name="40% - Accent2 4" xfId="15196" xr:uid="{C524BC5F-3BB8-4181-847E-F409647174E2}"/>
    <cellStyle name="40% - Accent2 4 2" xfId="15197" xr:uid="{FD748D5E-BFDE-4332-A75C-B2B7836CC0FD}"/>
    <cellStyle name="40% - Accent2 4 2 2" xfId="15198" xr:uid="{488B27BE-B839-4725-B268-A47C200A9263}"/>
    <cellStyle name="40% - Accent2 4 2 2 2" xfId="15199" xr:uid="{B8D0CF36-F605-4177-9132-FCE32A880A6A}"/>
    <cellStyle name="40% - Accent2 4 2 2 2 2" xfId="15200" xr:uid="{9F92D870-FD06-4561-AA15-0D278D2D6145}"/>
    <cellStyle name="40% - Accent2 4 2 2 2 2 2" xfId="15201" xr:uid="{AA40B0AF-1A9D-4F98-A808-7C737D5C4387}"/>
    <cellStyle name="40% - Accent2 4 2 2 2 3" xfId="15202" xr:uid="{619562CF-850D-4411-BC7D-B0ABDED0D785}"/>
    <cellStyle name="40% - Accent2 4 2 2 3" xfId="15203" xr:uid="{116DC99A-1143-46A6-88F4-768A0D8A68AD}"/>
    <cellStyle name="40% - Accent2 4 2 2 3 2" xfId="15204" xr:uid="{89890C7E-27C0-4DDD-9AAA-DFE4DC9DCDCD}"/>
    <cellStyle name="40% - Accent2 4 2 2 3 2 2" xfId="15205" xr:uid="{AFBDE92A-C764-4B2D-B3BE-5869BAFEE228}"/>
    <cellStyle name="40% - Accent2 4 2 2 3 3" xfId="15206" xr:uid="{5C7076CF-DDB0-47DD-BBA4-FE9E765EBA88}"/>
    <cellStyle name="40% - Accent2 4 2 2 4" xfId="15207" xr:uid="{A2C5237E-69B4-4628-BB24-61E8F12A91F7}"/>
    <cellStyle name="40% - Accent2 4 2 2 4 2" xfId="15208" xr:uid="{DB31760C-CA62-48FF-AA80-EEE1F5C29D25}"/>
    <cellStyle name="40% - Accent2 4 2 2 4 2 2" xfId="15209" xr:uid="{14414C23-C9C9-4636-92FA-CB08674949FF}"/>
    <cellStyle name="40% - Accent2 4 2 2 4 3" xfId="15210" xr:uid="{87F0959E-9ECF-4D50-88FF-E02EA84F435D}"/>
    <cellStyle name="40% - Accent2 4 2 2 5" xfId="15211" xr:uid="{6DA70BB9-FB35-49A1-AA5F-380D01636D3D}"/>
    <cellStyle name="40% - Accent2 4 2 2 5 2" xfId="15212" xr:uid="{2B95C574-766D-43B6-A8C5-0B701D69AC31}"/>
    <cellStyle name="40% - Accent2 4 2 2 6" xfId="15213" xr:uid="{58D64802-2A04-4FE4-8235-7180CFCF0B97}"/>
    <cellStyle name="40% - Accent2 4 2 3" xfId="15214" xr:uid="{ADE482C1-6E0C-415D-A62F-75968A69A110}"/>
    <cellStyle name="40% - Accent2 4 2 3 2" xfId="15215" xr:uid="{A2E44FB5-A9D5-4877-BBFD-3D1676FD7725}"/>
    <cellStyle name="40% - Accent2 4 2 3 2 2" xfId="15216" xr:uid="{5919A75B-7A1A-4A2B-B593-DD96AE5EA40E}"/>
    <cellStyle name="40% - Accent2 4 2 3 3" xfId="15217" xr:uid="{15EC9A62-EC6D-4598-98CC-A8B59CA7AFA3}"/>
    <cellStyle name="40% - Accent2 4 2 4" xfId="15218" xr:uid="{4170640F-A40A-450B-B56F-2177388148C3}"/>
    <cellStyle name="40% - Accent2 4 2 4 2" xfId="15219" xr:uid="{7EB6B1BA-7C24-40F8-A6AA-8314061D734C}"/>
    <cellStyle name="40% - Accent2 4 2 4 2 2" xfId="15220" xr:uid="{38EEBB71-7A3E-4294-9249-5451B841B8AC}"/>
    <cellStyle name="40% - Accent2 4 2 4 3" xfId="15221" xr:uid="{44B77D38-ADC0-4F2E-962E-3F0850BDE670}"/>
    <cellStyle name="40% - Accent2 4 2 5" xfId="15222" xr:uid="{29DD9CF9-66B2-4776-A85B-FD6DA0886BC0}"/>
    <cellStyle name="40% - Accent2 4 2 5 2" xfId="15223" xr:uid="{51D06D08-EEFD-4190-A127-AEB6419F8872}"/>
    <cellStyle name="40% - Accent2 4 2 5 2 2" xfId="15224" xr:uid="{FE5E226E-E527-49C8-B61F-7F5DDF877085}"/>
    <cellStyle name="40% - Accent2 4 2 5 3" xfId="15225" xr:uid="{F93086AF-851E-48E6-BCFC-1F9F35D9579F}"/>
    <cellStyle name="40% - Accent2 4 2 6" xfId="15226" xr:uid="{4A0ED3CE-BA8E-405E-B218-E0AA6AD7E8D7}"/>
    <cellStyle name="40% - Accent2 4 2 6 2" xfId="15227" xr:uid="{4B8AA43D-12CA-4BC1-A97A-673C6A41AC4A}"/>
    <cellStyle name="40% - Accent2 4 2 7" xfId="15228" xr:uid="{0FC09290-25CF-4DC9-AB15-D8EFEFE196D6}"/>
    <cellStyle name="40% - Accent2 4 3" xfId="15229" xr:uid="{550A96B2-1401-40EC-A4F8-A5468CA66E1F}"/>
    <cellStyle name="40% - Accent2 4 3 2" xfId="15230" xr:uid="{F491BBCD-14FA-4802-92C1-C0A937654195}"/>
    <cellStyle name="40% - Accent2 4 3 2 2" xfId="15231" xr:uid="{7086A883-64F4-4799-9BA2-1EB91CD0ADFB}"/>
    <cellStyle name="40% - Accent2 4 3 2 2 2" xfId="15232" xr:uid="{369EA593-C5C9-4B69-B9FF-CDA1591C5AF9}"/>
    <cellStyle name="40% - Accent2 4 3 2 3" xfId="15233" xr:uid="{B0F46EB3-450B-4383-9D0F-3780475EE1DE}"/>
    <cellStyle name="40% - Accent2 4 3 3" xfId="15234" xr:uid="{2620FA3E-54A3-43AA-890B-F7DA25031E53}"/>
    <cellStyle name="40% - Accent2 4 3 3 2" xfId="15235" xr:uid="{D6A58DAB-5BDC-4C54-9B0B-D7551D3320CA}"/>
    <cellStyle name="40% - Accent2 4 3 3 2 2" xfId="15236" xr:uid="{7F960890-CDB7-4A3D-8D9E-FD42F6A9274D}"/>
    <cellStyle name="40% - Accent2 4 3 3 3" xfId="15237" xr:uid="{23C2F1E3-6455-4FB3-9ECA-45AEFCED2E80}"/>
    <cellStyle name="40% - Accent2 4 3 4" xfId="15238" xr:uid="{967D6A5D-9DCE-4C2D-967F-41AF196ABC89}"/>
    <cellStyle name="40% - Accent2 4 3 4 2" xfId="15239" xr:uid="{B0710EF3-9B14-40E4-A2D7-33C650EA402E}"/>
    <cellStyle name="40% - Accent2 4 3 4 2 2" xfId="15240" xr:uid="{521E8F57-248A-40C6-A050-10C66EBB8BCE}"/>
    <cellStyle name="40% - Accent2 4 3 4 3" xfId="15241" xr:uid="{4D1D2C42-F4DB-4A6B-9159-1EE614CAA72C}"/>
    <cellStyle name="40% - Accent2 4 3 5" xfId="15242" xr:uid="{50C698A0-4085-423E-8093-016DC186E25B}"/>
    <cellStyle name="40% - Accent2 4 3 5 2" xfId="15243" xr:uid="{9556FAEB-6760-4425-90D8-D8D8E05B821E}"/>
    <cellStyle name="40% - Accent2 4 3 6" xfId="15244" xr:uid="{B384A14B-B2E5-41DF-9D00-53FC6D9FC3B5}"/>
    <cellStyle name="40% - Accent2 4 4" xfId="15245" xr:uid="{5E15F0CD-D151-4829-BD86-849AE78E30DD}"/>
    <cellStyle name="40% - Accent2 4 4 2" xfId="15246" xr:uid="{905874F5-8C6F-4A54-8E6F-06CFB422FBD1}"/>
    <cellStyle name="40% - Accent2 4 4 2 2" xfId="15247" xr:uid="{D06F4931-363E-4457-AD01-7F8D1BA5A8D9}"/>
    <cellStyle name="40% - Accent2 4 4 3" xfId="15248" xr:uid="{5473AFF8-D1AC-4155-980F-8C9EC949E81D}"/>
    <cellStyle name="40% - Accent2 4 5" xfId="15249" xr:uid="{E9990E6A-1C42-4706-90DA-A4777CD513AD}"/>
    <cellStyle name="40% - Accent2 4 5 2" xfId="15250" xr:uid="{E302CC1B-F04B-4AB2-AFDA-47340AD90180}"/>
    <cellStyle name="40% - Accent2 4 5 2 2" xfId="15251" xr:uid="{6806BD00-EDE9-4598-A278-D00D85025300}"/>
    <cellStyle name="40% - Accent2 4 5 3" xfId="15252" xr:uid="{45D9D1AA-8EEF-4EDB-8F6C-CC6681C49B59}"/>
    <cellStyle name="40% - Accent2 4 6" xfId="15253" xr:uid="{59E50966-6F0A-4096-BC86-91DE013DEFA9}"/>
    <cellStyle name="40% - Accent2 4 6 2" xfId="15254" xr:uid="{CFFF7715-B9A9-4937-93B4-718D75E3AED5}"/>
    <cellStyle name="40% - Accent2 4 6 2 2" xfId="15255" xr:uid="{69302D87-2F26-4CAC-9775-53D359E805C2}"/>
    <cellStyle name="40% - Accent2 4 6 3" xfId="15256" xr:uid="{9843E1CF-F2DE-4211-9B64-1D6C238FF662}"/>
    <cellStyle name="40% - Accent2 4 7" xfId="15257" xr:uid="{DAC51B94-B7CA-4F47-B38C-F9136B9C0AB9}"/>
    <cellStyle name="40% - Accent2 4 7 2" xfId="15258" xr:uid="{A3DE9180-C72E-4968-B85B-3038FB6B9B24}"/>
    <cellStyle name="40% - Accent2 4 8" xfId="15259" xr:uid="{023FE51B-C3D4-4301-8618-263482461561}"/>
    <cellStyle name="40% - Accent2 5" xfId="15260" xr:uid="{71F74EF4-A764-477A-9648-78A5FB8CC33C}"/>
    <cellStyle name="40% - Accent2 5 2" xfId="15261" xr:uid="{7CB10AD2-B9AB-4C0E-8148-42D1EFDED5E2}"/>
    <cellStyle name="40% - Accent2 5 2 2" xfId="15262" xr:uid="{66573CC9-2019-451C-85CA-BC9622CE2F1A}"/>
    <cellStyle name="40% - Accent2 5 2 2 2" xfId="15263" xr:uid="{3405FA69-C890-4068-ADD2-C2FE87E5B312}"/>
    <cellStyle name="40% - Accent2 5 2 2 2 2" xfId="15264" xr:uid="{F77D0312-A406-4311-A814-2199CE3CE653}"/>
    <cellStyle name="40% - Accent2 5 2 2 2 2 2" xfId="15265" xr:uid="{B0165C7E-2B8F-40EA-B511-01FEF1C41F3C}"/>
    <cellStyle name="40% - Accent2 5 2 2 2 3" xfId="15266" xr:uid="{54290784-5AAD-405A-A33F-589EDC46F977}"/>
    <cellStyle name="40% - Accent2 5 2 2 3" xfId="15267" xr:uid="{FCA2173A-E73C-4725-B766-F8A48B56207A}"/>
    <cellStyle name="40% - Accent2 5 2 2 3 2" xfId="15268" xr:uid="{9D693042-0F93-4F0B-9566-541DAAF40510}"/>
    <cellStyle name="40% - Accent2 5 2 2 3 2 2" xfId="15269" xr:uid="{459DBC11-31C2-4E49-AD67-157A1E1A43B5}"/>
    <cellStyle name="40% - Accent2 5 2 2 3 3" xfId="15270" xr:uid="{C7083DE3-86DE-4F89-BCF0-8E5BD51DA905}"/>
    <cellStyle name="40% - Accent2 5 2 2 4" xfId="15271" xr:uid="{5336FC24-DB6A-4518-8486-DB5EAC9210E8}"/>
    <cellStyle name="40% - Accent2 5 2 2 4 2" xfId="15272" xr:uid="{5F0CE81F-0397-4F4E-8634-4ABF4B122664}"/>
    <cellStyle name="40% - Accent2 5 2 2 4 2 2" xfId="15273" xr:uid="{E478E135-429F-4BEC-887F-4C4AC5B00933}"/>
    <cellStyle name="40% - Accent2 5 2 2 4 3" xfId="15274" xr:uid="{C8072CE6-995B-448D-B1A7-493D0BCBF669}"/>
    <cellStyle name="40% - Accent2 5 2 2 5" xfId="15275" xr:uid="{EEC5D175-23DA-4DFC-9253-945AAB232FAC}"/>
    <cellStyle name="40% - Accent2 5 2 2 5 2" xfId="15276" xr:uid="{D1E658A5-3D53-4E0F-AB9F-DC4E113FD65F}"/>
    <cellStyle name="40% - Accent2 5 2 2 6" xfId="15277" xr:uid="{FB146BAB-655C-435A-9F8C-9C31E99E900E}"/>
    <cellStyle name="40% - Accent2 5 2 3" xfId="15278" xr:uid="{6E198405-C70C-4DD5-AC3A-B003053DFE10}"/>
    <cellStyle name="40% - Accent2 5 2 3 2" xfId="15279" xr:uid="{C60241E8-F31C-4277-8CD4-BA294F2A4745}"/>
    <cellStyle name="40% - Accent2 5 2 3 2 2" xfId="15280" xr:uid="{3F0DCF59-4689-4ED4-910E-76DDD9EF8D7F}"/>
    <cellStyle name="40% - Accent2 5 2 3 3" xfId="15281" xr:uid="{AAA9EF1D-C504-4A40-975F-B78D282961ED}"/>
    <cellStyle name="40% - Accent2 5 2 4" xfId="15282" xr:uid="{5B1F7624-68C5-471A-8CD7-0030387D6FBF}"/>
    <cellStyle name="40% - Accent2 5 2 4 2" xfId="15283" xr:uid="{D2CAFE96-2C88-4653-9BA7-A511C0204A79}"/>
    <cellStyle name="40% - Accent2 5 2 4 2 2" xfId="15284" xr:uid="{B4316F75-F8F2-497D-B2A1-E7B87F3839C0}"/>
    <cellStyle name="40% - Accent2 5 2 4 3" xfId="15285" xr:uid="{F1A69895-0907-48E4-AE0A-B117E7E5FD6F}"/>
    <cellStyle name="40% - Accent2 5 2 5" xfId="15286" xr:uid="{6406D48D-A945-4115-AF61-776A526B80F9}"/>
    <cellStyle name="40% - Accent2 5 2 5 2" xfId="15287" xr:uid="{312C3C59-D166-43A1-9040-2DD9B5DF3B13}"/>
    <cellStyle name="40% - Accent2 5 2 5 2 2" xfId="15288" xr:uid="{14606890-A46C-4D5A-9BCC-2709DA6E13C1}"/>
    <cellStyle name="40% - Accent2 5 2 5 3" xfId="15289" xr:uid="{B20D21D2-D96D-4554-BF73-047424CEA72E}"/>
    <cellStyle name="40% - Accent2 5 2 6" xfId="15290" xr:uid="{41B8295E-42C8-48FC-8339-943634CB111C}"/>
    <cellStyle name="40% - Accent2 5 2 6 2" xfId="15291" xr:uid="{14447959-4F87-4C86-AAD8-9227F9CE71F8}"/>
    <cellStyle name="40% - Accent2 5 2 7" xfId="15292" xr:uid="{5CC47369-3C20-4B67-A37B-84B75292505E}"/>
    <cellStyle name="40% - Accent2 5 3" xfId="15293" xr:uid="{EDD622E0-FAB9-4B17-8F82-455F50B252CA}"/>
    <cellStyle name="40% - Accent2 5 3 2" xfId="15294" xr:uid="{06FFA884-8E46-4B9A-B2E6-188E1D884E05}"/>
    <cellStyle name="40% - Accent2 5 3 2 2" xfId="15295" xr:uid="{40A87A8F-79C3-4444-B7C1-9D4E9F84BC4B}"/>
    <cellStyle name="40% - Accent2 5 3 2 2 2" xfId="15296" xr:uid="{AD5944A3-305F-40C0-94D8-76C6EDAD8E2C}"/>
    <cellStyle name="40% - Accent2 5 3 2 3" xfId="15297" xr:uid="{CBA6AF46-DB15-45CC-8D3B-E9960D30274B}"/>
    <cellStyle name="40% - Accent2 5 3 3" xfId="15298" xr:uid="{E7866A1D-6C38-4228-8224-E8DCE30A5302}"/>
    <cellStyle name="40% - Accent2 5 3 3 2" xfId="15299" xr:uid="{4C354FB9-2BEF-4703-916A-F25A1997A5CA}"/>
    <cellStyle name="40% - Accent2 5 3 3 2 2" xfId="15300" xr:uid="{2E3B21FD-83A2-483D-88CD-7DA336600C00}"/>
    <cellStyle name="40% - Accent2 5 3 3 3" xfId="15301" xr:uid="{BBE0CF20-9134-4312-886D-6FF19044889E}"/>
    <cellStyle name="40% - Accent2 5 3 4" xfId="15302" xr:uid="{88D2F7F2-2760-4E94-A9DB-EC053A70D2BF}"/>
    <cellStyle name="40% - Accent2 5 3 4 2" xfId="15303" xr:uid="{7059D88C-E718-40F1-A81F-4AA2E1081CB6}"/>
    <cellStyle name="40% - Accent2 5 3 4 2 2" xfId="15304" xr:uid="{AB651C99-1E02-4547-883C-0FDF32A81B49}"/>
    <cellStyle name="40% - Accent2 5 3 4 3" xfId="15305" xr:uid="{8505B064-980C-4116-97C4-D5035B3282B4}"/>
    <cellStyle name="40% - Accent2 5 3 5" xfId="15306" xr:uid="{21F0CC67-7711-448A-9296-A77FD35F5A91}"/>
    <cellStyle name="40% - Accent2 5 3 5 2" xfId="15307" xr:uid="{2D777629-7DB1-41B1-93C0-6B9B889875DD}"/>
    <cellStyle name="40% - Accent2 5 3 6" xfId="15308" xr:uid="{63F8153B-BD11-4044-A2D3-E0753BA40416}"/>
    <cellStyle name="40% - Accent2 5 4" xfId="15309" xr:uid="{8F5F7A1C-CF60-4077-8B0E-9BF8846277B8}"/>
    <cellStyle name="40% - Accent2 5 4 2" xfId="15310" xr:uid="{3EB3BAFB-8FB0-4A0E-86CC-FF50B00F7E5F}"/>
    <cellStyle name="40% - Accent2 5 4 2 2" xfId="15311" xr:uid="{E85FDDF5-84F7-4E26-95A5-6BABCE42055E}"/>
    <cellStyle name="40% - Accent2 5 4 3" xfId="15312" xr:uid="{8F98DE52-F24D-41CE-9D85-ED8522DF28C1}"/>
    <cellStyle name="40% - Accent2 5 5" xfId="15313" xr:uid="{0DD11D17-CB65-4E18-A39D-A8615EFCA395}"/>
    <cellStyle name="40% - Accent2 5 5 2" xfId="15314" xr:uid="{A6A277CD-5EC1-4DE6-ABC5-16AF12CBEDB9}"/>
    <cellStyle name="40% - Accent2 5 5 2 2" xfId="15315" xr:uid="{1DF6B78C-0B48-4F04-B2E1-E3C6BC298C37}"/>
    <cellStyle name="40% - Accent2 5 5 3" xfId="15316" xr:uid="{67827816-46FC-4092-8F96-A1AACBF6E167}"/>
    <cellStyle name="40% - Accent2 5 6" xfId="15317" xr:uid="{0AFDF62C-E013-472B-A5F5-02C56844CAA3}"/>
    <cellStyle name="40% - Accent2 5 6 2" xfId="15318" xr:uid="{E42D7850-818E-4C27-A03B-31048142E266}"/>
    <cellStyle name="40% - Accent2 5 6 2 2" xfId="15319" xr:uid="{2110FDA7-CA29-4126-BF72-25B19FE26687}"/>
    <cellStyle name="40% - Accent2 5 6 3" xfId="15320" xr:uid="{C4257485-F897-4325-9E6D-AFB72779C66E}"/>
    <cellStyle name="40% - Accent2 5 7" xfId="15321" xr:uid="{C8EC2D45-482D-4DC4-92DA-1001D5863D26}"/>
    <cellStyle name="40% - Accent2 5 7 2" xfId="15322" xr:uid="{91FA0A05-3700-4740-84EF-F09A86748478}"/>
    <cellStyle name="40% - Accent2 5 8" xfId="15323" xr:uid="{47CFE7E2-482E-4084-94D2-28AF9159353F}"/>
    <cellStyle name="40% - Accent2 6" xfId="15324" xr:uid="{024E4ED6-6C89-466A-AB28-B4A4BC85EBFA}"/>
    <cellStyle name="40% - Accent2 6 2" xfId="15325" xr:uid="{008AF0D5-7D99-4854-B80A-9FDECC212D2A}"/>
    <cellStyle name="40% - Accent2 6 2 2" xfId="15326" xr:uid="{0EAD72B9-048B-43CC-9788-E7B60EF23689}"/>
    <cellStyle name="40% - Accent2 6 2 2 2" xfId="15327" xr:uid="{EFF2DD55-AF31-42E3-80D4-240A03E1AF08}"/>
    <cellStyle name="40% - Accent2 6 2 2 2 2" xfId="15328" xr:uid="{F38BD552-FA8A-4F3B-98D6-F4D4088E251D}"/>
    <cellStyle name="40% - Accent2 6 2 2 2 2 2" xfId="15329" xr:uid="{192637E1-CACA-405A-A7D0-B8F68D8DFF8E}"/>
    <cellStyle name="40% - Accent2 6 2 2 2 3" xfId="15330" xr:uid="{B0FD88E5-1C66-4139-95FB-5118992A03D5}"/>
    <cellStyle name="40% - Accent2 6 2 2 3" xfId="15331" xr:uid="{BE09BC12-C61C-4BB7-9ADA-B03EA880CC02}"/>
    <cellStyle name="40% - Accent2 6 2 2 3 2" xfId="15332" xr:uid="{A5053383-26C8-4F16-BFA8-CB34A0E2DFB4}"/>
    <cellStyle name="40% - Accent2 6 2 2 3 2 2" xfId="15333" xr:uid="{24022AEE-0516-4622-961A-0A8F440A0653}"/>
    <cellStyle name="40% - Accent2 6 2 2 3 3" xfId="15334" xr:uid="{FD637ADD-D40B-4BE4-AC72-0E9C0ACADBA1}"/>
    <cellStyle name="40% - Accent2 6 2 2 4" xfId="15335" xr:uid="{456AB5AA-6695-4603-B7AC-B0940967B882}"/>
    <cellStyle name="40% - Accent2 6 2 2 4 2" xfId="15336" xr:uid="{74789C65-CD4D-49D6-A52C-89CEDF339B6B}"/>
    <cellStyle name="40% - Accent2 6 2 2 4 2 2" xfId="15337" xr:uid="{42491FEF-847E-435C-9F6D-D57F6B06D690}"/>
    <cellStyle name="40% - Accent2 6 2 2 4 3" xfId="15338" xr:uid="{EF4F3489-5FAF-4322-B81B-CCC7A093203F}"/>
    <cellStyle name="40% - Accent2 6 2 2 5" xfId="15339" xr:uid="{73E7FB1A-0D43-49FD-B101-627CB5FB7635}"/>
    <cellStyle name="40% - Accent2 6 2 2 5 2" xfId="15340" xr:uid="{02EE71B3-C8A5-4482-8ADD-E47FC2A1D7FE}"/>
    <cellStyle name="40% - Accent2 6 2 2 6" xfId="15341" xr:uid="{04C7FE45-F332-42E3-8FB3-5D9D92364AF6}"/>
    <cellStyle name="40% - Accent2 6 2 3" xfId="15342" xr:uid="{A6930DE3-D1BB-447F-9174-B5A6ED1EF5AC}"/>
    <cellStyle name="40% - Accent2 6 2 3 2" xfId="15343" xr:uid="{E4103B05-26C6-4F9B-99BC-67E709B9DCC5}"/>
    <cellStyle name="40% - Accent2 6 2 3 2 2" xfId="15344" xr:uid="{DEE48891-5E6E-4FFA-95F3-7190B4E4E7B5}"/>
    <cellStyle name="40% - Accent2 6 2 3 3" xfId="15345" xr:uid="{865C9A99-44A6-489C-85BE-67610689E3A5}"/>
    <cellStyle name="40% - Accent2 6 2 4" xfId="15346" xr:uid="{897AD4FA-2741-4450-90BA-FB4CB869E150}"/>
    <cellStyle name="40% - Accent2 6 2 4 2" xfId="15347" xr:uid="{9066DDC1-62FC-47C3-AA2C-1181A72AFCAF}"/>
    <cellStyle name="40% - Accent2 6 2 4 2 2" xfId="15348" xr:uid="{32F09099-974E-420D-9010-89E4CE144C87}"/>
    <cellStyle name="40% - Accent2 6 2 4 3" xfId="15349" xr:uid="{9E1D4E38-F8D2-47C2-8FD4-EA146A2CFEF9}"/>
    <cellStyle name="40% - Accent2 6 2 5" xfId="15350" xr:uid="{92D22844-C0F3-42D3-BBE7-E002EFB8F83D}"/>
    <cellStyle name="40% - Accent2 6 2 5 2" xfId="15351" xr:uid="{0326F999-CE34-45EC-A554-B217DE1889DB}"/>
    <cellStyle name="40% - Accent2 6 2 5 2 2" xfId="15352" xr:uid="{61EE9D8C-B077-4BC2-8C1F-A489AB574D1C}"/>
    <cellStyle name="40% - Accent2 6 2 5 3" xfId="15353" xr:uid="{9F5A1CFB-3BF9-44CC-AF70-56F28B5ADD57}"/>
    <cellStyle name="40% - Accent2 6 2 6" xfId="15354" xr:uid="{310E162B-FECE-4AAA-B814-403A8AB64949}"/>
    <cellStyle name="40% - Accent2 6 2 6 2" xfId="15355" xr:uid="{96F9D7B1-ADE3-4268-9F71-12067E781D46}"/>
    <cellStyle name="40% - Accent2 6 2 7" xfId="15356" xr:uid="{D282EAC6-F5B4-4A90-A238-9AC1BADD1E31}"/>
    <cellStyle name="40% - Accent2 6 3" xfId="15357" xr:uid="{BB0C5DAE-2427-4C06-8DCA-5E13A97E9DF3}"/>
    <cellStyle name="40% - Accent2 6 3 2" xfId="15358" xr:uid="{20D0AEE6-BF98-4561-B7FF-E6BCBA3CF74C}"/>
    <cellStyle name="40% - Accent2 6 3 2 2" xfId="15359" xr:uid="{17F0458B-FDE9-4892-AF1E-67BAAEFA5A61}"/>
    <cellStyle name="40% - Accent2 6 3 2 2 2" xfId="15360" xr:uid="{84D9629C-2F40-4F8C-B2E8-98DB4ED81629}"/>
    <cellStyle name="40% - Accent2 6 3 2 3" xfId="15361" xr:uid="{8FBDFA0A-CA12-46F9-82FE-60A67AF9E2D8}"/>
    <cellStyle name="40% - Accent2 6 3 3" xfId="15362" xr:uid="{8F3CCDAC-DCC0-4A3C-B8E6-902F36E1437F}"/>
    <cellStyle name="40% - Accent2 6 3 3 2" xfId="15363" xr:uid="{A8DF89A6-EC50-4CFE-8856-702ECCFFC73E}"/>
    <cellStyle name="40% - Accent2 6 3 3 2 2" xfId="15364" xr:uid="{59ADAC92-B70E-43B1-9083-7A4B1BF7A937}"/>
    <cellStyle name="40% - Accent2 6 3 3 3" xfId="15365" xr:uid="{C800929A-350A-4236-A615-CF552B24F228}"/>
    <cellStyle name="40% - Accent2 6 3 4" xfId="15366" xr:uid="{6D187B11-B230-4D86-8EAC-03DB9C5854F9}"/>
    <cellStyle name="40% - Accent2 6 3 4 2" xfId="15367" xr:uid="{EFB29150-8F50-4B3B-B4A0-F4D4947CE16B}"/>
    <cellStyle name="40% - Accent2 6 3 4 2 2" xfId="15368" xr:uid="{F5420CC6-C7AE-4200-BF5B-CFDB44C9BEA5}"/>
    <cellStyle name="40% - Accent2 6 3 4 3" xfId="15369" xr:uid="{012FA4B3-19C2-4B25-94DA-12B6EFE1AFBD}"/>
    <cellStyle name="40% - Accent2 6 3 5" xfId="15370" xr:uid="{DA27C880-30DB-43F3-BDC1-26E0CF6DBCA1}"/>
    <cellStyle name="40% - Accent2 6 3 5 2" xfId="15371" xr:uid="{5DE4988A-CAF2-4D13-A19C-5C252834E1DE}"/>
    <cellStyle name="40% - Accent2 6 3 6" xfId="15372" xr:uid="{0E6E36B1-7AAB-441C-B6E4-CCAA06A92F91}"/>
    <cellStyle name="40% - Accent2 6 4" xfId="15373" xr:uid="{9BF87748-5748-464A-99D9-3BB4A50D6B9B}"/>
    <cellStyle name="40% - Accent2 6 4 2" xfId="15374" xr:uid="{045DDA1E-202D-472C-9881-44A7B627FD45}"/>
    <cellStyle name="40% - Accent2 6 4 2 2" xfId="15375" xr:uid="{DAD59EC0-EB48-49BB-A5C7-649F0DE0B809}"/>
    <cellStyle name="40% - Accent2 6 4 3" xfId="15376" xr:uid="{D87BC54D-F3D4-4511-BC29-65F7DC6EB750}"/>
    <cellStyle name="40% - Accent2 6 5" xfId="15377" xr:uid="{65545CF3-5E6A-40AE-A46D-9337EF2120E2}"/>
    <cellStyle name="40% - Accent2 6 5 2" xfId="15378" xr:uid="{F191BBAF-C948-4280-BEB5-92A851B1D999}"/>
    <cellStyle name="40% - Accent2 6 5 2 2" xfId="15379" xr:uid="{6C83928D-BA54-4D37-A430-FE12947D9E09}"/>
    <cellStyle name="40% - Accent2 6 5 3" xfId="15380" xr:uid="{AE25EAF7-CE99-4D42-99FC-6D6676920273}"/>
    <cellStyle name="40% - Accent2 6 6" xfId="15381" xr:uid="{18290E5A-F93D-4019-9A56-49A2E4EE8CFE}"/>
    <cellStyle name="40% - Accent2 6 6 2" xfId="15382" xr:uid="{0A6A86A2-D42F-4ADC-B51F-7521E830991B}"/>
    <cellStyle name="40% - Accent2 6 6 2 2" xfId="15383" xr:uid="{E9FF205F-F871-4D0E-8003-D8A9534BF8C8}"/>
    <cellStyle name="40% - Accent2 6 6 3" xfId="15384" xr:uid="{A0E70E0C-FA70-4A69-AF47-B0BA989B5EE7}"/>
    <cellStyle name="40% - Accent2 6 7" xfId="15385" xr:uid="{AF82C8FE-AA24-4888-9BD5-FC66B2D3F0C5}"/>
    <cellStyle name="40% - Accent2 6 7 2" xfId="15386" xr:uid="{3A59C68B-7813-45B0-AD8A-F6A027AC04B5}"/>
    <cellStyle name="40% - Accent2 6 8" xfId="15387" xr:uid="{66B8A7B4-C911-480E-AA2B-173911D8EC11}"/>
    <cellStyle name="40% - Accent2 7" xfId="15388" xr:uid="{69684A01-2978-45C4-B0BB-F1D31BAB80FA}"/>
    <cellStyle name="40% - Accent2 7 2" xfId="15389" xr:uid="{6C3FD667-B84F-49F5-A381-97FE9EDA5617}"/>
    <cellStyle name="40% - Accent2 7 2 2" xfId="15390" xr:uid="{74DF531B-890B-40D6-AF69-8D5BB1F4612A}"/>
    <cellStyle name="40% - Accent2 7 2 2 2" xfId="15391" xr:uid="{0536C2AE-950C-4619-AFF4-1F607FE3B7FD}"/>
    <cellStyle name="40% - Accent2 7 2 2 2 2" xfId="15392" xr:uid="{D3934FAC-7F4C-4FEE-9401-20D1D8384895}"/>
    <cellStyle name="40% - Accent2 7 2 2 2 2 2" xfId="15393" xr:uid="{D7712558-4251-4225-8024-CA9700C304C3}"/>
    <cellStyle name="40% - Accent2 7 2 2 2 3" xfId="15394" xr:uid="{00D3349B-5503-4B06-8AAB-737093098146}"/>
    <cellStyle name="40% - Accent2 7 2 2 3" xfId="15395" xr:uid="{597E78C8-B429-48E3-AFCE-5EE46D4C0497}"/>
    <cellStyle name="40% - Accent2 7 2 2 3 2" xfId="15396" xr:uid="{7A37BDAE-7DD3-41FE-BF67-969EAC5C828D}"/>
    <cellStyle name="40% - Accent2 7 2 2 3 2 2" xfId="15397" xr:uid="{21F8D8D1-1AA2-4DA6-BD9C-B3A2FF6A496D}"/>
    <cellStyle name="40% - Accent2 7 2 2 3 3" xfId="15398" xr:uid="{B4737764-ACD0-45CB-93A0-B754973402A3}"/>
    <cellStyle name="40% - Accent2 7 2 2 4" xfId="15399" xr:uid="{B8D5FF15-2A96-420A-AD1D-84525CCC6233}"/>
    <cellStyle name="40% - Accent2 7 2 2 4 2" xfId="15400" xr:uid="{C44385ED-3386-41FC-BFEC-8D714398A885}"/>
    <cellStyle name="40% - Accent2 7 2 2 4 2 2" xfId="15401" xr:uid="{C47AC57D-ACF7-445B-BFDE-7FC5B174AB58}"/>
    <cellStyle name="40% - Accent2 7 2 2 4 3" xfId="15402" xr:uid="{152A3F15-9B86-412B-8072-13B7D86CC635}"/>
    <cellStyle name="40% - Accent2 7 2 2 5" xfId="15403" xr:uid="{A7207D2C-522C-4595-AC4C-6E6D91C06044}"/>
    <cellStyle name="40% - Accent2 7 2 2 5 2" xfId="15404" xr:uid="{2B924111-931A-44FE-8DFD-8F29B9C58380}"/>
    <cellStyle name="40% - Accent2 7 2 2 6" xfId="15405" xr:uid="{8E248501-82B7-444D-ABEB-4959AA17000F}"/>
    <cellStyle name="40% - Accent2 7 2 3" xfId="15406" xr:uid="{58FA772B-C9E6-4D07-A0A4-D3BC4922D7D4}"/>
    <cellStyle name="40% - Accent2 7 2 3 2" xfId="15407" xr:uid="{DD7F9239-A3F1-4729-B3A9-B464B93B95E7}"/>
    <cellStyle name="40% - Accent2 7 2 3 2 2" xfId="15408" xr:uid="{1AD4BEE2-5C37-45D2-9C88-8AFEA43A204D}"/>
    <cellStyle name="40% - Accent2 7 2 3 3" xfId="15409" xr:uid="{5FF04F36-A536-49C5-87A9-1B546631F381}"/>
    <cellStyle name="40% - Accent2 7 2 4" xfId="15410" xr:uid="{EF9D870B-6FCC-4EC3-ABAF-8D78EA9E1E3C}"/>
    <cellStyle name="40% - Accent2 7 2 4 2" xfId="15411" xr:uid="{1164BA50-3A7B-436B-A823-24E61265464E}"/>
    <cellStyle name="40% - Accent2 7 2 4 2 2" xfId="15412" xr:uid="{38E4D648-8BB7-4A2E-A854-EA4BCB53F02D}"/>
    <cellStyle name="40% - Accent2 7 2 4 3" xfId="15413" xr:uid="{3D5B1D09-E2AA-4868-A2AA-640975AE1A5E}"/>
    <cellStyle name="40% - Accent2 7 2 5" xfId="15414" xr:uid="{28F70CF0-68F0-49C4-8622-82DF11DBCCB7}"/>
    <cellStyle name="40% - Accent2 7 2 5 2" xfId="15415" xr:uid="{3DDA5BF0-9DE1-4454-8BA7-FC9BE37B8300}"/>
    <cellStyle name="40% - Accent2 7 2 5 2 2" xfId="15416" xr:uid="{9B488405-6D79-4350-A0F6-AE6A7A955930}"/>
    <cellStyle name="40% - Accent2 7 2 5 3" xfId="15417" xr:uid="{0F409356-9155-43E7-9955-ACC050E7624F}"/>
    <cellStyle name="40% - Accent2 7 2 6" xfId="15418" xr:uid="{4815B341-4262-49D3-AC83-5361826B8EEF}"/>
    <cellStyle name="40% - Accent2 7 2 6 2" xfId="15419" xr:uid="{25A3444F-4963-437A-8D43-25C3FB59572C}"/>
    <cellStyle name="40% - Accent2 7 2 7" xfId="15420" xr:uid="{1359909B-B53E-4D85-9A78-FD97A899FF07}"/>
    <cellStyle name="40% - Accent2 7 3" xfId="15421" xr:uid="{0B211DF3-95D5-4660-9C84-FD150AA393BA}"/>
    <cellStyle name="40% - Accent2 7 3 2" xfId="15422" xr:uid="{243CDD6D-9F31-4F21-9C5B-862AA8CB91B3}"/>
    <cellStyle name="40% - Accent2 7 3 2 2" xfId="15423" xr:uid="{01701D82-9970-4910-BC4A-BBCE8396F6CD}"/>
    <cellStyle name="40% - Accent2 7 3 2 2 2" xfId="15424" xr:uid="{BF0D8765-2FAE-4768-8912-BA1316C7EB94}"/>
    <cellStyle name="40% - Accent2 7 3 2 3" xfId="15425" xr:uid="{0A56FC2F-EEF5-44B5-8FA6-382183EA2756}"/>
    <cellStyle name="40% - Accent2 7 3 3" xfId="15426" xr:uid="{25E4B50E-3214-43BD-9B45-D456ACD3DF28}"/>
    <cellStyle name="40% - Accent2 7 3 3 2" xfId="15427" xr:uid="{2C88F147-5729-4A96-B0FD-680AA2CF41B1}"/>
    <cellStyle name="40% - Accent2 7 3 3 2 2" xfId="15428" xr:uid="{BA7DC4BE-8DED-41E2-AAC5-229F177AFBED}"/>
    <cellStyle name="40% - Accent2 7 3 3 3" xfId="15429" xr:uid="{31582799-D54E-4B5F-86B8-9C1A2D68AA0C}"/>
    <cellStyle name="40% - Accent2 7 3 4" xfId="15430" xr:uid="{D5B3B8BA-E256-4C3E-8144-396F685D56BA}"/>
    <cellStyle name="40% - Accent2 7 3 4 2" xfId="15431" xr:uid="{BDAEC1C7-A99F-49CD-9EF7-FBC6A51AB02F}"/>
    <cellStyle name="40% - Accent2 7 3 4 2 2" xfId="15432" xr:uid="{13298D0E-DCF2-4C64-8953-D6C06D5048D9}"/>
    <cellStyle name="40% - Accent2 7 3 4 3" xfId="15433" xr:uid="{4CE40938-E0BD-4CBD-ABF5-CCFB3E64E248}"/>
    <cellStyle name="40% - Accent2 7 3 5" xfId="15434" xr:uid="{0F47450B-D015-4C64-86F2-F74B6785F7E9}"/>
    <cellStyle name="40% - Accent2 7 3 5 2" xfId="15435" xr:uid="{BBFD6570-92B3-4E55-AAFB-4A2F4C4A3F1F}"/>
    <cellStyle name="40% - Accent2 7 3 6" xfId="15436" xr:uid="{8D0723F4-FCEA-47D2-85AD-A3CCE69BA81E}"/>
    <cellStyle name="40% - Accent2 7 4" xfId="15437" xr:uid="{BB040E11-ED0F-4103-9C18-AB71CE81D3D3}"/>
    <cellStyle name="40% - Accent2 7 4 2" xfId="15438" xr:uid="{92FBB98A-8AE1-46D1-8CCE-062FD133B9CE}"/>
    <cellStyle name="40% - Accent2 7 4 2 2" xfId="15439" xr:uid="{DA1B3F33-E71D-4F3B-A707-130D8332C125}"/>
    <cellStyle name="40% - Accent2 7 4 3" xfId="15440" xr:uid="{20F8759A-F4F6-49EB-8BE9-9DA192FCE9B1}"/>
    <cellStyle name="40% - Accent2 7 5" xfId="15441" xr:uid="{9C10B0DE-16BE-4029-A318-F651BE1ED514}"/>
    <cellStyle name="40% - Accent2 7 5 2" xfId="15442" xr:uid="{0196180A-E320-4D9A-8E0E-CC83E8E69F3F}"/>
    <cellStyle name="40% - Accent2 7 5 2 2" xfId="15443" xr:uid="{DC8FC333-3C1B-4E84-8E94-53247EBED35B}"/>
    <cellStyle name="40% - Accent2 7 5 3" xfId="15444" xr:uid="{93F8FCB7-7AE1-4734-A486-31AC0256BE10}"/>
    <cellStyle name="40% - Accent2 7 6" xfId="15445" xr:uid="{86FEA390-7B01-43DC-B8CF-E90B3BA00A42}"/>
    <cellStyle name="40% - Accent2 7 6 2" xfId="15446" xr:uid="{1FF7E4C9-4D7D-4E39-B5E8-71DB83A0013C}"/>
    <cellStyle name="40% - Accent2 7 6 2 2" xfId="15447" xr:uid="{A95FD1B4-54C3-4231-8B48-2D06DA82A0DC}"/>
    <cellStyle name="40% - Accent2 7 6 3" xfId="15448" xr:uid="{C5E82CE4-0D61-45AC-9F37-3A078562BF84}"/>
    <cellStyle name="40% - Accent2 7 7" xfId="15449" xr:uid="{E6AF966C-B210-4156-9197-BEAE03E32682}"/>
    <cellStyle name="40% - Accent2 7 7 2" xfId="15450" xr:uid="{B6162B79-2B93-4998-9EA2-9FFF8DCFD391}"/>
    <cellStyle name="40% - Accent2 7 8" xfId="15451" xr:uid="{C9F70B5C-B56E-4F33-B361-9E7644FF5408}"/>
    <cellStyle name="40% - Accent2 8" xfId="15452" xr:uid="{BCF13F73-DC8B-469F-89AD-BD228F67820D}"/>
    <cellStyle name="40% - Accent2 8 2" xfId="15453" xr:uid="{38E7EE7A-E714-4A86-9A53-DC66E2D03028}"/>
    <cellStyle name="40% - Accent2 8 2 2" xfId="15454" xr:uid="{B9C0142A-8620-4A41-9FA6-DB7ACD68B284}"/>
    <cellStyle name="40% - Accent2 8 2 2 2" xfId="15455" xr:uid="{503E43DD-33DE-4C4A-B2EF-0363CFCF2202}"/>
    <cellStyle name="40% - Accent2 8 2 2 2 2" xfId="15456" xr:uid="{1A71BF38-89C0-4D5C-B7E9-58078B04FCEB}"/>
    <cellStyle name="40% - Accent2 8 2 2 3" xfId="15457" xr:uid="{F777E387-7015-4A4C-B5AE-92E03796E39D}"/>
    <cellStyle name="40% - Accent2 8 2 3" xfId="15458" xr:uid="{1343BBE7-0265-4FCE-8137-23F7D8CF20C3}"/>
    <cellStyle name="40% - Accent2 8 2 3 2" xfId="15459" xr:uid="{5FDEE88D-C10A-4A1C-99C7-2A0E1CC921B5}"/>
    <cellStyle name="40% - Accent2 8 2 3 2 2" xfId="15460" xr:uid="{6FB8988D-227D-47DE-8597-8E6EC5E7F055}"/>
    <cellStyle name="40% - Accent2 8 2 3 3" xfId="15461" xr:uid="{3C373A3A-87D4-420F-BEB8-0E3E45F29D29}"/>
    <cellStyle name="40% - Accent2 8 2 4" xfId="15462" xr:uid="{42C21D08-325C-4433-A20E-D5E143017300}"/>
    <cellStyle name="40% - Accent2 8 2 4 2" xfId="15463" xr:uid="{28C38B62-A3A4-4D5A-85E2-68213F44C485}"/>
    <cellStyle name="40% - Accent2 8 2 4 2 2" xfId="15464" xr:uid="{E183219A-A795-4681-9EC2-0946FF064190}"/>
    <cellStyle name="40% - Accent2 8 2 4 3" xfId="15465" xr:uid="{0C345107-6A50-41FC-B525-0A486FD13B73}"/>
    <cellStyle name="40% - Accent2 8 2 5" xfId="15466" xr:uid="{F8026625-969B-433D-AFBE-CBF3C0ADFD11}"/>
    <cellStyle name="40% - Accent2 8 2 5 2" xfId="15467" xr:uid="{84260BBB-ECB6-4009-8104-4C7660786B2C}"/>
    <cellStyle name="40% - Accent2 8 2 6" xfId="15468" xr:uid="{224D6F79-15DC-4CBA-A8B5-A438473D82EF}"/>
    <cellStyle name="40% - Accent2 8 3" xfId="15469" xr:uid="{C85D6B51-566D-4481-B2CD-CFE2AFE581D3}"/>
    <cellStyle name="40% - Accent2 8 3 2" xfId="15470" xr:uid="{B797FCFD-AB2A-4777-AB56-A1C92EA2F952}"/>
    <cellStyle name="40% - Accent2 8 3 2 2" xfId="15471" xr:uid="{40CFDBBA-D302-40EC-A937-E858D5AB1990}"/>
    <cellStyle name="40% - Accent2 8 3 3" xfId="15472" xr:uid="{A00A3AA5-9DA9-4594-879F-BF1B62E54570}"/>
    <cellStyle name="40% - Accent2 8 4" xfId="15473" xr:uid="{1F873A83-0A04-4DF2-845B-9A3C6C29710D}"/>
    <cellStyle name="40% - Accent2 8 4 2" xfId="15474" xr:uid="{030C4409-85BA-4880-A07C-7600DB284B4A}"/>
    <cellStyle name="40% - Accent2 8 4 2 2" xfId="15475" xr:uid="{61E60FED-4D85-4E90-9ABB-7BBCB6803E85}"/>
    <cellStyle name="40% - Accent2 8 4 3" xfId="15476" xr:uid="{0DA69EBC-C098-4268-A743-19820EADB5BB}"/>
    <cellStyle name="40% - Accent2 8 5" xfId="15477" xr:uid="{D9522BCA-F252-4B5E-9C15-12843DEB9079}"/>
    <cellStyle name="40% - Accent2 8 5 2" xfId="15478" xr:uid="{DCD26A55-2B51-4684-BE9D-C512268B70E4}"/>
    <cellStyle name="40% - Accent2 8 5 2 2" xfId="15479" xr:uid="{146FE5DD-FEA7-461C-8E07-5FAC3A2F3440}"/>
    <cellStyle name="40% - Accent2 8 5 3" xfId="15480" xr:uid="{03E20D72-CD4E-495A-8676-2A507184D339}"/>
    <cellStyle name="40% - Accent2 8 6" xfId="15481" xr:uid="{CCDD9311-3717-440F-9ED6-869744730142}"/>
    <cellStyle name="40% - Accent2 8 6 2" xfId="15482" xr:uid="{17CE00DD-FBD2-46DD-8F1F-20186911B881}"/>
    <cellStyle name="40% - Accent2 8 7" xfId="15483" xr:uid="{F3FC4505-C060-43BE-8871-1468DA55E467}"/>
    <cellStyle name="40% - Accent2 9" xfId="15484" xr:uid="{3F88067A-0A9D-499F-ACCC-3C901E822498}"/>
    <cellStyle name="40% - Accent2 9 2" xfId="15485" xr:uid="{2C4EEEE1-C85D-4CD0-B533-DF931D9104A0}"/>
    <cellStyle name="40% - Accent2 9 2 2" xfId="15486" xr:uid="{F180B954-01E7-4438-9359-1FF628A74E71}"/>
    <cellStyle name="40% - Accent2 9 2 2 2" xfId="15487" xr:uid="{FB0253CB-2E77-453E-AD45-60E20F391427}"/>
    <cellStyle name="40% - Accent2 9 2 2 2 2" xfId="15488" xr:uid="{297ACDA3-BD2A-4506-A6FF-9DCD8BEF656C}"/>
    <cellStyle name="40% - Accent2 9 2 2 3" xfId="15489" xr:uid="{205524D3-5405-4195-A6DF-473EB4F3A9AB}"/>
    <cellStyle name="40% - Accent2 9 2 3" xfId="15490" xr:uid="{48A17F60-0A0E-4F5C-92CD-3CDC537025FA}"/>
    <cellStyle name="40% - Accent2 9 2 3 2" xfId="15491" xr:uid="{09ACFF2A-A7E0-4FD8-AB3B-EE29EE8E9D5E}"/>
    <cellStyle name="40% - Accent2 9 2 3 2 2" xfId="15492" xr:uid="{5F72BD9C-6CEB-43C7-90B6-FB6155708E4D}"/>
    <cellStyle name="40% - Accent2 9 2 3 3" xfId="15493" xr:uid="{5309CA5F-CF6F-4540-A8F5-CC3A09AEBFA9}"/>
    <cellStyle name="40% - Accent2 9 2 4" xfId="15494" xr:uid="{6E7362B5-15A0-467C-9316-BB48FEA27F4A}"/>
    <cellStyle name="40% - Accent2 9 2 4 2" xfId="15495" xr:uid="{8C1953C0-D488-43DE-8128-9EE918B2236E}"/>
    <cellStyle name="40% - Accent2 9 2 4 2 2" xfId="15496" xr:uid="{E8BBF042-2D37-4B89-9436-3BA2290AEA8C}"/>
    <cellStyle name="40% - Accent2 9 2 4 3" xfId="15497" xr:uid="{93EDAB0E-20CD-4D9C-98BB-D1BFCE875C25}"/>
    <cellStyle name="40% - Accent2 9 2 5" xfId="15498" xr:uid="{82782AEA-1E41-4D99-A177-E513E8BC9FCD}"/>
    <cellStyle name="40% - Accent2 9 2 5 2" xfId="15499" xr:uid="{4B093044-FD1A-4990-B677-2D0FAF4A2082}"/>
    <cellStyle name="40% - Accent2 9 2 6" xfId="15500" xr:uid="{B56CD72C-A4A7-4A9D-BDE0-A743766D451B}"/>
    <cellStyle name="40% - Accent2 9 3" xfId="15501" xr:uid="{8A86E656-5518-4661-A7F2-995FE07C29D3}"/>
    <cellStyle name="40% - Accent2 9 3 2" xfId="15502" xr:uid="{BA98834E-FB9E-46A9-9DBE-D0C63983627A}"/>
    <cellStyle name="40% - Accent2 9 3 2 2" xfId="15503" xr:uid="{081DFE2C-EE06-4C51-80F0-A5D9C1B9CA16}"/>
    <cellStyle name="40% - Accent2 9 3 3" xfId="15504" xr:uid="{23088DB0-C9BF-430F-B4FB-466C5205C14E}"/>
    <cellStyle name="40% - Accent2 9 4" xfId="15505" xr:uid="{F83F4BFD-948B-4536-A9D6-D0E722E615BB}"/>
    <cellStyle name="40% - Accent2 9 4 2" xfId="15506" xr:uid="{54033184-A513-4502-97E2-7745C7B2F20F}"/>
    <cellStyle name="40% - Accent2 9 4 2 2" xfId="15507" xr:uid="{AEEBDE16-890F-4A1B-971B-8094198709B5}"/>
    <cellStyle name="40% - Accent2 9 4 3" xfId="15508" xr:uid="{38EA1D9F-DC1C-4B14-83CF-A4E57B3F5287}"/>
    <cellStyle name="40% - Accent2 9 5" xfId="15509" xr:uid="{02906DFE-08E0-4ED2-82CF-F971FDCE8275}"/>
    <cellStyle name="40% - Accent2 9 5 2" xfId="15510" xr:uid="{556E5FD9-CDAB-4E47-8433-24D73CD74197}"/>
    <cellStyle name="40% - Accent2 9 5 2 2" xfId="15511" xr:uid="{827102CC-B09B-4359-A7E7-D87EC443D9A5}"/>
    <cellStyle name="40% - Accent2 9 5 3" xfId="15512" xr:uid="{3789ADDE-1A6C-4422-B5E9-93D512DC45F1}"/>
    <cellStyle name="40% - Accent2 9 6" xfId="15513" xr:uid="{B71455CF-6233-4138-8779-6317A6FE6D78}"/>
    <cellStyle name="40% - Accent2 9 6 2" xfId="15514" xr:uid="{210F71A2-FF14-4C53-998E-31E15DEEBE1B}"/>
    <cellStyle name="40% - Accent2 9 7" xfId="15515" xr:uid="{A7F11639-E479-475D-A98D-6A805A52EADE}"/>
    <cellStyle name="40% - Accent3 10" xfId="15516" xr:uid="{02BB5AC7-A233-4BDC-8110-0E1352CFDCD2}"/>
    <cellStyle name="40% - Accent3 10 2" xfId="15517" xr:uid="{A1D38F4D-1B47-4CD3-947F-FF3ED1DE0563}"/>
    <cellStyle name="40% - Accent3 10 2 2" xfId="15518" xr:uid="{B84FA599-4FA2-4764-92F6-A907AC4D3C93}"/>
    <cellStyle name="40% - Accent3 10 2 2 2" xfId="15519" xr:uid="{8883DF54-D11F-431F-88A2-E8C77E2B4273}"/>
    <cellStyle name="40% - Accent3 10 2 2 2 2" xfId="15520" xr:uid="{8F91C610-1C38-4137-880D-B3715B2D6979}"/>
    <cellStyle name="40% - Accent3 10 2 2 2 2 2" xfId="15521" xr:uid="{1C6BC20D-43D1-4BD2-B2F2-D8AA2DE58CE9}"/>
    <cellStyle name="40% - Accent3 10 2 2 2 3" xfId="15522" xr:uid="{6DEFADD5-A48F-4E18-BA28-5F7019DDD6FB}"/>
    <cellStyle name="40% - Accent3 10 2 2 3" xfId="15523" xr:uid="{52FD0C73-CC9B-4178-8D0A-83F4CF5DACEA}"/>
    <cellStyle name="40% - Accent3 10 2 2 3 2" xfId="15524" xr:uid="{C1BD3777-9A2D-44DE-9B9F-08AA98B4343F}"/>
    <cellStyle name="40% - Accent3 10 2 2 3 2 2" xfId="15525" xr:uid="{EFC47F49-855E-411E-BD03-9A77ACB2C8C8}"/>
    <cellStyle name="40% - Accent3 10 2 2 3 3" xfId="15526" xr:uid="{7B02C869-45C1-498D-938F-422935051422}"/>
    <cellStyle name="40% - Accent3 10 2 2 4" xfId="15527" xr:uid="{91C00E3E-0093-49A1-9BCD-38BD0FCB82AC}"/>
    <cellStyle name="40% - Accent3 10 2 2 4 2" xfId="15528" xr:uid="{81EA2C4A-4A14-4017-BE4D-425A25C0E8F8}"/>
    <cellStyle name="40% - Accent3 10 2 2 4 2 2" xfId="15529" xr:uid="{3831F985-701D-44E7-90E7-71D5029061BB}"/>
    <cellStyle name="40% - Accent3 10 2 2 4 3" xfId="15530" xr:uid="{107C7613-03CD-4778-80FE-633C5710D028}"/>
    <cellStyle name="40% - Accent3 10 2 2 5" xfId="15531" xr:uid="{A2602148-9ACC-4438-9566-B46BA7063A6A}"/>
    <cellStyle name="40% - Accent3 10 2 2 5 2" xfId="15532" xr:uid="{44F692A2-655F-4D46-80B6-4EF877BAEBC5}"/>
    <cellStyle name="40% - Accent3 10 2 2 6" xfId="15533" xr:uid="{CE5AFE65-466D-42B8-8FA4-FD3A0BA7AD33}"/>
    <cellStyle name="40% - Accent3 10 2 3" xfId="15534" xr:uid="{FE330CB1-8330-4555-991D-EA7C67EB6FAF}"/>
    <cellStyle name="40% - Accent3 10 2 3 2" xfId="15535" xr:uid="{CC54D63E-4C4F-4E14-9925-3BBBD5932418}"/>
    <cellStyle name="40% - Accent3 10 2 3 2 2" xfId="15536" xr:uid="{C5C9D081-B4CA-428C-BEB3-DE3E77CB191B}"/>
    <cellStyle name="40% - Accent3 10 2 3 3" xfId="15537" xr:uid="{20E4C458-0028-4568-AE21-ADEAD880C35C}"/>
    <cellStyle name="40% - Accent3 10 2 4" xfId="15538" xr:uid="{C2A0EECD-8A65-4FF4-92BD-6B5A93167EF1}"/>
    <cellStyle name="40% - Accent3 10 2 4 2" xfId="15539" xr:uid="{3497ADA5-9AC5-4802-9BCB-0E6CDD5F8D68}"/>
    <cellStyle name="40% - Accent3 10 2 4 2 2" xfId="15540" xr:uid="{BBCDCAFD-567B-456F-8DDE-0D045D79E712}"/>
    <cellStyle name="40% - Accent3 10 2 4 3" xfId="15541" xr:uid="{4B5F59D1-6278-4492-9DFE-A67BC7AEE34F}"/>
    <cellStyle name="40% - Accent3 10 2 5" xfId="15542" xr:uid="{E615535D-C735-4728-AD2F-96E1E28F1A26}"/>
    <cellStyle name="40% - Accent3 10 2 5 2" xfId="15543" xr:uid="{F869A4B6-24B0-4088-B7FA-90105313AA83}"/>
    <cellStyle name="40% - Accent3 10 2 5 2 2" xfId="15544" xr:uid="{8C11E225-0AC0-4BA1-A9D9-80801420E453}"/>
    <cellStyle name="40% - Accent3 10 2 5 3" xfId="15545" xr:uid="{7A4A094F-8911-4136-86E3-448BFDE95E4E}"/>
    <cellStyle name="40% - Accent3 10 2 6" xfId="15546" xr:uid="{437805AA-7557-4BF5-9C77-69F7687F63A3}"/>
    <cellStyle name="40% - Accent3 10 2 6 2" xfId="15547" xr:uid="{57026889-35CD-42A4-91AB-3F3EF3177B6F}"/>
    <cellStyle name="40% - Accent3 10 2 7" xfId="15548" xr:uid="{75B8603B-0CB6-4211-A89A-4F4BDAB9B6E5}"/>
    <cellStyle name="40% - Accent3 10 3" xfId="15549" xr:uid="{C0AC2023-C8A2-491E-B37E-96FF86D4B127}"/>
    <cellStyle name="40% - Accent3 10 3 2" xfId="15550" xr:uid="{484EC1FA-BED6-40A2-9668-89435E0F30ED}"/>
    <cellStyle name="40% - Accent3 10 3 2 2" xfId="15551" xr:uid="{E334B293-A2AE-42ED-9240-C97A3A7A022A}"/>
    <cellStyle name="40% - Accent3 10 3 2 2 2" xfId="15552" xr:uid="{5EBF35C8-91C2-40C8-903F-5F67D4DAC976}"/>
    <cellStyle name="40% - Accent3 10 3 2 3" xfId="15553" xr:uid="{E081AFCA-BD0E-4049-B9E5-89D405F17060}"/>
    <cellStyle name="40% - Accent3 10 3 3" xfId="15554" xr:uid="{896B7C90-0DE9-4D44-8515-86C957E3465F}"/>
    <cellStyle name="40% - Accent3 10 3 3 2" xfId="15555" xr:uid="{8CEBE77F-722F-4960-A505-6DD7E0CF87F3}"/>
    <cellStyle name="40% - Accent3 10 3 3 2 2" xfId="15556" xr:uid="{253BC19C-E3BD-4CC7-9DA4-77F1255B3D92}"/>
    <cellStyle name="40% - Accent3 10 3 3 3" xfId="15557" xr:uid="{D04EDB88-BB0A-474D-859F-81313A593D79}"/>
    <cellStyle name="40% - Accent3 10 3 4" xfId="15558" xr:uid="{FEFE75B5-0143-48A4-B101-F47F379303FB}"/>
    <cellStyle name="40% - Accent3 10 3 4 2" xfId="15559" xr:uid="{96E52886-4C3B-4782-B9EF-C77C864BA40D}"/>
    <cellStyle name="40% - Accent3 10 3 4 2 2" xfId="15560" xr:uid="{8112F112-865B-4BF0-9586-EED93A16BF4F}"/>
    <cellStyle name="40% - Accent3 10 3 4 3" xfId="15561" xr:uid="{0B991A42-CE91-4F2A-9E85-D976EA61B8C2}"/>
    <cellStyle name="40% - Accent3 10 3 5" xfId="15562" xr:uid="{8B9CF612-BC5E-40B0-A9B0-796A0F71B4D4}"/>
    <cellStyle name="40% - Accent3 10 3 5 2" xfId="15563" xr:uid="{72A6285A-3C1B-464D-9068-553B2ED999DE}"/>
    <cellStyle name="40% - Accent3 10 3 6" xfId="15564" xr:uid="{BA507E53-4724-4022-8875-F0961F53A7D7}"/>
    <cellStyle name="40% - Accent3 10 4" xfId="15565" xr:uid="{72EE181F-B823-459F-AF5F-2685A2E65B76}"/>
    <cellStyle name="40% - Accent3 10 4 2" xfId="15566" xr:uid="{F92D5D36-975E-4D12-A49A-0E6F0B2E7AE5}"/>
    <cellStyle name="40% - Accent3 10 4 2 2" xfId="15567" xr:uid="{F4F9A55B-361F-47EF-8BA6-B16B2D7A4F21}"/>
    <cellStyle name="40% - Accent3 10 4 3" xfId="15568" xr:uid="{312307FE-0537-43EF-8CD1-765DDF298572}"/>
    <cellStyle name="40% - Accent3 10 5" xfId="15569" xr:uid="{2E7F409B-3B25-4B8A-992B-E807336D71F4}"/>
    <cellStyle name="40% - Accent3 10 5 2" xfId="15570" xr:uid="{B2B4BE04-DF4B-45C9-9C3A-F563C1D2B55D}"/>
    <cellStyle name="40% - Accent3 10 5 2 2" xfId="15571" xr:uid="{A8DF126E-711F-4391-A51D-55F3C580C3E6}"/>
    <cellStyle name="40% - Accent3 10 5 3" xfId="15572" xr:uid="{515E576E-BD82-44FA-869C-65838E483AE5}"/>
    <cellStyle name="40% - Accent3 10 6" xfId="15573" xr:uid="{4B9BCFCB-413A-424B-8A64-14B505164636}"/>
    <cellStyle name="40% - Accent3 10 6 2" xfId="15574" xr:uid="{5B1D243A-FFE2-404F-9789-B229B53D122B}"/>
    <cellStyle name="40% - Accent3 10 6 2 2" xfId="15575" xr:uid="{5FFE08E4-1419-4144-B0BF-4931D950F5DE}"/>
    <cellStyle name="40% - Accent3 10 6 3" xfId="15576" xr:uid="{B35D3669-852C-4D40-975F-522DB8F84BFE}"/>
    <cellStyle name="40% - Accent3 10 7" xfId="15577" xr:uid="{C92DA85B-DFBF-448C-956E-A34E5F0AF858}"/>
    <cellStyle name="40% - Accent3 10 7 2" xfId="15578" xr:uid="{D5244542-9FA7-471F-A7E8-C2B421B9709F}"/>
    <cellStyle name="40% - Accent3 10 8" xfId="15579" xr:uid="{C9681490-2A7D-4B3E-83BD-D378F8F9B87A}"/>
    <cellStyle name="40% - Accent3 11" xfId="15580" xr:uid="{7E8BA40B-8BD4-4734-82E5-55E17113A53B}"/>
    <cellStyle name="40% - Accent3 11 2" xfId="15581" xr:uid="{5B004F9D-56E6-4AC0-87DD-4ECD4EC4418A}"/>
    <cellStyle name="40% - Accent3 11 2 2" xfId="15582" xr:uid="{B762FD74-4801-40FE-B9E4-4ED9CD2F3431}"/>
    <cellStyle name="40% - Accent3 11 2 2 2" xfId="15583" xr:uid="{0D1C2B2E-4289-4205-950C-E0DD795C8725}"/>
    <cellStyle name="40% - Accent3 11 2 2 2 2" xfId="15584" xr:uid="{49B3930E-153B-4EDD-8424-52B70662E83E}"/>
    <cellStyle name="40% - Accent3 11 2 2 2 2 2" xfId="15585" xr:uid="{A5DA590F-645D-4BD2-AB59-98D8857D8FA9}"/>
    <cellStyle name="40% - Accent3 11 2 2 2 3" xfId="15586" xr:uid="{5D3E4F83-6A7D-4F1A-9CB6-70BC57F08A03}"/>
    <cellStyle name="40% - Accent3 11 2 2 3" xfId="15587" xr:uid="{5B5E76E4-C9C4-4A59-8D45-6C537333A531}"/>
    <cellStyle name="40% - Accent3 11 2 2 3 2" xfId="15588" xr:uid="{E6CA0253-22A2-48DA-99A9-8479D585E095}"/>
    <cellStyle name="40% - Accent3 11 2 2 3 2 2" xfId="15589" xr:uid="{C92FD34D-130C-44B2-96D7-F612D370D037}"/>
    <cellStyle name="40% - Accent3 11 2 2 3 3" xfId="15590" xr:uid="{2F7D9537-0002-4A7C-9CC5-85D8C46D9B51}"/>
    <cellStyle name="40% - Accent3 11 2 2 4" xfId="15591" xr:uid="{20E97C17-4891-4F9E-82B4-FC9D8AE785DA}"/>
    <cellStyle name="40% - Accent3 11 2 2 4 2" xfId="15592" xr:uid="{8CD1F9EC-4FAB-4572-A539-27AE88020ECD}"/>
    <cellStyle name="40% - Accent3 11 2 2 4 2 2" xfId="15593" xr:uid="{C2F9AC13-D708-4B53-AB6D-EA722C9FCEB5}"/>
    <cellStyle name="40% - Accent3 11 2 2 4 3" xfId="15594" xr:uid="{BC1E8D46-A81E-4F45-A7D6-FF4B947B254D}"/>
    <cellStyle name="40% - Accent3 11 2 2 5" xfId="15595" xr:uid="{D3A7D8AE-B4C2-4CC0-8972-D67C9B5DEAB1}"/>
    <cellStyle name="40% - Accent3 11 2 2 5 2" xfId="15596" xr:uid="{CE8EFA1E-6A87-48E9-90A5-9078C068DA14}"/>
    <cellStyle name="40% - Accent3 11 2 2 6" xfId="15597" xr:uid="{47D845C2-37CC-4BFE-ACA9-5ADEE0A20080}"/>
    <cellStyle name="40% - Accent3 11 2 3" xfId="15598" xr:uid="{DB464248-CDE2-4A7E-9FFD-8B1B995527D7}"/>
    <cellStyle name="40% - Accent3 11 2 3 2" xfId="15599" xr:uid="{0FC259C7-9E7C-4282-A914-B3397691767F}"/>
    <cellStyle name="40% - Accent3 11 2 3 2 2" xfId="15600" xr:uid="{C1E6F597-C8A3-4A33-AD0D-32AE840C71EC}"/>
    <cellStyle name="40% - Accent3 11 2 3 3" xfId="15601" xr:uid="{E913CBEA-EF52-48F4-BADF-500DE5A5CF5A}"/>
    <cellStyle name="40% - Accent3 11 2 4" xfId="15602" xr:uid="{6DCA50F6-E042-46BD-B82D-210C237AECC3}"/>
    <cellStyle name="40% - Accent3 11 2 4 2" xfId="15603" xr:uid="{CEF84C44-0F21-487D-9CA7-953E4ECF64B4}"/>
    <cellStyle name="40% - Accent3 11 2 4 2 2" xfId="15604" xr:uid="{035D4911-B369-4172-AE2F-9597FD5189E8}"/>
    <cellStyle name="40% - Accent3 11 2 4 3" xfId="15605" xr:uid="{FA6D9B67-C813-4B12-82F9-C4B718402BB4}"/>
    <cellStyle name="40% - Accent3 11 2 5" xfId="15606" xr:uid="{15830AAF-21FE-49BD-8E9F-403FE54FF2FC}"/>
    <cellStyle name="40% - Accent3 11 2 5 2" xfId="15607" xr:uid="{4A58C9BB-8617-42E2-A7B3-09B5163490F1}"/>
    <cellStyle name="40% - Accent3 11 2 5 2 2" xfId="15608" xr:uid="{8130C362-2914-4763-992D-38D043CA0313}"/>
    <cellStyle name="40% - Accent3 11 2 5 3" xfId="15609" xr:uid="{EA695F83-B7C2-4DB3-9FFE-CBB0840D7AE0}"/>
    <cellStyle name="40% - Accent3 11 2 6" xfId="15610" xr:uid="{317D5CC1-BE40-4EB3-80D7-DE915E5CBEA9}"/>
    <cellStyle name="40% - Accent3 11 2 6 2" xfId="15611" xr:uid="{EF94D157-6681-45B7-B19B-D75B81A21A69}"/>
    <cellStyle name="40% - Accent3 11 2 7" xfId="15612" xr:uid="{A4822B8B-C442-448F-8954-F5ACC8765E3B}"/>
    <cellStyle name="40% - Accent3 11 3" xfId="15613" xr:uid="{692A1DC6-0FF1-4257-915C-91BBE5E8F949}"/>
    <cellStyle name="40% - Accent3 11 3 2" xfId="15614" xr:uid="{F24416BA-7255-473C-A5AC-E4D8BA59982F}"/>
    <cellStyle name="40% - Accent3 11 3 2 2" xfId="15615" xr:uid="{3FCC9C93-D076-4C11-8F13-770812A1F8F1}"/>
    <cellStyle name="40% - Accent3 11 3 2 2 2" xfId="15616" xr:uid="{C076438A-51E0-4C43-88CA-36C7030670C4}"/>
    <cellStyle name="40% - Accent3 11 3 2 3" xfId="15617" xr:uid="{C841401A-33A2-4179-80E2-AAB317EB1A09}"/>
    <cellStyle name="40% - Accent3 11 3 3" xfId="15618" xr:uid="{44A7E1B1-82DB-4A6C-8AF9-91A10339FC63}"/>
    <cellStyle name="40% - Accent3 11 3 3 2" xfId="15619" xr:uid="{F242FA46-3B08-41AF-AB95-9BF9F1EFF3C0}"/>
    <cellStyle name="40% - Accent3 11 3 3 2 2" xfId="15620" xr:uid="{18E05DAC-761B-4A7A-A513-8C851638E500}"/>
    <cellStyle name="40% - Accent3 11 3 3 3" xfId="15621" xr:uid="{B4FB302F-CFC4-4D16-9BB2-BABEE1176755}"/>
    <cellStyle name="40% - Accent3 11 3 4" xfId="15622" xr:uid="{F7AE852D-4306-4D0A-928E-9DB6B19EFC51}"/>
    <cellStyle name="40% - Accent3 11 3 4 2" xfId="15623" xr:uid="{FBC9BBCA-FF1D-4BAA-9B6E-123854C60775}"/>
    <cellStyle name="40% - Accent3 11 3 4 2 2" xfId="15624" xr:uid="{2F548D3C-B03C-4E55-8779-94577D960ED6}"/>
    <cellStyle name="40% - Accent3 11 3 4 3" xfId="15625" xr:uid="{5E7AC9B1-4B9A-4DC5-9157-4B03171E2271}"/>
    <cellStyle name="40% - Accent3 11 3 5" xfId="15626" xr:uid="{7C273859-70E7-4392-B216-623C2848C895}"/>
    <cellStyle name="40% - Accent3 11 3 5 2" xfId="15627" xr:uid="{156F11EE-2E46-478D-9709-F7101306E7EF}"/>
    <cellStyle name="40% - Accent3 11 3 6" xfId="15628" xr:uid="{272EEDA3-8816-473E-9036-DB923B577F98}"/>
    <cellStyle name="40% - Accent3 11 4" xfId="15629" xr:uid="{599FA296-B1E7-411A-B2F8-FCC9CAAFCFA9}"/>
    <cellStyle name="40% - Accent3 11 4 2" xfId="15630" xr:uid="{EF5D3D28-935D-4ECB-859D-5D063B137AC6}"/>
    <cellStyle name="40% - Accent3 11 4 2 2" xfId="15631" xr:uid="{4609A327-18B0-41F3-B01B-38E1C14C108F}"/>
    <cellStyle name="40% - Accent3 11 4 3" xfId="15632" xr:uid="{4E8F4AAC-4314-4B74-866A-02B0F1D0552B}"/>
    <cellStyle name="40% - Accent3 11 5" xfId="15633" xr:uid="{17DFDF78-7879-43CE-8047-58642950DA87}"/>
    <cellStyle name="40% - Accent3 11 5 2" xfId="15634" xr:uid="{51EBFF9B-750E-4385-A3A5-D80BAD4A280F}"/>
    <cellStyle name="40% - Accent3 11 5 2 2" xfId="15635" xr:uid="{06EDD743-9843-466E-B909-BBA24FB12D82}"/>
    <cellStyle name="40% - Accent3 11 5 3" xfId="15636" xr:uid="{39E22FF1-4BC7-44DB-A3BA-BB56DA0F1BC7}"/>
    <cellStyle name="40% - Accent3 11 6" xfId="15637" xr:uid="{B816ECA3-754B-47F4-A56F-74F671185232}"/>
    <cellStyle name="40% - Accent3 11 6 2" xfId="15638" xr:uid="{5E3378B2-8E63-4200-9564-83D1289F4F26}"/>
    <cellStyle name="40% - Accent3 11 6 2 2" xfId="15639" xr:uid="{0353FB62-E79D-4FAD-A7B4-59B586525255}"/>
    <cellStyle name="40% - Accent3 11 6 3" xfId="15640" xr:uid="{75655C05-8C9A-4A4F-BFF0-22DE35EC5B3D}"/>
    <cellStyle name="40% - Accent3 11 7" xfId="15641" xr:uid="{9521370E-102C-4F6C-8B21-BF691B8D06AE}"/>
    <cellStyle name="40% - Accent3 11 7 2" xfId="15642" xr:uid="{7C7A0FB0-4595-4338-A0B3-AD4A29F0EE06}"/>
    <cellStyle name="40% - Accent3 11 8" xfId="15643" xr:uid="{24D84875-96E4-469D-9064-7CC49E4B5E6E}"/>
    <cellStyle name="40% - Accent3 12" xfId="15644" xr:uid="{AB4E1A32-9FFF-48F0-981D-B7D8E9AC802A}"/>
    <cellStyle name="40% - Accent3 12 2" xfId="15645" xr:uid="{F16F7B79-155A-4B5E-ACF2-F32F1CF44F21}"/>
    <cellStyle name="40% - Accent3 12 2 2" xfId="15646" xr:uid="{D0088F88-A342-4B50-9F25-F7DA7277B637}"/>
    <cellStyle name="40% - Accent3 12 2 2 2" xfId="15647" xr:uid="{645D0CB0-33E1-4E5C-9636-AC2D9BC099CE}"/>
    <cellStyle name="40% - Accent3 12 2 2 2 2" xfId="15648" xr:uid="{FCF0C8FA-7835-430E-B3C7-A7B13DE26DED}"/>
    <cellStyle name="40% - Accent3 12 2 2 3" xfId="15649" xr:uid="{BC8BDD9C-3E73-40B4-AE27-370419FA2BF6}"/>
    <cellStyle name="40% - Accent3 12 2 3" xfId="15650" xr:uid="{5AA2BC21-C605-4123-9B17-24E006D0B8D4}"/>
    <cellStyle name="40% - Accent3 12 2 3 2" xfId="15651" xr:uid="{8FD2C35B-20C6-4114-A86D-FC8E0ADF427F}"/>
    <cellStyle name="40% - Accent3 12 2 3 2 2" xfId="15652" xr:uid="{986B2A2C-2C6D-40DC-9982-C18CB0F45959}"/>
    <cellStyle name="40% - Accent3 12 2 3 3" xfId="15653" xr:uid="{F59804C8-A13B-406F-9F4E-20494725371D}"/>
    <cellStyle name="40% - Accent3 12 2 4" xfId="15654" xr:uid="{46DC8AC2-FBF6-4CCA-B063-E9375A8AFFE9}"/>
    <cellStyle name="40% - Accent3 12 2 4 2" xfId="15655" xr:uid="{012BE4CC-09E9-4B7D-A5EE-C77C57094E96}"/>
    <cellStyle name="40% - Accent3 12 2 4 2 2" xfId="15656" xr:uid="{6D6C98A8-141E-4A9D-B304-733EF144D5C3}"/>
    <cellStyle name="40% - Accent3 12 2 4 3" xfId="15657" xr:uid="{7E2740BB-C371-4665-917C-DCDF087AAF50}"/>
    <cellStyle name="40% - Accent3 12 2 5" xfId="15658" xr:uid="{3AE274B2-C26A-45E0-98BF-FAE980CB0D1F}"/>
    <cellStyle name="40% - Accent3 12 2 5 2" xfId="15659" xr:uid="{8BEE8F7F-DC63-4F86-8688-FBB15605770C}"/>
    <cellStyle name="40% - Accent3 12 2 6" xfId="15660" xr:uid="{8EC73AD5-4499-42C1-AA20-AFB10CD59D31}"/>
    <cellStyle name="40% - Accent3 12 3" xfId="15661" xr:uid="{657E02FF-2F20-4749-B790-7F76DA2F6E77}"/>
    <cellStyle name="40% - Accent3 12 3 2" xfId="15662" xr:uid="{A7B13ADB-DE0D-4EA2-97CD-12F4C3F0351E}"/>
    <cellStyle name="40% - Accent3 12 3 2 2" xfId="15663" xr:uid="{5D934EF3-99D2-45A6-A2B7-84B0AE6E4233}"/>
    <cellStyle name="40% - Accent3 12 3 3" xfId="15664" xr:uid="{E27A32B3-FE9B-468F-AC32-7FC2A66D0D60}"/>
    <cellStyle name="40% - Accent3 12 4" xfId="15665" xr:uid="{BDCE2C1A-40A0-4FAC-B812-03A5C9655BF1}"/>
    <cellStyle name="40% - Accent3 12 4 2" xfId="15666" xr:uid="{294A0950-0221-4969-900A-6A69FC891B95}"/>
    <cellStyle name="40% - Accent3 12 4 2 2" xfId="15667" xr:uid="{836788C6-B6CE-4405-A4AC-6BA9CBE4F944}"/>
    <cellStyle name="40% - Accent3 12 4 3" xfId="15668" xr:uid="{EAF3A16E-42A3-4957-8D17-A22898E33141}"/>
    <cellStyle name="40% - Accent3 12 5" xfId="15669" xr:uid="{8E6A793A-1C85-46AC-99EA-279441ACD28A}"/>
    <cellStyle name="40% - Accent3 12 5 2" xfId="15670" xr:uid="{318D1DEB-F8BD-417C-B864-81C891DA0684}"/>
    <cellStyle name="40% - Accent3 12 5 2 2" xfId="15671" xr:uid="{72B6AD10-96DE-4C6D-9A2B-C72272A9348F}"/>
    <cellStyle name="40% - Accent3 12 5 3" xfId="15672" xr:uid="{23C7221F-7B24-4783-AD9D-76877422E6E0}"/>
    <cellStyle name="40% - Accent3 12 6" xfId="15673" xr:uid="{8D2814D3-19E0-4BC9-A9E8-24AA0F3203DC}"/>
    <cellStyle name="40% - Accent3 12 6 2" xfId="15674" xr:uid="{EAC00C97-C56A-45E7-A1B1-65AC06480892}"/>
    <cellStyle name="40% - Accent3 12 7" xfId="15675" xr:uid="{13F0455C-C2F7-4F74-8D06-B3EC1894231C}"/>
    <cellStyle name="40% - Accent3 13" xfId="15676" xr:uid="{CF9251EC-9D7D-443C-AF01-D7E1897B39C7}"/>
    <cellStyle name="40% - Accent3 13 2" xfId="15677" xr:uid="{0C7D624C-D552-4063-8341-58A0A5FEBA1E}"/>
    <cellStyle name="40% - Accent3 13 2 2" xfId="15678" xr:uid="{1F4B367A-3DA1-4DC6-85BD-A8C2A7CCCC0C}"/>
    <cellStyle name="40% - Accent3 13 2 2 2" xfId="15679" xr:uid="{B13EC16B-CB34-42A9-809F-340FB268EA86}"/>
    <cellStyle name="40% - Accent3 13 2 3" xfId="15680" xr:uid="{72C80962-186D-42FA-BC01-E98F3E8B258F}"/>
    <cellStyle name="40% - Accent3 13 3" xfId="15681" xr:uid="{208E9DEE-6139-416A-9FE2-1F82F26801FE}"/>
    <cellStyle name="40% - Accent3 13 3 2" xfId="15682" xr:uid="{F92EB514-0051-4BA8-BF58-AFDD2AFCCC9A}"/>
    <cellStyle name="40% - Accent3 13 3 2 2" xfId="15683" xr:uid="{6A31D8FA-50EF-47F4-8894-B5739E0136E4}"/>
    <cellStyle name="40% - Accent3 13 3 3" xfId="15684" xr:uid="{0B36D0CB-BFD6-40A5-9D98-2DE6CA3BCCF9}"/>
    <cellStyle name="40% - Accent3 13 4" xfId="15685" xr:uid="{0E644DC1-0C72-4186-A489-E0084F473821}"/>
    <cellStyle name="40% - Accent3 13 4 2" xfId="15686" xr:uid="{6FAE8057-5001-4344-87B2-1744B45F175C}"/>
    <cellStyle name="40% - Accent3 13 4 2 2" xfId="15687" xr:uid="{C81C5A3B-EE6B-48E9-A8E3-FACC7897B4EF}"/>
    <cellStyle name="40% - Accent3 13 4 3" xfId="15688" xr:uid="{3BF2724E-690D-44EB-B6EE-614F7CC0C197}"/>
    <cellStyle name="40% - Accent3 13 5" xfId="15689" xr:uid="{8115471D-30C6-4861-BB74-7A390A66CDF1}"/>
    <cellStyle name="40% - Accent3 13 5 2" xfId="15690" xr:uid="{4E221E6D-7BE0-4896-960D-9FBB51C5A3E8}"/>
    <cellStyle name="40% - Accent3 13 6" xfId="15691" xr:uid="{645CED0A-7A70-445A-8C09-FEB1313E9517}"/>
    <cellStyle name="40% - Accent3 14" xfId="15692" xr:uid="{89796433-37B6-4C67-9661-8558446ADE1F}"/>
    <cellStyle name="40% - Accent3 14 2" xfId="15693" xr:uid="{0FA59E4A-85C6-47EA-A267-00C5C4E97804}"/>
    <cellStyle name="40% - Accent3 14 2 2" xfId="15694" xr:uid="{B48F9B0C-C044-4F28-8D9A-A1CB718109E7}"/>
    <cellStyle name="40% - Accent3 14 2 2 2" xfId="15695" xr:uid="{0A415F95-9595-4615-8FA8-678874AE05EB}"/>
    <cellStyle name="40% - Accent3 14 2 3" xfId="15696" xr:uid="{44501198-4BCC-4378-B47C-77625148024D}"/>
    <cellStyle name="40% - Accent3 14 3" xfId="15697" xr:uid="{D1CEF19A-DEFB-4831-B019-9A3E7B1E81FB}"/>
    <cellStyle name="40% - Accent3 14 3 2" xfId="15698" xr:uid="{B1BD1134-EA2F-479B-A141-D74F382A94AC}"/>
    <cellStyle name="40% - Accent3 14 3 2 2" xfId="15699" xr:uid="{84690CDF-5913-453F-9711-AE8B05FBDFC7}"/>
    <cellStyle name="40% - Accent3 14 3 3" xfId="15700" xr:uid="{59FF367D-9FAB-4E0A-914C-1B219BC22850}"/>
    <cellStyle name="40% - Accent3 14 4" xfId="15701" xr:uid="{E8CB85F4-3F33-4EFB-9E5C-CCA10594769C}"/>
    <cellStyle name="40% - Accent3 14 4 2" xfId="15702" xr:uid="{FA3D364C-87D7-4CEE-9EDF-D3F4A2246313}"/>
    <cellStyle name="40% - Accent3 14 4 2 2" xfId="15703" xr:uid="{B41D8A76-A3BF-441E-BB1A-D02565DD6661}"/>
    <cellStyle name="40% - Accent3 14 4 3" xfId="15704" xr:uid="{04AFE586-D47B-43B8-B1FC-42BAF30BBFDE}"/>
    <cellStyle name="40% - Accent3 14 5" xfId="15705" xr:uid="{55D3E319-78B3-430C-92E7-47A87D818AF1}"/>
    <cellStyle name="40% - Accent3 14 5 2" xfId="15706" xr:uid="{EB90853B-67BE-45E2-8390-D6866DBE841F}"/>
    <cellStyle name="40% - Accent3 14 6" xfId="15707" xr:uid="{728A53BD-82C4-4601-BD4F-A4674F8DF11D}"/>
    <cellStyle name="40% - Accent3 15" xfId="15708" xr:uid="{EEA02410-5DB8-4413-8573-528643A338BB}"/>
    <cellStyle name="40% - Accent3 15 2" xfId="15709" xr:uid="{28AB3C75-079E-47D6-B6A0-BC53B3AA25D6}"/>
    <cellStyle name="40% - Accent3 15 2 2" xfId="15710" xr:uid="{28F45047-50E5-4B80-A264-21C793915C3E}"/>
    <cellStyle name="40% - Accent3 15 2 2 2" xfId="15711" xr:uid="{03A28DFA-2C60-4C88-AEC9-465714615659}"/>
    <cellStyle name="40% - Accent3 15 2 3" xfId="15712" xr:uid="{38DEB9E9-9B90-4F69-83DF-6A14861E6256}"/>
    <cellStyle name="40% - Accent3 15 3" xfId="15713" xr:uid="{46F5283B-9CCA-4C0F-B886-6711A5FFDECC}"/>
    <cellStyle name="40% - Accent3 15 3 2" xfId="15714" xr:uid="{F6CA346D-D325-43A9-A428-2539791B1A1A}"/>
    <cellStyle name="40% - Accent3 15 3 2 2" xfId="15715" xr:uid="{787160BA-6386-4E45-82B5-A183D9558996}"/>
    <cellStyle name="40% - Accent3 15 3 3" xfId="15716" xr:uid="{D425EDEE-4EE1-4551-80A0-48593B0F418B}"/>
    <cellStyle name="40% - Accent3 15 4" xfId="15717" xr:uid="{0CBE5843-F65B-48E0-BC7A-B7BF60E6BB80}"/>
    <cellStyle name="40% - Accent3 15 4 2" xfId="15718" xr:uid="{24946DE7-AA18-43D8-A526-78E3250FEFF2}"/>
    <cellStyle name="40% - Accent3 15 4 2 2" xfId="15719" xr:uid="{5F531E67-E949-4875-A900-2C5E302474AF}"/>
    <cellStyle name="40% - Accent3 15 4 3" xfId="15720" xr:uid="{0A05A76C-3E4B-46AA-AC65-E4CEDFBF8E14}"/>
    <cellStyle name="40% - Accent3 15 5" xfId="15721" xr:uid="{700B9702-3739-4A3E-9B3A-C5FE26C7B974}"/>
    <cellStyle name="40% - Accent3 15 5 2" xfId="15722" xr:uid="{BFF1C5F2-1135-42E4-B56C-6DE58D0A3244}"/>
    <cellStyle name="40% - Accent3 15 6" xfId="15723" xr:uid="{BB2F5FCA-E554-46E4-B5F4-3828F8217E75}"/>
    <cellStyle name="40% - Accent3 16" xfId="15724" xr:uid="{5C16EC61-BBFA-4E5A-8121-B1189ADFFDF3}"/>
    <cellStyle name="40% - Accent3 16 2" xfId="15725" xr:uid="{DFF73064-BE7F-444F-8A69-D74349CE76AB}"/>
    <cellStyle name="40% - Accent3 16 2 2" xfId="15726" xr:uid="{06326BA0-6FC3-44D0-B540-5C3C3476BD71}"/>
    <cellStyle name="40% - Accent3 16 2 2 2" xfId="15727" xr:uid="{332CD0D9-DB5C-4C45-BF90-883CFA9FA215}"/>
    <cellStyle name="40% - Accent3 16 2 3" xfId="15728" xr:uid="{2B64BF6E-CDDB-4C00-B303-349CBB8C1CB5}"/>
    <cellStyle name="40% - Accent3 16 3" xfId="15729" xr:uid="{BF8BEB78-824D-48E9-873B-7425BB113EE1}"/>
    <cellStyle name="40% - Accent3 16 3 2" xfId="15730" xr:uid="{3F88DC41-FC8E-46B8-B972-F6F33F14085B}"/>
    <cellStyle name="40% - Accent3 16 3 2 2" xfId="15731" xr:uid="{EA0C8912-B1C6-4AF2-A4F4-F32B8D5EBB17}"/>
    <cellStyle name="40% - Accent3 16 3 3" xfId="15732" xr:uid="{F851DD19-17AC-4A5B-933C-9B034C54EF13}"/>
    <cellStyle name="40% - Accent3 16 4" xfId="15733" xr:uid="{9D292268-795A-4D4D-977C-9A6E2B42D021}"/>
    <cellStyle name="40% - Accent3 16 4 2" xfId="15734" xr:uid="{8F499082-3725-4E44-9046-B47B1C026BB5}"/>
    <cellStyle name="40% - Accent3 16 4 2 2" xfId="15735" xr:uid="{115F5DA6-FE87-4C24-A147-643C5FE0981E}"/>
    <cellStyle name="40% - Accent3 16 4 3" xfId="15736" xr:uid="{C54A2829-FE2B-4C2C-B163-28C5AC221552}"/>
    <cellStyle name="40% - Accent3 16 5" xfId="15737" xr:uid="{9BC3EBE6-9B79-42D0-835D-FDD6607D8130}"/>
    <cellStyle name="40% - Accent3 16 5 2" xfId="15738" xr:uid="{40E7D727-849E-4857-8FE6-E493F2435B7E}"/>
    <cellStyle name="40% - Accent3 16 6" xfId="15739" xr:uid="{A8310E60-8AB1-4CAA-AFA9-7A9774DF9735}"/>
    <cellStyle name="40% - Accent3 17" xfId="15740" xr:uid="{980453D0-E769-4394-9E23-F771BA0F3B9D}"/>
    <cellStyle name="40% - Accent3 17 2" xfId="15741" xr:uid="{427D5BDF-D4DF-416E-9F1F-D27E24583C03}"/>
    <cellStyle name="40% - Accent3 17 2 2" xfId="15742" xr:uid="{F67F72B6-A8BF-4496-A035-4BF104095DFC}"/>
    <cellStyle name="40% - Accent3 17 2 2 2" xfId="15743" xr:uid="{721C1592-E090-422B-A44B-43A13F4740FD}"/>
    <cellStyle name="40% - Accent3 17 2 3" xfId="15744" xr:uid="{4ACCDE18-E9F7-4706-821F-6F95F3E10A5D}"/>
    <cellStyle name="40% - Accent3 17 3" xfId="15745" xr:uid="{17BC4307-9078-4341-9E1E-88239257C434}"/>
    <cellStyle name="40% - Accent3 17 3 2" xfId="15746" xr:uid="{7273D1F8-722F-41E4-B226-7DE4EEB0AD32}"/>
    <cellStyle name="40% - Accent3 17 3 2 2" xfId="15747" xr:uid="{3F7706AE-E18F-4ACA-9684-87A4568BF1BC}"/>
    <cellStyle name="40% - Accent3 17 3 3" xfId="15748" xr:uid="{942816B7-4023-4D24-B16F-9F5203F83D8E}"/>
    <cellStyle name="40% - Accent3 17 4" xfId="15749" xr:uid="{E3E9CAA7-CD2C-4DFB-A696-E3B6CD86404C}"/>
    <cellStyle name="40% - Accent3 17 4 2" xfId="15750" xr:uid="{42572ED9-BF8E-4719-964C-554612394C32}"/>
    <cellStyle name="40% - Accent3 17 4 2 2" xfId="15751" xr:uid="{17CEC90F-596A-4ADC-A8E2-A3E6CE571299}"/>
    <cellStyle name="40% - Accent3 17 4 3" xfId="15752" xr:uid="{82D7D6E8-74F2-41E1-A3CC-B22ACB94EB93}"/>
    <cellStyle name="40% - Accent3 17 5" xfId="15753" xr:uid="{BCB0AF28-3C22-4739-8CBA-6FAB60E313CE}"/>
    <cellStyle name="40% - Accent3 17 5 2" xfId="15754" xr:uid="{8F24496B-BE24-4B47-A713-0F31A4CA025B}"/>
    <cellStyle name="40% - Accent3 17 6" xfId="15755" xr:uid="{E98F1C01-D1D1-4826-9F30-97A95974C8EF}"/>
    <cellStyle name="40% - Accent3 18" xfId="15756" xr:uid="{F5831EDF-ABF9-4FB9-8D01-E1743A47D2DF}"/>
    <cellStyle name="40% - Accent3 18 2" xfId="15757" xr:uid="{DE3A4F85-6AF9-4CEC-9B31-69E637722039}"/>
    <cellStyle name="40% - Accent3 18 2 2" xfId="15758" xr:uid="{86827DE0-8906-4036-8E7B-D3440D198695}"/>
    <cellStyle name="40% - Accent3 18 2 2 2" xfId="15759" xr:uid="{505B5EDE-7E46-443F-B681-D21275C5E0AD}"/>
    <cellStyle name="40% - Accent3 18 2 3" xfId="15760" xr:uid="{1E254B95-0B68-4BC3-AC30-E8411A8EDEA9}"/>
    <cellStyle name="40% - Accent3 18 3" xfId="15761" xr:uid="{A07854E4-F328-49F5-BB2D-7D7A259EBBA1}"/>
    <cellStyle name="40% - Accent3 18 3 2" xfId="15762" xr:uid="{ED0BDBC3-A719-4283-B030-5702806B9AE6}"/>
    <cellStyle name="40% - Accent3 18 3 2 2" xfId="15763" xr:uid="{2DFF80DF-BADF-4741-BE08-5DFB33C2AD62}"/>
    <cellStyle name="40% - Accent3 18 3 3" xfId="15764" xr:uid="{26F69308-DA92-4A13-BCCB-AC40272DB306}"/>
    <cellStyle name="40% - Accent3 18 4" xfId="15765" xr:uid="{3FCF60FF-D153-4306-A771-2D1A251B260F}"/>
    <cellStyle name="40% - Accent3 18 4 2" xfId="15766" xr:uid="{FDCE2133-C99E-4AFA-8CF0-1153E0DF8E9A}"/>
    <cellStyle name="40% - Accent3 18 4 2 2" xfId="15767" xr:uid="{AE49B7CC-F68F-4F1E-8D05-67BE1D002079}"/>
    <cellStyle name="40% - Accent3 18 4 3" xfId="15768" xr:uid="{DF5D069F-4564-4975-A5AB-72ACC5D64893}"/>
    <cellStyle name="40% - Accent3 18 5" xfId="15769" xr:uid="{FC5C19A3-FE79-467F-80D8-E09027E7C250}"/>
    <cellStyle name="40% - Accent3 18 5 2" xfId="15770" xr:uid="{92C0E03A-5B20-44A3-B8FF-9BB9FA3A3A67}"/>
    <cellStyle name="40% - Accent3 18 6" xfId="15771" xr:uid="{06BE65B5-ED16-471D-AC0E-AF0C96A830CE}"/>
    <cellStyle name="40% - Accent3 19" xfId="15772" xr:uid="{31C9E2E6-0989-44A1-9CD4-B33DB78A5579}"/>
    <cellStyle name="40% - Accent3 19 2" xfId="15773" xr:uid="{A1A5E2F5-1038-443E-AF2E-86E5DB343748}"/>
    <cellStyle name="40% - Accent3 19 2 2" xfId="15774" xr:uid="{F5F377AB-D424-4CCA-9FA7-D5EE7C085AA0}"/>
    <cellStyle name="40% - Accent3 19 2 2 2" xfId="15775" xr:uid="{3CF62516-2108-43C8-B897-B655648E9AB7}"/>
    <cellStyle name="40% - Accent3 19 2 3" xfId="15776" xr:uid="{7B98279E-6945-4C73-B10B-17796FA8CADD}"/>
    <cellStyle name="40% - Accent3 19 3" xfId="15777" xr:uid="{A6639F56-F472-4016-9DF4-08423823EE6A}"/>
    <cellStyle name="40% - Accent3 19 3 2" xfId="15778" xr:uid="{EEC12BA6-A241-4AD7-884C-5128259EFA37}"/>
    <cellStyle name="40% - Accent3 19 3 2 2" xfId="15779" xr:uid="{1EAAE0F0-9AC3-4A25-B2AE-39ED4990A47F}"/>
    <cellStyle name="40% - Accent3 19 3 3" xfId="15780" xr:uid="{0C835EBE-E6CD-42E9-B272-8893752460FE}"/>
    <cellStyle name="40% - Accent3 19 4" xfId="15781" xr:uid="{45035508-101A-48CC-BC37-A4859057E9B2}"/>
    <cellStyle name="40% - Accent3 19 4 2" xfId="15782" xr:uid="{221122F7-276C-4EBD-8785-952DC3E73D88}"/>
    <cellStyle name="40% - Accent3 19 4 2 2" xfId="15783" xr:uid="{B69B186A-7344-4E1F-90F6-B628C1C8B21A}"/>
    <cellStyle name="40% - Accent3 19 4 3" xfId="15784" xr:uid="{E59DFFB3-B39A-4C34-A993-E641BF2EA527}"/>
    <cellStyle name="40% - Accent3 19 5" xfId="15785" xr:uid="{E20F7E5F-7C2A-41AC-80AF-EF49163AB2AE}"/>
    <cellStyle name="40% - Accent3 19 5 2" xfId="15786" xr:uid="{1A34E294-F9EB-4C9E-A74D-F0DEC28B5704}"/>
    <cellStyle name="40% - Accent3 19 6" xfId="15787" xr:uid="{638956E6-1B0A-4ED5-ABC8-4140E85572FA}"/>
    <cellStyle name="40% - Accent3 2" xfId="1282" xr:uid="{00000000-0005-0000-0000-000010000000}"/>
    <cellStyle name="40% - Accent3 2 10" xfId="15789" xr:uid="{450E8DC4-6C00-465A-B935-4F8E51C56104}"/>
    <cellStyle name="40% - Accent3 2 10 2" xfId="15790" xr:uid="{31C7D854-DB7F-40BF-A45F-4CA5E94E687E}"/>
    <cellStyle name="40% - Accent3 2 10 2 2" xfId="15791" xr:uid="{A65C16D6-0686-4FB2-A6EF-6F27A45EE7EF}"/>
    <cellStyle name="40% - Accent3 2 10 2 2 2" xfId="15792" xr:uid="{B0F6A79E-F678-47AA-B6F6-214B58379DAE}"/>
    <cellStyle name="40% - Accent3 2 10 2 3" xfId="15793" xr:uid="{E03770D1-2420-435E-80D5-6E7A08CCA2F7}"/>
    <cellStyle name="40% - Accent3 2 10 3" xfId="15794" xr:uid="{EAD87C41-1772-4C8A-8AB7-1625FDE21C40}"/>
    <cellStyle name="40% - Accent3 2 10 3 2" xfId="15795" xr:uid="{37E43C45-0F0A-45B5-B04B-7BEC2D3653A4}"/>
    <cellStyle name="40% - Accent3 2 10 3 2 2" xfId="15796" xr:uid="{085D6F68-BFDA-46FE-8FEF-0E7CD5C368E3}"/>
    <cellStyle name="40% - Accent3 2 10 3 3" xfId="15797" xr:uid="{4AD10528-A86A-41FA-AC9B-5BFA44A02C3A}"/>
    <cellStyle name="40% - Accent3 2 10 4" xfId="15798" xr:uid="{20E42B3D-B5F5-494F-A807-3D7B7A7FE45F}"/>
    <cellStyle name="40% - Accent3 2 10 4 2" xfId="15799" xr:uid="{8C72F8C8-DB45-4322-A72C-46DA5CA4F023}"/>
    <cellStyle name="40% - Accent3 2 10 4 2 2" xfId="15800" xr:uid="{D5FC819C-CC2A-4534-AE0E-25556DC45D84}"/>
    <cellStyle name="40% - Accent3 2 10 4 3" xfId="15801" xr:uid="{71D4D425-C6C3-4E72-8DE7-8FF33478FA60}"/>
    <cellStyle name="40% - Accent3 2 10 5" xfId="15802" xr:uid="{C79085B5-AD04-4035-BBCC-3B91FA7F700D}"/>
    <cellStyle name="40% - Accent3 2 10 5 2" xfId="15803" xr:uid="{A26B6E32-A79D-4C03-968D-3823E6B3D3B3}"/>
    <cellStyle name="40% - Accent3 2 10 6" xfId="15804" xr:uid="{01739FA3-3A5C-4026-8B3D-0DD6011BD6A5}"/>
    <cellStyle name="40% - Accent3 2 11" xfId="15805" xr:uid="{CADFB68A-3BE7-4CC6-8130-9B99779C69E7}"/>
    <cellStyle name="40% - Accent3 2 11 2" xfId="15806" xr:uid="{4E3D2E22-5B61-43D8-BEAA-D0224DC9FE55}"/>
    <cellStyle name="40% - Accent3 2 11 2 2" xfId="15807" xr:uid="{AE2E9E0C-C87C-4C0A-AB6D-49A4BC925AD8}"/>
    <cellStyle name="40% - Accent3 2 11 3" xfId="15808" xr:uid="{65693496-8B38-4A5F-B194-37A9D9B8AD85}"/>
    <cellStyle name="40% - Accent3 2 12" xfId="15809" xr:uid="{972524AF-77E5-477C-AA79-FA34A3A95584}"/>
    <cellStyle name="40% - Accent3 2 12 2" xfId="15810" xr:uid="{3E24C89B-DC6C-4F6C-908F-12E7CF6B7C6E}"/>
    <cellStyle name="40% - Accent3 2 12 2 2" xfId="15811" xr:uid="{034349EB-52C8-443F-9E8B-267699AFC39F}"/>
    <cellStyle name="40% - Accent3 2 12 3" xfId="15812" xr:uid="{F01C5803-5480-4F5A-B837-9A02F53FB484}"/>
    <cellStyle name="40% - Accent3 2 13" xfId="15813" xr:uid="{C3A9E892-4203-4482-94A0-BB725EEA1645}"/>
    <cellStyle name="40% - Accent3 2 13 2" xfId="15814" xr:uid="{8BD0420A-308C-409D-9F51-00044909E2D3}"/>
    <cellStyle name="40% - Accent3 2 13 2 2" xfId="15815" xr:uid="{3DEC9F5C-AD90-4F43-8060-C4B9A9F8E6FC}"/>
    <cellStyle name="40% - Accent3 2 13 3" xfId="15816" xr:uid="{D73356DA-51F6-4117-8505-1BE212F5D7B2}"/>
    <cellStyle name="40% - Accent3 2 14" xfId="15817" xr:uid="{A8B5EB5B-C533-4EAF-BC63-127577587275}"/>
    <cellStyle name="40% - Accent3 2 14 2" xfId="15818" xr:uid="{F59EED86-4664-4079-AE44-0B251F251E7F}"/>
    <cellStyle name="40% - Accent3 2 14 2 2" xfId="15819" xr:uid="{D3A72C05-1BAF-40DC-BD8D-E095AEFD9BA3}"/>
    <cellStyle name="40% - Accent3 2 14 3" xfId="15820" xr:uid="{7D78B29E-C281-439B-940C-6F6ECD4110F5}"/>
    <cellStyle name="40% - Accent3 2 15" xfId="15821" xr:uid="{30797CFE-C9E1-4E80-87F9-09501B6C839B}"/>
    <cellStyle name="40% - Accent3 2 15 2" xfId="15822" xr:uid="{D125FE7B-21C3-4B31-B578-D2FA637275B8}"/>
    <cellStyle name="40% - Accent3 2 16" xfId="15823" xr:uid="{CBC72C91-EB28-4161-A0B8-9C6DC87F7206}"/>
    <cellStyle name="40% - Accent3 2 17" xfId="15788" xr:uid="{C2765D5D-0F64-49BD-9903-B28A785BE957}"/>
    <cellStyle name="40% - Accent3 2 2" xfId="15824" xr:uid="{F1BED573-32F6-4493-9103-F170E11D08CB}"/>
    <cellStyle name="40% - Accent3 2 2 2" xfId="15825" xr:uid="{BB13BF0A-C1F6-4FD2-8AA0-0637B2599811}"/>
    <cellStyle name="40% - Accent3 2 2 2 2" xfId="15826" xr:uid="{12DCF871-B99B-4091-BC45-EE4DFB85BC12}"/>
    <cellStyle name="40% - Accent3 2 2 2 2 2" xfId="15827" xr:uid="{DEF0437F-070D-4E23-A5A3-D4190723A853}"/>
    <cellStyle name="40% - Accent3 2 2 2 2 2 2" xfId="15828" xr:uid="{17ADEC75-E515-46A8-BB35-CA0F6F1FF0FC}"/>
    <cellStyle name="40% - Accent3 2 2 2 2 2 2 2" xfId="15829" xr:uid="{05B0E05E-1EF0-413D-BB2A-294C37FF679A}"/>
    <cellStyle name="40% - Accent3 2 2 2 2 2 3" xfId="15830" xr:uid="{10414304-DE86-4EDA-9384-3A737DE2D2A4}"/>
    <cellStyle name="40% - Accent3 2 2 2 2 3" xfId="15831" xr:uid="{8D540DF2-6B22-43C4-BEA0-A360EEB16255}"/>
    <cellStyle name="40% - Accent3 2 2 2 2 3 2" xfId="15832" xr:uid="{72520E05-C29A-45C6-9CE5-553744ED9A50}"/>
    <cellStyle name="40% - Accent3 2 2 2 2 3 2 2" xfId="15833" xr:uid="{39F740D9-81C2-486B-92FE-FF98E4785F19}"/>
    <cellStyle name="40% - Accent3 2 2 2 2 3 3" xfId="15834" xr:uid="{854359C9-4C60-4A31-843C-BE741C2D02D2}"/>
    <cellStyle name="40% - Accent3 2 2 2 2 4" xfId="15835" xr:uid="{E8F9750F-AA34-4D65-97A9-ACADA6638A0B}"/>
    <cellStyle name="40% - Accent3 2 2 2 2 4 2" xfId="15836" xr:uid="{780C8210-84EB-4D7C-937A-11D2592EF242}"/>
    <cellStyle name="40% - Accent3 2 2 2 2 4 2 2" xfId="15837" xr:uid="{1663BC72-1B58-4B42-B748-0F738FA74100}"/>
    <cellStyle name="40% - Accent3 2 2 2 2 4 3" xfId="15838" xr:uid="{FA815DC1-7618-4E0F-B723-9854D716E0FB}"/>
    <cellStyle name="40% - Accent3 2 2 2 2 5" xfId="15839" xr:uid="{3D745987-B2E0-402A-9240-A13EF68E306F}"/>
    <cellStyle name="40% - Accent3 2 2 2 2 5 2" xfId="15840" xr:uid="{8172F2B2-8D15-46FF-B8C4-85000AE5689E}"/>
    <cellStyle name="40% - Accent3 2 2 2 2 6" xfId="15841" xr:uid="{E418CD2F-96FE-4A7C-8E30-09DB2B8F8024}"/>
    <cellStyle name="40% - Accent3 2 2 2 3" xfId="15842" xr:uid="{14BF2BF9-EA74-44FC-A69E-4413D013B496}"/>
    <cellStyle name="40% - Accent3 2 2 2 3 2" xfId="15843" xr:uid="{F20E8969-0372-4AC6-B511-907F1991B92B}"/>
    <cellStyle name="40% - Accent3 2 2 2 3 2 2" xfId="15844" xr:uid="{AB9F8215-3E63-416D-AEFD-EF5769019472}"/>
    <cellStyle name="40% - Accent3 2 2 2 3 3" xfId="15845" xr:uid="{1900C1DD-4E49-4165-9C9B-3C7405D54089}"/>
    <cellStyle name="40% - Accent3 2 2 2 4" xfId="15846" xr:uid="{831466D3-83BD-41E9-B4ED-6DE1333D77D3}"/>
    <cellStyle name="40% - Accent3 2 2 2 4 2" xfId="15847" xr:uid="{C681E738-CE00-4D48-B710-28983897440D}"/>
    <cellStyle name="40% - Accent3 2 2 2 4 2 2" xfId="15848" xr:uid="{D66E6253-A97A-42B8-B32B-5CAC3ACDF087}"/>
    <cellStyle name="40% - Accent3 2 2 2 4 3" xfId="15849" xr:uid="{BDF56D7E-4BA3-447F-B127-F059A58ADC62}"/>
    <cellStyle name="40% - Accent3 2 2 2 5" xfId="15850" xr:uid="{D4DCB90B-4317-4F28-8BDD-7A17DE2BCF0F}"/>
    <cellStyle name="40% - Accent3 2 2 2 5 2" xfId="15851" xr:uid="{477D8AC3-53FB-43F6-B394-D56CD4CA195E}"/>
    <cellStyle name="40% - Accent3 2 2 2 5 2 2" xfId="15852" xr:uid="{0BFF8BA4-AA3A-4944-AB32-9DB793215809}"/>
    <cellStyle name="40% - Accent3 2 2 2 5 3" xfId="15853" xr:uid="{F786EA56-CF0C-4807-943F-373F823F88C4}"/>
    <cellStyle name="40% - Accent3 2 2 2 6" xfId="15854" xr:uid="{0AACE6EA-140B-4149-A111-CB3A70065B4D}"/>
    <cellStyle name="40% - Accent3 2 2 2 6 2" xfId="15855" xr:uid="{2C591130-CF7C-4BC5-A533-0041998122A5}"/>
    <cellStyle name="40% - Accent3 2 2 2 7" xfId="15856" xr:uid="{50EEE859-2576-4094-B7EB-A77B15D8EED4}"/>
    <cellStyle name="40% - Accent3 2 2 3" xfId="15857" xr:uid="{BF3DDC7E-A808-4F88-AAE8-936DC7EA542B}"/>
    <cellStyle name="40% - Accent3 2 2 3 2" xfId="15858" xr:uid="{E5DB7F8E-0C86-494D-B8C8-A28306B3E801}"/>
    <cellStyle name="40% - Accent3 2 2 3 2 2" xfId="15859" xr:uid="{0F05B3E2-45C2-44A0-AFB4-A2FDD6777FA0}"/>
    <cellStyle name="40% - Accent3 2 2 3 2 2 2" xfId="15860" xr:uid="{667C4105-81C5-4337-9E28-666B463EB441}"/>
    <cellStyle name="40% - Accent3 2 2 3 2 3" xfId="15861" xr:uid="{622F8F4A-2B39-4850-94CC-4CC6C209D75C}"/>
    <cellStyle name="40% - Accent3 2 2 3 3" xfId="15862" xr:uid="{F8C52FE7-144E-4D22-8E74-477B5B3918C0}"/>
    <cellStyle name="40% - Accent3 2 2 3 3 2" xfId="15863" xr:uid="{1BD6385F-E6DC-4C32-9DBE-E19F448A1562}"/>
    <cellStyle name="40% - Accent3 2 2 3 3 2 2" xfId="15864" xr:uid="{66A36907-6FAE-4CB4-814A-64CF3EE2BA3C}"/>
    <cellStyle name="40% - Accent3 2 2 3 3 3" xfId="15865" xr:uid="{1A6CB7ED-C153-42AA-A8B2-50007CF84F32}"/>
    <cellStyle name="40% - Accent3 2 2 3 4" xfId="15866" xr:uid="{0DA5275F-7714-4ED3-AA45-23CB84269863}"/>
    <cellStyle name="40% - Accent3 2 2 3 4 2" xfId="15867" xr:uid="{7E910CD9-A440-4198-863A-1525BACA61FD}"/>
    <cellStyle name="40% - Accent3 2 2 3 4 2 2" xfId="15868" xr:uid="{5266B325-E0A6-42E0-B998-249ECE819ED8}"/>
    <cellStyle name="40% - Accent3 2 2 3 4 3" xfId="15869" xr:uid="{1D7A2493-6565-4A5A-82D5-3B8569B1269B}"/>
    <cellStyle name="40% - Accent3 2 2 3 5" xfId="15870" xr:uid="{0DC77CDC-AA50-4D20-9BA6-D21F0BA479C7}"/>
    <cellStyle name="40% - Accent3 2 2 3 5 2" xfId="15871" xr:uid="{5977BD8F-B4EF-4888-93CD-5254649C6DBC}"/>
    <cellStyle name="40% - Accent3 2 2 3 6" xfId="15872" xr:uid="{358D727C-8516-4AA6-A695-DB1D19CD1E96}"/>
    <cellStyle name="40% - Accent3 2 2 4" xfId="15873" xr:uid="{2D3F71F5-1F36-422B-BDBD-D3EDF1773FB0}"/>
    <cellStyle name="40% - Accent3 2 2 4 2" xfId="15874" xr:uid="{49ED2340-A378-436F-A690-A989928AEE40}"/>
    <cellStyle name="40% - Accent3 2 2 4 2 2" xfId="15875" xr:uid="{11932623-962E-4A0C-91BE-C3FB1D761D29}"/>
    <cellStyle name="40% - Accent3 2 2 4 3" xfId="15876" xr:uid="{72358658-EDEE-45A9-88C1-7CE8583D1E15}"/>
    <cellStyle name="40% - Accent3 2 2 5" xfId="15877" xr:uid="{AAE02560-F466-4812-B846-AB9F29057939}"/>
    <cellStyle name="40% - Accent3 2 2 5 2" xfId="15878" xr:uid="{45F7B198-808F-459F-9C4B-6E4026DCE80F}"/>
    <cellStyle name="40% - Accent3 2 2 5 2 2" xfId="15879" xr:uid="{B5AA2CDC-E84C-4DEB-8FAB-D33C49F8EF9C}"/>
    <cellStyle name="40% - Accent3 2 2 5 3" xfId="15880" xr:uid="{37B35623-DE33-4F47-8A5A-3BEF92AD878D}"/>
    <cellStyle name="40% - Accent3 2 2 6" xfId="15881" xr:uid="{856A7DAE-ECE9-4230-8BFD-A91B37DDF4F6}"/>
    <cellStyle name="40% - Accent3 2 2 6 2" xfId="15882" xr:uid="{4A3E42BF-7FC6-4C38-B6E9-25B081A0644C}"/>
    <cellStyle name="40% - Accent3 2 2 6 2 2" xfId="15883" xr:uid="{51EA538C-7419-4917-A21D-A98409313D93}"/>
    <cellStyle name="40% - Accent3 2 2 6 3" xfId="15884" xr:uid="{F1E44454-39C8-43A3-B1A2-C802992A2CF7}"/>
    <cellStyle name="40% - Accent3 2 2 7" xfId="15885" xr:uid="{1AA0954C-19ED-4278-BACD-76C32682DEF4}"/>
    <cellStyle name="40% - Accent3 2 2 7 2" xfId="15886" xr:uid="{07282E96-CCF7-461E-BCD6-B83D933B5CA6}"/>
    <cellStyle name="40% - Accent3 2 2 8" xfId="15887" xr:uid="{3A83AEC9-2439-4967-A7F8-3FF7598A9A79}"/>
    <cellStyle name="40% - Accent3 2 3" xfId="15888" xr:uid="{E6536746-7B1A-4D3F-ACE8-7D0592338F32}"/>
    <cellStyle name="40% - Accent3 2 3 2" xfId="15889" xr:uid="{AE596601-68D6-495F-95FF-79E5B85A4C41}"/>
    <cellStyle name="40% - Accent3 2 3 2 2" xfId="15890" xr:uid="{490AEC15-8AF2-4C76-BACB-C64888FD32A6}"/>
    <cellStyle name="40% - Accent3 2 3 2 2 2" xfId="15891" xr:uid="{D0943021-3141-497E-83EB-A6640A05016D}"/>
    <cellStyle name="40% - Accent3 2 3 2 2 2 2" xfId="15892" xr:uid="{6032CA56-E868-44DF-85AB-4EA64EF7AF3F}"/>
    <cellStyle name="40% - Accent3 2 3 2 2 2 2 2" xfId="15893" xr:uid="{B33656AA-C936-4079-81B3-2E78C299B9EB}"/>
    <cellStyle name="40% - Accent3 2 3 2 2 2 3" xfId="15894" xr:uid="{3544A332-108E-4315-9D42-6CE588E2A673}"/>
    <cellStyle name="40% - Accent3 2 3 2 2 3" xfId="15895" xr:uid="{3BBCC6B5-BD6D-4E91-80C9-D393CA6EB636}"/>
    <cellStyle name="40% - Accent3 2 3 2 2 3 2" xfId="15896" xr:uid="{6D27922D-13DD-4036-921E-73527FFF4E49}"/>
    <cellStyle name="40% - Accent3 2 3 2 2 3 2 2" xfId="15897" xr:uid="{A525CBFD-EC60-4F9D-B7AD-3A2AD74E2645}"/>
    <cellStyle name="40% - Accent3 2 3 2 2 3 3" xfId="15898" xr:uid="{18380950-7BDF-4606-9124-3BC17D8F59E6}"/>
    <cellStyle name="40% - Accent3 2 3 2 2 4" xfId="15899" xr:uid="{BAFF8FB9-4285-4FFF-9427-61F1AC52BFD5}"/>
    <cellStyle name="40% - Accent3 2 3 2 2 4 2" xfId="15900" xr:uid="{82629110-E155-4BFB-A38B-F74B86D01879}"/>
    <cellStyle name="40% - Accent3 2 3 2 2 4 2 2" xfId="15901" xr:uid="{1929A0A7-9BE6-45FA-89DB-78E0060012DD}"/>
    <cellStyle name="40% - Accent3 2 3 2 2 4 3" xfId="15902" xr:uid="{BD6D797E-AC9E-454B-8F37-006AC8096681}"/>
    <cellStyle name="40% - Accent3 2 3 2 2 5" xfId="15903" xr:uid="{A82BE7D9-CF49-4330-A987-803F18123C69}"/>
    <cellStyle name="40% - Accent3 2 3 2 2 5 2" xfId="15904" xr:uid="{D393E975-B323-4D66-9D14-982DDF99B59B}"/>
    <cellStyle name="40% - Accent3 2 3 2 2 6" xfId="15905" xr:uid="{54F48125-AD6C-4DE7-B25F-FD947C35F7CD}"/>
    <cellStyle name="40% - Accent3 2 3 2 3" xfId="15906" xr:uid="{B26F0419-FCB4-4DB8-B109-D854F269F36E}"/>
    <cellStyle name="40% - Accent3 2 3 2 3 2" xfId="15907" xr:uid="{13EA57E2-DB23-43D8-9979-6020B1D968E5}"/>
    <cellStyle name="40% - Accent3 2 3 2 3 2 2" xfId="15908" xr:uid="{B7C07081-B559-4FCD-813C-D73F32C90E4A}"/>
    <cellStyle name="40% - Accent3 2 3 2 3 3" xfId="15909" xr:uid="{BE2A171B-4874-4F39-82DC-565613C16720}"/>
    <cellStyle name="40% - Accent3 2 3 2 4" xfId="15910" xr:uid="{B67D3494-B860-49A2-9F0A-35BC028430DD}"/>
    <cellStyle name="40% - Accent3 2 3 2 4 2" xfId="15911" xr:uid="{47713280-F787-42AE-AFA5-2989CB250267}"/>
    <cellStyle name="40% - Accent3 2 3 2 4 2 2" xfId="15912" xr:uid="{88AD6F9D-485F-40B1-9CE6-1CF9234CB369}"/>
    <cellStyle name="40% - Accent3 2 3 2 4 3" xfId="15913" xr:uid="{E63FED76-94DD-4EC5-B76E-CD7490BCC901}"/>
    <cellStyle name="40% - Accent3 2 3 2 5" xfId="15914" xr:uid="{AF1CB755-C757-4765-9DE0-A064C197E6EF}"/>
    <cellStyle name="40% - Accent3 2 3 2 5 2" xfId="15915" xr:uid="{9BAEF951-472B-4C87-8340-79276D064B81}"/>
    <cellStyle name="40% - Accent3 2 3 2 5 2 2" xfId="15916" xr:uid="{379B54A6-B712-4C4D-9F10-E76DD753AAA5}"/>
    <cellStyle name="40% - Accent3 2 3 2 5 3" xfId="15917" xr:uid="{AF5FA4D8-DA3A-4643-B526-6352AC325EA5}"/>
    <cellStyle name="40% - Accent3 2 3 2 6" xfId="15918" xr:uid="{22F06B7E-602B-45A9-B4F1-450BE7BE3EDC}"/>
    <cellStyle name="40% - Accent3 2 3 2 6 2" xfId="15919" xr:uid="{F85C0F2A-EF1B-48A3-BA6A-D8F60B4AFDFE}"/>
    <cellStyle name="40% - Accent3 2 3 2 7" xfId="15920" xr:uid="{C6C395FA-3542-438C-90F9-E5F07B951827}"/>
    <cellStyle name="40% - Accent3 2 3 3" xfId="15921" xr:uid="{08746924-2BCD-4A71-A9A7-E1B5C8B7B882}"/>
    <cellStyle name="40% - Accent3 2 3 3 2" xfId="15922" xr:uid="{65AC3D28-2294-4D53-95BB-D7F361B7DC18}"/>
    <cellStyle name="40% - Accent3 2 3 3 2 2" xfId="15923" xr:uid="{3147EC82-4CED-4115-AD4D-02B63499F520}"/>
    <cellStyle name="40% - Accent3 2 3 3 2 2 2" xfId="15924" xr:uid="{FC132A48-10D1-4A01-B79A-8C095FECE884}"/>
    <cellStyle name="40% - Accent3 2 3 3 2 3" xfId="15925" xr:uid="{A8B48079-E44D-4E58-8793-41C5AE2605F1}"/>
    <cellStyle name="40% - Accent3 2 3 3 3" xfId="15926" xr:uid="{B8691C4F-BC83-4C76-909C-615E17DDEECB}"/>
    <cellStyle name="40% - Accent3 2 3 3 3 2" xfId="15927" xr:uid="{35F521FC-F394-4945-9E34-C24ECD4DA4A7}"/>
    <cellStyle name="40% - Accent3 2 3 3 3 2 2" xfId="15928" xr:uid="{48FA93F1-88BB-41DC-8CB6-CE88D2404A6A}"/>
    <cellStyle name="40% - Accent3 2 3 3 3 3" xfId="15929" xr:uid="{4343C336-7800-4E8E-8EAC-6E7C4EF39407}"/>
    <cellStyle name="40% - Accent3 2 3 3 4" xfId="15930" xr:uid="{A7943A75-97E2-4F1D-A369-089F06DF2DEB}"/>
    <cellStyle name="40% - Accent3 2 3 3 4 2" xfId="15931" xr:uid="{D81FEA9F-65ED-41C7-BB96-53551763BB0B}"/>
    <cellStyle name="40% - Accent3 2 3 3 4 2 2" xfId="15932" xr:uid="{7754FEBD-6827-4B95-8D92-880BCBF7056A}"/>
    <cellStyle name="40% - Accent3 2 3 3 4 3" xfId="15933" xr:uid="{3A6253F6-6645-404E-AE4E-3C290CBA8446}"/>
    <cellStyle name="40% - Accent3 2 3 3 5" xfId="15934" xr:uid="{78066507-BC93-4521-9CA7-2F5D6BD1CEEF}"/>
    <cellStyle name="40% - Accent3 2 3 3 5 2" xfId="15935" xr:uid="{7C996ABB-E088-4102-B2F4-1E7BB5C19917}"/>
    <cellStyle name="40% - Accent3 2 3 3 6" xfId="15936" xr:uid="{B584DC05-1E92-493D-A6EE-C932E116FAF6}"/>
    <cellStyle name="40% - Accent3 2 3 4" xfId="15937" xr:uid="{4D592ACE-A468-42AF-B7F3-C38604856E48}"/>
    <cellStyle name="40% - Accent3 2 3 4 2" xfId="15938" xr:uid="{BDF56467-59FC-4E29-81F0-D72768960754}"/>
    <cellStyle name="40% - Accent3 2 3 4 2 2" xfId="15939" xr:uid="{9D13EC6F-E52C-4343-B532-65E627120B58}"/>
    <cellStyle name="40% - Accent3 2 3 4 3" xfId="15940" xr:uid="{B714EC37-9105-456C-B7F8-9540F5902AB7}"/>
    <cellStyle name="40% - Accent3 2 3 5" xfId="15941" xr:uid="{E44532D0-67BC-4D66-AFE8-C27E57AFBDE5}"/>
    <cellStyle name="40% - Accent3 2 3 5 2" xfId="15942" xr:uid="{FA49258B-952A-4CF9-9516-41C43404105B}"/>
    <cellStyle name="40% - Accent3 2 3 5 2 2" xfId="15943" xr:uid="{3BF336B5-98E6-4F5D-B8A7-B19BD071A07D}"/>
    <cellStyle name="40% - Accent3 2 3 5 3" xfId="15944" xr:uid="{D86D6F9C-F969-40D6-9136-348846245E4B}"/>
    <cellStyle name="40% - Accent3 2 3 6" xfId="15945" xr:uid="{19B76520-B38D-4055-A0D4-4307AC002D97}"/>
    <cellStyle name="40% - Accent3 2 3 6 2" xfId="15946" xr:uid="{B1F9FA1B-978C-47F8-85FC-278B33F65BBE}"/>
    <cellStyle name="40% - Accent3 2 3 6 2 2" xfId="15947" xr:uid="{E93DDA18-C50E-4E4E-86C9-6BD2FEBBC450}"/>
    <cellStyle name="40% - Accent3 2 3 6 3" xfId="15948" xr:uid="{FF20D6D0-EC63-4687-96EE-F529CB6B3A91}"/>
    <cellStyle name="40% - Accent3 2 3 7" xfId="15949" xr:uid="{344FFD86-2158-4724-B79B-FBA645A3520D}"/>
    <cellStyle name="40% - Accent3 2 3 7 2" xfId="15950" xr:uid="{B2D04F9D-397B-4A41-BA3A-9CDE9C171504}"/>
    <cellStyle name="40% - Accent3 2 3 8" xfId="15951" xr:uid="{B942D1A2-319D-4049-A3A0-5C87AC8BC4B7}"/>
    <cellStyle name="40% - Accent3 2 4" xfId="15952" xr:uid="{63424828-1BA9-4723-82F6-D88F10841FFB}"/>
    <cellStyle name="40% - Accent3 2 4 2" xfId="15953" xr:uid="{123BBF3D-DC3F-46FC-A974-116203507AFF}"/>
    <cellStyle name="40% - Accent3 2 4 2 2" xfId="15954" xr:uid="{E6920549-C43D-4AE6-B749-91F8627368CF}"/>
    <cellStyle name="40% - Accent3 2 4 2 2 2" xfId="15955" xr:uid="{39770A3A-7FA1-42E1-8D4B-82D21A3F57E1}"/>
    <cellStyle name="40% - Accent3 2 4 2 2 2 2" xfId="15956" xr:uid="{2095BA65-23B2-4AE2-868A-E1776747AD35}"/>
    <cellStyle name="40% - Accent3 2 4 2 2 3" xfId="15957" xr:uid="{8758771C-A420-4EDE-A1EA-F4842F8AA84D}"/>
    <cellStyle name="40% - Accent3 2 4 2 3" xfId="15958" xr:uid="{0E6CD981-BFEB-454B-ADF9-03481B4E19BC}"/>
    <cellStyle name="40% - Accent3 2 4 2 3 2" xfId="15959" xr:uid="{41DE9341-70C0-4843-A3A2-913BAAA33B97}"/>
    <cellStyle name="40% - Accent3 2 4 2 3 2 2" xfId="15960" xr:uid="{18733DB2-B533-4106-9E84-BD603D253C7E}"/>
    <cellStyle name="40% - Accent3 2 4 2 3 3" xfId="15961" xr:uid="{4DC5EE96-26C8-4546-9517-2D434B72CB9E}"/>
    <cellStyle name="40% - Accent3 2 4 2 4" xfId="15962" xr:uid="{411AA925-7563-4868-A119-31A4DD242630}"/>
    <cellStyle name="40% - Accent3 2 4 2 4 2" xfId="15963" xr:uid="{31D9381A-B4DF-491B-91EB-B8B52753114B}"/>
    <cellStyle name="40% - Accent3 2 4 2 4 2 2" xfId="15964" xr:uid="{D5B84162-3481-4A31-BDEA-6199BF84F262}"/>
    <cellStyle name="40% - Accent3 2 4 2 4 3" xfId="15965" xr:uid="{EB1E3699-54B4-4352-9CF8-4A00129FC2E1}"/>
    <cellStyle name="40% - Accent3 2 4 2 5" xfId="15966" xr:uid="{93F3B0BF-26B5-42B1-A7EC-EA05298F8AEC}"/>
    <cellStyle name="40% - Accent3 2 4 2 5 2" xfId="15967" xr:uid="{040958E7-42C8-44CF-AC27-B77419BFECD3}"/>
    <cellStyle name="40% - Accent3 2 4 2 6" xfId="15968" xr:uid="{5D95EF3D-920C-41B3-8F61-B7A5BFDD430D}"/>
    <cellStyle name="40% - Accent3 2 4 3" xfId="15969" xr:uid="{342C177D-F560-4F22-88B4-7EBF35EFB77F}"/>
    <cellStyle name="40% - Accent3 2 4 3 2" xfId="15970" xr:uid="{C9E428DB-69C0-466B-BBE0-F1A05387EE77}"/>
    <cellStyle name="40% - Accent3 2 4 3 2 2" xfId="15971" xr:uid="{9FDAD54E-E7AD-4EBA-A083-61C2C134730F}"/>
    <cellStyle name="40% - Accent3 2 4 3 3" xfId="15972" xr:uid="{BE8A1F0B-A826-431D-8C83-78E8C28B3664}"/>
    <cellStyle name="40% - Accent3 2 4 4" xfId="15973" xr:uid="{505B9FB0-F0A3-4BA9-BC7D-047A11698C77}"/>
    <cellStyle name="40% - Accent3 2 4 4 2" xfId="15974" xr:uid="{BF9C7FDF-FC21-40A1-BA96-4757B2A9CF1E}"/>
    <cellStyle name="40% - Accent3 2 4 4 2 2" xfId="15975" xr:uid="{52F334DE-0831-486C-B8BF-F06CA35439AA}"/>
    <cellStyle name="40% - Accent3 2 4 4 3" xfId="15976" xr:uid="{BCE24628-7B13-4517-AEE3-434AF7A8A618}"/>
    <cellStyle name="40% - Accent3 2 4 5" xfId="15977" xr:uid="{3DED2E9A-A3C5-4933-9867-B9E161D83E91}"/>
    <cellStyle name="40% - Accent3 2 4 5 2" xfId="15978" xr:uid="{2359897E-69A4-4907-8E51-6457DC007008}"/>
    <cellStyle name="40% - Accent3 2 4 5 2 2" xfId="15979" xr:uid="{3105228C-3889-461F-A717-0F5EBDAF55D3}"/>
    <cellStyle name="40% - Accent3 2 4 5 3" xfId="15980" xr:uid="{9C123DFF-07F6-4E83-8A70-E332E39591E4}"/>
    <cellStyle name="40% - Accent3 2 4 6" xfId="15981" xr:uid="{09FEF884-ABB7-4DF4-9F5E-547D984E0EB8}"/>
    <cellStyle name="40% - Accent3 2 4 6 2" xfId="15982" xr:uid="{6110EFF2-ACE9-44EB-B4EE-1D7F64713349}"/>
    <cellStyle name="40% - Accent3 2 4 7" xfId="15983" xr:uid="{3664D413-9005-4D67-88AA-158C386D9F70}"/>
    <cellStyle name="40% - Accent3 2 5" xfId="15984" xr:uid="{6536E4C8-09C2-4ACB-BEF3-E3928A205285}"/>
    <cellStyle name="40% - Accent3 2 5 2" xfId="15985" xr:uid="{FBE0D708-8397-470C-896C-7997E49E7AA3}"/>
    <cellStyle name="40% - Accent3 2 5 2 2" xfId="15986" xr:uid="{A68DCF25-12AF-4373-880C-7AB7B35BA3C2}"/>
    <cellStyle name="40% - Accent3 2 5 2 2 2" xfId="15987" xr:uid="{F68E2778-6F56-4EC8-AA02-14D6D029C80E}"/>
    <cellStyle name="40% - Accent3 2 5 2 2 2 2" xfId="15988" xr:uid="{085454EC-DDAF-4E2E-AAD6-5FBA58A7CCFF}"/>
    <cellStyle name="40% - Accent3 2 5 2 2 3" xfId="15989" xr:uid="{4DDABCC0-082F-4130-9956-A4BA63A65628}"/>
    <cellStyle name="40% - Accent3 2 5 2 3" xfId="15990" xr:uid="{929576BA-D769-4D61-B092-D6A16CD4BEB4}"/>
    <cellStyle name="40% - Accent3 2 5 2 3 2" xfId="15991" xr:uid="{382F4FB0-38A7-4F3C-82AC-529B6E90FEBE}"/>
    <cellStyle name="40% - Accent3 2 5 2 3 2 2" xfId="15992" xr:uid="{9BF49F6D-7534-4293-888F-922ED667CB10}"/>
    <cellStyle name="40% - Accent3 2 5 2 3 3" xfId="15993" xr:uid="{33ADB764-F186-47B8-96B7-21E70ECEBE02}"/>
    <cellStyle name="40% - Accent3 2 5 2 4" xfId="15994" xr:uid="{F06DC8E1-47DB-4F9F-9D29-D45C60DB54C1}"/>
    <cellStyle name="40% - Accent3 2 5 2 4 2" xfId="15995" xr:uid="{AC7C0F3F-A9F9-42B6-9D67-B764B7525AA0}"/>
    <cellStyle name="40% - Accent3 2 5 2 4 2 2" xfId="15996" xr:uid="{7B6886F6-DBFF-4280-A0FA-8D2E4404A8C1}"/>
    <cellStyle name="40% - Accent3 2 5 2 4 3" xfId="15997" xr:uid="{BF42C5CC-7328-435B-8959-0E6040490D5D}"/>
    <cellStyle name="40% - Accent3 2 5 2 5" xfId="15998" xr:uid="{C60C4C2E-D27E-42A1-9CB0-363A711A8876}"/>
    <cellStyle name="40% - Accent3 2 5 2 5 2" xfId="15999" xr:uid="{0142660F-AFD7-4A49-8D50-C6ED72F2A2DD}"/>
    <cellStyle name="40% - Accent3 2 5 2 6" xfId="16000" xr:uid="{A8322922-7049-4278-ABA5-189CB400D0EB}"/>
    <cellStyle name="40% - Accent3 2 5 3" xfId="16001" xr:uid="{547BFEF3-21C5-4187-801C-270792386EC8}"/>
    <cellStyle name="40% - Accent3 2 5 3 2" xfId="16002" xr:uid="{68AEBAFD-27C7-4927-81B3-C8B363A11B52}"/>
    <cellStyle name="40% - Accent3 2 5 3 2 2" xfId="16003" xr:uid="{C6BCF4E9-D7E0-430F-8A2C-00FBB646F776}"/>
    <cellStyle name="40% - Accent3 2 5 3 3" xfId="16004" xr:uid="{B55D4C33-F46B-4EA9-ADB9-C326B768F96B}"/>
    <cellStyle name="40% - Accent3 2 5 4" xfId="16005" xr:uid="{57258B6A-BAF9-4840-B0DD-A43EB2BB22E0}"/>
    <cellStyle name="40% - Accent3 2 5 4 2" xfId="16006" xr:uid="{90DD31D7-8C66-4437-BB2A-333B2FC2ED04}"/>
    <cellStyle name="40% - Accent3 2 5 4 2 2" xfId="16007" xr:uid="{E45CB63C-3136-4BE9-9C30-686CCA1AF4AC}"/>
    <cellStyle name="40% - Accent3 2 5 4 3" xfId="16008" xr:uid="{B08CAC1A-C119-4BFD-88F0-D68389B3AFD9}"/>
    <cellStyle name="40% - Accent3 2 5 5" xfId="16009" xr:uid="{95DDA862-3C88-47FA-AABD-4FB148F0A231}"/>
    <cellStyle name="40% - Accent3 2 5 5 2" xfId="16010" xr:uid="{DD39F8D6-CADE-4278-ABCC-9A0E4CA3A7FA}"/>
    <cellStyle name="40% - Accent3 2 5 5 2 2" xfId="16011" xr:uid="{4C4132C7-2D0E-428B-B8B7-86EBA9521FDA}"/>
    <cellStyle name="40% - Accent3 2 5 5 3" xfId="16012" xr:uid="{1A10693C-59D7-4425-A8B0-186E93DBC888}"/>
    <cellStyle name="40% - Accent3 2 5 6" xfId="16013" xr:uid="{77F0F26E-A0A9-4D78-90A5-5C8AFF58FCDB}"/>
    <cellStyle name="40% - Accent3 2 5 6 2" xfId="16014" xr:uid="{A9A4D65A-A5BF-415E-BAF8-9EB626CA390C}"/>
    <cellStyle name="40% - Accent3 2 5 7" xfId="16015" xr:uid="{6B0F73DF-208E-42EA-A662-709D640EF3E1}"/>
    <cellStyle name="40% - Accent3 2 6" xfId="16016" xr:uid="{B5D2D8B5-4BD4-44F8-ACCE-6238C2EC9712}"/>
    <cellStyle name="40% - Accent3 2 6 2" xfId="16017" xr:uid="{A2C00BBD-ACCF-489E-8C68-40B49866C3DF}"/>
    <cellStyle name="40% - Accent3 2 6 2 2" xfId="16018" xr:uid="{3E696D46-EBD2-489B-8D47-5E184449F17B}"/>
    <cellStyle name="40% - Accent3 2 6 2 2 2" xfId="16019" xr:uid="{2C7DB380-BB54-4452-B4FD-5199FC2241E9}"/>
    <cellStyle name="40% - Accent3 2 6 2 3" xfId="16020" xr:uid="{862C0837-F0FC-465A-BB35-F930B9E156CE}"/>
    <cellStyle name="40% - Accent3 2 6 3" xfId="16021" xr:uid="{90956315-124A-4621-9B9C-5E1BFADC1EBD}"/>
    <cellStyle name="40% - Accent3 2 6 3 2" xfId="16022" xr:uid="{D67672A6-D721-4271-9B8D-99BF9C1D0C06}"/>
    <cellStyle name="40% - Accent3 2 6 3 2 2" xfId="16023" xr:uid="{D8EE7ED5-F630-4D01-BB6A-D854966BA001}"/>
    <cellStyle name="40% - Accent3 2 6 3 3" xfId="16024" xr:uid="{A3A7393F-7E7F-44DF-8A84-E05C1799867A}"/>
    <cellStyle name="40% - Accent3 2 6 4" xfId="16025" xr:uid="{A6D6F0EA-9A87-4711-B852-A65B3B3A1636}"/>
    <cellStyle name="40% - Accent3 2 6 4 2" xfId="16026" xr:uid="{F4F43A4B-3E8A-4C53-8CDC-5FDD19E69C85}"/>
    <cellStyle name="40% - Accent3 2 6 4 2 2" xfId="16027" xr:uid="{AB9A1CBA-F2DD-4717-AAB2-F50920BE06B7}"/>
    <cellStyle name="40% - Accent3 2 6 4 3" xfId="16028" xr:uid="{A6AE70BC-8FA1-4F3B-AB97-3D7ECBA23251}"/>
    <cellStyle name="40% - Accent3 2 6 5" xfId="16029" xr:uid="{F510B614-23CC-4E2E-9CE4-89446775ED22}"/>
    <cellStyle name="40% - Accent3 2 6 5 2" xfId="16030" xr:uid="{EB54E4C0-AEA6-4A9A-8CC7-CAA18B9F740A}"/>
    <cellStyle name="40% - Accent3 2 6 6" xfId="16031" xr:uid="{4403EEC1-D733-45E8-83A1-BCC376BAD36B}"/>
    <cellStyle name="40% - Accent3 2 7" xfId="16032" xr:uid="{7A9B900D-A25A-409C-BAB1-57079A463615}"/>
    <cellStyle name="40% - Accent3 2 7 2" xfId="16033" xr:uid="{37E8EE7E-A735-41DB-B8D3-BAFAC570C30A}"/>
    <cellStyle name="40% - Accent3 2 7 2 2" xfId="16034" xr:uid="{831253A4-66E8-4B1F-B168-609BD2233BF9}"/>
    <cellStyle name="40% - Accent3 2 7 2 2 2" xfId="16035" xr:uid="{D8E99CB2-BBF3-4197-85CD-A8B91E5EF509}"/>
    <cellStyle name="40% - Accent3 2 7 2 3" xfId="16036" xr:uid="{4B273436-A805-4D72-857D-792FB67852E8}"/>
    <cellStyle name="40% - Accent3 2 7 3" xfId="16037" xr:uid="{188A823B-645A-4A1C-A0D7-825F25EEB7C5}"/>
    <cellStyle name="40% - Accent3 2 7 3 2" xfId="16038" xr:uid="{83B84DEA-9D06-4804-924F-65AF35480845}"/>
    <cellStyle name="40% - Accent3 2 7 3 2 2" xfId="16039" xr:uid="{63FBB418-078B-4F17-B668-FF1AA7BD20D3}"/>
    <cellStyle name="40% - Accent3 2 7 3 3" xfId="16040" xr:uid="{820A9C12-665C-485B-9A23-9EB959C82366}"/>
    <cellStyle name="40% - Accent3 2 7 4" xfId="16041" xr:uid="{07057AA6-438F-4596-AA44-288DD32EB56B}"/>
    <cellStyle name="40% - Accent3 2 7 4 2" xfId="16042" xr:uid="{A11CF9DF-EC55-42A9-A17B-F497AAB920F4}"/>
    <cellStyle name="40% - Accent3 2 7 4 2 2" xfId="16043" xr:uid="{ECB6F9BF-CB4D-473E-B18C-CDAFF42BF578}"/>
    <cellStyle name="40% - Accent3 2 7 4 3" xfId="16044" xr:uid="{2620BAB3-B0E5-448D-9048-D867B9F37CD5}"/>
    <cellStyle name="40% - Accent3 2 7 5" xfId="16045" xr:uid="{0D8147A9-AAA4-4CE5-94B8-A597D1F8AE96}"/>
    <cellStyle name="40% - Accent3 2 7 5 2" xfId="16046" xr:uid="{34CCD9F4-DB38-480A-801E-08B97650E77F}"/>
    <cellStyle name="40% - Accent3 2 7 6" xfId="16047" xr:uid="{3AE9BFE1-E833-4375-976F-F877A3C23B2F}"/>
    <cellStyle name="40% - Accent3 2 8" xfId="16048" xr:uid="{0B4E1A23-69FC-43EC-BF98-D9F49C58B888}"/>
    <cellStyle name="40% - Accent3 2 8 2" xfId="16049" xr:uid="{B8273739-AC5A-4FE6-BE3A-BE34B5AD0FA5}"/>
    <cellStyle name="40% - Accent3 2 8 2 2" xfId="16050" xr:uid="{D5F700D9-1501-41FA-8E33-8E3A52C03F4C}"/>
    <cellStyle name="40% - Accent3 2 8 2 2 2" xfId="16051" xr:uid="{8E9E5D8B-B9D6-472E-9E87-1AC4406C1435}"/>
    <cellStyle name="40% - Accent3 2 8 2 3" xfId="16052" xr:uid="{C0C8F1A3-7A49-4F9A-887F-FB10D4E8878F}"/>
    <cellStyle name="40% - Accent3 2 8 3" xfId="16053" xr:uid="{9ED672E3-86C0-413A-A6A0-6A0F68B7C015}"/>
    <cellStyle name="40% - Accent3 2 8 3 2" xfId="16054" xr:uid="{3E3C6B55-63A5-4B50-8E86-A4940F0D540B}"/>
    <cellStyle name="40% - Accent3 2 8 3 2 2" xfId="16055" xr:uid="{9655CC42-A6A5-4FE5-827A-360874314FE9}"/>
    <cellStyle name="40% - Accent3 2 8 3 3" xfId="16056" xr:uid="{00A71130-2ED4-43DF-A8B3-A5487F858667}"/>
    <cellStyle name="40% - Accent3 2 8 4" xfId="16057" xr:uid="{F12BC904-7A34-42D6-85EE-8C824DA4E742}"/>
    <cellStyle name="40% - Accent3 2 8 4 2" xfId="16058" xr:uid="{4E6FC8F7-C4B2-407B-A6BA-643B63F2A8B0}"/>
    <cellStyle name="40% - Accent3 2 8 4 2 2" xfId="16059" xr:uid="{159F2190-4FFE-4DA7-BD1F-08052D8A2D68}"/>
    <cellStyle name="40% - Accent3 2 8 4 3" xfId="16060" xr:uid="{80E04CB1-E53C-4014-94BF-4ED9AAB9022A}"/>
    <cellStyle name="40% - Accent3 2 8 5" xfId="16061" xr:uid="{639B349A-DB44-425D-931A-BBE379D42DFA}"/>
    <cellStyle name="40% - Accent3 2 8 5 2" xfId="16062" xr:uid="{2E417AA0-4E22-42CE-8C50-347C266A5039}"/>
    <cellStyle name="40% - Accent3 2 8 6" xfId="16063" xr:uid="{1A27BC81-B558-4715-B3D0-45220DD30613}"/>
    <cellStyle name="40% - Accent3 2 9" xfId="16064" xr:uid="{0E7E98BE-FDC5-454F-A5D6-B59856058903}"/>
    <cellStyle name="40% - Accent3 2 9 2" xfId="16065" xr:uid="{08DE0FB2-85A4-4750-B07A-9076A373FFC5}"/>
    <cellStyle name="40% - Accent3 2 9 2 2" xfId="16066" xr:uid="{FC17B728-02D0-4BBA-8B0D-19F7A5DC7998}"/>
    <cellStyle name="40% - Accent3 2 9 2 2 2" xfId="16067" xr:uid="{98EC356F-14F9-4E13-8808-3656075D3C66}"/>
    <cellStyle name="40% - Accent3 2 9 2 3" xfId="16068" xr:uid="{20F08731-118E-446B-B8CA-CBA8E114A249}"/>
    <cellStyle name="40% - Accent3 2 9 3" xfId="16069" xr:uid="{8589DF79-C60D-4492-BF33-896813CDCB9E}"/>
    <cellStyle name="40% - Accent3 2 9 3 2" xfId="16070" xr:uid="{D78EAE3B-8FFA-4DEB-BA4E-9F00DE7792C8}"/>
    <cellStyle name="40% - Accent3 2 9 3 2 2" xfId="16071" xr:uid="{994D2C18-2DAC-4FA6-B590-FBAA01782CE5}"/>
    <cellStyle name="40% - Accent3 2 9 3 3" xfId="16072" xr:uid="{B18DB67A-644F-4901-B1FE-E350CBC60D78}"/>
    <cellStyle name="40% - Accent3 2 9 4" xfId="16073" xr:uid="{31A58D58-EC05-4102-AD9B-CB662FCDC892}"/>
    <cellStyle name="40% - Accent3 2 9 4 2" xfId="16074" xr:uid="{C7D3CA28-CBC5-49A7-952D-63AC2D017809}"/>
    <cellStyle name="40% - Accent3 2 9 4 2 2" xfId="16075" xr:uid="{6A40D5A1-D6BE-4287-887B-AABD93124EBB}"/>
    <cellStyle name="40% - Accent3 2 9 4 3" xfId="16076" xr:uid="{3795A990-9EC9-4779-BDFE-56EC093C29E9}"/>
    <cellStyle name="40% - Accent3 2 9 5" xfId="16077" xr:uid="{6E928265-7F7E-4D06-B640-93440EA85757}"/>
    <cellStyle name="40% - Accent3 2 9 5 2" xfId="16078" xr:uid="{8C910F86-6A78-4617-B5DF-7C43BA000A63}"/>
    <cellStyle name="40% - Accent3 2 9 6" xfId="16079" xr:uid="{2BC3BF06-6109-4DAE-8FB5-957EAC1A6B4C}"/>
    <cellStyle name="40% - Accent3 20" xfId="16080" xr:uid="{9ED52D7A-24A7-4B51-96A9-596456E378B3}"/>
    <cellStyle name="40% - Accent3 20 2" xfId="16081" xr:uid="{6FE54D9B-A25B-4DB7-AECB-11F4B9DEF3CB}"/>
    <cellStyle name="40% - Accent3 20 2 2" xfId="16082" xr:uid="{CB75CA73-9CBD-4684-B907-5C1C2A72FB05}"/>
    <cellStyle name="40% - Accent3 20 2 2 2" xfId="16083" xr:uid="{19EAA19D-FD9D-437F-B471-47E90B4B3D07}"/>
    <cellStyle name="40% - Accent3 20 2 3" xfId="16084" xr:uid="{DDE33FFE-819C-4100-9E4E-8624A269EE94}"/>
    <cellStyle name="40% - Accent3 20 3" xfId="16085" xr:uid="{C81B1A72-ACD2-4CDB-9865-A126EE0B68B7}"/>
    <cellStyle name="40% - Accent3 20 3 2" xfId="16086" xr:uid="{90BBB28C-B017-4A7D-97B7-CEC8E996AA22}"/>
    <cellStyle name="40% - Accent3 20 3 2 2" xfId="16087" xr:uid="{251614D5-7030-436F-AB2B-91479703F342}"/>
    <cellStyle name="40% - Accent3 20 3 3" xfId="16088" xr:uid="{B225FF94-B83D-4531-BB87-3472EC347731}"/>
    <cellStyle name="40% - Accent3 20 4" xfId="16089" xr:uid="{7DD53863-130A-4FA0-B9F3-4DE6FD84FBFF}"/>
    <cellStyle name="40% - Accent3 20 4 2" xfId="16090" xr:uid="{4D53F930-BB99-4053-8FB2-AD1FD1FAC7F5}"/>
    <cellStyle name="40% - Accent3 20 4 2 2" xfId="16091" xr:uid="{0F95E38A-B060-4D17-9674-150DB6B24FCE}"/>
    <cellStyle name="40% - Accent3 20 4 3" xfId="16092" xr:uid="{E9F0B587-DA47-41D0-BBC5-81AFE1F741BB}"/>
    <cellStyle name="40% - Accent3 20 5" xfId="16093" xr:uid="{3C396CA9-9BD5-47B5-8E6E-9B1DD70CB1A3}"/>
    <cellStyle name="40% - Accent3 20 5 2" xfId="16094" xr:uid="{B57A6A49-8DAB-4CA6-8C02-A7DBE4DCCCBE}"/>
    <cellStyle name="40% - Accent3 20 6" xfId="16095" xr:uid="{A115F5AE-D24B-4A88-9A4C-C8DA645C5497}"/>
    <cellStyle name="40% - Accent3 21" xfId="16096" xr:uid="{9D84F7B7-9DD4-48FB-AED3-DE0F10A0A241}"/>
    <cellStyle name="40% - Accent3 21 2" xfId="16097" xr:uid="{0F9A9D2E-9BA9-4CBC-8CC6-80A41058D7E0}"/>
    <cellStyle name="40% - Accent3 21 2 2" xfId="16098" xr:uid="{6F5100C6-3689-4963-BEA6-3CDE38AB4C4E}"/>
    <cellStyle name="40% - Accent3 21 2 2 2" xfId="16099" xr:uid="{B7C3FD7A-7605-4661-BDD2-4817CBE9FE45}"/>
    <cellStyle name="40% - Accent3 21 2 3" xfId="16100" xr:uid="{C1130397-780B-4ACE-86BB-8EC99147A81B}"/>
    <cellStyle name="40% - Accent3 21 3" xfId="16101" xr:uid="{142EFD56-025C-4C06-8C3B-2F12FBFBDA17}"/>
    <cellStyle name="40% - Accent3 21 3 2" xfId="16102" xr:uid="{91309911-7ABB-4CD0-AC0E-172AC23B4180}"/>
    <cellStyle name="40% - Accent3 21 3 2 2" xfId="16103" xr:uid="{CAFB5BC2-675D-435C-BBD4-991F0C206C4C}"/>
    <cellStyle name="40% - Accent3 21 3 3" xfId="16104" xr:uid="{33EE8AB4-46ED-4065-B135-E1C73A4EE223}"/>
    <cellStyle name="40% - Accent3 21 4" xfId="16105" xr:uid="{EEA1CC93-97D8-44EC-A801-03FEB68A1CFB}"/>
    <cellStyle name="40% - Accent3 21 4 2" xfId="16106" xr:uid="{75568B95-63FF-4694-9561-B599AB4EB6D2}"/>
    <cellStyle name="40% - Accent3 21 4 2 2" xfId="16107" xr:uid="{FB1B1DEB-0F18-496D-9410-6D6B4CE65973}"/>
    <cellStyle name="40% - Accent3 21 4 3" xfId="16108" xr:uid="{86477918-8E84-458A-AB4E-4556B74A8DE2}"/>
    <cellStyle name="40% - Accent3 21 5" xfId="16109" xr:uid="{5F97D39F-521D-423A-A6DF-B4FE4336722A}"/>
    <cellStyle name="40% - Accent3 21 5 2" xfId="16110" xr:uid="{27752A41-8E41-4E3A-8844-BC2EE4FBF0B5}"/>
    <cellStyle name="40% - Accent3 21 6" xfId="16111" xr:uid="{A8FAF6AA-DC9F-4644-8B92-2E85D7A01E14}"/>
    <cellStyle name="40% - Accent3 22" xfId="16112" xr:uid="{1044B1E6-FA4F-4AF7-A485-122DFB8BE741}"/>
    <cellStyle name="40% - Accent3 22 2" xfId="16113" xr:uid="{C4314122-C667-4ADB-9E89-D5FD6B11542F}"/>
    <cellStyle name="40% - Accent3 22 2 2" xfId="16114" xr:uid="{F31F0C32-14F4-49D3-9F74-E2B433633C57}"/>
    <cellStyle name="40% - Accent3 22 3" xfId="16115" xr:uid="{9B373DE3-1931-45F5-A264-0CF983344F73}"/>
    <cellStyle name="40% - Accent3 23" xfId="16116" xr:uid="{E7E5E00F-239A-49A9-A048-AB29B2D2A8F4}"/>
    <cellStyle name="40% - Accent3 23 2" xfId="16117" xr:uid="{191D41CE-54CE-4A7B-9D4C-38CBE9F49941}"/>
    <cellStyle name="40% - Accent3 23 2 2" xfId="16118" xr:uid="{CAD863DB-F4BA-4B8F-A28E-C20E6CAE2390}"/>
    <cellStyle name="40% - Accent3 23 3" xfId="16119" xr:uid="{1B87CB93-7181-473E-866D-01686CD750DC}"/>
    <cellStyle name="40% - Accent3 24" xfId="16120" xr:uid="{84BE3206-74F5-4E18-8ECE-4BA97C346306}"/>
    <cellStyle name="40% - Accent3 24 2" xfId="16121" xr:uid="{9489BA5B-27F0-4FB9-81C5-6CAC85F32CE9}"/>
    <cellStyle name="40% - Accent3 24 2 2" xfId="16122" xr:uid="{8C2231BF-8794-46E6-86D3-C8DBE2140CA0}"/>
    <cellStyle name="40% - Accent3 24 3" xfId="16123" xr:uid="{19391230-7D7D-4893-8EC2-F44B08B421A5}"/>
    <cellStyle name="40% - Accent3 25" xfId="16124" xr:uid="{E6A1E79E-1690-4B39-B868-F525C5387AFB}"/>
    <cellStyle name="40% - Accent3 25 2" xfId="16125" xr:uid="{C15B2C6B-B5C2-464A-8AE6-8F3E6CC22438}"/>
    <cellStyle name="40% - Accent3 26" xfId="16126" xr:uid="{4ADBC5CC-1C3C-443E-B4DC-5C49F28E6904}"/>
    <cellStyle name="40% - Accent3 3" xfId="1263" xr:uid="{00000000-0005-0000-0000-000011000000}"/>
    <cellStyle name="40% - Accent3 3 10" xfId="16128" xr:uid="{77FD7167-0976-44F0-8FE2-4CEB92686722}"/>
    <cellStyle name="40% - Accent3 3 10 2" xfId="16129" xr:uid="{8CAD06E9-9B0F-4429-BCAE-006297344026}"/>
    <cellStyle name="40% - Accent3 3 10 2 2" xfId="16130" xr:uid="{81B9D725-F8C7-4B66-9CA4-DCCB6C8731DF}"/>
    <cellStyle name="40% - Accent3 3 10 2 2 2" xfId="16131" xr:uid="{42880830-71B2-4CD7-8588-D1F68B0C7D45}"/>
    <cellStyle name="40% - Accent3 3 10 2 3" xfId="16132" xr:uid="{46159CD4-4AF9-438E-A39F-6FCBD386686A}"/>
    <cellStyle name="40% - Accent3 3 10 3" xfId="16133" xr:uid="{7238BE73-9431-4792-9043-0F6A741B8292}"/>
    <cellStyle name="40% - Accent3 3 10 3 2" xfId="16134" xr:uid="{8511ED77-E2DE-4C7F-92CB-EE26DA3A3CC8}"/>
    <cellStyle name="40% - Accent3 3 10 3 2 2" xfId="16135" xr:uid="{BD75A361-5C7E-4A97-9489-4DE990532064}"/>
    <cellStyle name="40% - Accent3 3 10 3 3" xfId="16136" xr:uid="{491F54B9-9085-4A34-AEE6-192EAD7F2948}"/>
    <cellStyle name="40% - Accent3 3 10 4" xfId="16137" xr:uid="{42A09FA5-B0B2-4A9F-AE67-2C71E6AFB955}"/>
    <cellStyle name="40% - Accent3 3 10 4 2" xfId="16138" xr:uid="{83680B04-C258-48B9-AB40-892D7E3F4153}"/>
    <cellStyle name="40% - Accent3 3 10 4 2 2" xfId="16139" xr:uid="{39416EC4-A0CE-4B33-A562-A2FF1FC30BF4}"/>
    <cellStyle name="40% - Accent3 3 10 4 3" xfId="16140" xr:uid="{20EB867B-3810-428C-B253-BA81E4C6E178}"/>
    <cellStyle name="40% - Accent3 3 10 5" xfId="16141" xr:uid="{0A51A338-9B55-423B-83A8-A74003029BB7}"/>
    <cellStyle name="40% - Accent3 3 10 5 2" xfId="16142" xr:uid="{F8DC5A81-83BF-4392-B9A3-398620F37E63}"/>
    <cellStyle name="40% - Accent3 3 10 6" xfId="16143" xr:uid="{63E66D87-84A4-43C3-B38C-54827BB996E2}"/>
    <cellStyle name="40% - Accent3 3 11" xfId="16144" xr:uid="{6150E38B-29AE-4522-BAF5-66A1C64B362C}"/>
    <cellStyle name="40% - Accent3 3 11 2" xfId="16145" xr:uid="{E96345EC-C079-4972-A6E2-5B2F1C0CD9C6}"/>
    <cellStyle name="40% - Accent3 3 11 2 2" xfId="16146" xr:uid="{5DE8BA13-5585-4FAF-B536-6F8FD20ED912}"/>
    <cellStyle name="40% - Accent3 3 11 3" xfId="16147" xr:uid="{393FE6A8-30F0-4173-ABF6-5D7878223C8B}"/>
    <cellStyle name="40% - Accent3 3 12" xfId="16148" xr:uid="{6B823C2F-1878-4C89-828F-676136D4002A}"/>
    <cellStyle name="40% - Accent3 3 12 2" xfId="16149" xr:uid="{D4B8D39D-97C2-4332-96B9-2B512DE52069}"/>
    <cellStyle name="40% - Accent3 3 12 2 2" xfId="16150" xr:uid="{DC419E1E-5750-4BF4-A1D0-F59CB7594287}"/>
    <cellStyle name="40% - Accent3 3 12 3" xfId="16151" xr:uid="{5D431781-60C4-4A1C-93E0-E70F8F78008A}"/>
    <cellStyle name="40% - Accent3 3 13" xfId="16152" xr:uid="{08CE4B90-604A-4BAB-A5B9-FA1DDAA9A67E}"/>
    <cellStyle name="40% - Accent3 3 13 2" xfId="16153" xr:uid="{38357178-DAA7-4E87-9A72-692162115704}"/>
    <cellStyle name="40% - Accent3 3 13 2 2" xfId="16154" xr:uid="{51A1EBDA-FEAF-4AC7-93E2-D4BF81C4CA3C}"/>
    <cellStyle name="40% - Accent3 3 13 3" xfId="16155" xr:uid="{01E5D0FB-3CC3-4D87-95D4-13407C011761}"/>
    <cellStyle name="40% - Accent3 3 14" xfId="16156" xr:uid="{3FD40774-5C23-472B-83DD-E6BF3A9F5F4E}"/>
    <cellStyle name="40% - Accent3 3 14 2" xfId="16157" xr:uid="{A12521EA-DDF7-47CB-AB39-22514AA2CCE8}"/>
    <cellStyle name="40% - Accent3 3 14 2 2" xfId="16158" xr:uid="{C5183FF7-F309-4D58-855B-3C48B813C54A}"/>
    <cellStyle name="40% - Accent3 3 14 3" xfId="16159" xr:uid="{62520ED6-85FC-4CF7-8836-D54825FA957F}"/>
    <cellStyle name="40% - Accent3 3 15" xfId="16160" xr:uid="{93042EDF-CBCF-439B-90B2-03F03B4BA946}"/>
    <cellStyle name="40% - Accent3 3 15 2" xfId="16161" xr:uid="{6307DC34-A4C4-4AD0-9203-F8519B206300}"/>
    <cellStyle name="40% - Accent3 3 16" xfId="16162" xr:uid="{D1C61593-E299-45C5-98F2-8287DCC4E7C0}"/>
    <cellStyle name="40% - Accent3 3 17" xfId="16127" xr:uid="{92F25753-0AF3-4CBF-87CD-95628F918911}"/>
    <cellStyle name="40% - Accent3 3 2" xfId="16163" xr:uid="{21047568-26E0-4050-9D0F-01EBA9D6F6BE}"/>
    <cellStyle name="40% - Accent3 3 2 2" xfId="16164" xr:uid="{0F9B9F72-D9FC-412B-B371-4FCAD82FD408}"/>
    <cellStyle name="40% - Accent3 3 2 2 2" xfId="16165" xr:uid="{A286DBA4-4605-4A5C-AADB-DD7B1874AE8B}"/>
    <cellStyle name="40% - Accent3 3 2 2 2 2" xfId="16166" xr:uid="{480A0B68-35E7-4C8A-B356-9BC1827B1E2E}"/>
    <cellStyle name="40% - Accent3 3 2 2 2 2 2" xfId="16167" xr:uid="{1CA884B4-0383-4BB6-8157-D80201E8AAC5}"/>
    <cellStyle name="40% - Accent3 3 2 2 2 2 2 2" xfId="16168" xr:uid="{326C186B-8F32-416C-9E6A-E6FBA77507ED}"/>
    <cellStyle name="40% - Accent3 3 2 2 2 2 3" xfId="16169" xr:uid="{6CB03FE0-7FCB-4554-B0C4-A9114DF9D844}"/>
    <cellStyle name="40% - Accent3 3 2 2 2 3" xfId="16170" xr:uid="{65A00936-CA5E-4883-8D6D-71ACAC9E73A8}"/>
    <cellStyle name="40% - Accent3 3 2 2 2 3 2" xfId="16171" xr:uid="{AF191252-807D-4384-8005-68C0D211BC18}"/>
    <cellStyle name="40% - Accent3 3 2 2 2 3 2 2" xfId="16172" xr:uid="{B3D17666-2783-4B83-A35D-B38130A92C50}"/>
    <cellStyle name="40% - Accent3 3 2 2 2 3 3" xfId="16173" xr:uid="{AB365197-DB76-4532-890D-132C15433D6F}"/>
    <cellStyle name="40% - Accent3 3 2 2 2 4" xfId="16174" xr:uid="{20B4AB50-2ED2-404F-B138-99AA73CDD9CA}"/>
    <cellStyle name="40% - Accent3 3 2 2 2 4 2" xfId="16175" xr:uid="{43822B67-5779-47D7-BE80-AE7C4B9A31F9}"/>
    <cellStyle name="40% - Accent3 3 2 2 2 4 2 2" xfId="16176" xr:uid="{E9AE5C71-3ECC-436D-850D-25E620C074C7}"/>
    <cellStyle name="40% - Accent3 3 2 2 2 4 3" xfId="16177" xr:uid="{25245A09-F231-44E6-94E6-0FA2CB8454A8}"/>
    <cellStyle name="40% - Accent3 3 2 2 2 5" xfId="16178" xr:uid="{664C93C2-F8AF-4FC9-9584-F626E927822F}"/>
    <cellStyle name="40% - Accent3 3 2 2 2 5 2" xfId="16179" xr:uid="{B27709F8-EC2E-4C12-BD9D-1AF6F8D74A80}"/>
    <cellStyle name="40% - Accent3 3 2 2 2 6" xfId="16180" xr:uid="{DAA98A6D-115D-4C91-803D-C29AF1818E4F}"/>
    <cellStyle name="40% - Accent3 3 2 2 3" xfId="16181" xr:uid="{A897AE56-067B-45F7-AEC5-8CF2B3BF5150}"/>
    <cellStyle name="40% - Accent3 3 2 2 3 2" xfId="16182" xr:uid="{7E919FF1-7123-4107-840F-4037042FD7AE}"/>
    <cellStyle name="40% - Accent3 3 2 2 3 2 2" xfId="16183" xr:uid="{C95B87C4-EC67-479E-B555-1DA10678DD5D}"/>
    <cellStyle name="40% - Accent3 3 2 2 3 3" xfId="16184" xr:uid="{39F5C080-AAEF-4301-8C36-B966E3C400C5}"/>
    <cellStyle name="40% - Accent3 3 2 2 4" xfId="16185" xr:uid="{409DA995-B0D2-44F3-AB66-6836839EB1F1}"/>
    <cellStyle name="40% - Accent3 3 2 2 4 2" xfId="16186" xr:uid="{876C4283-BC75-49FE-8803-5A2714517874}"/>
    <cellStyle name="40% - Accent3 3 2 2 4 2 2" xfId="16187" xr:uid="{7AB8A77F-A292-437F-A6B7-6F9D8C22CD83}"/>
    <cellStyle name="40% - Accent3 3 2 2 4 3" xfId="16188" xr:uid="{3FB8303B-5A96-436C-A9E5-1DDC26301213}"/>
    <cellStyle name="40% - Accent3 3 2 2 5" xfId="16189" xr:uid="{CF543716-42DB-4579-AA9C-830C95A1A613}"/>
    <cellStyle name="40% - Accent3 3 2 2 5 2" xfId="16190" xr:uid="{1FE2FD99-5572-4D9E-AC75-3FACF01FD722}"/>
    <cellStyle name="40% - Accent3 3 2 2 5 2 2" xfId="16191" xr:uid="{408112E8-C089-42C9-9EB8-377F84839DD8}"/>
    <cellStyle name="40% - Accent3 3 2 2 5 3" xfId="16192" xr:uid="{D4B9E2F8-CF9B-40E2-B6DE-95E54DD0DC3A}"/>
    <cellStyle name="40% - Accent3 3 2 2 6" xfId="16193" xr:uid="{459841FB-105C-4B9E-8205-4DA7036C2730}"/>
    <cellStyle name="40% - Accent3 3 2 2 6 2" xfId="16194" xr:uid="{D8BE3684-EB6E-4296-99C0-19198B140DD8}"/>
    <cellStyle name="40% - Accent3 3 2 2 7" xfId="16195" xr:uid="{FEB19C82-1254-4713-BDBD-7FDAA514329F}"/>
    <cellStyle name="40% - Accent3 3 2 3" xfId="16196" xr:uid="{035C2E39-D829-4C1F-9A87-6EB6DC5AA037}"/>
    <cellStyle name="40% - Accent3 3 2 3 2" xfId="16197" xr:uid="{863B83ED-9C90-446D-B8BA-787179D1E18B}"/>
    <cellStyle name="40% - Accent3 3 2 3 2 2" xfId="16198" xr:uid="{EABB4779-F359-4A5A-9D55-EAFB2A738A13}"/>
    <cellStyle name="40% - Accent3 3 2 3 2 2 2" xfId="16199" xr:uid="{0E6252A2-AF80-49A3-AE64-619A5E57704B}"/>
    <cellStyle name="40% - Accent3 3 2 3 2 3" xfId="16200" xr:uid="{EAF3560A-67C7-46F3-8B47-95884E9C6784}"/>
    <cellStyle name="40% - Accent3 3 2 3 3" xfId="16201" xr:uid="{DE318DF4-83DF-4027-8FB1-46558960EF69}"/>
    <cellStyle name="40% - Accent3 3 2 3 3 2" xfId="16202" xr:uid="{B67A617D-3E98-40B1-8FFB-62257290B795}"/>
    <cellStyle name="40% - Accent3 3 2 3 3 2 2" xfId="16203" xr:uid="{94D1F318-8B7A-4469-9DA3-97145339726C}"/>
    <cellStyle name="40% - Accent3 3 2 3 3 3" xfId="16204" xr:uid="{1038C7BC-B922-4E12-8CA0-143F95D26CF2}"/>
    <cellStyle name="40% - Accent3 3 2 3 4" xfId="16205" xr:uid="{A57BE4BB-877D-4EEB-B677-BA3F94ECF368}"/>
    <cellStyle name="40% - Accent3 3 2 3 4 2" xfId="16206" xr:uid="{9BB1C33A-64A3-4065-9C3A-C3F58FFC08B7}"/>
    <cellStyle name="40% - Accent3 3 2 3 4 2 2" xfId="16207" xr:uid="{C696A8D2-2257-4D23-B710-88D1D7ED12C5}"/>
    <cellStyle name="40% - Accent3 3 2 3 4 3" xfId="16208" xr:uid="{C1CB54AF-0011-4E49-B901-DE74D497FB87}"/>
    <cellStyle name="40% - Accent3 3 2 3 5" xfId="16209" xr:uid="{3EC2F87C-3FEF-421D-9AEF-A5397D204E8A}"/>
    <cellStyle name="40% - Accent3 3 2 3 5 2" xfId="16210" xr:uid="{960CD39E-E9BA-45A3-89C7-33E5D8695A14}"/>
    <cellStyle name="40% - Accent3 3 2 3 6" xfId="16211" xr:uid="{80C27625-B717-4E78-9B63-5CEC77C86C2A}"/>
    <cellStyle name="40% - Accent3 3 2 4" xfId="16212" xr:uid="{154D8184-2549-41DB-91A3-CA8A2E986AFD}"/>
    <cellStyle name="40% - Accent3 3 2 4 2" xfId="16213" xr:uid="{0694811C-A9B7-46F8-8803-B4F742F644B7}"/>
    <cellStyle name="40% - Accent3 3 2 4 2 2" xfId="16214" xr:uid="{E078497C-C5EF-460B-AA44-4007813F8944}"/>
    <cellStyle name="40% - Accent3 3 2 4 3" xfId="16215" xr:uid="{777164B6-B9F5-47B5-A332-714015B8CB1D}"/>
    <cellStyle name="40% - Accent3 3 2 5" xfId="16216" xr:uid="{512C0F19-CD70-47CE-AA2C-92684369ACBB}"/>
    <cellStyle name="40% - Accent3 3 2 5 2" xfId="16217" xr:uid="{D14B09AA-129D-48E0-AE33-1C6921D1109E}"/>
    <cellStyle name="40% - Accent3 3 2 5 2 2" xfId="16218" xr:uid="{92804A24-51F3-4B07-97DD-D03BB01A04D2}"/>
    <cellStyle name="40% - Accent3 3 2 5 3" xfId="16219" xr:uid="{CDD04A34-891A-4F5E-9E0B-67CC691D205F}"/>
    <cellStyle name="40% - Accent3 3 2 6" xfId="16220" xr:uid="{A383283C-C347-4B2C-B5BD-6FE1505192EF}"/>
    <cellStyle name="40% - Accent3 3 2 6 2" xfId="16221" xr:uid="{C9F4C912-75AC-4B9B-A442-A787E663B4FF}"/>
    <cellStyle name="40% - Accent3 3 2 6 2 2" xfId="16222" xr:uid="{7677D6FC-4614-49F6-9E48-F0D8F4B7F870}"/>
    <cellStyle name="40% - Accent3 3 2 6 3" xfId="16223" xr:uid="{1EBA8A5B-BFC6-40DA-87E6-4F5F603ADD9F}"/>
    <cellStyle name="40% - Accent3 3 2 7" xfId="16224" xr:uid="{040E26C1-3173-4895-99B8-4B1A4E740EE2}"/>
    <cellStyle name="40% - Accent3 3 2 7 2" xfId="16225" xr:uid="{9E915CF6-FA5B-4032-9563-4C623C94FC5B}"/>
    <cellStyle name="40% - Accent3 3 2 8" xfId="16226" xr:uid="{21E17058-3E99-4C79-9379-B03AAA5BAE08}"/>
    <cellStyle name="40% - Accent3 3 3" xfId="16227" xr:uid="{C23CC399-F990-40C0-85FC-CB88319497B2}"/>
    <cellStyle name="40% - Accent3 3 3 2" xfId="16228" xr:uid="{505198AB-133F-4EC8-9E40-9F62832FD909}"/>
    <cellStyle name="40% - Accent3 3 3 2 2" xfId="16229" xr:uid="{69B1594A-A4A2-4647-B34C-E3EEE7862E0A}"/>
    <cellStyle name="40% - Accent3 3 3 2 2 2" xfId="16230" xr:uid="{3E96335F-381E-49D7-A87E-A83743DA81F0}"/>
    <cellStyle name="40% - Accent3 3 3 2 2 2 2" xfId="16231" xr:uid="{CD6C45AD-84F3-452F-9DCA-D776344CD1B4}"/>
    <cellStyle name="40% - Accent3 3 3 2 2 2 2 2" xfId="16232" xr:uid="{E840D0BE-7732-48B2-9A4E-EF707F99611F}"/>
    <cellStyle name="40% - Accent3 3 3 2 2 2 3" xfId="16233" xr:uid="{07B4EB90-9AA0-4704-BB7A-FA72F146A7B4}"/>
    <cellStyle name="40% - Accent3 3 3 2 2 3" xfId="16234" xr:uid="{4022E76F-C822-46A9-A508-C14BAE6B7E0F}"/>
    <cellStyle name="40% - Accent3 3 3 2 2 3 2" xfId="16235" xr:uid="{083C70A5-0FE6-45CB-A8A2-D6413E39E2BC}"/>
    <cellStyle name="40% - Accent3 3 3 2 2 3 2 2" xfId="16236" xr:uid="{CAC1DF8D-E1AF-4276-B9DF-F2BA1F4E0E65}"/>
    <cellStyle name="40% - Accent3 3 3 2 2 3 3" xfId="16237" xr:uid="{DA292FA2-6883-4E52-846D-00AF74B1B8D9}"/>
    <cellStyle name="40% - Accent3 3 3 2 2 4" xfId="16238" xr:uid="{CD3632A3-42E2-4317-8AFD-AAD964EF4E07}"/>
    <cellStyle name="40% - Accent3 3 3 2 2 4 2" xfId="16239" xr:uid="{8CE21FB3-D1D5-4DCE-B6BD-ED3268AA9306}"/>
    <cellStyle name="40% - Accent3 3 3 2 2 4 2 2" xfId="16240" xr:uid="{D24169D6-490A-4EB9-AE7A-7FA397BB19B6}"/>
    <cellStyle name="40% - Accent3 3 3 2 2 4 3" xfId="16241" xr:uid="{DB838960-084D-480F-A860-60EA4FBEDF01}"/>
    <cellStyle name="40% - Accent3 3 3 2 2 5" xfId="16242" xr:uid="{FED1CA4A-0E10-4EFA-A600-A7983FC474C6}"/>
    <cellStyle name="40% - Accent3 3 3 2 2 5 2" xfId="16243" xr:uid="{C025008C-CDB5-4892-9238-C14BCF3F7FB0}"/>
    <cellStyle name="40% - Accent3 3 3 2 2 6" xfId="16244" xr:uid="{D780924C-1CE8-4E1F-A0D5-2F2ECD8949DD}"/>
    <cellStyle name="40% - Accent3 3 3 2 3" xfId="16245" xr:uid="{1CB8F208-6A46-4EEA-A4D7-5F49094C03A0}"/>
    <cellStyle name="40% - Accent3 3 3 2 3 2" xfId="16246" xr:uid="{908F4472-17A6-408E-A70B-FC76CA369E0F}"/>
    <cellStyle name="40% - Accent3 3 3 2 3 2 2" xfId="16247" xr:uid="{70A35F8F-DFCF-44E1-9A1F-160D5D27B15E}"/>
    <cellStyle name="40% - Accent3 3 3 2 3 3" xfId="16248" xr:uid="{BC530AEE-D573-4FCD-9787-4CF4EF14AD11}"/>
    <cellStyle name="40% - Accent3 3 3 2 4" xfId="16249" xr:uid="{65BDF710-9BA0-405D-83CA-44783FF613F0}"/>
    <cellStyle name="40% - Accent3 3 3 2 4 2" xfId="16250" xr:uid="{B8A06B5B-CB82-49F7-8553-87079C7E348E}"/>
    <cellStyle name="40% - Accent3 3 3 2 4 2 2" xfId="16251" xr:uid="{ED28589A-18B4-40A1-87A8-1028033C7D16}"/>
    <cellStyle name="40% - Accent3 3 3 2 4 3" xfId="16252" xr:uid="{DEEF7BDE-1612-493A-A94B-0300FEDF9F42}"/>
    <cellStyle name="40% - Accent3 3 3 2 5" xfId="16253" xr:uid="{9EB59D1F-90CA-405B-B0EE-0D75152598CB}"/>
    <cellStyle name="40% - Accent3 3 3 2 5 2" xfId="16254" xr:uid="{6CB5A4AC-3689-4A45-A619-BAF4865AEC67}"/>
    <cellStyle name="40% - Accent3 3 3 2 5 2 2" xfId="16255" xr:uid="{C9102A2A-DD9B-4D30-9BE8-E994C51014A6}"/>
    <cellStyle name="40% - Accent3 3 3 2 5 3" xfId="16256" xr:uid="{E2F36D15-7324-42B2-933D-132B6D94F25A}"/>
    <cellStyle name="40% - Accent3 3 3 2 6" xfId="16257" xr:uid="{194C89DC-2F95-4BBF-9421-9774C9D03B98}"/>
    <cellStyle name="40% - Accent3 3 3 2 6 2" xfId="16258" xr:uid="{5DC093F4-6560-495F-844A-828DAA6086CD}"/>
    <cellStyle name="40% - Accent3 3 3 2 7" xfId="16259" xr:uid="{D3F331D9-9CDF-4AE4-A29C-7E4AB7DDCE47}"/>
    <cellStyle name="40% - Accent3 3 3 3" xfId="16260" xr:uid="{7874D67D-DED8-4066-A62D-00804EAC2EE7}"/>
    <cellStyle name="40% - Accent3 3 3 3 2" xfId="16261" xr:uid="{5AF1D579-6B07-4357-B5B6-79113B9916EF}"/>
    <cellStyle name="40% - Accent3 3 3 3 2 2" xfId="16262" xr:uid="{D9FD70C7-AA4C-444C-A94B-FF459CCA2FBB}"/>
    <cellStyle name="40% - Accent3 3 3 3 2 2 2" xfId="16263" xr:uid="{2276B6FB-6783-4D28-A741-3990CA48EB3D}"/>
    <cellStyle name="40% - Accent3 3 3 3 2 3" xfId="16264" xr:uid="{6AC125D0-873E-4F0A-9ABA-F09C045754FF}"/>
    <cellStyle name="40% - Accent3 3 3 3 3" xfId="16265" xr:uid="{79C4514A-DB73-486E-A721-2EE22A98618D}"/>
    <cellStyle name="40% - Accent3 3 3 3 3 2" xfId="16266" xr:uid="{032A84A7-9384-4652-ACDB-C480A40F7EFD}"/>
    <cellStyle name="40% - Accent3 3 3 3 3 2 2" xfId="16267" xr:uid="{D96963A0-084F-45CA-B15C-DA1BA46FF73C}"/>
    <cellStyle name="40% - Accent3 3 3 3 3 3" xfId="16268" xr:uid="{811D803A-20C4-4E44-8C0B-E21E4C46C819}"/>
    <cellStyle name="40% - Accent3 3 3 3 4" xfId="16269" xr:uid="{91BAC401-BFEC-4C4C-9E49-CFEC133577F6}"/>
    <cellStyle name="40% - Accent3 3 3 3 4 2" xfId="16270" xr:uid="{0188B437-627C-4F05-9B59-781DB5F1BAEB}"/>
    <cellStyle name="40% - Accent3 3 3 3 4 2 2" xfId="16271" xr:uid="{8CD6A972-438E-4915-BFE8-E1392672AAB4}"/>
    <cellStyle name="40% - Accent3 3 3 3 4 3" xfId="16272" xr:uid="{880634C1-3145-4CA5-B4FF-202E9A211A7E}"/>
    <cellStyle name="40% - Accent3 3 3 3 5" xfId="16273" xr:uid="{C0FA1DD8-1B42-4EAE-BD85-94686DF9248F}"/>
    <cellStyle name="40% - Accent3 3 3 3 5 2" xfId="16274" xr:uid="{A23D9307-8406-4587-B530-140A2B3C1F4D}"/>
    <cellStyle name="40% - Accent3 3 3 3 6" xfId="16275" xr:uid="{38135D6E-1A24-405C-8414-83E17AC00183}"/>
    <cellStyle name="40% - Accent3 3 3 4" xfId="16276" xr:uid="{0B9FAFBF-F1BD-4B04-B276-E5636F7B38B5}"/>
    <cellStyle name="40% - Accent3 3 3 4 2" xfId="16277" xr:uid="{368C9AE1-D613-44EE-8196-621417B3F79D}"/>
    <cellStyle name="40% - Accent3 3 3 4 2 2" xfId="16278" xr:uid="{FC0A1BB5-FA66-455B-8C7D-DEE62B94B2D3}"/>
    <cellStyle name="40% - Accent3 3 3 4 3" xfId="16279" xr:uid="{646F9EBE-6616-4D23-B5AF-F2DF75588778}"/>
    <cellStyle name="40% - Accent3 3 3 5" xfId="16280" xr:uid="{D484F5DD-D287-4902-89CA-2A13E4BD5D02}"/>
    <cellStyle name="40% - Accent3 3 3 5 2" xfId="16281" xr:uid="{32762D44-1F22-4A3B-BB5B-A3AB4C7C3339}"/>
    <cellStyle name="40% - Accent3 3 3 5 2 2" xfId="16282" xr:uid="{C382AD1A-455E-4FA7-9B67-2ED085070BE8}"/>
    <cellStyle name="40% - Accent3 3 3 5 3" xfId="16283" xr:uid="{B3093474-F41F-4F2D-9E95-32FBFEB815E8}"/>
    <cellStyle name="40% - Accent3 3 3 6" xfId="16284" xr:uid="{06870165-D874-4114-AF72-4C0E6E0C0A74}"/>
    <cellStyle name="40% - Accent3 3 3 6 2" xfId="16285" xr:uid="{E129C18D-35A5-4EAA-8A6E-E92C0024A1C7}"/>
    <cellStyle name="40% - Accent3 3 3 6 2 2" xfId="16286" xr:uid="{5FDF56D4-D397-42C1-AA9C-AC629814BA38}"/>
    <cellStyle name="40% - Accent3 3 3 6 3" xfId="16287" xr:uid="{F8CBECE7-9A5C-4880-94F1-19D81D18BC49}"/>
    <cellStyle name="40% - Accent3 3 3 7" xfId="16288" xr:uid="{AC539581-DE56-4A73-A94F-4E7709A1791E}"/>
    <cellStyle name="40% - Accent3 3 3 7 2" xfId="16289" xr:uid="{2066CA42-C7BC-41BE-912E-DFCB83F5B6BD}"/>
    <cellStyle name="40% - Accent3 3 3 8" xfId="16290" xr:uid="{CC590CAB-183E-4899-B425-1483C1C34130}"/>
    <cellStyle name="40% - Accent3 3 4" xfId="16291" xr:uid="{5A9D9255-29EF-46B9-BD73-EEE6801F6D48}"/>
    <cellStyle name="40% - Accent3 3 4 2" xfId="16292" xr:uid="{4B0C8A3B-04F9-4A05-BB57-69D16713F7FE}"/>
    <cellStyle name="40% - Accent3 3 4 2 2" xfId="16293" xr:uid="{D71D1640-AE52-4FA7-A924-350126B3E6D4}"/>
    <cellStyle name="40% - Accent3 3 4 2 2 2" xfId="16294" xr:uid="{5BD3D45E-1872-4231-B224-893D063543CE}"/>
    <cellStyle name="40% - Accent3 3 4 2 2 2 2" xfId="16295" xr:uid="{93D7AF1F-1F8B-4D7D-8969-E750EF716C9A}"/>
    <cellStyle name="40% - Accent3 3 4 2 2 3" xfId="16296" xr:uid="{53450797-A31F-47F5-8E9E-2F2DBCFF170B}"/>
    <cellStyle name="40% - Accent3 3 4 2 3" xfId="16297" xr:uid="{65722AF3-7450-4217-85B0-D570E8287C97}"/>
    <cellStyle name="40% - Accent3 3 4 2 3 2" xfId="16298" xr:uid="{D9AE345A-B09C-41E7-A256-4C04952EAF33}"/>
    <cellStyle name="40% - Accent3 3 4 2 3 2 2" xfId="16299" xr:uid="{39AB8E80-0CEE-4D10-8212-3CFEB9257074}"/>
    <cellStyle name="40% - Accent3 3 4 2 3 3" xfId="16300" xr:uid="{739FE6AA-B3E5-469B-AB40-61D8BCC24A0F}"/>
    <cellStyle name="40% - Accent3 3 4 2 4" xfId="16301" xr:uid="{4740A3C3-5386-4661-8164-FE8D0B40F820}"/>
    <cellStyle name="40% - Accent3 3 4 2 4 2" xfId="16302" xr:uid="{B67C240E-FB3C-4267-B9DD-7B0A3E93DD7A}"/>
    <cellStyle name="40% - Accent3 3 4 2 4 2 2" xfId="16303" xr:uid="{2B05CF12-7C48-40E7-9BFC-871849760AD9}"/>
    <cellStyle name="40% - Accent3 3 4 2 4 3" xfId="16304" xr:uid="{D8FF9ACD-0063-4355-92F8-E12B84944AF2}"/>
    <cellStyle name="40% - Accent3 3 4 2 5" xfId="16305" xr:uid="{206FE691-8A7B-4D28-8FE3-62DB115057B5}"/>
    <cellStyle name="40% - Accent3 3 4 2 5 2" xfId="16306" xr:uid="{39E5BC8F-5260-42C6-B23C-0BE4096A1CD1}"/>
    <cellStyle name="40% - Accent3 3 4 2 6" xfId="16307" xr:uid="{AF241703-3764-4FCB-8C59-228ED7C6C66A}"/>
    <cellStyle name="40% - Accent3 3 4 3" xfId="16308" xr:uid="{D1D1603C-35C0-4A9C-8288-EE68D63DD8CD}"/>
    <cellStyle name="40% - Accent3 3 4 3 2" xfId="16309" xr:uid="{80EE6D1A-D99E-4E71-97CC-A4060D7B6B3B}"/>
    <cellStyle name="40% - Accent3 3 4 3 2 2" xfId="16310" xr:uid="{1F296605-B390-4B96-833C-CEADB6C72575}"/>
    <cellStyle name="40% - Accent3 3 4 3 3" xfId="16311" xr:uid="{01AE80F0-4AF6-41DD-A702-B675D832FC1A}"/>
    <cellStyle name="40% - Accent3 3 4 4" xfId="16312" xr:uid="{9EFA8776-3C49-41B2-816F-702EEE1A9D74}"/>
    <cellStyle name="40% - Accent3 3 4 4 2" xfId="16313" xr:uid="{9D59C706-2394-4135-A3B4-BABA37CF21AC}"/>
    <cellStyle name="40% - Accent3 3 4 4 2 2" xfId="16314" xr:uid="{5D26B61A-B07D-42C1-BC8D-F5CC79477E61}"/>
    <cellStyle name="40% - Accent3 3 4 4 3" xfId="16315" xr:uid="{898321E4-073C-4B32-9322-D2B896C3754E}"/>
    <cellStyle name="40% - Accent3 3 4 5" xfId="16316" xr:uid="{5604952A-0CD3-4DD4-8089-1C8BD994E056}"/>
    <cellStyle name="40% - Accent3 3 4 5 2" xfId="16317" xr:uid="{346AFDC7-9984-4EB7-BB3C-1E1A92C0F39B}"/>
    <cellStyle name="40% - Accent3 3 4 5 2 2" xfId="16318" xr:uid="{24655B18-52CB-4B9C-A08F-82B185FEDA81}"/>
    <cellStyle name="40% - Accent3 3 4 5 3" xfId="16319" xr:uid="{9BC12434-486B-4E39-9EC4-5774FC38EBDE}"/>
    <cellStyle name="40% - Accent3 3 4 6" xfId="16320" xr:uid="{07589B03-F3AE-42EB-BB1F-9B537FAE1FD3}"/>
    <cellStyle name="40% - Accent3 3 4 6 2" xfId="16321" xr:uid="{FF819A44-C8BB-475C-B028-8942908B49BB}"/>
    <cellStyle name="40% - Accent3 3 4 7" xfId="16322" xr:uid="{26CE2BD7-DF5A-4674-A0BD-37A8587DBEFE}"/>
    <cellStyle name="40% - Accent3 3 5" xfId="16323" xr:uid="{A77FEBD6-B8F6-4000-B60A-725818C3F132}"/>
    <cellStyle name="40% - Accent3 3 5 2" xfId="16324" xr:uid="{1D8E3CA8-ED4C-4AD3-87FA-EEB797DD2609}"/>
    <cellStyle name="40% - Accent3 3 5 2 2" xfId="16325" xr:uid="{F762053E-0106-4BA0-8DB9-B9EF3603077F}"/>
    <cellStyle name="40% - Accent3 3 5 2 2 2" xfId="16326" xr:uid="{F043E505-BED5-4062-AABD-F71896C85450}"/>
    <cellStyle name="40% - Accent3 3 5 2 2 2 2" xfId="16327" xr:uid="{8ED8B0BD-4C83-471F-9E23-58146683FC52}"/>
    <cellStyle name="40% - Accent3 3 5 2 2 3" xfId="16328" xr:uid="{6B43287E-692D-4DD5-8407-C8DEDB67D01C}"/>
    <cellStyle name="40% - Accent3 3 5 2 3" xfId="16329" xr:uid="{2C198CEB-5C0F-40B0-8060-289C3E0766C0}"/>
    <cellStyle name="40% - Accent3 3 5 2 3 2" xfId="16330" xr:uid="{39BD3A8E-8F5C-4E67-BC3B-78ED62394D02}"/>
    <cellStyle name="40% - Accent3 3 5 2 3 2 2" xfId="16331" xr:uid="{BDF34119-CF7A-4F27-B9CC-78E3AD75E464}"/>
    <cellStyle name="40% - Accent3 3 5 2 3 3" xfId="16332" xr:uid="{D4685E5C-C499-4C4A-8BF5-AED9091E2974}"/>
    <cellStyle name="40% - Accent3 3 5 2 4" xfId="16333" xr:uid="{5DF3591A-F3FB-4B50-9EF6-9F068937DB84}"/>
    <cellStyle name="40% - Accent3 3 5 2 4 2" xfId="16334" xr:uid="{37C9779D-61A5-47DF-AE11-41D3330FCA1F}"/>
    <cellStyle name="40% - Accent3 3 5 2 4 2 2" xfId="16335" xr:uid="{67DBD4F7-F0D7-4ACD-9E38-EE9A8B502F77}"/>
    <cellStyle name="40% - Accent3 3 5 2 4 3" xfId="16336" xr:uid="{6EAB1B64-E3D1-4F46-913A-0A1D1D058135}"/>
    <cellStyle name="40% - Accent3 3 5 2 5" xfId="16337" xr:uid="{5734FB64-2BF6-4AE3-97B2-EA36D101A53D}"/>
    <cellStyle name="40% - Accent3 3 5 2 5 2" xfId="16338" xr:uid="{F22C8476-E8D5-4C8C-AFA5-603FC5461A1C}"/>
    <cellStyle name="40% - Accent3 3 5 2 6" xfId="16339" xr:uid="{FCB983C1-8163-4C58-BE9E-FD3E4EF69161}"/>
    <cellStyle name="40% - Accent3 3 5 3" xfId="16340" xr:uid="{82DD8269-4E21-446C-8F83-9685795752CD}"/>
    <cellStyle name="40% - Accent3 3 5 3 2" xfId="16341" xr:uid="{DF0143E6-D47C-40BF-AADA-46868716FABF}"/>
    <cellStyle name="40% - Accent3 3 5 3 2 2" xfId="16342" xr:uid="{8476150C-DC44-4289-A067-D506603806E9}"/>
    <cellStyle name="40% - Accent3 3 5 3 3" xfId="16343" xr:uid="{BD6186BD-C13E-42AC-8DE4-59D3F4EEDC4C}"/>
    <cellStyle name="40% - Accent3 3 5 4" xfId="16344" xr:uid="{BD248DC5-1005-44D4-9774-7279F59D9B37}"/>
    <cellStyle name="40% - Accent3 3 5 4 2" xfId="16345" xr:uid="{DCF34D67-5E4F-4FB1-8E9E-AD519DD51556}"/>
    <cellStyle name="40% - Accent3 3 5 4 2 2" xfId="16346" xr:uid="{563DBAC3-2280-4AA1-9A11-076732713326}"/>
    <cellStyle name="40% - Accent3 3 5 4 3" xfId="16347" xr:uid="{BA0417E6-CDC7-4E34-A5AC-AFBB3330C8D1}"/>
    <cellStyle name="40% - Accent3 3 5 5" xfId="16348" xr:uid="{45241D5A-8D57-4539-98A4-019D0B8F26CE}"/>
    <cellStyle name="40% - Accent3 3 5 5 2" xfId="16349" xr:uid="{B57E1036-590C-4F71-B1BE-871E533179A9}"/>
    <cellStyle name="40% - Accent3 3 5 5 2 2" xfId="16350" xr:uid="{38973101-94C4-46D0-BEA2-3467CB8C4433}"/>
    <cellStyle name="40% - Accent3 3 5 5 3" xfId="16351" xr:uid="{D6530DCB-2052-476A-A255-381EF40FFB26}"/>
    <cellStyle name="40% - Accent3 3 5 6" xfId="16352" xr:uid="{C856F81E-9A1C-46CD-BFC5-4BCCF87C3529}"/>
    <cellStyle name="40% - Accent3 3 5 6 2" xfId="16353" xr:uid="{818ACBED-F049-44A9-851C-A63E2BC43341}"/>
    <cellStyle name="40% - Accent3 3 5 7" xfId="16354" xr:uid="{A39F6CB7-F5AC-49F7-A877-8C2A86DEDC11}"/>
    <cellStyle name="40% - Accent3 3 6" xfId="16355" xr:uid="{4DABAEC1-0A3B-4DC2-900E-5834233B944C}"/>
    <cellStyle name="40% - Accent3 3 6 2" xfId="16356" xr:uid="{BBB1D6B8-95FB-40B4-86B4-EEF90B26D924}"/>
    <cellStyle name="40% - Accent3 3 6 2 2" xfId="16357" xr:uid="{9B9BC00A-9D69-415F-8FCF-33F77B94BB16}"/>
    <cellStyle name="40% - Accent3 3 6 2 2 2" xfId="16358" xr:uid="{5A34DFBE-95B9-4062-8487-C7548D55FE6A}"/>
    <cellStyle name="40% - Accent3 3 6 2 3" xfId="16359" xr:uid="{F5E25189-B6B9-4BCD-9B34-7C8076E4D011}"/>
    <cellStyle name="40% - Accent3 3 6 3" xfId="16360" xr:uid="{3614E75F-EE6B-481B-8B68-35DC72CBE27E}"/>
    <cellStyle name="40% - Accent3 3 6 3 2" xfId="16361" xr:uid="{89FA84DA-2E2F-44D7-8282-2B0D92509179}"/>
    <cellStyle name="40% - Accent3 3 6 3 2 2" xfId="16362" xr:uid="{14FBCD54-898D-4C56-8092-D2580F8C4DF9}"/>
    <cellStyle name="40% - Accent3 3 6 3 3" xfId="16363" xr:uid="{D1F2089C-A2A9-4305-A193-29F7F74270AE}"/>
    <cellStyle name="40% - Accent3 3 6 4" xfId="16364" xr:uid="{7D60B7F4-2FC5-48D7-9ADE-EC734E7D5119}"/>
    <cellStyle name="40% - Accent3 3 6 4 2" xfId="16365" xr:uid="{A3167543-7021-47E5-867C-83464EDE08DB}"/>
    <cellStyle name="40% - Accent3 3 6 4 2 2" xfId="16366" xr:uid="{6E375E53-D3E3-4564-B952-65682415C792}"/>
    <cellStyle name="40% - Accent3 3 6 4 3" xfId="16367" xr:uid="{445C8007-C450-4ADA-8B31-74C5DFA0B0EE}"/>
    <cellStyle name="40% - Accent3 3 6 5" xfId="16368" xr:uid="{D7622CB8-508E-4C04-9629-F7F087361997}"/>
    <cellStyle name="40% - Accent3 3 6 5 2" xfId="16369" xr:uid="{77047E5F-0B00-43A0-B0FB-BE085C241767}"/>
    <cellStyle name="40% - Accent3 3 6 6" xfId="16370" xr:uid="{06BB2502-3730-4D40-99D0-317788383014}"/>
    <cellStyle name="40% - Accent3 3 7" xfId="16371" xr:uid="{AF1240A9-27AD-4731-BA18-30902844C401}"/>
    <cellStyle name="40% - Accent3 3 7 2" xfId="16372" xr:uid="{6E9269FF-3872-4F8B-9502-19F292030058}"/>
    <cellStyle name="40% - Accent3 3 7 2 2" xfId="16373" xr:uid="{8E2F3CD3-DEE1-4411-8052-E6B9BDB2425B}"/>
    <cellStyle name="40% - Accent3 3 7 2 2 2" xfId="16374" xr:uid="{A9E82C69-D04E-4A1C-A749-8F584D43776C}"/>
    <cellStyle name="40% - Accent3 3 7 2 3" xfId="16375" xr:uid="{2254192F-4523-40FE-B4ED-EB5132941B3C}"/>
    <cellStyle name="40% - Accent3 3 7 3" xfId="16376" xr:uid="{65E3423E-64A0-4341-9ABE-9297F0584037}"/>
    <cellStyle name="40% - Accent3 3 7 3 2" xfId="16377" xr:uid="{70CF7B87-C067-4907-9742-055CA268E092}"/>
    <cellStyle name="40% - Accent3 3 7 3 2 2" xfId="16378" xr:uid="{4ED6B255-4A89-4884-9BF5-472750204C2D}"/>
    <cellStyle name="40% - Accent3 3 7 3 3" xfId="16379" xr:uid="{3CA1B186-02E2-4ACC-B096-E31541B8C74F}"/>
    <cellStyle name="40% - Accent3 3 7 4" xfId="16380" xr:uid="{E3C321C0-DA0D-4CFE-A620-257F7B0AD207}"/>
    <cellStyle name="40% - Accent3 3 7 4 2" xfId="16381" xr:uid="{4FEB1974-71D4-4655-8CE4-74D4FE984659}"/>
    <cellStyle name="40% - Accent3 3 7 4 2 2" xfId="16382" xr:uid="{652B6E2C-4C3C-444C-9560-5DEA89B63490}"/>
    <cellStyle name="40% - Accent3 3 7 4 3" xfId="16383" xr:uid="{0FCA054E-D526-459E-A4EA-FF802A448BF6}"/>
    <cellStyle name="40% - Accent3 3 7 5" xfId="16384" xr:uid="{248131B6-54C9-4F70-8A5B-5D9454462766}"/>
    <cellStyle name="40% - Accent3 3 7 5 2" xfId="16385" xr:uid="{ACE74C2D-AA84-40BC-BB0D-31D68BA60A08}"/>
    <cellStyle name="40% - Accent3 3 7 6" xfId="16386" xr:uid="{EA498EBE-F89A-4AE2-B48D-89CC71EFB7E8}"/>
    <cellStyle name="40% - Accent3 3 8" xfId="16387" xr:uid="{BFC3C839-67FA-41C2-A2E1-3FC413AB27ED}"/>
    <cellStyle name="40% - Accent3 3 8 2" xfId="16388" xr:uid="{DDCBFFAF-F723-478F-9F71-4EE4C4FF466D}"/>
    <cellStyle name="40% - Accent3 3 8 2 2" xfId="16389" xr:uid="{273F21B6-3319-4778-9CF2-A1980056545F}"/>
    <cellStyle name="40% - Accent3 3 8 2 2 2" xfId="16390" xr:uid="{EA9C6D89-78E1-4389-A5FF-5ED12F48C267}"/>
    <cellStyle name="40% - Accent3 3 8 2 3" xfId="16391" xr:uid="{62398561-C636-4F1A-ACFF-A7CA6541E3DA}"/>
    <cellStyle name="40% - Accent3 3 8 3" xfId="16392" xr:uid="{25F63944-0795-4FF4-9E0B-04CBD8DE83B9}"/>
    <cellStyle name="40% - Accent3 3 8 3 2" xfId="16393" xr:uid="{3FE4BA1A-26FD-4329-8C0A-A3D1F25EED8C}"/>
    <cellStyle name="40% - Accent3 3 8 3 2 2" xfId="16394" xr:uid="{B3F2146E-2BEC-4A2F-8357-CFD20901DE24}"/>
    <cellStyle name="40% - Accent3 3 8 3 3" xfId="16395" xr:uid="{4DCBB489-C712-4E09-9A49-9AEEB958D8B4}"/>
    <cellStyle name="40% - Accent3 3 8 4" xfId="16396" xr:uid="{9E3FC581-0992-4BC4-B15A-FCF5AFE8E424}"/>
    <cellStyle name="40% - Accent3 3 8 4 2" xfId="16397" xr:uid="{FE49CC83-5947-4D94-9CBF-1D2BA529BF6F}"/>
    <cellStyle name="40% - Accent3 3 8 4 2 2" xfId="16398" xr:uid="{8D0020AD-4107-43E7-A659-0CF2BD9030BF}"/>
    <cellStyle name="40% - Accent3 3 8 4 3" xfId="16399" xr:uid="{F86FC2A0-CF24-436F-8F40-7C3C978BA6DB}"/>
    <cellStyle name="40% - Accent3 3 8 5" xfId="16400" xr:uid="{757B5F27-C156-4533-80C0-A7674279C65C}"/>
    <cellStyle name="40% - Accent3 3 8 5 2" xfId="16401" xr:uid="{146AEAA5-1BFB-4538-9701-01BE98AC0E69}"/>
    <cellStyle name="40% - Accent3 3 8 6" xfId="16402" xr:uid="{D20E7713-23D8-4902-B761-CD05C666112C}"/>
    <cellStyle name="40% - Accent3 3 9" xfId="16403" xr:uid="{6EE850D3-A0E0-482B-BD2C-148ED5571161}"/>
    <cellStyle name="40% - Accent3 3 9 2" xfId="16404" xr:uid="{D978ED6D-0BFA-4B5C-8742-E77E087DD274}"/>
    <cellStyle name="40% - Accent3 3 9 2 2" xfId="16405" xr:uid="{42010E50-095D-4025-AA3A-E1091B6062A5}"/>
    <cellStyle name="40% - Accent3 3 9 2 2 2" xfId="16406" xr:uid="{DCDAF2CC-8C4C-45E7-B584-41531719454D}"/>
    <cellStyle name="40% - Accent3 3 9 2 3" xfId="16407" xr:uid="{9A3EA4CB-D881-42DE-BEC8-5C737FB06495}"/>
    <cellStyle name="40% - Accent3 3 9 3" xfId="16408" xr:uid="{7BFE6F88-3242-497B-A814-46A788A07F46}"/>
    <cellStyle name="40% - Accent3 3 9 3 2" xfId="16409" xr:uid="{C1FD888D-A655-4D05-BE4B-7096B399BA0D}"/>
    <cellStyle name="40% - Accent3 3 9 3 2 2" xfId="16410" xr:uid="{7F13966F-B5EE-4A49-9265-9982BB84CBE6}"/>
    <cellStyle name="40% - Accent3 3 9 3 3" xfId="16411" xr:uid="{6420E74B-6997-466D-A3A0-10CA73DC6D4A}"/>
    <cellStyle name="40% - Accent3 3 9 4" xfId="16412" xr:uid="{F77A06EA-C2A5-4E95-AF64-E331879F5178}"/>
    <cellStyle name="40% - Accent3 3 9 4 2" xfId="16413" xr:uid="{AAB77C7D-CEA2-405E-95FD-A7D4E400BDEB}"/>
    <cellStyle name="40% - Accent3 3 9 4 2 2" xfId="16414" xr:uid="{C1418531-2A15-41E5-85F6-64E8ECA42A0A}"/>
    <cellStyle name="40% - Accent3 3 9 4 3" xfId="16415" xr:uid="{FF5594F5-EFFC-46BB-9DB3-4CEE81E209E2}"/>
    <cellStyle name="40% - Accent3 3 9 5" xfId="16416" xr:uid="{F049F41B-E626-407F-9ED6-5E091A188EDC}"/>
    <cellStyle name="40% - Accent3 3 9 5 2" xfId="16417" xr:uid="{0D8171EE-079C-45A2-AF35-9A40172701BF}"/>
    <cellStyle name="40% - Accent3 3 9 6" xfId="16418" xr:uid="{E7E4E006-7CE6-4878-97EB-10239DF97E83}"/>
    <cellStyle name="40% - Accent3 4" xfId="16419" xr:uid="{4CEE8498-1D3F-4BE0-8514-DA3CBE2CA7CA}"/>
    <cellStyle name="40% - Accent3 4 10" xfId="16420" xr:uid="{923B324E-DC8D-4418-8EE0-1E58222E49DB}"/>
    <cellStyle name="40% - Accent3 4 10 2" xfId="16421" xr:uid="{940B8325-695E-40CA-BD4F-82E3A0A8ACE6}"/>
    <cellStyle name="40% - Accent3 4 10 2 2" xfId="16422" xr:uid="{3ED45227-50E5-46E3-802F-BB6C1D60049B}"/>
    <cellStyle name="40% - Accent3 4 10 2 2 2" xfId="16423" xr:uid="{E28F4DDC-C176-486B-B463-BD52097BF140}"/>
    <cellStyle name="40% - Accent3 4 10 2 3" xfId="16424" xr:uid="{8F16922B-8694-451A-98BA-76C0025E29D1}"/>
    <cellStyle name="40% - Accent3 4 10 3" xfId="16425" xr:uid="{16D07A24-CCDD-48E6-BF67-744AD6984725}"/>
    <cellStyle name="40% - Accent3 4 10 3 2" xfId="16426" xr:uid="{89D20A71-4EA2-4C24-B67E-B1BAD1291F11}"/>
    <cellStyle name="40% - Accent3 4 10 3 2 2" xfId="16427" xr:uid="{FFF4768C-F1F6-4766-9A26-D33B303AD64D}"/>
    <cellStyle name="40% - Accent3 4 10 3 3" xfId="16428" xr:uid="{8300531F-8611-4483-9D92-44E7C68E0997}"/>
    <cellStyle name="40% - Accent3 4 10 4" xfId="16429" xr:uid="{595E55DE-14AD-411B-8A1F-4541F6BAD77C}"/>
    <cellStyle name="40% - Accent3 4 10 4 2" xfId="16430" xr:uid="{C1EF94A0-0AAD-4BC1-A1EC-6574CFCEF13F}"/>
    <cellStyle name="40% - Accent3 4 10 4 2 2" xfId="16431" xr:uid="{66064984-9016-485F-9F70-2D005B7C83AD}"/>
    <cellStyle name="40% - Accent3 4 10 4 3" xfId="16432" xr:uid="{624FB1CA-CFC3-4723-90EE-AF32C07CF5A4}"/>
    <cellStyle name="40% - Accent3 4 10 5" xfId="16433" xr:uid="{570FE4D5-3E87-4558-9BEC-0E256F047576}"/>
    <cellStyle name="40% - Accent3 4 10 5 2" xfId="16434" xr:uid="{9A408840-1BB1-4B0F-B411-6C815F54DC55}"/>
    <cellStyle name="40% - Accent3 4 10 6" xfId="16435" xr:uid="{D46810C5-FBB9-43C6-8471-84F7EBFF5B37}"/>
    <cellStyle name="40% - Accent3 4 11" xfId="16436" xr:uid="{35DAAF02-0D19-4EE0-845E-9FE13C99CE81}"/>
    <cellStyle name="40% - Accent3 4 11 2" xfId="16437" xr:uid="{E4A11C02-71A9-4C7E-A8A1-6FA11B79A64E}"/>
    <cellStyle name="40% - Accent3 4 11 2 2" xfId="16438" xr:uid="{218DB669-8768-4FBE-A335-526E2D29DC6E}"/>
    <cellStyle name="40% - Accent3 4 11 3" xfId="16439" xr:uid="{8E41B012-5B8D-4584-87B2-8F6872868FA8}"/>
    <cellStyle name="40% - Accent3 4 12" xfId="16440" xr:uid="{2662B31E-6A3B-4F84-8CC2-6272589FFC2E}"/>
    <cellStyle name="40% - Accent3 4 12 2" xfId="16441" xr:uid="{862875B4-BC33-4F5E-948A-A7C0A6B6C88F}"/>
    <cellStyle name="40% - Accent3 4 12 2 2" xfId="16442" xr:uid="{D2BFB88E-9376-4FA7-B6B7-45E56EE07136}"/>
    <cellStyle name="40% - Accent3 4 12 3" xfId="16443" xr:uid="{0AD4741D-BE73-4E6B-83A0-4B25353EBB5D}"/>
    <cellStyle name="40% - Accent3 4 13" xfId="16444" xr:uid="{949F4BA7-1284-4523-B603-D871D1CA2472}"/>
    <cellStyle name="40% - Accent3 4 13 2" xfId="16445" xr:uid="{77A72EE0-22D7-4E97-911A-705CB913FF33}"/>
    <cellStyle name="40% - Accent3 4 13 2 2" xfId="16446" xr:uid="{126C0BEE-DDDD-400E-B447-22DCE9D54C00}"/>
    <cellStyle name="40% - Accent3 4 13 3" xfId="16447" xr:uid="{1028F047-4584-475E-BFF8-2F74DC05705D}"/>
    <cellStyle name="40% - Accent3 4 14" xfId="16448" xr:uid="{842F72C3-1DF7-43AE-845A-38F04F74430B}"/>
    <cellStyle name="40% - Accent3 4 14 2" xfId="16449" xr:uid="{EE13EBAD-AA55-45E4-B6E7-49DF5065329F}"/>
    <cellStyle name="40% - Accent3 4 14 2 2" xfId="16450" xr:uid="{421EB996-DD18-4F77-84AA-71912E56C21D}"/>
    <cellStyle name="40% - Accent3 4 14 3" xfId="16451" xr:uid="{A587646C-8151-4055-AB60-BE6DAD5B19AA}"/>
    <cellStyle name="40% - Accent3 4 15" xfId="16452" xr:uid="{586FD1C7-D68C-4254-B69B-FD01A6DF94F4}"/>
    <cellStyle name="40% - Accent3 4 15 2" xfId="16453" xr:uid="{1247E6EB-579D-45F0-925F-3F1C70F42317}"/>
    <cellStyle name="40% - Accent3 4 16" xfId="16454" xr:uid="{085A79B9-DABC-4298-B998-BA40A2ED736D}"/>
    <cellStyle name="40% - Accent3 4 2" xfId="16455" xr:uid="{B90712F9-E83A-4044-A38E-CCC251FEEE0A}"/>
    <cellStyle name="40% - Accent3 4 2 2" xfId="16456" xr:uid="{BC4E9B1B-63B5-4DA9-9508-C24658E52D77}"/>
    <cellStyle name="40% - Accent3 4 2 2 2" xfId="16457" xr:uid="{F4350782-D4B8-445F-91F6-5AA85ECA3885}"/>
    <cellStyle name="40% - Accent3 4 2 2 2 2" xfId="16458" xr:uid="{AC6AE501-8A6A-404D-9ED3-DF2853376E86}"/>
    <cellStyle name="40% - Accent3 4 2 2 2 2 2" xfId="16459" xr:uid="{AEC39723-254E-4292-B84F-256C171D4737}"/>
    <cellStyle name="40% - Accent3 4 2 2 2 2 2 2" xfId="16460" xr:uid="{0E6C4310-70DA-4281-A4C5-740A80C51436}"/>
    <cellStyle name="40% - Accent3 4 2 2 2 2 3" xfId="16461" xr:uid="{EEB8A4CC-B78E-472A-ABCE-322AA42A7EA5}"/>
    <cellStyle name="40% - Accent3 4 2 2 2 3" xfId="16462" xr:uid="{C1182A9E-D3ED-459E-A592-94383B658A92}"/>
    <cellStyle name="40% - Accent3 4 2 2 2 3 2" xfId="16463" xr:uid="{96D35FBA-86E4-43CB-974E-184678E0F7C5}"/>
    <cellStyle name="40% - Accent3 4 2 2 2 3 2 2" xfId="16464" xr:uid="{0230DB09-466C-4F86-AFF6-19EC826DF703}"/>
    <cellStyle name="40% - Accent3 4 2 2 2 3 3" xfId="16465" xr:uid="{3790B8D0-E227-425C-B62E-741A85E78FCA}"/>
    <cellStyle name="40% - Accent3 4 2 2 2 4" xfId="16466" xr:uid="{4F6E891E-7C84-4620-9598-2DBF93256C38}"/>
    <cellStyle name="40% - Accent3 4 2 2 2 4 2" xfId="16467" xr:uid="{1CCAB044-695C-4AC7-9CEF-A792D5C30256}"/>
    <cellStyle name="40% - Accent3 4 2 2 2 4 2 2" xfId="16468" xr:uid="{96E8A454-C29A-42B6-BB6F-193CE25C452F}"/>
    <cellStyle name="40% - Accent3 4 2 2 2 4 3" xfId="16469" xr:uid="{10ACE07D-DEA6-4397-BE3D-A601D6F4730A}"/>
    <cellStyle name="40% - Accent3 4 2 2 2 5" xfId="16470" xr:uid="{891C8A37-DEE1-4B79-9314-1A8A7EB4611E}"/>
    <cellStyle name="40% - Accent3 4 2 2 2 5 2" xfId="16471" xr:uid="{9249F4FD-5229-40D7-9D93-BD3E19392721}"/>
    <cellStyle name="40% - Accent3 4 2 2 2 6" xfId="16472" xr:uid="{EF4E8BFB-C03C-4758-A5CE-D052D07960CA}"/>
    <cellStyle name="40% - Accent3 4 2 2 3" xfId="16473" xr:uid="{32F9A97B-164C-4A92-921A-B6546774F0BD}"/>
    <cellStyle name="40% - Accent3 4 2 2 3 2" xfId="16474" xr:uid="{39A3C77B-791B-4FB0-9BF7-29640948B6ED}"/>
    <cellStyle name="40% - Accent3 4 2 2 3 2 2" xfId="16475" xr:uid="{39966B97-E34C-4B22-870F-F850F2DE448F}"/>
    <cellStyle name="40% - Accent3 4 2 2 3 3" xfId="16476" xr:uid="{06645830-8CAC-4664-9C2D-DE709E97FD52}"/>
    <cellStyle name="40% - Accent3 4 2 2 4" xfId="16477" xr:uid="{AA62F663-C9BF-429E-B963-7A409119B9DF}"/>
    <cellStyle name="40% - Accent3 4 2 2 4 2" xfId="16478" xr:uid="{BDA60AB1-69D4-454A-B7AE-D991F34B1548}"/>
    <cellStyle name="40% - Accent3 4 2 2 4 2 2" xfId="16479" xr:uid="{47BA0C90-C8AA-4F79-B043-21048595DA74}"/>
    <cellStyle name="40% - Accent3 4 2 2 4 3" xfId="16480" xr:uid="{97A4EA43-E561-47EC-B2CA-8DFA7EC01D27}"/>
    <cellStyle name="40% - Accent3 4 2 2 5" xfId="16481" xr:uid="{472ACA69-6F17-4AC4-8086-FBDCA85C3B5F}"/>
    <cellStyle name="40% - Accent3 4 2 2 5 2" xfId="16482" xr:uid="{EB655EB6-6AD3-41E7-B6A0-5A1559B4221D}"/>
    <cellStyle name="40% - Accent3 4 2 2 5 2 2" xfId="16483" xr:uid="{09B7C013-9330-4F1D-8E14-16353DEF4EB6}"/>
    <cellStyle name="40% - Accent3 4 2 2 5 3" xfId="16484" xr:uid="{D680F347-ED90-4602-829F-06D0BE8FAFEB}"/>
    <cellStyle name="40% - Accent3 4 2 2 6" xfId="16485" xr:uid="{7FC4D9CB-6588-49C4-94AC-AE311D4F40B1}"/>
    <cellStyle name="40% - Accent3 4 2 2 6 2" xfId="16486" xr:uid="{46182FED-C95D-4C80-BD89-6569798BA59C}"/>
    <cellStyle name="40% - Accent3 4 2 2 7" xfId="16487" xr:uid="{9749C290-80B8-4E23-8FF1-5EDD36EBBDFC}"/>
    <cellStyle name="40% - Accent3 4 2 3" xfId="16488" xr:uid="{EBC9E3B2-8810-4615-A430-E5D1182BEA95}"/>
    <cellStyle name="40% - Accent3 4 2 3 2" xfId="16489" xr:uid="{1E61FCDA-EDDC-443F-A04D-46C6ED7A4BC2}"/>
    <cellStyle name="40% - Accent3 4 2 3 2 2" xfId="16490" xr:uid="{4B00B386-E8A1-4371-B814-624DF765036B}"/>
    <cellStyle name="40% - Accent3 4 2 3 2 2 2" xfId="16491" xr:uid="{33D991DA-DD70-4DED-9297-5B9B8412988F}"/>
    <cellStyle name="40% - Accent3 4 2 3 2 3" xfId="16492" xr:uid="{E4D2B067-E168-4C04-825C-E2D021EDAFA1}"/>
    <cellStyle name="40% - Accent3 4 2 3 3" xfId="16493" xr:uid="{D1B434B1-CAE5-4EDE-AC5C-F701DE89F392}"/>
    <cellStyle name="40% - Accent3 4 2 3 3 2" xfId="16494" xr:uid="{B98C1B9E-0D76-415C-ACD3-360E1F6E3AC1}"/>
    <cellStyle name="40% - Accent3 4 2 3 3 2 2" xfId="16495" xr:uid="{968C1A61-48FD-4F06-A446-BC8DECFF3761}"/>
    <cellStyle name="40% - Accent3 4 2 3 3 3" xfId="16496" xr:uid="{C4BD2F01-1F2E-437A-B087-D7DF5517CD63}"/>
    <cellStyle name="40% - Accent3 4 2 3 4" xfId="16497" xr:uid="{3F6833DC-6BA4-4CCD-A7EF-4A7359D78578}"/>
    <cellStyle name="40% - Accent3 4 2 3 4 2" xfId="16498" xr:uid="{34B52088-3BC4-47CB-B818-DA6F7943A121}"/>
    <cellStyle name="40% - Accent3 4 2 3 4 2 2" xfId="16499" xr:uid="{C60FB829-10E0-467B-ADDB-5E13496E1253}"/>
    <cellStyle name="40% - Accent3 4 2 3 4 3" xfId="16500" xr:uid="{D099B86A-F160-4B08-8C2A-36D86AE5B6E3}"/>
    <cellStyle name="40% - Accent3 4 2 3 5" xfId="16501" xr:uid="{CCB4D1B5-F4B0-4C67-9C7C-5AC4F0DB8E88}"/>
    <cellStyle name="40% - Accent3 4 2 3 5 2" xfId="16502" xr:uid="{F2F111AA-DCE1-4B88-B95C-6FB35EB75C4F}"/>
    <cellStyle name="40% - Accent3 4 2 3 6" xfId="16503" xr:uid="{B8D071AD-5B5B-4148-A448-27C024EEE105}"/>
    <cellStyle name="40% - Accent3 4 2 4" xfId="16504" xr:uid="{3322168F-D089-4BA0-88B5-3AC0A09FF855}"/>
    <cellStyle name="40% - Accent3 4 2 4 2" xfId="16505" xr:uid="{97752721-8856-4100-BDF2-F48E6EC3E6DA}"/>
    <cellStyle name="40% - Accent3 4 2 4 2 2" xfId="16506" xr:uid="{656A0240-80E0-430F-BDFB-E7548221789A}"/>
    <cellStyle name="40% - Accent3 4 2 4 3" xfId="16507" xr:uid="{97A5EE19-F048-4229-901F-F31D99156A33}"/>
    <cellStyle name="40% - Accent3 4 2 5" xfId="16508" xr:uid="{42C33AF7-B10D-4D3B-8B1E-1251FB4B42FB}"/>
    <cellStyle name="40% - Accent3 4 2 5 2" xfId="16509" xr:uid="{C38425AB-E93D-4D96-85D5-72560006C2C2}"/>
    <cellStyle name="40% - Accent3 4 2 5 2 2" xfId="16510" xr:uid="{3A7A1818-DDD8-4C68-96A6-1702B20D5110}"/>
    <cellStyle name="40% - Accent3 4 2 5 3" xfId="16511" xr:uid="{6473C6B5-96A4-4F20-8C2E-692AA5A2D530}"/>
    <cellStyle name="40% - Accent3 4 2 6" xfId="16512" xr:uid="{8B3724DE-165B-4A1B-8768-5C53B2905B87}"/>
    <cellStyle name="40% - Accent3 4 2 6 2" xfId="16513" xr:uid="{A33A2F18-229D-428C-86A6-BC88E81BF804}"/>
    <cellStyle name="40% - Accent3 4 2 6 2 2" xfId="16514" xr:uid="{47D8DD36-BD67-4F66-883E-8D95696C2094}"/>
    <cellStyle name="40% - Accent3 4 2 6 3" xfId="16515" xr:uid="{02FC337D-870D-4C7C-8439-3493A6421EDE}"/>
    <cellStyle name="40% - Accent3 4 2 7" xfId="16516" xr:uid="{6744C45D-662C-408E-AB70-B593401BC0D2}"/>
    <cellStyle name="40% - Accent3 4 2 7 2" xfId="16517" xr:uid="{DC255082-B4D8-4D6E-9B7E-39E186C4EAA5}"/>
    <cellStyle name="40% - Accent3 4 2 8" xfId="16518" xr:uid="{8186A517-E20F-4B24-8BD7-A5C9AC6A5E92}"/>
    <cellStyle name="40% - Accent3 4 3" xfId="16519" xr:uid="{DC03D2BF-EC11-4808-A862-4DE94DDFB1A6}"/>
    <cellStyle name="40% - Accent3 4 3 2" xfId="16520" xr:uid="{AB1AE235-C60E-461C-83F5-98D3C53FB2CD}"/>
    <cellStyle name="40% - Accent3 4 3 2 2" xfId="16521" xr:uid="{5314DFDA-3D9F-4937-8F4B-2D16BC937B81}"/>
    <cellStyle name="40% - Accent3 4 3 2 2 2" xfId="16522" xr:uid="{AFA34417-D17B-41FC-8E21-F22A0CAB4D54}"/>
    <cellStyle name="40% - Accent3 4 3 2 2 2 2" xfId="16523" xr:uid="{68B4DDF7-9246-467D-BE67-C937B7EFFB8B}"/>
    <cellStyle name="40% - Accent3 4 3 2 2 2 2 2" xfId="16524" xr:uid="{B04F91B6-A806-4A65-8B07-0F5727305597}"/>
    <cellStyle name="40% - Accent3 4 3 2 2 2 3" xfId="16525" xr:uid="{D058D1B6-464B-413E-B928-1425F46B73C3}"/>
    <cellStyle name="40% - Accent3 4 3 2 2 3" xfId="16526" xr:uid="{F42BD0EB-4142-4852-9D09-6426F37935CF}"/>
    <cellStyle name="40% - Accent3 4 3 2 2 3 2" xfId="16527" xr:uid="{8D6DADCE-4CD8-421A-BB08-E28C5F829466}"/>
    <cellStyle name="40% - Accent3 4 3 2 2 3 2 2" xfId="16528" xr:uid="{E07C88EC-C583-4CB3-A0BE-603FC9B279F6}"/>
    <cellStyle name="40% - Accent3 4 3 2 2 3 3" xfId="16529" xr:uid="{D7E58B31-8687-434E-848F-B612A06A680D}"/>
    <cellStyle name="40% - Accent3 4 3 2 2 4" xfId="16530" xr:uid="{261E7314-CB88-43C6-BBA7-BF305FE5BCF9}"/>
    <cellStyle name="40% - Accent3 4 3 2 2 4 2" xfId="16531" xr:uid="{C55EEAF1-5127-4740-AC98-1D7FC9427336}"/>
    <cellStyle name="40% - Accent3 4 3 2 2 4 2 2" xfId="16532" xr:uid="{5A5C0A9D-22AD-44D9-AA6C-EA3A45310100}"/>
    <cellStyle name="40% - Accent3 4 3 2 2 4 3" xfId="16533" xr:uid="{2A95CE7A-BF73-4397-9131-3B39DBF14FE2}"/>
    <cellStyle name="40% - Accent3 4 3 2 2 5" xfId="16534" xr:uid="{C7DE526E-9882-49E5-8D92-BA099FE3AE06}"/>
    <cellStyle name="40% - Accent3 4 3 2 2 5 2" xfId="16535" xr:uid="{175428FE-FACB-4064-9EF9-3046749DAA74}"/>
    <cellStyle name="40% - Accent3 4 3 2 2 6" xfId="16536" xr:uid="{A347A63E-421F-4155-8422-52E7C4239346}"/>
    <cellStyle name="40% - Accent3 4 3 2 3" xfId="16537" xr:uid="{411F78DB-CB96-436F-95F8-80F4F800CCA0}"/>
    <cellStyle name="40% - Accent3 4 3 2 3 2" xfId="16538" xr:uid="{49480034-01DE-47F5-8193-9085B02B519F}"/>
    <cellStyle name="40% - Accent3 4 3 2 3 2 2" xfId="16539" xr:uid="{2F79903C-C34D-4851-8CCC-9B3FAFAA8704}"/>
    <cellStyle name="40% - Accent3 4 3 2 3 3" xfId="16540" xr:uid="{B8F5676F-6E9E-4AC5-805F-877CB34A3EB3}"/>
    <cellStyle name="40% - Accent3 4 3 2 4" xfId="16541" xr:uid="{E673BEE2-4D46-40F9-BB0B-05D99D852321}"/>
    <cellStyle name="40% - Accent3 4 3 2 4 2" xfId="16542" xr:uid="{26020170-27EC-4F60-B1F2-76A6634A35A3}"/>
    <cellStyle name="40% - Accent3 4 3 2 4 2 2" xfId="16543" xr:uid="{151C91E4-F8C1-4876-A764-7EE217D596FE}"/>
    <cellStyle name="40% - Accent3 4 3 2 4 3" xfId="16544" xr:uid="{7E53B477-394A-4B38-82C2-ECE8A0BA4D6F}"/>
    <cellStyle name="40% - Accent3 4 3 2 5" xfId="16545" xr:uid="{5BBE511D-580A-4563-BF1F-90FEEA6E84C4}"/>
    <cellStyle name="40% - Accent3 4 3 2 5 2" xfId="16546" xr:uid="{223063B5-A3B0-406F-940F-B5282AF1CBB4}"/>
    <cellStyle name="40% - Accent3 4 3 2 5 2 2" xfId="16547" xr:uid="{33AC660C-4B2C-4A50-844B-35F258516419}"/>
    <cellStyle name="40% - Accent3 4 3 2 5 3" xfId="16548" xr:uid="{6EDF2DA0-0519-48D8-8CBC-7F0132A0A532}"/>
    <cellStyle name="40% - Accent3 4 3 2 6" xfId="16549" xr:uid="{D354194C-3B27-410A-A23F-34A52BA6A783}"/>
    <cellStyle name="40% - Accent3 4 3 2 6 2" xfId="16550" xr:uid="{DEA15483-E4D0-4C8D-B715-9A9987F0C04C}"/>
    <cellStyle name="40% - Accent3 4 3 2 7" xfId="16551" xr:uid="{83B69ABB-97F1-4EB1-9D4C-6901E8DE64A9}"/>
    <cellStyle name="40% - Accent3 4 3 3" xfId="16552" xr:uid="{45F92281-94F7-4353-94C7-65F7229E1B9A}"/>
    <cellStyle name="40% - Accent3 4 3 3 2" xfId="16553" xr:uid="{89C96853-F6F6-4D2B-B8CF-26D5829E9C57}"/>
    <cellStyle name="40% - Accent3 4 3 3 2 2" xfId="16554" xr:uid="{CCCB2660-560C-4C9B-84D2-1A684F94833E}"/>
    <cellStyle name="40% - Accent3 4 3 3 2 2 2" xfId="16555" xr:uid="{C3C7A65E-316F-4A77-8ADB-AF0B85BCDF5B}"/>
    <cellStyle name="40% - Accent3 4 3 3 2 3" xfId="16556" xr:uid="{83FEAE3C-78B5-4F8F-830A-1C0110924D99}"/>
    <cellStyle name="40% - Accent3 4 3 3 3" xfId="16557" xr:uid="{734422BA-F140-4D34-B66A-628DE7C4615C}"/>
    <cellStyle name="40% - Accent3 4 3 3 3 2" xfId="16558" xr:uid="{F13EA414-849C-4936-8C18-C6CE98A2C69D}"/>
    <cellStyle name="40% - Accent3 4 3 3 3 2 2" xfId="16559" xr:uid="{52BA2DC9-2BB8-4DBB-ADA3-B8039132AA29}"/>
    <cellStyle name="40% - Accent3 4 3 3 3 3" xfId="16560" xr:uid="{7772436F-468B-4992-B160-9128B9097377}"/>
    <cellStyle name="40% - Accent3 4 3 3 4" xfId="16561" xr:uid="{068FAE7F-5D7E-4173-8F31-AF8AC2C780B6}"/>
    <cellStyle name="40% - Accent3 4 3 3 4 2" xfId="16562" xr:uid="{F8B87B11-528D-416D-89C7-C7737CF6352C}"/>
    <cellStyle name="40% - Accent3 4 3 3 4 2 2" xfId="16563" xr:uid="{97AFED52-F914-4F51-AF73-DA5E4BAE1B63}"/>
    <cellStyle name="40% - Accent3 4 3 3 4 3" xfId="16564" xr:uid="{1589A20B-283A-4A35-84C3-E4AC4DFD5142}"/>
    <cellStyle name="40% - Accent3 4 3 3 5" xfId="16565" xr:uid="{5909557E-2DF4-4FBD-B7B2-C4CDFA26A960}"/>
    <cellStyle name="40% - Accent3 4 3 3 5 2" xfId="16566" xr:uid="{7FECC7E9-3865-47A1-BCE0-5FA670FC7DCF}"/>
    <cellStyle name="40% - Accent3 4 3 3 6" xfId="16567" xr:uid="{42127855-9EBD-4296-ABBE-2CBA80E62E14}"/>
    <cellStyle name="40% - Accent3 4 3 4" xfId="16568" xr:uid="{5496BFE9-B2A5-4A9F-88AA-2662D8B0E081}"/>
    <cellStyle name="40% - Accent3 4 3 4 2" xfId="16569" xr:uid="{5136D7D9-5AE3-4020-9803-ADD8946F8C4F}"/>
    <cellStyle name="40% - Accent3 4 3 4 2 2" xfId="16570" xr:uid="{E787D817-8CF4-497E-8CBF-08EA656E9302}"/>
    <cellStyle name="40% - Accent3 4 3 4 3" xfId="16571" xr:uid="{E7CF0DEB-FB49-4D9D-83AE-A0960514C686}"/>
    <cellStyle name="40% - Accent3 4 3 5" xfId="16572" xr:uid="{A5B0FE7C-B4FD-42EE-B555-F23DA6A83608}"/>
    <cellStyle name="40% - Accent3 4 3 5 2" xfId="16573" xr:uid="{390E5357-D73B-41BE-94C3-9752190060CF}"/>
    <cellStyle name="40% - Accent3 4 3 5 2 2" xfId="16574" xr:uid="{6CE050E1-6BEC-43A3-9384-C81FBD20FD90}"/>
    <cellStyle name="40% - Accent3 4 3 5 3" xfId="16575" xr:uid="{21EC4811-9E7B-4C1B-976C-691D9AC3FBEB}"/>
    <cellStyle name="40% - Accent3 4 3 6" xfId="16576" xr:uid="{9BC74FF9-C48B-42DA-9C1B-DC458E8B852B}"/>
    <cellStyle name="40% - Accent3 4 3 6 2" xfId="16577" xr:uid="{DE2C4505-BEA8-459E-9EB8-CF1C05E0901B}"/>
    <cellStyle name="40% - Accent3 4 3 6 2 2" xfId="16578" xr:uid="{AC5548EA-2708-46D1-B5F8-D6182B3E7D97}"/>
    <cellStyle name="40% - Accent3 4 3 6 3" xfId="16579" xr:uid="{16F8F7FD-35FD-48EA-B404-9588ABCB4918}"/>
    <cellStyle name="40% - Accent3 4 3 7" xfId="16580" xr:uid="{91BAD875-315E-49EB-9745-9ECAD004F6AF}"/>
    <cellStyle name="40% - Accent3 4 3 7 2" xfId="16581" xr:uid="{BDA6967D-4882-482A-A903-043191A2D838}"/>
    <cellStyle name="40% - Accent3 4 3 8" xfId="16582" xr:uid="{147DAB33-2848-42A2-AB48-151360C36B22}"/>
    <cellStyle name="40% - Accent3 4 4" xfId="16583" xr:uid="{DA8A6643-7923-4B7D-B50A-F6F1793E540B}"/>
    <cellStyle name="40% - Accent3 4 4 2" xfId="16584" xr:uid="{7CFD470C-9107-470A-AD50-732C823025F0}"/>
    <cellStyle name="40% - Accent3 4 4 2 2" xfId="16585" xr:uid="{713773C0-F4C9-4E12-83C8-D3529CB66694}"/>
    <cellStyle name="40% - Accent3 4 4 2 2 2" xfId="16586" xr:uid="{A96F92D3-2FE9-4ECC-A33F-F70526A6486F}"/>
    <cellStyle name="40% - Accent3 4 4 2 2 2 2" xfId="16587" xr:uid="{01DFC509-F86D-4862-AA02-90B043D6F2F3}"/>
    <cellStyle name="40% - Accent3 4 4 2 2 3" xfId="16588" xr:uid="{22719E45-4AA7-4CB9-810D-10E234074B8C}"/>
    <cellStyle name="40% - Accent3 4 4 2 3" xfId="16589" xr:uid="{18D3C903-C35F-4E04-989F-033AA2B7EC62}"/>
    <cellStyle name="40% - Accent3 4 4 2 3 2" xfId="16590" xr:uid="{38A81A33-C9A5-42C7-B1F1-213DD8830EC5}"/>
    <cellStyle name="40% - Accent3 4 4 2 3 2 2" xfId="16591" xr:uid="{A41A72EA-9B6B-4150-84BA-9E0D18E607F6}"/>
    <cellStyle name="40% - Accent3 4 4 2 3 3" xfId="16592" xr:uid="{EF469A46-30D4-4057-810D-7F6FBE8E7327}"/>
    <cellStyle name="40% - Accent3 4 4 2 4" xfId="16593" xr:uid="{AA735140-5477-40E3-A3E8-BC7EEFD0FBC8}"/>
    <cellStyle name="40% - Accent3 4 4 2 4 2" xfId="16594" xr:uid="{EACFEB93-FDC1-46D4-96A3-D9CAEE50BEED}"/>
    <cellStyle name="40% - Accent3 4 4 2 4 2 2" xfId="16595" xr:uid="{AA9F76B8-474D-41CD-99E9-6E1A307F9EF3}"/>
    <cellStyle name="40% - Accent3 4 4 2 4 3" xfId="16596" xr:uid="{8D603F0C-10A9-474E-B37A-731880CB7CC1}"/>
    <cellStyle name="40% - Accent3 4 4 2 5" xfId="16597" xr:uid="{343B4B90-60EA-4511-8B3E-71F4426B01B8}"/>
    <cellStyle name="40% - Accent3 4 4 2 5 2" xfId="16598" xr:uid="{7E96719F-2BA1-4A6F-A987-A2EAE761E91F}"/>
    <cellStyle name="40% - Accent3 4 4 2 6" xfId="16599" xr:uid="{E4C9A525-4D22-4FAE-8A2E-75913BD5B5DE}"/>
    <cellStyle name="40% - Accent3 4 4 3" xfId="16600" xr:uid="{04A8CD2E-BAA4-4716-B25D-AD605B090DF3}"/>
    <cellStyle name="40% - Accent3 4 4 3 2" xfId="16601" xr:uid="{501F19CA-19D4-40F7-A84B-21438FE99099}"/>
    <cellStyle name="40% - Accent3 4 4 3 2 2" xfId="16602" xr:uid="{1CC7B823-D7C9-400E-B518-4456DE5F831B}"/>
    <cellStyle name="40% - Accent3 4 4 3 3" xfId="16603" xr:uid="{E890A23B-F07F-4EB8-B2AE-B4DC2D634547}"/>
    <cellStyle name="40% - Accent3 4 4 4" xfId="16604" xr:uid="{B5EF4190-04B6-4598-AE02-0832263EEFDB}"/>
    <cellStyle name="40% - Accent3 4 4 4 2" xfId="16605" xr:uid="{3AD04F87-52CA-4310-863A-918AC498D7BA}"/>
    <cellStyle name="40% - Accent3 4 4 4 2 2" xfId="16606" xr:uid="{6CFEEF76-B585-4074-818E-611CCFF18C9B}"/>
    <cellStyle name="40% - Accent3 4 4 4 3" xfId="16607" xr:uid="{ACA45878-E052-48C5-81C8-0947FAD2840F}"/>
    <cellStyle name="40% - Accent3 4 4 5" xfId="16608" xr:uid="{1DEF9FB6-5ADA-431B-AB8D-CB32C5B9524A}"/>
    <cellStyle name="40% - Accent3 4 4 5 2" xfId="16609" xr:uid="{8D7A496E-BBF8-49CA-9778-1A1217663DEF}"/>
    <cellStyle name="40% - Accent3 4 4 5 2 2" xfId="16610" xr:uid="{1FB9CF53-8A42-474C-A50A-997FE24AFE51}"/>
    <cellStyle name="40% - Accent3 4 4 5 3" xfId="16611" xr:uid="{4EE04588-4925-4AC0-A323-C9B683D4DA82}"/>
    <cellStyle name="40% - Accent3 4 4 6" xfId="16612" xr:uid="{016CA404-317F-43C5-9E28-57B07BB666D1}"/>
    <cellStyle name="40% - Accent3 4 4 6 2" xfId="16613" xr:uid="{84B70BB0-440A-45CD-8C3F-074C56B865C1}"/>
    <cellStyle name="40% - Accent3 4 4 7" xfId="16614" xr:uid="{E521A260-8BC3-4F4A-940A-1E229CF90012}"/>
    <cellStyle name="40% - Accent3 4 5" xfId="16615" xr:uid="{9AE1D6FC-C9F9-4587-AEB3-90FCCD357D00}"/>
    <cellStyle name="40% - Accent3 4 5 2" xfId="16616" xr:uid="{FA138E0D-0BF7-40BD-A41F-AD58C960280A}"/>
    <cellStyle name="40% - Accent3 4 5 2 2" xfId="16617" xr:uid="{AB2E4A51-C4F1-4A5C-85B5-1721C1B68A64}"/>
    <cellStyle name="40% - Accent3 4 5 2 2 2" xfId="16618" xr:uid="{25AFEEC4-7DAB-4614-BFF3-C3CC1183A3E8}"/>
    <cellStyle name="40% - Accent3 4 5 2 2 2 2" xfId="16619" xr:uid="{3B068B08-916A-4C89-8B02-D54A44C3DCC0}"/>
    <cellStyle name="40% - Accent3 4 5 2 2 3" xfId="16620" xr:uid="{EDB9A3EC-FDA8-4EE7-92C6-BDB20E168E00}"/>
    <cellStyle name="40% - Accent3 4 5 2 3" xfId="16621" xr:uid="{89317537-97D9-454E-8669-7428C6F1DF27}"/>
    <cellStyle name="40% - Accent3 4 5 2 3 2" xfId="16622" xr:uid="{E60EECD4-5024-4329-849A-E1D851E0D31C}"/>
    <cellStyle name="40% - Accent3 4 5 2 3 2 2" xfId="16623" xr:uid="{943F4391-3F51-4A5F-814C-9848B24C2A71}"/>
    <cellStyle name="40% - Accent3 4 5 2 3 3" xfId="16624" xr:uid="{6838C451-FB67-4DEB-8A24-CBDD8202C5A9}"/>
    <cellStyle name="40% - Accent3 4 5 2 4" xfId="16625" xr:uid="{74A60176-BAAE-4910-BE05-B4673146E811}"/>
    <cellStyle name="40% - Accent3 4 5 2 4 2" xfId="16626" xr:uid="{12552CBE-3063-491D-99DD-FD23A61DCCD8}"/>
    <cellStyle name="40% - Accent3 4 5 2 4 2 2" xfId="16627" xr:uid="{0C9BD03A-5754-41D9-90BC-D3C5DB62F37B}"/>
    <cellStyle name="40% - Accent3 4 5 2 4 3" xfId="16628" xr:uid="{E606F1C0-08F9-4600-B977-7746703053BC}"/>
    <cellStyle name="40% - Accent3 4 5 2 5" xfId="16629" xr:uid="{8AA21C30-CEA6-40A6-BA39-B77F5EBA5AC7}"/>
    <cellStyle name="40% - Accent3 4 5 2 5 2" xfId="16630" xr:uid="{0BFD7CBE-2581-4202-B914-B383236B9449}"/>
    <cellStyle name="40% - Accent3 4 5 2 6" xfId="16631" xr:uid="{C7FC5D18-8F38-4F43-8057-469DB13D2354}"/>
    <cellStyle name="40% - Accent3 4 5 3" xfId="16632" xr:uid="{FF62BEA0-F897-4267-8230-9B81478257CD}"/>
    <cellStyle name="40% - Accent3 4 5 3 2" xfId="16633" xr:uid="{08D41BB0-6CF9-406B-82B8-5EC2E2494993}"/>
    <cellStyle name="40% - Accent3 4 5 3 2 2" xfId="16634" xr:uid="{288CFCCD-E426-4DF6-95A3-C546BA70531E}"/>
    <cellStyle name="40% - Accent3 4 5 3 3" xfId="16635" xr:uid="{4E210F85-E4A3-4F4A-BEFB-C62BA1CABB16}"/>
    <cellStyle name="40% - Accent3 4 5 4" xfId="16636" xr:uid="{7A5D8803-44F2-4474-A4F0-D30D034A81EC}"/>
    <cellStyle name="40% - Accent3 4 5 4 2" xfId="16637" xr:uid="{5DB5AB45-97D7-420D-8EF7-F28A9BE923E8}"/>
    <cellStyle name="40% - Accent3 4 5 4 2 2" xfId="16638" xr:uid="{374C3A1F-5131-433E-8521-8004E6F86ECE}"/>
    <cellStyle name="40% - Accent3 4 5 4 3" xfId="16639" xr:uid="{BDDA0749-15D3-4B1A-8CAD-EC345C65486C}"/>
    <cellStyle name="40% - Accent3 4 5 5" xfId="16640" xr:uid="{B92EE605-3A9C-4A18-A490-F51866F8BAA6}"/>
    <cellStyle name="40% - Accent3 4 5 5 2" xfId="16641" xr:uid="{AD5D9287-CF81-47D6-91D6-0B684965C716}"/>
    <cellStyle name="40% - Accent3 4 5 5 2 2" xfId="16642" xr:uid="{01E5B249-5D1A-41E0-97F0-69BF41211409}"/>
    <cellStyle name="40% - Accent3 4 5 5 3" xfId="16643" xr:uid="{5861B389-B398-486F-A8F2-2D9C5C3F14DE}"/>
    <cellStyle name="40% - Accent3 4 5 6" xfId="16644" xr:uid="{01BAC22A-6FCF-4624-966E-29C0C3550464}"/>
    <cellStyle name="40% - Accent3 4 5 6 2" xfId="16645" xr:uid="{10BC8E06-90E7-460C-A8D5-AC8E7F08B9E1}"/>
    <cellStyle name="40% - Accent3 4 5 7" xfId="16646" xr:uid="{2921C018-4073-4980-A39A-F77E847BD839}"/>
    <cellStyle name="40% - Accent3 4 6" xfId="16647" xr:uid="{1560B006-B813-478C-9FD4-D52D9DEC2ECF}"/>
    <cellStyle name="40% - Accent3 4 6 2" xfId="16648" xr:uid="{E9FC6F06-8C6F-4B00-AE67-9BBAE7AD8617}"/>
    <cellStyle name="40% - Accent3 4 6 2 2" xfId="16649" xr:uid="{51D1172F-B37B-4FCB-ACA8-AAB87609542B}"/>
    <cellStyle name="40% - Accent3 4 6 2 2 2" xfId="16650" xr:uid="{E2C2F2A2-C0BB-4BDC-9FED-2203A812737F}"/>
    <cellStyle name="40% - Accent3 4 6 2 3" xfId="16651" xr:uid="{A6F5B28B-7EF8-414B-8762-F50EACE74F8E}"/>
    <cellStyle name="40% - Accent3 4 6 3" xfId="16652" xr:uid="{8E1BE46A-1F5D-40E2-B1B5-ABFFC6EA67D1}"/>
    <cellStyle name="40% - Accent3 4 6 3 2" xfId="16653" xr:uid="{3FF8D822-A306-4F9C-B800-86D666E856C0}"/>
    <cellStyle name="40% - Accent3 4 6 3 2 2" xfId="16654" xr:uid="{A3E490BC-492F-422E-9A26-70DE7A65FC9F}"/>
    <cellStyle name="40% - Accent3 4 6 3 3" xfId="16655" xr:uid="{49A182F6-A71E-4EAC-A0BC-D20DE863813A}"/>
    <cellStyle name="40% - Accent3 4 6 4" xfId="16656" xr:uid="{35DCD1D7-6EF9-4B40-BC71-D3B9A0ED0532}"/>
    <cellStyle name="40% - Accent3 4 6 4 2" xfId="16657" xr:uid="{80E08895-6756-4857-B128-38FCEDACABF1}"/>
    <cellStyle name="40% - Accent3 4 6 4 2 2" xfId="16658" xr:uid="{C6AF9348-B612-4D3A-8EE1-210E1DF2D061}"/>
    <cellStyle name="40% - Accent3 4 6 4 3" xfId="16659" xr:uid="{38C9A6CD-900F-409B-9670-3E163CF35872}"/>
    <cellStyle name="40% - Accent3 4 6 5" xfId="16660" xr:uid="{CDC0F29E-D888-484A-91BD-C0103BB41C68}"/>
    <cellStyle name="40% - Accent3 4 6 5 2" xfId="16661" xr:uid="{90D4F589-C8FE-478D-AE55-72E1AD4FFC19}"/>
    <cellStyle name="40% - Accent3 4 6 6" xfId="16662" xr:uid="{3EF25F05-A7AD-47F7-A6C4-3805D1D558B1}"/>
    <cellStyle name="40% - Accent3 4 7" xfId="16663" xr:uid="{B864D0CC-EEF9-49CA-A05E-23AD72861F96}"/>
    <cellStyle name="40% - Accent3 4 7 2" xfId="16664" xr:uid="{2DA6B40D-0C4B-4CE6-9AF6-3487EAAC640E}"/>
    <cellStyle name="40% - Accent3 4 7 2 2" xfId="16665" xr:uid="{336CDE77-687D-496B-81B6-45D4595FA482}"/>
    <cellStyle name="40% - Accent3 4 7 2 2 2" xfId="16666" xr:uid="{36CF8699-09FD-45B3-9370-1168CBEC612A}"/>
    <cellStyle name="40% - Accent3 4 7 2 3" xfId="16667" xr:uid="{4A7D3554-62ED-4C3C-8174-7BA253146B0E}"/>
    <cellStyle name="40% - Accent3 4 7 3" xfId="16668" xr:uid="{A63402D2-9077-4AE7-908F-75E97D4C28BE}"/>
    <cellStyle name="40% - Accent3 4 7 3 2" xfId="16669" xr:uid="{0C77D96B-7422-4E09-829F-15494A6EDF02}"/>
    <cellStyle name="40% - Accent3 4 7 3 2 2" xfId="16670" xr:uid="{4E0D7A54-1DD7-4AAF-8D75-F9FDE7E2E26E}"/>
    <cellStyle name="40% - Accent3 4 7 3 3" xfId="16671" xr:uid="{8F120B7A-2F3A-4120-B868-5FBA7A60C3D3}"/>
    <cellStyle name="40% - Accent3 4 7 4" xfId="16672" xr:uid="{A7B3CF53-16AC-40F1-A84D-506051E00F13}"/>
    <cellStyle name="40% - Accent3 4 7 4 2" xfId="16673" xr:uid="{8B535FEB-E51D-4024-BE5B-1AD348708427}"/>
    <cellStyle name="40% - Accent3 4 7 4 2 2" xfId="16674" xr:uid="{9EF57F6E-20D0-4C60-8C91-286FD4F39139}"/>
    <cellStyle name="40% - Accent3 4 7 4 3" xfId="16675" xr:uid="{C5EF9804-4EF9-4F8D-9717-5EDE6C8DC180}"/>
    <cellStyle name="40% - Accent3 4 7 5" xfId="16676" xr:uid="{9D013D32-2357-4A80-AF8D-1BDEFD593C7E}"/>
    <cellStyle name="40% - Accent3 4 7 5 2" xfId="16677" xr:uid="{FB643BD6-38FB-45D1-914A-8D5D1B0A3D7B}"/>
    <cellStyle name="40% - Accent3 4 7 6" xfId="16678" xr:uid="{7D1EE7B4-42B7-4EDF-891E-4B6DC343B0D5}"/>
    <cellStyle name="40% - Accent3 4 8" xfId="16679" xr:uid="{480A83F5-A82F-40CF-9411-19978B8C9D95}"/>
    <cellStyle name="40% - Accent3 4 8 2" xfId="16680" xr:uid="{7C8DB75E-E4FC-4821-A405-5A594285A57B}"/>
    <cellStyle name="40% - Accent3 4 8 2 2" xfId="16681" xr:uid="{40CB3CC4-9E6E-42C1-8CC8-C9605C36159E}"/>
    <cellStyle name="40% - Accent3 4 8 2 2 2" xfId="16682" xr:uid="{A35A50E5-11F2-42AF-A515-D20E3322B8C5}"/>
    <cellStyle name="40% - Accent3 4 8 2 3" xfId="16683" xr:uid="{8FDF355A-C0A4-4FD4-9397-B7FFB3C7763A}"/>
    <cellStyle name="40% - Accent3 4 8 3" xfId="16684" xr:uid="{8CB66ADB-122B-4873-956E-C7B3E905BD92}"/>
    <cellStyle name="40% - Accent3 4 8 3 2" xfId="16685" xr:uid="{35C019EA-4207-4E23-997B-8D3A93FE1D58}"/>
    <cellStyle name="40% - Accent3 4 8 3 2 2" xfId="16686" xr:uid="{CCE4A860-38CD-4DDE-A322-FB488223430B}"/>
    <cellStyle name="40% - Accent3 4 8 3 3" xfId="16687" xr:uid="{4552CBE6-704D-4996-8CB9-C5A7BEA5B16D}"/>
    <cellStyle name="40% - Accent3 4 8 4" xfId="16688" xr:uid="{78E3ED00-4CA7-4AD5-9415-0800901E7D3A}"/>
    <cellStyle name="40% - Accent3 4 8 4 2" xfId="16689" xr:uid="{5D66D884-AC87-430B-B263-D3B4586382FA}"/>
    <cellStyle name="40% - Accent3 4 8 4 2 2" xfId="16690" xr:uid="{0AAEC6E5-BCA3-43BF-8226-8952932A035D}"/>
    <cellStyle name="40% - Accent3 4 8 4 3" xfId="16691" xr:uid="{C7C75E10-B49A-4A06-AD11-2777A8640944}"/>
    <cellStyle name="40% - Accent3 4 8 5" xfId="16692" xr:uid="{D38641EF-50A5-4BC2-AD40-8D24CB9A8673}"/>
    <cellStyle name="40% - Accent3 4 8 5 2" xfId="16693" xr:uid="{414B94A5-7940-406D-808B-D67B9B2AA533}"/>
    <cellStyle name="40% - Accent3 4 8 6" xfId="16694" xr:uid="{AF7F0A53-974D-4484-88FE-4BF6B074C6A2}"/>
    <cellStyle name="40% - Accent3 4 9" xfId="16695" xr:uid="{E7A0B70C-4A3A-45CB-8F34-6EF85D2E1BAC}"/>
    <cellStyle name="40% - Accent3 4 9 2" xfId="16696" xr:uid="{BD0FFF56-D508-4F82-A4FF-6FC9BE068AC9}"/>
    <cellStyle name="40% - Accent3 4 9 2 2" xfId="16697" xr:uid="{6ADB3A9B-C08D-4295-8B89-0240B5A5A2F2}"/>
    <cellStyle name="40% - Accent3 4 9 2 2 2" xfId="16698" xr:uid="{C326341B-5193-4FF2-A909-A884845DE068}"/>
    <cellStyle name="40% - Accent3 4 9 2 3" xfId="16699" xr:uid="{15EA07DA-11A2-4B3C-BA15-A59C625C6898}"/>
    <cellStyle name="40% - Accent3 4 9 3" xfId="16700" xr:uid="{A783DDEB-0F35-45F5-8245-E2ACBFC066AB}"/>
    <cellStyle name="40% - Accent3 4 9 3 2" xfId="16701" xr:uid="{A5F35D4D-C8F6-476F-A614-2543331CF933}"/>
    <cellStyle name="40% - Accent3 4 9 3 2 2" xfId="16702" xr:uid="{D6BCED14-AED0-4AB7-A385-DB76599F5CED}"/>
    <cellStyle name="40% - Accent3 4 9 3 3" xfId="16703" xr:uid="{947C28EB-4660-4C2A-ACBF-2D164C952EFC}"/>
    <cellStyle name="40% - Accent3 4 9 4" xfId="16704" xr:uid="{EE0A8A6C-9FFC-4499-A8E0-8913AB95E6E7}"/>
    <cellStyle name="40% - Accent3 4 9 4 2" xfId="16705" xr:uid="{9273E133-4744-4D90-AEB4-EB0BF72BF052}"/>
    <cellStyle name="40% - Accent3 4 9 4 2 2" xfId="16706" xr:uid="{0716C4B6-16DF-4801-A990-A7AC0DACF623}"/>
    <cellStyle name="40% - Accent3 4 9 4 3" xfId="16707" xr:uid="{A8B93FCB-E377-4EF9-9CB9-9DD468F7B49F}"/>
    <cellStyle name="40% - Accent3 4 9 5" xfId="16708" xr:uid="{DA22A554-043B-4065-86CC-37347E9288A9}"/>
    <cellStyle name="40% - Accent3 4 9 5 2" xfId="16709" xr:uid="{2CF7057D-3CE6-4755-BB0E-7FD77F918B7B}"/>
    <cellStyle name="40% - Accent3 4 9 6" xfId="16710" xr:uid="{B086B214-23A2-44DD-9AA5-2878A6A451F2}"/>
    <cellStyle name="40% - Accent3 5" xfId="16711" xr:uid="{CA51331D-655A-4058-911B-00B17AF8B1C6}"/>
    <cellStyle name="40% - Accent3 5 10" xfId="16712" xr:uid="{A389C3FB-C680-495A-9EEA-E7722637FF8E}"/>
    <cellStyle name="40% - Accent3 5 10 2" xfId="16713" xr:uid="{5937830D-596A-4816-BEAB-F1930DF31FB3}"/>
    <cellStyle name="40% - Accent3 5 10 2 2" xfId="16714" xr:uid="{EC33031B-9E47-4715-9D1C-92225FCE4661}"/>
    <cellStyle name="40% - Accent3 5 10 2 2 2" xfId="16715" xr:uid="{80D2EE56-5B80-4B1B-A499-3557D65E5EA8}"/>
    <cellStyle name="40% - Accent3 5 10 2 3" xfId="16716" xr:uid="{7D6F84AB-8B1F-4D6B-992C-2CB9BF2BFCD7}"/>
    <cellStyle name="40% - Accent3 5 10 3" xfId="16717" xr:uid="{AF3B60B1-4601-4E5C-8B7C-E000528A1670}"/>
    <cellStyle name="40% - Accent3 5 10 3 2" xfId="16718" xr:uid="{B84A15F1-9FAE-49D3-972F-27B0D75D91D3}"/>
    <cellStyle name="40% - Accent3 5 10 3 2 2" xfId="16719" xr:uid="{E320B00E-030F-49B4-A848-2BBA44BD2ECF}"/>
    <cellStyle name="40% - Accent3 5 10 3 3" xfId="16720" xr:uid="{A88AE489-89A3-4FE1-BB69-831FE6C7794C}"/>
    <cellStyle name="40% - Accent3 5 10 4" xfId="16721" xr:uid="{E3CA8D0C-F046-4095-BA56-0BAF18C0C407}"/>
    <cellStyle name="40% - Accent3 5 10 4 2" xfId="16722" xr:uid="{9EBFB6D2-4403-40AA-85E1-23CEC9C592DD}"/>
    <cellStyle name="40% - Accent3 5 10 4 2 2" xfId="16723" xr:uid="{E5A78A35-6B7C-4B68-BCD0-D6549E168E58}"/>
    <cellStyle name="40% - Accent3 5 10 4 3" xfId="16724" xr:uid="{59985212-1508-4F28-B164-49168BA5133E}"/>
    <cellStyle name="40% - Accent3 5 10 5" xfId="16725" xr:uid="{D7D8F419-2C56-41E1-86D2-E02219B87201}"/>
    <cellStyle name="40% - Accent3 5 10 5 2" xfId="16726" xr:uid="{AD5E97DD-3467-4997-A40F-7D12D2518893}"/>
    <cellStyle name="40% - Accent3 5 10 6" xfId="16727" xr:uid="{FCB59FAF-9ACB-4B46-9A40-348B6A228C0B}"/>
    <cellStyle name="40% - Accent3 5 11" xfId="16728" xr:uid="{248E0577-962B-4F80-AC73-B7A819D2D27B}"/>
    <cellStyle name="40% - Accent3 5 11 2" xfId="16729" xr:uid="{D38A9F7C-01B2-453C-9499-6BBEE556EF24}"/>
    <cellStyle name="40% - Accent3 5 11 2 2" xfId="16730" xr:uid="{F9FCE478-9327-40ED-A76B-DCCE4D77B7B9}"/>
    <cellStyle name="40% - Accent3 5 11 3" xfId="16731" xr:uid="{FEA7C073-98A7-47C1-B5BB-97FC3277E889}"/>
    <cellStyle name="40% - Accent3 5 12" xfId="16732" xr:uid="{7BF8F8DC-0C66-4862-A218-0AD583C9013B}"/>
    <cellStyle name="40% - Accent3 5 12 2" xfId="16733" xr:uid="{AA773C75-1DA8-4DFB-B2D7-43B6A6A63D66}"/>
    <cellStyle name="40% - Accent3 5 12 2 2" xfId="16734" xr:uid="{03584019-5E0B-45CD-B82E-76C27FD73F2A}"/>
    <cellStyle name="40% - Accent3 5 12 3" xfId="16735" xr:uid="{8E0B81E9-29FD-491E-ABD7-33C5FDF475A9}"/>
    <cellStyle name="40% - Accent3 5 13" xfId="16736" xr:uid="{93C263A4-3A5F-48F4-A6D6-29059F3511B2}"/>
    <cellStyle name="40% - Accent3 5 13 2" xfId="16737" xr:uid="{79257E4E-AE4F-400E-B96F-24464A9FD170}"/>
    <cellStyle name="40% - Accent3 5 13 2 2" xfId="16738" xr:uid="{2899993A-37E5-400B-AE1D-DFDE1BF692E9}"/>
    <cellStyle name="40% - Accent3 5 13 3" xfId="16739" xr:uid="{E5400F64-3039-4A56-8991-417FEAB5FE50}"/>
    <cellStyle name="40% - Accent3 5 14" xfId="16740" xr:uid="{410643A6-3CA4-4A86-9054-59A6C0189CA4}"/>
    <cellStyle name="40% - Accent3 5 14 2" xfId="16741" xr:uid="{D33E1F68-8E81-4D54-A468-69647E6095B3}"/>
    <cellStyle name="40% - Accent3 5 14 2 2" xfId="16742" xr:uid="{0BA3ACD3-A5BC-4A4A-A723-21872E98D32D}"/>
    <cellStyle name="40% - Accent3 5 14 3" xfId="16743" xr:uid="{0ACAA573-4648-4166-BB44-8C92AA64B273}"/>
    <cellStyle name="40% - Accent3 5 15" xfId="16744" xr:uid="{9173DAD7-A698-4146-9EDB-016F6E24B0C8}"/>
    <cellStyle name="40% - Accent3 5 15 2" xfId="16745" xr:uid="{EDEEAC31-4412-4A5D-A28E-5BFFBA91C58D}"/>
    <cellStyle name="40% - Accent3 5 16" xfId="16746" xr:uid="{7D389355-B31D-4FB8-810F-CF5B7DB573F1}"/>
    <cellStyle name="40% - Accent3 5 2" xfId="16747" xr:uid="{4B758E16-F2C4-44B0-89D0-9A47913DC52F}"/>
    <cellStyle name="40% - Accent3 5 2 2" xfId="16748" xr:uid="{958D0FC0-AB1E-4FCB-91C8-FDE2D805BD1B}"/>
    <cellStyle name="40% - Accent3 5 2 2 2" xfId="16749" xr:uid="{3B013FE9-99A5-4FC6-BD99-F803E2CD935B}"/>
    <cellStyle name="40% - Accent3 5 2 2 2 2" xfId="16750" xr:uid="{C3BCBD7E-7BE9-409D-91FB-04571AC7B759}"/>
    <cellStyle name="40% - Accent3 5 2 2 2 2 2" xfId="16751" xr:uid="{D0960F7B-826C-4903-8DA3-010EB388F06A}"/>
    <cellStyle name="40% - Accent3 5 2 2 2 2 2 2" xfId="16752" xr:uid="{00622B8D-22DA-4AA4-BBD0-35708DD1C82C}"/>
    <cellStyle name="40% - Accent3 5 2 2 2 2 3" xfId="16753" xr:uid="{38B2C788-AD7B-45F9-8859-1E142E0ED25F}"/>
    <cellStyle name="40% - Accent3 5 2 2 2 3" xfId="16754" xr:uid="{A4A18229-0738-4A7D-AB4C-2512CF991B92}"/>
    <cellStyle name="40% - Accent3 5 2 2 2 3 2" xfId="16755" xr:uid="{9DEC010D-63DA-4591-ABA7-AC16542DA908}"/>
    <cellStyle name="40% - Accent3 5 2 2 2 3 2 2" xfId="16756" xr:uid="{E1565433-CA0C-453B-9F5F-6D80D31155D7}"/>
    <cellStyle name="40% - Accent3 5 2 2 2 3 3" xfId="16757" xr:uid="{AE9760C2-F5C7-4AA5-AF33-0A4B9F84B991}"/>
    <cellStyle name="40% - Accent3 5 2 2 2 4" xfId="16758" xr:uid="{C682EB9E-99C3-4EC7-81DB-2D3391AD9663}"/>
    <cellStyle name="40% - Accent3 5 2 2 2 4 2" xfId="16759" xr:uid="{664BE993-E1C3-4F44-BC45-DDD6806BB8C1}"/>
    <cellStyle name="40% - Accent3 5 2 2 2 4 2 2" xfId="16760" xr:uid="{EB863A47-9B3F-4EF3-AFCA-3DCCEF4C2E09}"/>
    <cellStyle name="40% - Accent3 5 2 2 2 4 3" xfId="16761" xr:uid="{EF20EFB2-7242-45D7-96DA-5D887AB9F118}"/>
    <cellStyle name="40% - Accent3 5 2 2 2 5" xfId="16762" xr:uid="{2FC2FA5D-2C72-4132-A392-E1A8A78E1965}"/>
    <cellStyle name="40% - Accent3 5 2 2 2 5 2" xfId="16763" xr:uid="{2470ADA4-543F-42CF-93D4-269A32FE8E86}"/>
    <cellStyle name="40% - Accent3 5 2 2 2 6" xfId="16764" xr:uid="{1087464B-880A-406A-B680-B53F74B6C9E9}"/>
    <cellStyle name="40% - Accent3 5 2 2 3" xfId="16765" xr:uid="{673C10D3-644D-4CEF-B628-5F401BFC8DD1}"/>
    <cellStyle name="40% - Accent3 5 2 2 3 2" xfId="16766" xr:uid="{64DCB53C-3B1D-400D-A034-C8C85E9A7A53}"/>
    <cellStyle name="40% - Accent3 5 2 2 3 2 2" xfId="16767" xr:uid="{4E74591C-F77A-433B-828A-B259A5A5C947}"/>
    <cellStyle name="40% - Accent3 5 2 2 3 3" xfId="16768" xr:uid="{4FE9EE99-DC80-437B-BE72-9D8EDC73F8A7}"/>
    <cellStyle name="40% - Accent3 5 2 2 4" xfId="16769" xr:uid="{193DF716-EA50-4619-A9E6-6C507C3D7272}"/>
    <cellStyle name="40% - Accent3 5 2 2 4 2" xfId="16770" xr:uid="{257A21EA-4581-475E-BEA7-85CABC3DF66A}"/>
    <cellStyle name="40% - Accent3 5 2 2 4 2 2" xfId="16771" xr:uid="{A3FD00DD-5505-48D2-9BAA-57A51D2CF268}"/>
    <cellStyle name="40% - Accent3 5 2 2 4 3" xfId="16772" xr:uid="{7010E34D-0D52-4E6A-9CFA-898A43C92487}"/>
    <cellStyle name="40% - Accent3 5 2 2 5" xfId="16773" xr:uid="{93FEB171-BEAD-40E2-BF87-E7097B3038D4}"/>
    <cellStyle name="40% - Accent3 5 2 2 5 2" xfId="16774" xr:uid="{FAD1E90B-946B-457D-8F16-2DB7C70FA015}"/>
    <cellStyle name="40% - Accent3 5 2 2 5 2 2" xfId="16775" xr:uid="{6F8C4589-6B44-4AA4-A51D-CCC556682C2B}"/>
    <cellStyle name="40% - Accent3 5 2 2 5 3" xfId="16776" xr:uid="{741ADEDA-DF84-425A-81AD-A01380AF11F7}"/>
    <cellStyle name="40% - Accent3 5 2 2 6" xfId="16777" xr:uid="{EA9922EF-F8EB-4E94-9805-F20A4F68CE70}"/>
    <cellStyle name="40% - Accent3 5 2 2 6 2" xfId="16778" xr:uid="{67521457-C50C-4255-AB50-0D01B016978C}"/>
    <cellStyle name="40% - Accent3 5 2 2 7" xfId="16779" xr:uid="{ED78800D-FF63-4FC1-92A1-D017B59B89C4}"/>
    <cellStyle name="40% - Accent3 5 2 3" xfId="16780" xr:uid="{C114C648-8744-47A6-9937-B296B6318BB7}"/>
    <cellStyle name="40% - Accent3 5 2 3 2" xfId="16781" xr:uid="{4CCD6CC9-070F-4917-A866-0DB51F4E38B1}"/>
    <cellStyle name="40% - Accent3 5 2 3 2 2" xfId="16782" xr:uid="{F96FA17F-030A-47CA-9E1E-CA236F19BAA0}"/>
    <cellStyle name="40% - Accent3 5 2 3 2 2 2" xfId="16783" xr:uid="{6814BA8F-8B10-469B-8F19-461CDC72B142}"/>
    <cellStyle name="40% - Accent3 5 2 3 2 3" xfId="16784" xr:uid="{1252368A-4270-40DF-8F88-E1D7E2C6E833}"/>
    <cellStyle name="40% - Accent3 5 2 3 3" xfId="16785" xr:uid="{93DFDB73-A98E-44CA-8D03-EBD1967E988F}"/>
    <cellStyle name="40% - Accent3 5 2 3 3 2" xfId="16786" xr:uid="{51A451CC-C6D0-4DE0-A554-394156756388}"/>
    <cellStyle name="40% - Accent3 5 2 3 3 2 2" xfId="16787" xr:uid="{42BE5785-7F25-477C-9928-B42EF87AF44E}"/>
    <cellStyle name="40% - Accent3 5 2 3 3 3" xfId="16788" xr:uid="{9A4D72EB-8A8D-4496-AEB6-56DFED3A7D9C}"/>
    <cellStyle name="40% - Accent3 5 2 3 4" xfId="16789" xr:uid="{33CC5A4C-BE6A-438F-85DA-E86BC43466F1}"/>
    <cellStyle name="40% - Accent3 5 2 3 4 2" xfId="16790" xr:uid="{ADC63617-FF27-4BC2-914A-B0564E85077F}"/>
    <cellStyle name="40% - Accent3 5 2 3 4 2 2" xfId="16791" xr:uid="{8082850D-F948-494F-928D-6162D743C79B}"/>
    <cellStyle name="40% - Accent3 5 2 3 4 3" xfId="16792" xr:uid="{7F2BF465-A8FB-4086-BAC9-49237D07A11E}"/>
    <cellStyle name="40% - Accent3 5 2 3 5" xfId="16793" xr:uid="{4B8275D6-05FC-4186-90BB-A82B3551DEFF}"/>
    <cellStyle name="40% - Accent3 5 2 3 5 2" xfId="16794" xr:uid="{0FC601BB-AC27-47E6-8B14-0376F40E6B22}"/>
    <cellStyle name="40% - Accent3 5 2 3 6" xfId="16795" xr:uid="{5253E641-F15C-4C82-BC1B-15DD4182A8B9}"/>
    <cellStyle name="40% - Accent3 5 2 4" xfId="16796" xr:uid="{56DDA487-E4AD-4889-9D6B-6D5CED613699}"/>
    <cellStyle name="40% - Accent3 5 2 4 2" xfId="16797" xr:uid="{62EE9091-3093-4851-979A-201B6276A5B1}"/>
    <cellStyle name="40% - Accent3 5 2 4 2 2" xfId="16798" xr:uid="{D3A6DB64-FB50-4F98-88B6-0CADE0E38093}"/>
    <cellStyle name="40% - Accent3 5 2 4 3" xfId="16799" xr:uid="{26BD0B69-DFAA-4983-8287-9A64C5C69AC0}"/>
    <cellStyle name="40% - Accent3 5 2 5" xfId="16800" xr:uid="{13895594-D036-4214-8E3C-6E23336C6BB0}"/>
    <cellStyle name="40% - Accent3 5 2 5 2" xfId="16801" xr:uid="{FA23F5B0-D6B5-4F20-9BEB-26A7EAFB0C1C}"/>
    <cellStyle name="40% - Accent3 5 2 5 2 2" xfId="16802" xr:uid="{0E91B988-DD9D-4D86-8956-2876C9B36CE4}"/>
    <cellStyle name="40% - Accent3 5 2 5 3" xfId="16803" xr:uid="{4CC0A061-BED1-4EF3-AA84-17870002AD8B}"/>
    <cellStyle name="40% - Accent3 5 2 6" xfId="16804" xr:uid="{2A34B7B9-3E0E-44C8-B4A0-9361FEA21DB5}"/>
    <cellStyle name="40% - Accent3 5 2 6 2" xfId="16805" xr:uid="{51FDA50E-1EBF-460E-A8B1-39632832163A}"/>
    <cellStyle name="40% - Accent3 5 2 6 2 2" xfId="16806" xr:uid="{E791EBBF-0EDA-4C18-9181-9A0B3BB0FE8C}"/>
    <cellStyle name="40% - Accent3 5 2 6 3" xfId="16807" xr:uid="{04A64143-20D5-4E79-A065-0F71AD256392}"/>
    <cellStyle name="40% - Accent3 5 2 7" xfId="16808" xr:uid="{5ECDC65B-7F86-4481-A6F9-55ACD2570D58}"/>
    <cellStyle name="40% - Accent3 5 2 7 2" xfId="16809" xr:uid="{59AD06F3-52C8-458B-9354-0573129B387C}"/>
    <cellStyle name="40% - Accent3 5 2 8" xfId="16810" xr:uid="{F1D2843D-137A-4DFB-B543-BCDEC789D0DA}"/>
    <cellStyle name="40% - Accent3 5 3" xfId="16811" xr:uid="{5B411DF2-4727-4D63-9A69-D875EC53AFB9}"/>
    <cellStyle name="40% - Accent3 5 3 2" xfId="16812" xr:uid="{56F910E7-1882-4456-8212-D1310CA53074}"/>
    <cellStyle name="40% - Accent3 5 3 2 2" xfId="16813" xr:uid="{36022C6B-93EC-4A61-B015-7125B4C1386B}"/>
    <cellStyle name="40% - Accent3 5 3 2 2 2" xfId="16814" xr:uid="{E7EB82B9-3702-48A5-88D9-63F8CFAA249F}"/>
    <cellStyle name="40% - Accent3 5 3 2 2 2 2" xfId="16815" xr:uid="{13A6B6CB-1ACB-4AAF-98D5-3E68F95E06F9}"/>
    <cellStyle name="40% - Accent3 5 3 2 2 2 2 2" xfId="16816" xr:uid="{A8AE0E1B-151A-4C44-A62C-08EAF03B7E2E}"/>
    <cellStyle name="40% - Accent3 5 3 2 2 2 3" xfId="16817" xr:uid="{CC949D15-4000-41A2-B4E6-AF830D00B92F}"/>
    <cellStyle name="40% - Accent3 5 3 2 2 3" xfId="16818" xr:uid="{68CE876F-CB96-4E46-9706-D26036B488B0}"/>
    <cellStyle name="40% - Accent3 5 3 2 2 3 2" xfId="16819" xr:uid="{D4FD95FE-4132-45D8-A2ED-801AD7A5469A}"/>
    <cellStyle name="40% - Accent3 5 3 2 2 3 2 2" xfId="16820" xr:uid="{CF8A0D8E-3FDD-4BBB-8E0D-FEB6C7F0B44D}"/>
    <cellStyle name="40% - Accent3 5 3 2 2 3 3" xfId="16821" xr:uid="{A087D89A-F8BF-4CFA-9E20-99ED0A0A98E5}"/>
    <cellStyle name="40% - Accent3 5 3 2 2 4" xfId="16822" xr:uid="{4CF9F9B2-80E1-4BD0-B934-0D50670A008E}"/>
    <cellStyle name="40% - Accent3 5 3 2 2 4 2" xfId="16823" xr:uid="{A9B54A5E-7D38-46CF-9500-2BCFB28901F3}"/>
    <cellStyle name="40% - Accent3 5 3 2 2 4 2 2" xfId="16824" xr:uid="{94883B41-C1AC-4E87-8936-6059A96EA326}"/>
    <cellStyle name="40% - Accent3 5 3 2 2 4 3" xfId="16825" xr:uid="{556752B7-2ABF-4D58-91DB-858AF1E74433}"/>
    <cellStyle name="40% - Accent3 5 3 2 2 5" xfId="16826" xr:uid="{C9686237-1EBF-4D27-BE43-3EBFEC5D7F9E}"/>
    <cellStyle name="40% - Accent3 5 3 2 2 5 2" xfId="16827" xr:uid="{160C78C3-C01C-4467-A9AF-553ACACBCB1C}"/>
    <cellStyle name="40% - Accent3 5 3 2 2 6" xfId="16828" xr:uid="{28DC90FF-FDE3-406E-902D-A396E15C7C96}"/>
    <cellStyle name="40% - Accent3 5 3 2 3" xfId="16829" xr:uid="{82EC5A8E-FBEE-4F3A-8311-92293BF1F985}"/>
    <cellStyle name="40% - Accent3 5 3 2 3 2" xfId="16830" xr:uid="{0841C4F1-8F44-46DE-B279-EB538CB74911}"/>
    <cellStyle name="40% - Accent3 5 3 2 3 2 2" xfId="16831" xr:uid="{CF74417A-94E4-448A-82A4-B2CA49D3EB35}"/>
    <cellStyle name="40% - Accent3 5 3 2 3 3" xfId="16832" xr:uid="{9775CE31-C11D-473E-ACAE-2B173326264A}"/>
    <cellStyle name="40% - Accent3 5 3 2 4" xfId="16833" xr:uid="{1D7CFA75-B73A-4255-AD95-C1812518096A}"/>
    <cellStyle name="40% - Accent3 5 3 2 4 2" xfId="16834" xr:uid="{E11B212E-FEDF-44A6-B6B6-9DBC9CF82E33}"/>
    <cellStyle name="40% - Accent3 5 3 2 4 2 2" xfId="16835" xr:uid="{8BF64E6F-30DD-48DC-A616-6FDD6BB17C89}"/>
    <cellStyle name="40% - Accent3 5 3 2 4 3" xfId="16836" xr:uid="{6DAEF6F1-CD91-4776-8AC6-4D29E17D18CB}"/>
    <cellStyle name="40% - Accent3 5 3 2 5" xfId="16837" xr:uid="{ABAC3AE6-0822-4261-9F2D-66515F6FDCF7}"/>
    <cellStyle name="40% - Accent3 5 3 2 5 2" xfId="16838" xr:uid="{B476C191-ECE6-4CB6-A58C-4226C0AA4848}"/>
    <cellStyle name="40% - Accent3 5 3 2 5 2 2" xfId="16839" xr:uid="{E0ADAD29-62FD-45CC-B7C5-7D51AAF03C28}"/>
    <cellStyle name="40% - Accent3 5 3 2 5 3" xfId="16840" xr:uid="{1E68572E-4693-44E7-8A21-0B3FAFEB7753}"/>
    <cellStyle name="40% - Accent3 5 3 2 6" xfId="16841" xr:uid="{4A0D39A7-89E2-4085-816A-802A3C1257C7}"/>
    <cellStyle name="40% - Accent3 5 3 2 6 2" xfId="16842" xr:uid="{AECDC256-5D05-46D0-B8A9-87EF8C37D92E}"/>
    <cellStyle name="40% - Accent3 5 3 2 7" xfId="16843" xr:uid="{C3B4110B-A6E1-43A4-9733-380879CBADF1}"/>
    <cellStyle name="40% - Accent3 5 3 3" xfId="16844" xr:uid="{E4240140-8682-401A-9612-2E51529A4A34}"/>
    <cellStyle name="40% - Accent3 5 3 3 2" xfId="16845" xr:uid="{217B0236-6303-4B13-99BA-9C2893AAE2A1}"/>
    <cellStyle name="40% - Accent3 5 3 3 2 2" xfId="16846" xr:uid="{7A514DA6-5BDD-4529-B0F0-E4004D332448}"/>
    <cellStyle name="40% - Accent3 5 3 3 2 2 2" xfId="16847" xr:uid="{FB2EF8DA-CD9B-4BEE-9421-94EAE07E556E}"/>
    <cellStyle name="40% - Accent3 5 3 3 2 3" xfId="16848" xr:uid="{7DF1F6D1-EE07-4E54-961D-4E7DF4B06809}"/>
    <cellStyle name="40% - Accent3 5 3 3 3" xfId="16849" xr:uid="{60CB4982-53DC-473A-9851-A3D16A65F858}"/>
    <cellStyle name="40% - Accent3 5 3 3 3 2" xfId="16850" xr:uid="{E71DE153-228E-457A-86FF-60D67AB68B39}"/>
    <cellStyle name="40% - Accent3 5 3 3 3 2 2" xfId="16851" xr:uid="{AB0A4D60-EFC7-4FCC-91B1-E62CEE6880E5}"/>
    <cellStyle name="40% - Accent3 5 3 3 3 3" xfId="16852" xr:uid="{7056C701-CDD9-458E-8F7E-C7B9FB91786C}"/>
    <cellStyle name="40% - Accent3 5 3 3 4" xfId="16853" xr:uid="{119E058F-1429-4597-9412-6BB0B5BA6B3D}"/>
    <cellStyle name="40% - Accent3 5 3 3 4 2" xfId="16854" xr:uid="{D5694271-44DD-4307-AE70-E6223F442007}"/>
    <cellStyle name="40% - Accent3 5 3 3 4 2 2" xfId="16855" xr:uid="{71481EB7-F19D-4D2E-A471-CE61DD5B0E6B}"/>
    <cellStyle name="40% - Accent3 5 3 3 4 3" xfId="16856" xr:uid="{7AD4743F-7C75-454D-8496-BB4E973FE7C1}"/>
    <cellStyle name="40% - Accent3 5 3 3 5" xfId="16857" xr:uid="{2F54FA5D-CFE7-46C4-9CFB-283C41DAB708}"/>
    <cellStyle name="40% - Accent3 5 3 3 5 2" xfId="16858" xr:uid="{809FE72B-75CA-4B40-A041-9F67C443AB41}"/>
    <cellStyle name="40% - Accent3 5 3 3 6" xfId="16859" xr:uid="{FB624988-13F0-43E2-8DD4-47C2BA1C56D0}"/>
    <cellStyle name="40% - Accent3 5 3 4" xfId="16860" xr:uid="{90323668-F9D4-49D8-A48E-6AF64099025E}"/>
    <cellStyle name="40% - Accent3 5 3 4 2" xfId="16861" xr:uid="{F01217C2-0E3C-4493-A0E5-87566714179A}"/>
    <cellStyle name="40% - Accent3 5 3 4 2 2" xfId="16862" xr:uid="{2760866A-D99E-4B6A-994C-570ECE0E56A0}"/>
    <cellStyle name="40% - Accent3 5 3 4 3" xfId="16863" xr:uid="{4C2318EE-A72C-4BDD-93EB-5334899C8B9D}"/>
    <cellStyle name="40% - Accent3 5 3 5" xfId="16864" xr:uid="{AC0E850A-8748-4CBA-936D-51A206A1B2A3}"/>
    <cellStyle name="40% - Accent3 5 3 5 2" xfId="16865" xr:uid="{46CD7386-A7BF-44C7-92E0-52B92FDC63EA}"/>
    <cellStyle name="40% - Accent3 5 3 5 2 2" xfId="16866" xr:uid="{D61FFABB-3344-4A34-8B5D-79D9530CA9E6}"/>
    <cellStyle name="40% - Accent3 5 3 5 3" xfId="16867" xr:uid="{D9C83039-FFCE-4FD4-BBB8-BBAC63ACD19C}"/>
    <cellStyle name="40% - Accent3 5 3 6" xfId="16868" xr:uid="{AD119323-D1F5-4B86-8854-8F5CFB4FAB79}"/>
    <cellStyle name="40% - Accent3 5 3 6 2" xfId="16869" xr:uid="{805793CA-71A1-4B4F-8B3B-B89B08A8A707}"/>
    <cellStyle name="40% - Accent3 5 3 6 2 2" xfId="16870" xr:uid="{21DCE095-DFBA-4D59-AE1B-C5C8C0D19280}"/>
    <cellStyle name="40% - Accent3 5 3 6 3" xfId="16871" xr:uid="{C9C1374F-76A2-401E-AD09-0735CA0E86B5}"/>
    <cellStyle name="40% - Accent3 5 3 7" xfId="16872" xr:uid="{871D8DCB-016B-4BBB-B43F-C8CE33CA77BB}"/>
    <cellStyle name="40% - Accent3 5 3 7 2" xfId="16873" xr:uid="{C7659A1F-E512-4305-BCC7-7DD5BCB2D583}"/>
    <cellStyle name="40% - Accent3 5 3 8" xfId="16874" xr:uid="{CA667CBA-9EEA-48E9-BAC2-906F2F6736A5}"/>
    <cellStyle name="40% - Accent3 5 4" xfId="16875" xr:uid="{710EDBEA-F3D4-4036-BF21-6D6C9D4E13CC}"/>
    <cellStyle name="40% - Accent3 5 4 2" xfId="16876" xr:uid="{BABAC740-820C-4B85-9970-2AEFA597CF52}"/>
    <cellStyle name="40% - Accent3 5 4 2 2" xfId="16877" xr:uid="{B232FE93-8043-447C-9346-F277ABAAD524}"/>
    <cellStyle name="40% - Accent3 5 4 2 2 2" xfId="16878" xr:uid="{D1B4FA6D-D792-43FC-8392-FDB0D89826E1}"/>
    <cellStyle name="40% - Accent3 5 4 2 2 2 2" xfId="16879" xr:uid="{4A2D9513-804B-4C9B-AAF3-E141452E6F80}"/>
    <cellStyle name="40% - Accent3 5 4 2 2 3" xfId="16880" xr:uid="{CEA79D6C-D126-46BB-98F8-56C07D01115A}"/>
    <cellStyle name="40% - Accent3 5 4 2 3" xfId="16881" xr:uid="{ACD9AC5F-C298-4351-9A25-4B9D5C073DF5}"/>
    <cellStyle name="40% - Accent3 5 4 2 3 2" xfId="16882" xr:uid="{A04D11CD-5B0F-4C07-8F35-F7DA3BA5E1A4}"/>
    <cellStyle name="40% - Accent3 5 4 2 3 2 2" xfId="16883" xr:uid="{2BD5CB7A-49D0-4FF2-AC31-309846BFC905}"/>
    <cellStyle name="40% - Accent3 5 4 2 3 3" xfId="16884" xr:uid="{56429FAF-D590-42E1-825F-323A66111DEC}"/>
    <cellStyle name="40% - Accent3 5 4 2 4" xfId="16885" xr:uid="{791339F8-6B77-4FA4-A38D-148C5B8E3EE8}"/>
    <cellStyle name="40% - Accent3 5 4 2 4 2" xfId="16886" xr:uid="{04E09C31-A35B-4CBB-A531-0D46B8E6122F}"/>
    <cellStyle name="40% - Accent3 5 4 2 4 2 2" xfId="16887" xr:uid="{A20862D3-8BA6-4A37-9D9B-81CA377E976C}"/>
    <cellStyle name="40% - Accent3 5 4 2 4 3" xfId="16888" xr:uid="{00EA1CB1-D304-4EE5-8581-BF1A605A7720}"/>
    <cellStyle name="40% - Accent3 5 4 2 5" xfId="16889" xr:uid="{24AF5D60-3D88-4521-BD0C-2606FA4667AE}"/>
    <cellStyle name="40% - Accent3 5 4 2 5 2" xfId="16890" xr:uid="{0017362A-8490-4D21-AFD7-8F2598488D87}"/>
    <cellStyle name="40% - Accent3 5 4 2 6" xfId="16891" xr:uid="{5AD152C3-E542-4AD8-8A4E-CC812930227B}"/>
    <cellStyle name="40% - Accent3 5 4 3" xfId="16892" xr:uid="{D38D3AA1-FA76-4CC2-A7E0-C541C1CBDE9D}"/>
    <cellStyle name="40% - Accent3 5 4 3 2" xfId="16893" xr:uid="{810F19E2-C0B8-4EA9-961E-728D3CC5E0E6}"/>
    <cellStyle name="40% - Accent3 5 4 3 2 2" xfId="16894" xr:uid="{A66640A0-1837-49A4-A0EC-C77297A69591}"/>
    <cellStyle name="40% - Accent3 5 4 3 3" xfId="16895" xr:uid="{195AA695-66AF-4B1E-B76E-91E531E5F298}"/>
    <cellStyle name="40% - Accent3 5 4 4" xfId="16896" xr:uid="{129BF942-86E8-4C26-9758-E291110BADB5}"/>
    <cellStyle name="40% - Accent3 5 4 4 2" xfId="16897" xr:uid="{7E3FAD7E-99EC-4B72-ACD1-DE33DB73845F}"/>
    <cellStyle name="40% - Accent3 5 4 4 2 2" xfId="16898" xr:uid="{9A0FB1F7-C06C-43B0-8370-F6EBD9F0CE5E}"/>
    <cellStyle name="40% - Accent3 5 4 4 3" xfId="16899" xr:uid="{7F0B6814-1242-4B0D-8EE2-3AF154270055}"/>
    <cellStyle name="40% - Accent3 5 4 5" xfId="16900" xr:uid="{38FBA05A-B991-4A77-91AF-D13FAEDEEA4A}"/>
    <cellStyle name="40% - Accent3 5 4 5 2" xfId="16901" xr:uid="{0163CB05-9289-459E-9D1C-38A23F7644BA}"/>
    <cellStyle name="40% - Accent3 5 4 5 2 2" xfId="16902" xr:uid="{6A09C6BB-B28F-4A8A-94AA-BCCCD55B75B0}"/>
    <cellStyle name="40% - Accent3 5 4 5 3" xfId="16903" xr:uid="{F34B7E1F-E924-4FAB-A651-B012938E0BC1}"/>
    <cellStyle name="40% - Accent3 5 4 6" xfId="16904" xr:uid="{11B2ACEF-736B-430B-BA3C-07457F366D0A}"/>
    <cellStyle name="40% - Accent3 5 4 6 2" xfId="16905" xr:uid="{5B5DAA20-2782-4589-B80F-87A34E924FC6}"/>
    <cellStyle name="40% - Accent3 5 4 7" xfId="16906" xr:uid="{D85180D5-50EF-40E5-A9B8-546412A1D19E}"/>
    <cellStyle name="40% - Accent3 5 5" xfId="16907" xr:uid="{7B298289-905F-4BBB-9A0B-8188517E2300}"/>
    <cellStyle name="40% - Accent3 5 5 2" xfId="16908" xr:uid="{41E15E7B-A385-48D3-BB35-5C987C475148}"/>
    <cellStyle name="40% - Accent3 5 5 2 2" xfId="16909" xr:uid="{4427120C-1454-4369-8345-CCDF933FF7F4}"/>
    <cellStyle name="40% - Accent3 5 5 2 2 2" xfId="16910" xr:uid="{304BB7FA-EFAE-45F4-9F1C-F6DF0AA52869}"/>
    <cellStyle name="40% - Accent3 5 5 2 2 2 2" xfId="16911" xr:uid="{63F58902-E7C1-4835-9383-E77AB26DB78D}"/>
    <cellStyle name="40% - Accent3 5 5 2 2 3" xfId="16912" xr:uid="{91946991-9A5C-49A7-8501-6B35C575A405}"/>
    <cellStyle name="40% - Accent3 5 5 2 3" xfId="16913" xr:uid="{E918B486-316B-4B06-83D5-915BB5097812}"/>
    <cellStyle name="40% - Accent3 5 5 2 3 2" xfId="16914" xr:uid="{29759B29-5680-4CA0-8F94-8CFC3CA28D11}"/>
    <cellStyle name="40% - Accent3 5 5 2 3 2 2" xfId="16915" xr:uid="{C5028D06-EF1E-4AE5-9590-36A3C68CB182}"/>
    <cellStyle name="40% - Accent3 5 5 2 3 3" xfId="16916" xr:uid="{BDF0925F-6FE1-4C64-8C0A-134A06B41561}"/>
    <cellStyle name="40% - Accent3 5 5 2 4" xfId="16917" xr:uid="{F7690288-D92C-457F-A745-8C46FC0E3006}"/>
    <cellStyle name="40% - Accent3 5 5 2 4 2" xfId="16918" xr:uid="{AEDC3DE0-3D77-4F77-90CD-B1DB320E6D43}"/>
    <cellStyle name="40% - Accent3 5 5 2 4 2 2" xfId="16919" xr:uid="{C6BF65E9-6818-41ED-A9FC-CF5A8DBD97D8}"/>
    <cellStyle name="40% - Accent3 5 5 2 4 3" xfId="16920" xr:uid="{15E3BA20-D5B7-4FD1-9089-46EB2A94AC6C}"/>
    <cellStyle name="40% - Accent3 5 5 2 5" xfId="16921" xr:uid="{CFA37E29-0F9D-4AA3-8050-E47708CAF224}"/>
    <cellStyle name="40% - Accent3 5 5 2 5 2" xfId="16922" xr:uid="{18AF8479-B758-435E-B83B-3881E2C91556}"/>
    <cellStyle name="40% - Accent3 5 5 2 6" xfId="16923" xr:uid="{90DC6E23-3D89-4D00-9219-7245C64B55A3}"/>
    <cellStyle name="40% - Accent3 5 5 3" xfId="16924" xr:uid="{A759B969-CA27-4CE1-A3A6-B9D404F7F685}"/>
    <cellStyle name="40% - Accent3 5 5 3 2" xfId="16925" xr:uid="{082D042D-284E-481B-8E07-D25249040C1C}"/>
    <cellStyle name="40% - Accent3 5 5 3 2 2" xfId="16926" xr:uid="{5475C125-CF61-4D8F-8BA5-B0A7E9C55115}"/>
    <cellStyle name="40% - Accent3 5 5 3 3" xfId="16927" xr:uid="{67A5A4FD-C4E5-48A0-9461-96A510AF6393}"/>
    <cellStyle name="40% - Accent3 5 5 4" xfId="16928" xr:uid="{84B33BC9-54C0-4873-A49B-DFAE1CC6CA37}"/>
    <cellStyle name="40% - Accent3 5 5 4 2" xfId="16929" xr:uid="{0D81C1B6-C5D5-40B0-B9CF-264E1345BA1B}"/>
    <cellStyle name="40% - Accent3 5 5 4 2 2" xfId="16930" xr:uid="{F9251F2A-6CC1-4A43-88F7-F946594C291A}"/>
    <cellStyle name="40% - Accent3 5 5 4 3" xfId="16931" xr:uid="{64E3A8F2-6D9F-4973-AFF7-ECFC57AD93EE}"/>
    <cellStyle name="40% - Accent3 5 5 5" xfId="16932" xr:uid="{433E8E39-94D9-497E-96F4-F80082D84898}"/>
    <cellStyle name="40% - Accent3 5 5 5 2" xfId="16933" xr:uid="{8EEE79C4-FD7B-43CF-B1CD-C85E64DB725D}"/>
    <cellStyle name="40% - Accent3 5 5 5 2 2" xfId="16934" xr:uid="{FDDA423A-8F46-4EA4-88E1-728ABB461731}"/>
    <cellStyle name="40% - Accent3 5 5 5 3" xfId="16935" xr:uid="{3D32C342-8C1B-4439-9AFB-7EAB950924D3}"/>
    <cellStyle name="40% - Accent3 5 5 6" xfId="16936" xr:uid="{460909E2-465E-4AF5-9031-C6ABC71732D2}"/>
    <cellStyle name="40% - Accent3 5 5 6 2" xfId="16937" xr:uid="{E830627A-8782-4E66-946C-6749E281A6B2}"/>
    <cellStyle name="40% - Accent3 5 5 7" xfId="16938" xr:uid="{BFCCB78F-0D3C-445F-BFFB-04E92BE01B7E}"/>
    <cellStyle name="40% - Accent3 5 6" xfId="16939" xr:uid="{A64B9412-86EF-4200-8163-0E1E09253334}"/>
    <cellStyle name="40% - Accent3 5 6 2" xfId="16940" xr:uid="{2DDCEB39-F35E-4B86-A2B9-3107E3E2CE88}"/>
    <cellStyle name="40% - Accent3 5 6 2 2" xfId="16941" xr:uid="{C2441D2F-6770-48E2-91B3-2836085B6A1F}"/>
    <cellStyle name="40% - Accent3 5 6 2 2 2" xfId="16942" xr:uid="{04F779EF-F61F-417A-8961-76D877EC7147}"/>
    <cellStyle name="40% - Accent3 5 6 2 3" xfId="16943" xr:uid="{B65276AF-166B-4781-B18D-89D43D55BF66}"/>
    <cellStyle name="40% - Accent3 5 6 3" xfId="16944" xr:uid="{8A5D3C2C-15A2-4148-BFD1-BF4ABB338A7F}"/>
    <cellStyle name="40% - Accent3 5 6 3 2" xfId="16945" xr:uid="{B57C93ED-22BB-4F41-9F42-38FA3E1A3E61}"/>
    <cellStyle name="40% - Accent3 5 6 3 2 2" xfId="16946" xr:uid="{41BB5242-53D1-4022-B772-D01804279BE3}"/>
    <cellStyle name="40% - Accent3 5 6 3 3" xfId="16947" xr:uid="{D2CDA62A-B0F8-4438-BC8A-57BA87AAB4BD}"/>
    <cellStyle name="40% - Accent3 5 6 4" xfId="16948" xr:uid="{858B4612-4E82-4485-8862-1A4C75DFA7CE}"/>
    <cellStyle name="40% - Accent3 5 6 4 2" xfId="16949" xr:uid="{1C1DC4EF-0C58-4550-9B4B-38553D4EAE43}"/>
    <cellStyle name="40% - Accent3 5 6 4 2 2" xfId="16950" xr:uid="{9BF2D274-FE01-434E-82B8-E51203E06425}"/>
    <cellStyle name="40% - Accent3 5 6 4 3" xfId="16951" xr:uid="{35904E55-162E-4325-9605-FF5C72763CC0}"/>
    <cellStyle name="40% - Accent3 5 6 5" xfId="16952" xr:uid="{F45AF84C-5EEC-4709-A4B0-C9153C5F9BC9}"/>
    <cellStyle name="40% - Accent3 5 6 5 2" xfId="16953" xr:uid="{AC3404A0-D88D-43D2-8849-E5B4187A3C01}"/>
    <cellStyle name="40% - Accent3 5 6 6" xfId="16954" xr:uid="{9B83EEF3-EF75-4C38-AC17-D0243C393C2F}"/>
    <cellStyle name="40% - Accent3 5 7" xfId="16955" xr:uid="{4E2A9067-A9A1-4F4F-9D7B-CF5C7AD3EECA}"/>
    <cellStyle name="40% - Accent3 5 7 2" xfId="16956" xr:uid="{7D8495A8-AE89-489A-A642-E35F3EEDC5CC}"/>
    <cellStyle name="40% - Accent3 5 7 2 2" xfId="16957" xr:uid="{A3BE2D2A-39D7-40E4-9F4B-72679CFC5C9E}"/>
    <cellStyle name="40% - Accent3 5 7 2 2 2" xfId="16958" xr:uid="{0FC8C101-D793-47FF-B864-76E1A19920CA}"/>
    <cellStyle name="40% - Accent3 5 7 2 3" xfId="16959" xr:uid="{529DDEF1-624B-46F6-9960-6B84850327FD}"/>
    <cellStyle name="40% - Accent3 5 7 3" xfId="16960" xr:uid="{96BB02F3-53A2-4D5D-96E2-18A8D0241681}"/>
    <cellStyle name="40% - Accent3 5 7 3 2" xfId="16961" xr:uid="{7B2ACF20-84DF-452A-8785-043D5B63718E}"/>
    <cellStyle name="40% - Accent3 5 7 3 2 2" xfId="16962" xr:uid="{DC1D8BB8-9318-4FA5-9270-968571B915D7}"/>
    <cellStyle name="40% - Accent3 5 7 3 3" xfId="16963" xr:uid="{D49470D9-3EE0-4CC8-B435-505F0100BBAA}"/>
    <cellStyle name="40% - Accent3 5 7 4" xfId="16964" xr:uid="{A5CD3FF4-A5BB-4041-A256-B7645FFC9D41}"/>
    <cellStyle name="40% - Accent3 5 7 4 2" xfId="16965" xr:uid="{F77442D6-172E-4D8F-855C-4229C51895BF}"/>
    <cellStyle name="40% - Accent3 5 7 4 2 2" xfId="16966" xr:uid="{A5710280-F634-463E-964E-2EBC50C712A3}"/>
    <cellStyle name="40% - Accent3 5 7 4 3" xfId="16967" xr:uid="{6CF8C43D-EA17-4224-B789-AFF215A7CF22}"/>
    <cellStyle name="40% - Accent3 5 7 5" xfId="16968" xr:uid="{AA355A65-2C34-43FF-ABB2-5CD40C514DCE}"/>
    <cellStyle name="40% - Accent3 5 7 5 2" xfId="16969" xr:uid="{AFA41117-BFA7-4863-9444-2FB21160E679}"/>
    <cellStyle name="40% - Accent3 5 7 6" xfId="16970" xr:uid="{F8AE8FB9-26C4-4210-8D06-E62DBF7FEA9E}"/>
    <cellStyle name="40% - Accent3 5 8" xfId="16971" xr:uid="{947FA0DB-F6BF-4B8C-9AAF-D0C2CABD91EC}"/>
    <cellStyle name="40% - Accent3 5 8 2" xfId="16972" xr:uid="{1261F7B8-14B7-4497-9A00-DCC8F7A8E452}"/>
    <cellStyle name="40% - Accent3 5 8 2 2" xfId="16973" xr:uid="{9BC685FB-3266-4D77-8F49-1A8EF50A7B0C}"/>
    <cellStyle name="40% - Accent3 5 8 2 2 2" xfId="16974" xr:uid="{E52A882E-94AB-49BD-A51E-4B7723C7E08A}"/>
    <cellStyle name="40% - Accent3 5 8 2 3" xfId="16975" xr:uid="{CB36FFA3-D911-49CE-AECF-89E227267FDB}"/>
    <cellStyle name="40% - Accent3 5 8 3" xfId="16976" xr:uid="{7827F8AA-83D0-417C-BD91-4D722520EC9A}"/>
    <cellStyle name="40% - Accent3 5 8 3 2" xfId="16977" xr:uid="{350EED3E-DE9B-4FC0-93B9-1843143C2E35}"/>
    <cellStyle name="40% - Accent3 5 8 3 2 2" xfId="16978" xr:uid="{3754525F-C1AC-4CC9-8EB3-58EDD7A72F26}"/>
    <cellStyle name="40% - Accent3 5 8 3 3" xfId="16979" xr:uid="{CA5044DC-1950-4F6F-AA74-A12D6788AADF}"/>
    <cellStyle name="40% - Accent3 5 8 4" xfId="16980" xr:uid="{B50C703E-A121-4C2E-9375-2CA8B1195E05}"/>
    <cellStyle name="40% - Accent3 5 8 4 2" xfId="16981" xr:uid="{8F411852-9198-4E5F-A011-1B56946C381F}"/>
    <cellStyle name="40% - Accent3 5 8 4 2 2" xfId="16982" xr:uid="{D85159CC-7B8B-4FDE-8581-7C7A02DD115D}"/>
    <cellStyle name="40% - Accent3 5 8 4 3" xfId="16983" xr:uid="{541BAE98-8CA0-46DF-99B8-7E864F1CD22C}"/>
    <cellStyle name="40% - Accent3 5 8 5" xfId="16984" xr:uid="{F206E1C2-B597-4FF5-8D0A-5CABE9845902}"/>
    <cellStyle name="40% - Accent3 5 8 5 2" xfId="16985" xr:uid="{10F23FC8-53B3-4DE4-813E-0E0172E7F49E}"/>
    <cellStyle name="40% - Accent3 5 8 6" xfId="16986" xr:uid="{63EE9469-386D-4870-86B9-0FF078ACEE84}"/>
    <cellStyle name="40% - Accent3 5 9" xfId="16987" xr:uid="{BCB0B5B0-1570-4C7F-909E-BC4E737915A6}"/>
    <cellStyle name="40% - Accent3 5 9 2" xfId="16988" xr:uid="{ABD855B7-53B8-44C8-AFF6-FC6A223C88FE}"/>
    <cellStyle name="40% - Accent3 5 9 2 2" xfId="16989" xr:uid="{643D5411-EA0B-420B-82B5-F5A066C6B42A}"/>
    <cellStyle name="40% - Accent3 5 9 2 2 2" xfId="16990" xr:uid="{F8DA847C-18CF-436E-B963-2CB6FAACA3B3}"/>
    <cellStyle name="40% - Accent3 5 9 2 3" xfId="16991" xr:uid="{DF5A92A5-166F-42EF-BB70-CA79D10864BB}"/>
    <cellStyle name="40% - Accent3 5 9 3" xfId="16992" xr:uid="{6F5322BC-72DC-49CF-AB6B-85DE2032D0BB}"/>
    <cellStyle name="40% - Accent3 5 9 3 2" xfId="16993" xr:uid="{4DC54ED1-18BF-479E-B034-8CDC65143380}"/>
    <cellStyle name="40% - Accent3 5 9 3 2 2" xfId="16994" xr:uid="{18A53EBE-799C-4DDC-BE03-11402B5218D0}"/>
    <cellStyle name="40% - Accent3 5 9 3 3" xfId="16995" xr:uid="{2CC658C8-21FE-4A99-BC44-AF7F96104B92}"/>
    <cellStyle name="40% - Accent3 5 9 4" xfId="16996" xr:uid="{5926B39B-2B75-42F0-8864-7E3CBB39FCD8}"/>
    <cellStyle name="40% - Accent3 5 9 4 2" xfId="16997" xr:uid="{EB8A68BC-7DE1-4C74-9521-F7B84A979B23}"/>
    <cellStyle name="40% - Accent3 5 9 4 2 2" xfId="16998" xr:uid="{0219D1E0-3D10-4E46-974A-A9017AC520D4}"/>
    <cellStyle name="40% - Accent3 5 9 4 3" xfId="16999" xr:uid="{1C80111F-4BD1-4D92-80F1-65FACA4D3598}"/>
    <cellStyle name="40% - Accent3 5 9 5" xfId="17000" xr:uid="{1DCFA272-15FC-49C1-8B62-563678E6152A}"/>
    <cellStyle name="40% - Accent3 5 9 5 2" xfId="17001" xr:uid="{42766D52-089F-49EF-AF60-923A1E78A4C4}"/>
    <cellStyle name="40% - Accent3 5 9 6" xfId="17002" xr:uid="{7C47390C-E9AD-41FC-9733-EF6D10B2DDFD}"/>
    <cellStyle name="40% - Accent3 6" xfId="17003" xr:uid="{E41EF454-25FD-4D0D-9E13-D17908C69216}"/>
    <cellStyle name="40% - Accent3 6 10" xfId="17004" xr:uid="{3E191B1F-BED7-4DB6-9A5B-F9A5C1F4636C}"/>
    <cellStyle name="40% - Accent3 6 10 2" xfId="17005" xr:uid="{E8A3442F-F0E0-4C8A-9641-206E55D10DA1}"/>
    <cellStyle name="40% - Accent3 6 10 2 2" xfId="17006" xr:uid="{E03DB9DE-A1B9-472F-89EC-17F3CCB9865D}"/>
    <cellStyle name="40% - Accent3 6 10 2 2 2" xfId="17007" xr:uid="{6D4907E3-F93C-41D5-82FB-666384F8415E}"/>
    <cellStyle name="40% - Accent3 6 10 2 3" xfId="17008" xr:uid="{C2D312DC-8AB6-4282-BDD4-7FCA7BEE7AF2}"/>
    <cellStyle name="40% - Accent3 6 10 3" xfId="17009" xr:uid="{D0506859-8660-4287-8C2D-33AD20525B18}"/>
    <cellStyle name="40% - Accent3 6 10 3 2" xfId="17010" xr:uid="{1CF68BC1-F4A9-42D3-BF17-1ECA81017C46}"/>
    <cellStyle name="40% - Accent3 6 10 3 2 2" xfId="17011" xr:uid="{D1EDDAAE-643C-4150-A158-96CCAFC2B2B0}"/>
    <cellStyle name="40% - Accent3 6 10 3 3" xfId="17012" xr:uid="{FE7E4A05-A562-4F6E-B268-4DE6B7548004}"/>
    <cellStyle name="40% - Accent3 6 10 4" xfId="17013" xr:uid="{A9E77561-5B6B-4FDE-B29D-96DF8968627E}"/>
    <cellStyle name="40% - Accent3 6 10 4 2" xfId="17014" xr:uid="{0617702A-B0DD-45A6-B993-03D54591ECC0}"/>
    <cellStyle name="40% - Accent3 6 10 4 2 2" xfId="17015" xr:uid="{9C5A8CE4-7F5B-4805-82EB-E09886327AC0}"/>
    <cellStyle name="40% - Accent3 6 10 4 3" xfId="17016" xr:uid="{29EEF5A0-92C2-40F9-9808-16E7D134A85F}"/>
    <cellStyle name="40% - Accent3 6 10 5" xfId="17017" xr:uid="{A24EBA55-F1CE-40BD-9941-EFA287ADC905}"/>
    <cellStyle name="40% - Accent3 6 10 5 2" xfId="17018" xr:uid="{8FE38BBC-C4DF-4DA4-A910-898406CD16CA}"/>
    <cellStyle name="40% - Accent3 6 10 6" xfId="17019" xr:uid="{C16F1103-4E60-4FA7-AD1F-8255551490F5}"/>
    <cellStyle name="40% - Accent3 6 11" xfId="17020" xr:uid="{7883254B-28B3-4336-B3E8-6746467BA96F}"/>
    <cellStyle name="40% - Accent3 6 11 2" xfId="17021" xr:uid="{EC799AE1-731F-4381-8A35-8B74A69AD9A9}"/>
    <cellStyle name="40% - Accent3 6 11 2 2" xfId="17022" xr:uid="{ACBCF5F4-17FD-4D16-87ED-BE789561CE5D}"/>
    <cellStyle name="40% - Accent3 6 11 3" xfId="17023" xr:uid="{75C079BD-C09A-421B-9C54-BDCB87C1B429}"/>
    <cellStyle name="40% - Accent3 6 12" xfId="17024" xr:uid="{3085010D-5035-4D6C-8AF7-3B6E6BB09C23}"/>
    <cellStyle name="40% - Accent3 6 12 2" xfId="17025" xr:uid="{7AD7AC01-E729-4252-85B5-AA1EB8F95A0A}"/>
    <cellStyle name="40% - Accent3 6 12 2 2" xfId="17026" xr:uid="{FD0D8A6B-36EA-4240-87FC-84386E207971}"/>
    <cellStyle name="40% - Accent3 6 12 3" xfId="17027" xr:uid="{3EC0C17C-5149-4B34-8648-56B0E98E98A6}"/>
    <cellStyle name="40% - Accent3 6 13" xfId="17028" xr:uid="{1A407275-57B8-434F-8D53-4295F0BB11E0}"/>
    <cellStyle name="40% - Accent3 6 13 2" xfId="17029" xr:uid="{FEC9FABC-B894-4FC1-B086-60469A18906F}"/>
    <cellStyle name="40% - Accent3 6 13 2 2" xfId="17030" xr:uid="{5E60CDD2-B173-443F-84F8-D2D32F94D92C}"/>
    <cellStyle name="40% - Accent3 6 13 3" xfId="17031" xr:uid="{2887B61A-089D-472E-B399-D5AC8E2AFD56}"/>
    <cellStyle name="40% - Accent3 6 14" xfId="17032" xr:uid="{ADD7FD8C-9228-4C59-B158-0ABBF22CB393}"/>
    <cellStyle name="40% - Accent3 6 14 2" xfId="17033" xr:uid="{7BC8D739-81D1-415F-8553-57661FB724C2}"/>
    <cellStyle name="40% - Accent3 6 14 2 2" xfId="17034" xr:uid="{095D1561-03FB-4698-BC22-799B7688DC40}"/>
    <cellStyle name="40% - Accent3 6 14 3" xfId="17035" xr:uid="{4E66E23F-B618-4DDA-9D31-56087886BAE0}"/>
    <cellStyle name="40% - Accent3 6 15" xfId="17036" xr:uid="{DDE02FCE-99DB-4602-B163-66D6E582BE20}"/>
    <cellStyle name="40% - Accent3 6 15 2" xfId="17037" xr:uid="{0367B0E9-27E5-4156-AA00-30BFA17CA3BC}"/>
    <cellStyle name="40% - Accent3 6 16" xfId="17038" xr:uid="{3055E354-9FCF-47AF-952F-06EF7EE70B7B}"/>
    <cellStyle name="40% - Accent3 6 2" xfId="17039" xr:uid="{267E4F86-3D8C-49CA-87B3-FF64D7808A52}"/>
    <cellStyle name="40% - Accent3 6 2 2" xfId="17040" xr:uid="{6538312E-7744-4B5C-9062-96633276923E}"/>
    <cellStyle name="40% - Accent3 6 2 2 2" xfId="17041" xr:uid="{1CE303AF-E78A-4D77-8178-58243946C941}"/>
    <cellStyle name="40% - Accent3 6 2 2 2 2" xfId="17042" xr:uid="{79622D0F-9E54-4F73-B623-3E6664C7CD33}"/>
    <cellStyle name="40% - Accent3 6 2 2 2 2 2" xfId="17043" xr:uid="{0D42AFD7-40E8-4EC9-92A2-EAE8014633D5}"/>
    <cellStyle name="40% - Accent3 6 2 2 2 2 2 2" xfId="17044" xr:uid="{0E39744F-6ABD-4A6A-B10E-F4CBA9C50283}"/>
    <cellStyle name="40% - Accent3 6 2 2 2 2 3" xfId="17045" xr:uid="{C636539D-37BC-4F73-B446-DE9CA148575B}"/>
    <cellStyle name="40% - Accent3 6 2 2 2 3" xfId="17046" xr:uid="{91ACC6C7-C3B8-4881-B460-CAF868DAC332}"/>
    <cellStyle name="40% - Accent3 6 2 2 2 3 2" xfId="17047" xr:uid="{F56ECBE6-7B70-4AB3-A063-BC3F17A1FA8E}"/>
    <cellStyle name="40% - Accent3 6 2 2 2 3 2 2" xfId="17048" xr:uid="{A6CA189D-5E15-4024-8866-57585519BC76}"/>
    <cellStyle name="40% - Accent3 6 2 2 2 3 3" xfId="17049" xr:uid="{E89205CD-EA62-4189-8F32-CB72B0ED1C6A}"/>
    <cellStyle name="40% - Accent3 6 2 2 2 4" xfId="17050" xr:uid="{4EC39B89-5A21-49E3-86DB-A9FDC7A19951}"/>
    <cellStyle name="40% - Accent3 6 2 2 2 4 2" xfId="17051" xr:uid="{C74B6CC3-0E56-406F-9F30-4533DDEBD1F8}"/>
    <cellStyle name="40% - Accent3 6 2 2 2 4 2 2" xfId="17052" xr:uid="{4604CD49-A6E4-45F1-BBDC-73284904AA79}"/>
    <cellStyle name="40% - Accent3 6 2 2 2 4 3" xfId="17053" xr:uid="{017F7AFC-02E3-419C-9930-5F0FE541A777}"/>
    <cellStyle name="40% - Accent3 6 2 2 2 5" xfId="17054" xr:uid="{E1B0F002-EC71-43AB-B9DF-EDC5876D81B2}"/>
    <cellStyle name="40% - Accent3 6 2 2 2 5 2" xfId="17055" xr:uid="{29711C00-1C36-4C04-94BD-5451A4DD188F}"/>
    <cellStyle name="40% - Accent3 6 2 2 2 6" xfId="17056" xr:uid="{DB548F62-0BCC-4F39-862F-12F1297A1138}"/>
    <cellStyle name="40% - Accent3 6 2 2 3" xfId="17057" xr:uid="{EBD64F09-B0CA-49C8-8622-9CA20E854FBC}"/>
    <cellStyle name="40% - Accent3 6 2 2 3 2" xfId="17058" xr:uid="{578DDEE4-AF66-493B-B047-170A7D43C16A}"/>
    <cellStyle name="40% - Accent3 6 2 2 3 2 2" xfId="17059" xr:uid="{6B2B88F3-6323-4CBB-AE3B-708DEA9FBD31}"/>
    <cellStyle name="40% - Accent3 6 2 2 3 3" xfId="17060" xr:uid="{9217FF20-B945-49F7-96AC-D67694FA282E}"/>
    <cellStyle name="40% - Accent3 6 2 2 4" xfId="17061" xr:uid="{463507FE-ED23-45D2-9B6B-9415D0091CC5}"/>
    <cellStyle name="40% - Accent3 6 2 2 4 2" xfId="17062" xr:uid="{694A26BF-139E-4D90-90AC-2D6849C7B879}"/>
    <cellStyle name="40% - Accent3 6 2 2 4 2 2" xfId="17063" xr:uid="{8CBAC711-E0C5-4822-852D-A4F9E494DB02}"/>
    <cellStyle name="40% - Accent3 6 2 2 4 3" xfId="17064" xr:uid="{89895902-F1A5-4526-B242-36F19111DCFB}"/>
    <cellStyle name="40% - Accent3 6 2 2 5" xfId="17065" xr:uid="{106D60BC-501E-4F4A-839F-F182D39293D4}"/>
    <cellStyle name="40% - Accent3 6 2 2 5 2" xfId="17066" xr:uid="{424A4FD3-E740-4C51-A56A-4E79CBDDF91C}"/>
    <cellStyle name="40% - Accent3 6 2 2 5 2 2" xfId="17067" xr:uid="{EE5F803A-F489-4F04-AE3F-84FAD11A1249}"/>
    <cellStyle name="40% - Accent3 6 2 2 5 3" xfId="17068" xr:uid="{6E24A832-7A15-4CAF-8C24-23DF0C913518}"/>
    <cellStyle name="40% - Accent3 6 2 2 6" xfId="17069" xr:uid="{67A3311F-F39C-464A-B79D-5D4FBE4C24AD}"/>
    <cellStyle name="40% - Accent3 6 2 2 6 2" xfId="17070" xr:uid="{3BD3BAEB-0C70-4E1C-AE8F-76AD870DD844}"/>
    <cellStyle name="40% - Accent3 6 2 2 7" xfId="17071" xr:uid="{0BF8E30D-14A1-4AEC-B04C-368822141EB0}"/>
    <cellStyle name="40% - Accent3 6 2 3" xfId="17072" xr:uid="{3E5CB197-90CA-4FAF-B780-3654BD203C3C}"/>
    <cellStyle name="40% - Accent3 6 2 3 2" xfId="17073" xr:uid="{033AC953-714A-44A7-9E07-A3DD016DF4C5}"/>
    <cellStyle name="40% - Accent3 6 2 3 2 2" xfId="17074" xr:uid="{D5A0A9F3-F9C3-44D9-9A9A-2D9BB40E7B60}"/>
    <cellStyle name="40% - Accent3 6 2 3 2 2 2" xfId="17075" xr:uid="{C24BCB3A-245F-4F84-B226-2A759A4740FF}"/>
    <cellStyle name="40% - Accent3 6 2 3 2 3" xfId="17076" xr:uid="{8A4EED0E-5664-4B36-905A-606E69B89AF2}"/>
    <cellStyle name="40% - Accent3 6 2 3 3" xfId="17077" xr:uid="{374197F1-5B62-4D58-B610-6AE9A7FCB6A3}"/>
    <cellStyle name="40% - Accent3 6 2 3 3 2" xfId="17078" xr:uid="{1FBEC0C8-1EA8-4941-B29E-A6BDCE4B6BD2}"/>
    <cellStyle name="40% - Accent3 6 2 3 3 2 2" xfId="17079" xr:uid="{5CC99CDF-DB00-4DE6-8931-EC092F73E78C}"/>
    <cellStyle name="40% - Accent3 6 2 3 3 3" xfId="17080" xr:uid="{BE0756CC-FAAD-43C5-8216-C705A375A276}"/>
    <cellStyle name="40% - Accent3 6 2 3 4" xfId="17081" xr:uid="{9023F8D0-5F69-4870-9054-5E98B2D04005}"/>
    <cellStyle name="40% - Accent3 6 2 3 4 2" xfId="17082" xr:uid="{C5ACD9B5-6969-42E9-A912-6117473413C7}"/>
    <cellStyle name="40% - Accent3 6 2 3 4 2 2" xfId="17083" xr:uid="{198F49A9-9FE8-4B63-BCCC-6CC4E017F4B9}"/>
    <cellStyle name="40% - Accent3 6 2 3 4 3" xfId="17084" xr:uid="{E792ABD9-51BF-439B-A240-80AED07FEC0A}"/>
    <cellStyle name="40% - Accent3 6 2 3 5" xfId="17085" xr:uid="{0AD825BE-F8FB-4003-85F5-00C42CC1EA0C}"/>
    <cellStyle name="40% - Accent3 6 2 3 5 2" xfId="17086" xr:uid="{2B61CDF5-F634-4D79-9056-895B3EA47AA8}"/>
    <cellStyle name="40% - Accent3 6 2 3 6" xfId="17087" xr:uid="{4ECE3903-8A56-45D5-AD31-D141DF720CF5}"/>
    <cellStyle name="40% - Accent3 6 2 4" xfId="17088" xr:uid="{81855347-3F4B-45AA-AE79-EF40015F8F8B}"/>
    <cellStyle name="40% - Accent3 6 2 4 2" xfId="17089" xr:uid="{486AD322-85F1-4F3C-BC65-CCCE18F15E4C}"/>
    <cellStyle name="40% - Accent3 6 2 4 2 2" xfId="17090" xr:uid="{D5013072-0555-43C6-8D54-5C697B2C1EE3}"/>
    <cellStyle name="40% - Accent3 6 2 4 3" xfId="17091" xr:uid="{3AEF87EB-CAD3-44C8-9200-6B7B5F61E090}"/>
    <cellStyle name="40% - Accent3 6 2 5" xfId="17092" xr:uid="{6AD2AE39-48EE-47E4-B0BB-C97CCB151D76}"/>
    <cellStyle name="40% - Accent3 6 2 5 2" xfId="17093" xr:uid="{8A7ECE12-48F9-44B2-841A-2DDBFF62ED65}"/>
    <cellStyle name="40% - Accent3 6 2 5 2 2" xfId="17094" xr:uid="{EE028519-913B-487C-8FE6-9E90711190D7}"/>
    <cellStyle name="40% - Accent3 6 2 5 3" xfId="17095" xr:uid="{4E7B00FE-30C7-45F5-96FF-612A2FCDE442}"/>
    <cellStyle name="40% - Accent3 6 2 6" xfId="17096" xr:uid="{3D9B23F5-56BA-4B5D-A6B3-7B5C86ED9C41}"/>
    <cellStyle name="40% - Accent3 6 2 6 2" xfId="17097" xr:uid="{D702D644-3FC6-4A7D-9019-6D4020F31A1C}"/>
    <cellStyle name="40% - Accent3 6 2 6 2 2" xfId="17098" xr:uid="{8EA2BA31-7601-4351-83D7-7768BFBC263C}"/>
    <cellStyle name="40% - Accent3 6 2 6 3" xfId="17099" xr:uid="{7C57A0FD-969C-4905-B4AC-185396716870}"/>
    <cellStyle name="40% - Accent3 6 2 7" xfId="17100" xr:uid="{65476402-021B-4E32-AB27-701A78139C17}"/>
    <cellStyle name="40% - Accent3 6 2 7 2" xfId="17101" xr:uid="{ACD6F84A-F40C-4F1D-8687-9A080C382D94}"/>
    <cellStyle name="40% - Accent3 6 2 8" xfId="17102" xr:uid="{EA4A9107-DBF7-4CAB-B806-733CFC110310}"/>
    <cellStyle name="40% - Accent3 6 3" xfId="17103" xr:uid="{BD915664-0EB0-4A90-9149-35646F29C306}"/>
    <cellStyle name="40% - Accent3 6 3 2" xfId="17104" xr:uid="{EBB8E211-063D-4758-8F3C-ADF7AC5F1CDF}"/>
    <cellStyle name="40% - Accent3 6 3 2 2" xfId="17105" xr:uid="{0C747FF1-8878-4C59-A257-E5D535CCEEE1}"/>
    <cellStyle name="40% - Accent3 6 3 2 2 2" xfId="17106" xr:uid="{DB692798-221C-427E-A343-401B9B9726E0}"/>
    <cellStyle name="40% - Accent3 6 3 2 2 2 2" xfId="17107" xr:uid="{F0929135-64D5-44C0-94D9-3E0568D274EF}"/>
    <cellStyle name="40% - Accent3 6 3 2 2 2 2 2" xfId="17108" xr:uid="{D72C17CA-0C57-409B-8CC5-CE363E7D5AEE}"/>
    <cellStyle name="40% - Accent3 6 3 2 2 2 3" xfId="17109" xr:uid="{91EB1A45-9A36-41BF-8A41-2A956B524D6F}"/>
    <cellStyle name="40% - Accent3 6 3 2 2 3" xfId="17110" xr:uid="{4AE076CE-D1F2-4B02-A15B-5A89ED2B7448}"/>
    <cellStyle name="40% - Accent3 6 3 2 2 3 2" xfId="17111" xr:uid="{7265D8C0-2FDC-410F-8DC8-B3A9E6D98C26}"/>
    <cellStyle name="40% - Accent3 6 3 2 2 3 2 2" xfId="17112" xr:uid="{4623C014-9DCF-4546-AFE5-CC4C35A1C02A}"/>
    <cellStyle name="40% - Accent3 6 3 2 2 3 3" xfId="17113" xr:uid="{0415292C-602B-4E2D-AE97-7ADB6EE0D5CE}"/>
    <cellStyle name="40% - Accent3 6 3 2 2 4" xfId="17114" xr:uid="{F60EE535-9AE4-4758-A3A1-5784B58FD75E}"/>
    <cellStyle name="40% - Accent3 6 3 2 2 4 2" xfId="17115" xr:uid="{B0295DCE-CF0A-4BE6-BDF8-25F473A05F87}"/>
    <cellStyle name="40% - Accent3 6 3 2 2 4 2 2" xfId="17116" xr:uid="{D5EC79FD-CC2E-4D5A-B216-C86EB419403E}"/>
    <cellStyle name="40% - Accent3 6 3 2 2 4 3" xfId="17117" xr:uid="{2F1C6265-8A70-4968-BA5B-4C61C9FB0CD9}"/>
    <cellStyle name="40% - Accent3 6 3 2 2 5" xfId="17118" xr:uid="{B513D1A8-B3F1-47CC-837F-9BFC7063885C}"/>
    <cellStyle name="40% - Accent3 6 3 2 2 5 2" xfId="17119" xr:uid="{B80D9B8C-5AF7-41F3-BB2F-3C5ACE5CF842}"/>
    <cellStyle name="40% - Accent3 6 3 2 2 6" xfId="17120" xr:uid="{A56BF480-7272-4EC7-ABD7-596F965D3F50}"/>
    <cellStyle name="40% - Accent3 6 3 2 3" xfId="17121" xr:uid="{23125450-23B5-4936-904D-08B0C251F471}"/>
    <cellStyle name="40% - Accent3 6 3 2 3 2" xfId="17122" xr:uid="{8C53BCB0-63CE-41C0-BF5A-2663EABDC85B}"/>
    <cellStyle name="40% - Accent3 6 3 2 3 2 2" xfId="17123" xr:uid="{B190D771-C8C0-4EFB-A197-41172498DB0A}"/>
    <cellStyle name="40% - Accent3 6 3 2 3 3" xfId="17124" xr:uid="{8BABEF3E-F76F-4C7B-9650-4C33F5E4AC9D}"/>
    <cellStyle name="40% - Accent3 6 3 2 4" xfId="17125" xr:uid="{DB4141FA-6B79-4B68-9B80-E8F9ACB70A50}"/>
    <cellStyle name="40% - Accent3 6 3 2 4 2" xfId="17126" xr:uid="{84293169-0F91-4738-84CE-3C34B9613807}"/>
    <cellStyle name="40% - Accent3 6 3 2 4 2 2" xfId="17127" xr:uid="{9D99F5BC-CF1F-448C-92F4-617FD45DB9B3}"/>
    <cellStyle name="40% - Accent3 6 3 2 4 3" xfId="17128" xr:uid="{FB2399E6-A71F-473E-AD7B-A2D61D80B412}"/>
    <cellStyle name="40% - Accent3 6 3 2 5" xfId="17129" xr:uid="{0CEFFCC0-5127-41E6-BC89-81DAFA703ED3}"/>
    <cellStyle name="40% - Accent3 6 3 2 5 2" xfId="17130" xr:uid="{3534DC72-11CB-45D9-B59A-7BBA067EB859}"/>
    <cellStyle name="40% - Accent3 6 3 2 5 2 2" xfId="17131" xr:uid="{C661ECC3-B1E1-493B-B02D-DADA59F3104E}"/>
    <cellStyle name="40% - Accent3 6 3 2 5 3" xfId="17132" xr:uid="{3FA5C72E-5D38-4785-ADC5-F7CD2A873CE6}"/>
    <cellStyle name="40% - Accent3 6 3 2 6" xfId="17133" xr:uid="{6AACDB4B-33E7-459F-A226-68B09DE634C0}"/>
    <cellStyle name="40% - Accent3 6 3 2 6 2" xfId="17134" xr:uid="{7AC0A95C-A7D1-42D9-8CC8-FE2445ABC0D6}"/>
    <cellStyle name="40% - Accent3 6 3 2 7" xfId="17135" xr:uid="{32A7CD70-F6F4-4C78-A679-02DB0E6EBD4A}"/>
    <cellStyle name="40% - Accent3 6 3 3" xfId="17136" xr:uid="{1DF9376A-A57E-436E-A79B-CAF008E9B671}"/>
    <cellStyle name="40% - Accent3 6 3 3 2" xfId="17137" xr:uid="{A4D57A8E-FDB0-4F2C-A884-8057585F79C8}"/>
    <cellStyle name="40% - Accent3 6 3 3 2 2" xfId="17138" xr:uid="{5E70A772-E22F-499F-9CA0-7D7639E0438D}"/>
    <cellStyle name="40% - Accent3 6 3 3 2 2 2" xfId="17139" xr:uid="{1BBDA05B-32B5-4D2F-A023-98553EB42D85}"/>
    <cellStyle name="40% - Accent3 6 3 3 2 3" xfId="17140" xr:uid="{8982184D-68BA-4215-AE91-6E602B94A169}"/>
    <cellStyle name="40% - Accent3 6 3 3 3" xfId="17141" xr:uid="{A759D10B-38DD-4873-BE88-F43769CD7830}"/>
    <cellStyle name="40% - Accent3 6 3 3 3 2" xfId="17142" xr:uid="{1601EAFA-9E94-4AFD-BA60-0D0A521C58BA}"/>
    <cellStyle name="40% - Accent3 6 3 3 3 2 2" xfId="17143" xr:uid="{26B59710-BCB7-40CB-9704-FFE045F976AD}"/>
    <cellStyle name="40% - Accent3 6 3 3 3 3" xfId="17144" xr:uid="{00E5A5DA-15CF-41B1-9DC6-87E5C7B73035}"/>
    <cellStyle name="40% - Accent3 6 3 3 4" xfId="17145" xr:uid="{08E38DBD-024B-4D92-8115-165C33C48BAB}"/>
    <cellStyle name="40% - Accent3 6 3 3 4 2" xfId="17146" xr:uid="{1CCB3437-9822-45FA-A62A-69460C87439C}"/>
    <cellStyle name="40% - Accent3 6 3 3 4 2 2" xfId="17147" xr:uid="{9239FC9D-522B-4FC0-8BB5-87D09CE5F524}"/>
    <cellStyle name="40% - Accent3 6 3 3 4 3" xfId="17148" xr:uid="{7EB4B03A-9CF8-4FFD-9376-B894C17CFBE9}"/>
    <cellStyle name="40% - Accent3 6 3 3 5" xfId="17149" xr:uid="{FFE2036B-6FC1-4BE0-BBA9-7B98F583A345}"/>
    <cellStyle name="40% - Accent3 6 3 3 5 2" xfId="17150" xr:uid="{BB41916E-FD2D-4953-947A-EDE8526A2B56}"/>
    <cellStyle name="40% - Accent3 6 3 3 6" xfId="17151" xr:uid="{E171E842-1560-4720-9A30-B9FCDFE4844E}"/>
    <cellStyle name="40% - Accent3 6 3 4" xfId="17152" xr:uid="{A7A926E8-C0AE-4CF4-8088-0EB1AA583E11}"/>
    <cellStyle name="40% - Accent3 6 3 4 2" xfId="17153" xr:uid="{95256273-D83B-4318-AE54-32B0FFF31721}"/>
    <cellStyle name="40% - Accent3 6 3 4 2 2" xfId="17154" xr:uid="{93D64B79-E23B-4551-8E57-E716E3D7484C}"/>
    <cellStyle name="40% - Accent3 6 3 4 3" xfId="17155" xr:uid="{FC9695EA-21E9-43FC-89E9-36C87E005C66}"/>
    <cellStyle name="40% - Accent3 6 3 5" xfId="17156" xr:uid="{E503BEC4-89A6-4028-B48A-D0584CC1F280}"/>
    <cellStyle name="40% - Accent3 6 3 5 2" xfId="17157" xr:uid="{FA2F9161-A3A2-443A-9F15-A66054F90D4C}"/>
    <cellStyle name="40% - Accent3 6 3 5 2 2" xfId="17158" xr:uid="{C7FBD370-A7CD-42F3-94ED-926BAB36AA9F}"/>
    <cellStyle name="40% - Accent3 6 3 5 3" xfId="17159" xr:uid="{6AE111AB-8AFA-4B9D-88C8-58584C112944}"/>
    <cellStyle name="40% - Accent3 6 3 6" xfId="17160" xr:uid="{CCFF7027-E822-496A-90FB-9ADDF2A09504}"/>
    <cellStyle name="40% - Accent3 6 3 6 2" xfId="17161" xr:uid="{D28D57C2-82E9-4B37-898C-60CCFF4CEADA}"/>
    <cellStyle name="40% - Accent3 6 3 6 2 2" xfId="17162" xr:uid="{3EEAFDC4-A8A9-4EB7-8DC7-EF8AD0305C66}"/>
    <cellStyle name="40% - Accent3 6 3 6 3" xfId="17163" xr:uid="{F90ADA8F-3E4B-49B8-B837-B0219749CD9C}"/>
    <cellStyle name="40% - Accent3 6 3 7" xfId="17164" xr:uid="{F3E3AEDD-0C7C-4522-A6BC-51DE8010FC04}"/>
    <cellStyle name="40% - Accent3 6 3 7 2" xfId="17165" xr:uid="{BA872420-A514-4466-9B2A-95A58926DB80}"/>
    <cellStyle name="40% - Accent3 6 3 8" xfId="17166" xr:uid="{DB63FF4A-FDBC-4656-81E9-EA8530405F69}"/>
    <cellStyle name="40% - Accent3 6 4" xfId="17167" xr:uid="{9F1811F6-9FE1-4376-AC7D-25D83B288039}"/>
    <cellStyle name="40% - Accent3 6 4 2" xfId="17168" xr:uid="{D5A34066-9441-42C6-BE2B-A9907BFA9EAB}"/>
    <cellStyle name="40% - Accent3 6 4 2 2" xfId="17169" xr:uid="{459E4678-AA8D-44A7-906C-AEDD567B9421}"/>
    <cellStyle name="40% - Accent3 6 4 2 2 2" xfId="17170" xr:uid="{EFA59D9B-2F38-4875-BE89-22839B48D236}"/>
    <cellStyle name="40% - Accent3 6 4 2 2 2 2" xfId="17171" xr:uid="{3E0896C3-7309-4E15-98AB-FDB4967058BA}"/>
    <cellStyle name="40% - Accent3 6 4 2 2 3" xfId="17172" xr:uid="{2D616B23-044A-4717-842E-085FA3F614A8}"/>
    <cellStyle name="40% - Accent3 6 4 2 3" xfId="17173" xr:uid="{4615C5A6-9E61-455D-94EB-EE5C43741D9C}"/>
    <cellStyle name="40% - Accent3 6 4 2 3 2" xfId="17174" xr:uid="{E7EEDADA-2F44-40E8-8E14-B7D235CDD9BB}"/>
    <cellStyle name="40% - Accent3 6 4 2 3 2 2" xfId="17175" xr:uid="{073FA9AB-3296-4018-957F-39C180674220}"/>
    <cellStyle name="40% - Accent3 6 4 2 3 3" xfId="17176" xr:uid="{EDF8AF46-3A01-4229-AA6D-04CB7EDC13C4}"/>
    <cellStyle name="40% - Accent3 6 4 2 4" xfId="17177" xr:uid="{71068ECD-60B3-4F99-AFDE-133F963E853B}"/>
    <cellStyle name="40% - Accent3 6 4 2 4 2" xfId="17178" xr:uid="{85205374-0D4D-4C7B-AB1D-1704C27B19C2}"/>
    <cellStyle name="40% - Accent3 6 4 2 4 2 2" xfId="17179" xr:uid="{D419C7C6-2D5C-41E1-BD83-F8DEBD4F51C8}"/>
    <cellStyle name="40% - Accent3 6 4 2 4 3" xfId="17180" xr:uid="{867E1C9B-162A-48B0-8F38-740DE91E9DBF}"/>
    <cellStyle name="40% - Accent3 6 4 2 5" xfId="17181" xr:uid="{4AD85C2C-3EAB-41FB-9C9A-4E18B9752D4B}"/>
    <cellStyle name="40% - Accent3 6 4 2 5 2" xfId="17182" xr:uid="{6ECE0243-DB1B-43E1-83E2-63E8C3DAF848}"/>
    <cellStyle name="40% - Accent3 6 4 2 6" xfId="17183" xr:uid="{E042D63D-C449-4919-A48E-9279A28257C9}"/>
    <cellStyle name="40% - Accent3 6 4 3" xfId="17184" xr:uid="{49B6F3D0-6AAD-4360-93F3-9B58310F83A7}"/>
    <cellStyle name="40% - Accent3 6 4 3 2" xfId="17185" xr:uid="{02597E83-8643-4F9B-A853-9DED0D55C570}"/>
    <cellStyle name="40% - Accent3 6 4 3 2 2" xfId="17186" xr:uid="{4BB140A0-0A49-40DB-8F07-90F8F04F3315}"/>
    <cellStyle name="40% - Accent3 6 4 3 3" xfId="17187" xr:uid="{DB33881E-1033-4820-9CD8-A866A5D15D25}"/>
    <cellStyle name="40% - Accent3 6 4 4" xfId="17188" xr:uid="{624A99DF-E7AB-40B9-8BDE-785DFC5BC8F1}"/>
    <cellStyle name="40% - Accent3 6 4 4 2" xfId="17189" xr:uid="{AEF38E2A-5AA3-4A58-829E-58BE04D324FA}"/>
    <cellStyle name="40% - Accent3 6 4 4 2 2" xfId="17190" xr:uid="{CEDA31DF-F5F0-45EE-B860-30806195D7E6}"/>
    <cellStyle name="40% - Accent3 6 4 4 3" xfId="17191" xr:uid="{8543D64D-30F8-4295-A70F-5563038B6941}"/>
    <cellStyle name="40% - Accent3 6 4 5" xfId="17192" xr:uid="{BFE6F31F-5129-43D3-B901-687D41C4B620}"/>
    <cellStyle name="40% - Accent3 6 4 5 2" xfId="17193" xr:uid="{1C36E50F-A2DC-4B9C-AED5-DE73F90B64CA}"/>
    <cellStyle name="40% - Accent3 6 4 5 2 2" xfId="17194" xr:uid="{A034A007-5F65-48E4-A284-AA01AAC56ED9}"/>
    <cellStyle name="40% - Accent3 6 4 5 3" xfId="17195" xr:uid="{73133D6F-385D-4353-A19F-E14453DF7FCC}"/>
    <cellStyle name="40% - Accent3 6 4 6" xfId="17196" xr:uid="{8281E729-1217-4297-B4FD-EACF184CCD79}"/>
    <cellStyle name="40% - Accent3 6 4 6 2" xfId="17197" xr:uid="{7B8CCE49-010F-45CE-BE64-0A964CE50BD3}"/>
    <cellStyle name="40% - Accent3 6 4 7" xfId="17198" xr:uid="{7CF7438F-8B75-47E1-99D1-926C50C41BE0}"/>
    <cellStyle name="40% - Accent3 6 5" xfId="17199" xr:uid="{9A3C2C9A-5E52-403A-98CF-8A2B97AE9FEB}"/>
    <cellStyle name="40% - Accent3 6 5 2" xfId="17200" xr:uid="{8A52F5B9-FBE5-4A10-A548-97B91DBD2878}"/>
    <cellStyle name="40% - Accent3 6 5 2 2" xfId="17201" xr:uid="{B73744AE-FB9C-40B0-8DE5-0A57424323CA}"/>
    <cellStyle name="40% - Accent3 6 5 2 2 2" xfId="17202" xr:uid="{28A31B7C-A65A-4610-A8DC-3104382C3402}"/>
    <cellStyle name="40% - Accent3 6 5 2 2 2 2" xfId="17203" xr:uid="{D1023EB7-59C9-4022-9B67-F311974246ED}"/>
    <cellStyle name="40% - Accent3 6 5 2 2 3" xfId="17204" xr:uid="{4ED47268-06DB-4A6F-BA8A-C46E62CFA499}"/>
    <cellStyle name="40% - Accent3 6 5 2 3" xfId="17205" xr:uid="{93B19F41-58D1-44F0-AFEB-5F6099ED520A}"/>
    <cellStyle name="40% - Accent3 6 5 2 3 2" xfId="17206" xr:uid="{22B8942F-A1D6-4527-9054-F5F7B9F8CBB7}"/>
    <cellStyle name="40% - Accent3 6 5 2 3 2 2" xfId="17207" xr:uid="{EB3AC688-989A-427C-A2D3-FE3150BB4BFF}"/>
    <cellStyle name="40% - Accent3 6 5 2 3 3" xfId="17208" xr:uid="{05A559A9-4D89-41AF-88A8-4A405FC0BC23}"/>
    <cellStyle name="40% - Accent3 6 5 2 4" xfId="17209" xr:uid="{B8EE86AF-6D53-4E56-8A55-1C8C153F92C4}"/>
    <cellStyle name="40% - Accent3 6 5 2 4 2" xfId="17210" xr:uid="{A44FF2F8-2581-4170-8F1B-45BE520EE445}"/>
    <cellStyle name="40% - Accent3 6 5 2 4 2 2" xfId="17211" xr:uid="{1EF86B4B-E27C-4598-A668-25D5BADCA24D}"/>
    <cellStyle name="40% - Accent3 6 5 2 4 3" xfId="17212" xr:uid="{E756A99D-D6D8-4C01-866D-B603339E5D2C}"/>
    <cellStyle name="40% - Accent3 6 5 2 5" xfId="17213" xr:uid="{6840A809-AEF1-4352-844D-911B7F5F82D4}"/>
    <cellStyle name="40% - Accent3 6 5 2 5 2" xfId="17214" xr:uid="{63F89064-5F1B-46B1-AC0F-5267D4E21BC5}"/>
    <cellStyle name="40% - Accent3 6 5 2 6" xfId="17215" xr:uid="{32B7D5E0-8B7F-4B95-97DD-ED5DC11D5928}"/>
    <cellStyle name="40% - Accent3 6 5 3" xfId="17216" xr:uid="{58141000-F506-450F-97EA-032281F1F977}"/>
    <cellStyle name="40% - Accent3 6 5 3 2" xfId="17217" xr:uid="{47EB0B0A-0EB2-49F2-9CCE-5A258742F935}"/>
    <cellStyle name="40% - Accent3 6 5 3 2 2" xfId="17218" xr:uid="{7081A866-7181-474E-B5EC-1DB0C25E45C5}"/>
    <cellStyle name="40% - Accent3 6 5 3 3" xfId="17219" xr:uid="{263C2D19-8575-4B74-93A5-3FD18B632DC9}"/>
    <cellStyle name="40% - Accent3 6 5 4" xfId="17220" xr:uid="{8945ACD0-13A9-44D9-9E63-619D9A3EA25D}"/>
    <cellStyle name="40% - Accent3 6 5 4 2" xfId="17221" xr:uid="{FC2A25FF-0B4F-4EBA-A971-5B1D3ED0315D}"/>
    <cellStyle name="40% - Accent3 6 5 4 2 2" xfId="17222" xr:uid="{6D395698-E45C-4239-BC18-4B325152CEE6}"/>
    <cellStyle name="40% - Accent3 6 5 4 3" xfId="17223" xr:uid="{7720E99E-E36D-4A95-B731-EDAE7DED1EBC}"/>
    <cellStyle name="40% - Accent3 6 5 5" xfId="17224" xr:uid="{2087A944-B951-4987-8074-85B0348CC9FA}"/>
    <cellStyle name="40% - Accent3 6 5 5 2" xfId="17225" xr:uid="{F89ADDA2-5423-47AE-9386-424BA2289EE0}"/>
    <cellStyle name="40% - Accent3 6 5 5 2 2" xfId="17226" xr:uid="{248ECCCD-3C92-461E-811A-1E33C2364ED7}"/>
    <cellStyle name="40% - Accent3 6 5 5 3" xfId="17227" xr:uid="{F52BBADE-7251-436C-AAA1-AF8DFAABB38D}"/>
    <cellStyle name="40% - Accent3 6 5 6" xfId="17228" xr:uid="{6185DCFF-1A39-4148-BF0D-6F5E426A3EF2}"/>
    <cellStyle name="40% - Accent3 6 5 6 2" xfId="17229" xr:uid="{AD6DDA51-4FDE-4018-A158-5EB43FDA2B9A}"/>
    <cellStyle name="40% - Accent3 6 5 7" xfId="17230" xr:uid="{CCC696BF-6572-4C4C-B7C8-458C9F0F360A}"/>
    <cellStyle name="40% - Accent3 6 6" xfId="17231" xr:uid="{9F91A24E-115C-47A2-A9BC-837C3CB82064}"/>
    <cellStyle name="40% - Accent3 6 6 2" xfId="17232" xr:uid="{65FBB34F-6B3D-4D80-88FD-4A8BF7826258}"/>
    <cellStyle name="40% - Accent3 6 6 2 2" xfId="17233" xr:uid="{B8016D1A-3302-451C-A156-5D10012ED851}"/>
    <cellStyle name="40% - Accent3 6 6 2 2 2" xfId="17234" xr:uid="{2F90B9E9-92D7-4D7D-9906-C136753F8D24}"/>
    <cellStyle name="40% - Accent3 6 6 2 3" xfId="17235" xr:uid="{44537943-E63F-4F2E-AFD3-F21190FB8DDC}"/>
    <cellStyle name="40% - Accent3 6 6 3" xfId="17236" xr:uid="{348BBB65-7DD7-4BC1-9439-8EC0638ADC41}"/>
    <cellStyle name="40% - Accent3 6 6 3 2" xfId="17237" xr:uid="{EDF80865-0D78-4436-95BC-A14EEDA065D5}"/>
    <cellStyle name="40% - Accent3 6 6 3 2 2" xfId="17238" xr:uid="{937CB9D6-C515-47C7-89DD-CFB4EAAC8699}"/>
    <cellStyle name="40% - Accent3 6 6 3 3" xfId="17239" xr:uid="{BD633D76-59ED-482A-A801-9D514503CE5D}"/>
    <cellStyle name="40% - Accent3 6 6 4" xfId="17240" xr:uid="{3F72A0C9-FD7C-42DF-9524-84DA389D2259}"/>
    <cellStyle name="40% - Accent3 6 6 4 2" xfId="17241" xr:uid="{62012AD3-13CB-48BC-8BE8-645801C8BBB0}"/>
    <cellStyle name="40% - Accent3 6 6 4 2 2" xfId="17242" xr:uid="{2EFA5E85-F32F-4CB9-89FE-7E0BD6C04C14}"/>
    <cellStyle name="40% - Accent3 6 6 4 3" xfId="17243" xr:uid="{BF1E68B2-3043-4E13-976F-89BF032D6021}"/>
    <cellStyle name="40% - Accent3 6 6 5" xfId="17244" xr:uid="{561560C4-F48E-494F-A6A6-A6428844402E}"/>
    <cellStyle name="40% - Accent3 6 6 5 2" xfId="17245" xr:uid="{3F2C85A6-7638-427A-99B5-526031E03AAF}"/>
    <cellStyle name="40% - Accent3 6 6 6" xfId="17246" xr:uid="{CC5E23A3-60F6-41E4-822F-21A9C78861A1}"/>
    <cellStyle name="40% - Accent3 6 7" xfId="17247" xr:uid="{F8B91953-AE99-44E0-96AB-5D95DC52FA41}"/>
    <cellStyle name="40% - Accent3 6 7 2" xfId="17248" xr:uid="{80965416-0922-4835-A497-E1E05096C210}"/>
    <cellStyle name="40% - Accent3 6 7 2 2" xfId="17249" xr:uid="{88E950BC-4CEC-46ED-82A7-20DAEBD129F2}"/>
    <cellStyle name="40% - Accent3 6 7 2 2 2" xfId="17250" xr:uid="{1DC38458-16F0-4CF2-984B-D38B7E829A6F}"/>
    <cellStyle name="40% - Accent3 6 7 2 3" xfId="17251" xr:uid="{33F7462E-37B2-4624-9EC7-125416D40EED}"/>
    <cellStyle name="40% - Accent3 6 7 3" xfId="17252" xr:uid="{49CC7709-92FC-429A-84F7-04F466491CB9}"/>
    <cellStyle name="40% - Accent3 6 7 3 2" xfId="17253" xr:uid="{603B8F4D-A623-4E5D-991F-A704E7727B20}"/>
    <cellStyle name="40% - Accent3 6 7 3 2 2" xfId="17254" xr:uid="{28E3CCFC-7EAB-4EE1-B63A-9528D0A6C70D}"/>
    <cellStyle name="40% - Accent3 6 7 3 3" xfId="17255" xr:uid="{3C9FC1F1-76EE-4CB9-BF37-0EF6C7D9C6B3}"/>
    <cellStyle name="40% - Accent3 6 7 4" xfId="17256" xr:uid="{74BDE342-30AE-4AFF-B339-1F947A833183}"/>
    <cellStyle name="40% - Accent3 6 7 4 2" xfId="17257" xr:uid="{6EA4B81F-028D-4096-B295-1CF9F16C894D}"/>
    <cellStyle name="40% - Accent3 6 7 4 2 2" xfId="17258" xr:uid="{628DA2FD-BE75-46AC-B1FF-7385EA8143F3}"/>
    <cellStyle name="40% - Accent3 6 7 4 3" xfId="17259" xr:uid="{D639D563-B49D-4BEE-9991-2D8E85F2D819}"/>
    <cellStyle name="40% - Accent3 6 7 5" xfId="17260" xr:uid="{F554FB00-2DA9-447A-9776-BEE7C365F1C9}"/>
    <cellStyle name="40% - Accent3 6 7 5 2" xfId="17261" xr:uid="{226A98AA-3173-44CD-BCFD-07E4997A4486}"/>
    <cellStyle name="40% - Accent3 6 7 6" xfId="17262" xr:uid="{31B8F8E9-0FDA-4E9F-B68D-BF0227BF6C8C}"/>
    <cellStyle name="40% - Accent3 6 8" xfId="17263" xr:uid="{AEAC0784-9B6B-494A-BAF3-2E290AE4B869}"/>
    <cellStyle name="40% - Accent3 6 8 2" xfId="17264" xr:uid="{85DA2A52-FE9D-43AE-B323-441F0CEDA374}"/>
    <cellStyle name="40% - Accent3 6 8 2 2" xfId="17265" xr:uid="{3A061936-C186-47FE-A32B-7AE43C389B67}"/>
    <cellStyle name="40% - Accent3 6 8 2 2 2" xfId="17266" xr:uid="{8AE4EAAB-EDD1-46B9-90F8-091EA5696893}"/>
    <cellStyle name="40% - Accent3 6 8 2 3" xfId="17267" xr:uid="{89E27456-0E8F-4EF1-8739-B02D3C5A3F39}"/>
    <cellStyle name="40% - Accent3 6 8 3" xfId="17268" xr:uid="{5FBA0023-55EA-4282-8CAE-E3F01FD78CF5}"/>
    <cellStyle name="40% - Accent3 6 8 3 2" xfId="17269" xr:uid="{CBCE1724-02A7-49F8-9F01-D3FE57B47904}"/>
    <cellStyle name="40% - Accent3 6 8 3 2 2" xfId="17270" xr:uid="{83FB79F4-76D8-494E-ABB9-6493C51261A5}"/>
    <cellStyle name="40% - Accent3 6 8 3 3" xfId="17271" xr:uid="{39C84EF7-C50D-4034-B96D-8C4D577E1BAC}"/>
    <cellStyle name="40% - Accent3 6 8 4" xfId="17272" xr:uid="{CC073D6E-5605-45D4-90AD-38D4BAB1FDBF}"/>
    <cellStyle name="40% - Accent3 6 8 4 2" xfId="17273" xr:uid="{05B88BE8-9F33-4E26-A4AD-76BE325B4223}"/>
    <cellStyle name="40% - Accent3 6 8 4 2 2" xfId="17274" xr:uid="{17EB148D-F50A-416C-A06F-A9B3C21463A7}"/>
    <cellStyle name="40% - Accent3 6 8 4 3" xfId="17275" xr:uid="{0F0A9209-EE09-493A-BD37-7EE0FEE4AAE9}"/>
    <cellStyle name="40% - Accent3 6 8 5" xfId="17276" xr:uid="{E3EA9B48-C5E2-4FC9-81D4-DFBC17ED5CAF}"/>
    <cellStyle name="40% - Accent3 6 8 5 2" xfId="17277" xr:uid="{51AA4442-F866-415B-9BB9-FCA41E8F4008}"/>
    <cellStyle name="40% - Accent3 6 8 6" xfId="17278" xr:uid="{884761FF-F2E8-444C-BC87-491CC840A01A}"/>
    <cellStyle name="40% - Accent3 6 9" xfId="17279" xr:uid="{BF8F0F76-EE5F-45A7-AC02-FA1E33747D1E}"/>
    <cellStyle name="40% - Accent3 6 9 2" xfId="17280" xr:uid="{DACA6F87-C8D4-41D9-9E5D-81879101659F}"/>
    <cellStyle name="40% - Accent3 6 9 2 2" xfId="17281" xr:uid="{7C095394-149C-45BC-9DB3-1409D6620B56}"/>
    <cellStyle name="40% - Accent3 6 9 2 2 2" xfId="17282" xr:uid="{45918A6D-E3C0-4CD3-B28B-10541C9F1876}"/>
    <cellStyle name="40% - Accent3 6 9 2 3" xfId="17283" xr:uid="{1C353F36-ADB0-44B0-B530-66A7192C3442}"/>
    <cellStyle name="40% - Accent3 6 9 3" xfId="17284" xr:uid="{528A42B6-FA84-4D9C-AF17-737D6704AA48}"/>
    <cellStyle name="40% - Accent3 6 9 3 2" xfId="17285" xr:uid="{6F97225F-A592-4197-91EA-3A7D06FB04E4}"/>
    <cellStyle name="40% - Accent3 6 9 3 2 2" xfId="17286" xr:uid="{56061F41-17A0-4E10-86AE-AE12B1BD88AB}"/>
    <cellStyle name="40% - Accent3 6 9 3 3" xfId="17287" xr:uid="{8BDAC23B-65B9-4E43-8450-FEF63AF28E6A}"/>
    <cellStyle name="40% - Accent3 6 9 4" xfId="17288" xr:uid="{3158CF5C-624C-4357-A877-6A03BCCD700C}"/>
    <cellStyle name="40% - Accent3 6 9 4 2" xfId="17289" xr:uid="{33F2EE34-94EE-40CA-BE49-E0788AB1FE48}"/>
    <cellStyle name="40% - Accent3 6 9 4 2 2" xfId="17290" xr:uid="{E353F56D-B692-4DC4-8AFB-B2D84EC0F2F3}"/>
    <cellStyle name="40% - Accent3 6 9 4 3" xfId="17291" xr:uid="{3F7A533D-E463-4F11-83CD-18959EADC0CE}"/>
    <cellStyle name="40% - Accent3 6 9 5" xfId="17292" xr:uid="{96867133-6AC6-408F-8F2B-65C9A2307DF8}"/>
    <cellStyle name="40% - Accent3 6 9 5 2" xfId="17293" xr:uid="{63C9A0EA-95A0-4499-B97F-880592FA2458}"/>
    <cellStyle name="40% - Accent3 6 9 6" xfId="17294" xr:uid="{2A1E3D9F-636F-4898-8F20-A37CD3A7EE0A}"/>
    <cellStyle name="40% - Accent3 7" xfId="17295" xr:uid="{6725CA8B-A54C-4E94-9CD9-AC58C3ECE1B5}"/>
    <cellStyle name="40% - Accent3 7 10" xfId="17296" xr:uid="{EC4AE6AB-9FF9-4AA1-8B2A-70A3A70600B3}"/>
    <cellStyle name="40% - Accent3 7 10 2" xfId="17297" xr:uid="{FE8200D4-59EF-4A18-B2E4-5C601F349B3B}"/>
    <cellStyle name="40% - Accent3 7 10 2 2" xfId="17298" xr:uid="{E7E0BAF5-89CC-4CF0-AAE3-DAC97EA5E41F}"/>
    <cellStyle name="40% - Accent3 7 10 2 2 2" xfId="17299" xr:uid="{0D29F10C-1702-452C-B813-53C73E68E3CC}"/>
    <cellStyle name="40% - Accent3 7 10 2 3" xfId="17300" xr:uid="{03A692AD-124D-4067-8A67-A9D3649CBE3F}"/>
    <cellStyle name="40% - Accent3 7 10 3" xfId="17301" xr:uid="{92F5436D-E045-40F0-809A-0593B18E953D}"/>
    <cellStyle name="40% - Accent3 7 10 3 2" xfId="17302" xr:uid="{CC02B332-B1CB-46BD-ADA4-5A213CA7794E}"/>
    <cellStyle name="40% - Accent3 7 10 3 2 2" xfId="17303" xr:uid="{BEDFC532-6282-460A-A339-75ED87926D57}"/>
    <cellStyle name="40% - Accent3 7 10 3 3" xfId="17304" xr:uid="{8179BE03-E708-4207-862F-0D05862D3209}"/>
    <cellStyle name="40% - Accent3 7 10 4" xfId="17305" xr:uid="{4A74A96C-9CC6-49A6-89FC-D23BB40DE364}"/>
    <cellStyle name="40% - Accent3 7 10 4 2" xfId="17306" xr:uid="{6D286620-1C4C-4363-A15C-8562F2F48AEB}"/>
    <cellStyle name="40% - Accent3 7 10 4 2 2" xfId="17307" xr:uid="{BA918A51-CA1A-49F3-A654-3F778F7C5770}"/>
    <cellStyle name="40% - Accent3 7 10 4 3" xfId="17308" xr:uid="{D01404A6-63B7-4173-8419-872442CF95EE}"/>
    <cellStyle name="40% - Accent3 7 10 5" xfId="17309" xr:uid="{DA85936D-BB8F-4A9B-BEC2-1636874B8B68}"/>
    <cellStyle name="40% - Accent3 7 10 5 2" xfId="17310" xr:uid="{F648A9C8-2708-4015-877E-0F0A8B53639B}"/>
    <cellStyle name="40% - Accent3 7 10 6" xfId="17311" xr:uid="{B65985C9-4E51-4A7D-9B3F-8215F462A503}"/>
    <cellStyle name="40% - Accent3 7 11" xfId="17312" xr:uid="{42ACF5CC-CA2D-464E-AA3D-E219A2A9BCD0}"/>
    <cellStyle name="40% - Accent3 7 11 2" xfId="17313" xr:uid="{77F7726A-EB67-4D19-94E8-E477BF6AD641}"/>
    <cellStyle name="40% - Accent3 7 11 2 2" xfId="17314" xr:uid="{C9CC9555-A8B3-4A88-8698-8AB32D8808A4}"/>
    <cellStyle name="40% - Accent3 7 11 3" xfId="17315" xr:uid="{D42F12E2-8A6C-41BE-BBDD-8E8625806F66}"/>
    <cellStyle name="40% - Accent3 7 12" xfId="17316" xr:uid="{8D50F6C3-6AA0-4FA8-A77B-FAEB6E39ED24}"/>
    <cellStyle name="40% - Accent3 7 12 2" xfId="17317" xr:uid="{C1C3214D-5E88-4480-B737-46267C6B318E}"/>
    <cellStyle name="40% - Accent3 7 12 2 2" xfId="17318" xr:uid="{6F2A3CBD-1F0F-4E2D-83E8-A8CE50437FB9}"/>
    <cellStyle name="40% - Accent3 7 12 3" xfId="17319" xr:uid="{3E7291C1-E616-4555-A3B7-2F7BDAFB507D}"/>
    <cellStyle name="40% - Accent3 7 13" xfId="17320" xr:uid="{361156BC-18CA-4237-A3D7-FF6E711BC4B3}"/>
    <cellStyle name="40% - Accent3 7 13 2" xfId="17321" xr:uid="{489C7919-3BBA-4274-94F2-DEAC7801900E}"/>
    <cellStyle name="40% - Accent3 7 13 2 2" xfId="17322" xr:uid="{072AF691-7435-4416-A320-7DB7E34A8322}"/>
    <cellStyle name="40% - Accent3 7 13 3" xfId="17323" xr:uid="{ADE6515E-DF04-4B17-8667-31204951FE2A}"/>
    <cellStyle name="40% - Accent3 7 14" xfId="17324" xr:uid="{C04A127E-5BCE-444F-B353-3CF117C2509B}"/>
    <cellStyle name="40% - Accent3 7 14 2" xfId="17325" xr:uid="{F9F5FF89-2734-4D16-9B33-2FD6A15267C8}"/>
    <cellStyle name="40% - Accent3 7 14 2 2" xfId="17326" xr:uid="{03FDBCF6-AB91-49AD-86BC-2373410A6EA4}"/>
    <cellStyle name="40% - Accent3 7 14 3" xfId="17327" xr:uid="{E19B9BE3-A7C4-4BFA-8EF3-BBF2EA6DB73B}"/>
    <cellStyle name="40% - Accent3 7 15" xfId="17328" xr:uid="{D0079780-7A3B-4162-A182-B7D7B47212E0}"/>
    <cellStyle name="40% - Accent3 7 15 2" xfId="17329" xr:uid="{454634D0-EB5D-42B0-8640-9D38115DB223}"/>
    <cellStyle name="40% - Accent3 7 16" xfId="17330" xr:uid="{90B3CEEC-E227-4B23-9A93-54B46499E4DA}"/>
    <cellStyle name="40% - Accent3 7 2" xfId="17331" xr:uid="{80B509D9-F4A8-437B-9CB0-DE73AFEC7685}"/>
    <cellStyle name="40% - Accent3 7 2 2" xfId="17332" xr:uid="{027A9681-647A-4417-876B-7F57DE3CFB96}"/>
    <cellStyle name="40% - Accent3 7 2 2 2" xfId="17333" xr:uid="{C3490AE1-FF3E-4486-BA0A-06B8A3FF3CC6}"/>
    <cellStyle name="40% - Accent3 7 2 2 2 2" xfId="17334" xr:uid="{B020DE34-04C9-41EA-A4C5-A757CF8CFB1F}"/>
    <cellStyle name="40% - Accent3 7 2 2 2 2 2" xfId="17335" xr:uid="{F2BB1242-EC89-4F7B-8CFE-0CBF95527C0A}"/>
    <cellStyle name="40% - Accent3 7 2 2 2 2 2 2" xfId="17336" xr:uid="{32606BE3-890E-4928-B111-3FF4AED422E9}"/>
    <cellStyle name="40% - Accent3 7 2 2 2 2 3" xfId="17337" xr:uid="{B391818C-4AFB-465A-A90E-1E0D1EA8B453}"/>
    <cellStyle name="40% - Accent3 7 2 2 2 3" xfId="17338" xr:uid="{F883EC76-4E08-45CD-B413-BBB8A9781002}"/>
    <cellStyle name="40% - Accent3 7 2 2 2 3 2" xfId="17339" xr:uid="{47E9996D-B810-48AF-8FB2-59EC402FBBCD}"/>
    <cellStyle name="40% - Accent3 7 2 2 2 3 2 2" xfId="17340" xr:uid="{D1A300E8-3EE7-4564-A7CB-0E2159D0A6E4}"/>
    <cellStyle name="40% - Accent3 7 2 2 2 3 3" xfId="17341" xr:uid="{A1C38978-A1FC-4DAA-9F83-C32313B228FA}"/>
    <cellStyle name="40% - Accent3 7 2 2 2 4" xfId="17342" xr:uid="{0FE72039-0D3B-49AD-A68E-8FDAC485289D}"/>
    <cellStyle name="40% - Accent3 7 2 2 2 4 2" xfId="17343" xr:uid="{D5055052-4DF7-4E95-A65A-1994ABDF06D9}"/>
    <cellStyle name="40% - Accent3 7 2 2 2 4 2 2" xfId="17344" xr:uid="{EA4DD130-AF29-4CD1-9038-19393029AAA4}"/>
    <cellStyle name="40% - Accent3 7 2 2 2 4 3" xfId="17345" xr:uid="{55FCAA12-B7DC-4BB6-A584-4AB5143FC682}"/>
    <cellStyle name="40% - Accent3 7 2 2 2 5" xfId="17346" xr:uid="{BF4B3D8A-69F0-4740-92D1-053D61796946}"/>
    <cellStyle name="40% - Accent3 7 2 2 2 5 2" xfId="17347" xr:uid="{9C5FC7C6-FA4C-4EF5-8737-FC9578F74E1A}"/>
    <cellStyle name="40% - Accent3 7 2 2 2 6" xfId="17348" xr:uid="{5C3A8F89-B043-4BE8-AED7-179F99168786}"/>
    <cellStyle name="40% - Accent3 7 2 2 3" xfId="17349" xr:uid="{831B7140-2C37-48F3-912C-338895243B9E}"/>
    <cellStyle name="40% - Accent3 7 2 2 3 2" xfId="17350" xr:uid="{BA455945-F573-4C75-9115-32B9D963098E}"/>
    <cellStyle name="40% - Accent3 7 2 2 3 2 2" xfId="17351" xr:uid="{C9294184-FD16-4B32-B69C-1472D1AAD1CA}"/>
    <cellStyle name="40% - Accent3 7 2 2 3 3" xfId="17352" xr:uid="{969831A2-967A-4425-8313-F668CE2DBE48}"/>
    <cellStyle name="40% - Accent3 7 2 2 4" xfId="17353" xr:uid="{1A6D26E5-0038-4487-B117-40C1DEC8E2F3}"/>
    <cellStyle name="40% - Accent3 7 2 2 4 2" xfId="17354" xr:uid="{F9A115C9-13A0-4866-BF80-CB65BB4C724C}"/>
    <cellStyle name="40% - Accent3 7 2 2 4 2 2" xfId="17355" xr:uid="{A3D46D0C-6DC4-432D-9E40-28DDA31FDE6A}"/>
    <cellStyle name="40% - Accent3 7 2 2 4 3" xfId="17356" xr:uid="{F4369552-496B-419B-A5A4-906C11B0171D}"/>
    <cellStyle name="40% - Accent3 7 2 2 5" xfId="17357" xr:uid="{4D3399FC-DC00-4AC4-847B-0AAF1891729E}"/>
    <cellStyle name="40% - Accent3 7 2 2 5 2" xfId="17358" xr:uid="{A5F865C4-0452-4578-A2F2-D460880B2135}"/>
    <cellStyle name="40% - Accent3 7 2 2 5 2 2" xfId="17359" xr:uid="{B45240F1-3BB6-4B0C-BCB7-480F9210A802}"/>
    <cellStyle name="40% - Accent3 7 2 2 5 3" xfId="17360" xr:uid="{E163BDDA-8A8F-4AEE-878B-E7335A97B11A}"/>
    <cellStyle name="40% - Accent3 7 2 2 6" xfId="17361" xr:uid="{CACED8CC-4A78-48EB-BD13-101B51B28090}"/>
    <cellStyle name="40% - Accent3 7 2 2 6 2" xfId="17362" xr:uid="{65BB9BEF-EC2F-4307-AAE5-C01B1387D2D3}"/>
    <cellStyle name="40% - Accent3 7 2 2 7" xfId="17363" xr:uid="{D0DE21F7-E02C-425B-BFF2-EBD71C58986A}"/>
    <cellStyle name="40% - Accent3 7 2 3" xfId="17364" xr:uid="{CC7A2F5F-DBF8-422D-8CFE-69406EA8D9FB}"/>
    <cellStyle name="40% - Accent3 7 2 3 2" xfId="17365" xr:uid="{DEF03B0E-01FB-4669-B101-4D97FAF28506}"/>
    <cellStyle name="40% - Accent3 7 2 3 2 2" xfId="17366" xr:uid="{4C85A8A1-D21C-4D08-A9D5-490ECD73EBD1}"/>
    <cellStyle name="40% - Accent3 7 2 3 2 2 2" xfId="17367" xr:uid="{9694BCEB-6FA6-4DCF-A89F-D2FF2F3DED3A}"/>
    <cellStyle name="40% - Accent3 7 2 3 2 3" xfId="17368" xr:uid="{4EB7A9B5-DE1E-452C-A45C-0DE9DD75FF27}"/>
    <cellStyle name="40% - Accent3 7 2 3 3" xfId="17369" xr:uid="{96496564-D1F2-464A-A711-7972F3AA502E}"/>
    <cellStyle name="40% - Accent3 7 2 3 3 2" xfId="17370" xr:uid="{292A20D5-07BB-42C3-B251-CDADAD1F0CB5}"/>
    <cellStyle name="40% - Accent3 7 2 3 3 2 2" xfId="17371" xr:uid="{0DCBDE8E-B814-4391-9BE2-86277720207C}"/>
    <cellStyle name="40% - Accent3 7 2 3 3 3" xfId="17372" xr:uid="{4FAF84CD-2629-4584-883E-A29BD8A929D9}"/>
    <cellStyle name="40% - Accent3 7 2 3 4" xfId="17373" xr:uid="{8BE8C358-1F02-4E6C-99B0-DFED571BFA90}"/>
    <cellStyle name="40% - Accent3 7 2 3 4 2" xfId="17374" xr:uid="{98E5D2D1-DEEC-42AF-9F36-0FCFF59F3888}"/>
    <cellStyle name="40% - Accent3 7 2 3 4 2 2" xfId="17375" xr:uid="{4D840421-1B4C-494C-93AC-F35A64818896}"/>
    <cellStyle name="40% - Accent3 7 2 3 4 3" xfId="17376" xr:uid="{976BB98E-BBD6-407E-892E-6FD0F3D87FAB}"/>
    <cellStyle name="40% - Accent3 7 2 3 5" xfId="17377" xr:uid="{398589A6-0A96-4DF4-BCD4-BD5FE7CA594B}"/>
    <cellStyle name="40% - Accent3 7 2 3 5 2" xfId="17378" xr:uid="{C360EC8A-4505-4D5F-8F78-3CF5F43B0132}"/>
    <cellStyle name="40% - Accent3 7 2 3 6" xfId="17379" xr:uid="{EEBB245F-335C-4B1F-80EA-3124B70A19D8}"/>
    <cellStyle name="40% - Accent3 7 2 4" xfId="17380" xr:uid="{093BA0C4-5FE9-455E-A507-8C284189944D}"/>
    <cellStyle name="40% - Accent3 7 2 4 2" xfId="17381" xr:uid="{60A94DA9-1A72-4A10-B7F3-2C7C92AB814B}"/>
    <cellStyle name="40% - Accent3 7 2 4 2 2" xfId="17382" xr:uid="{44211693-E365-40D4-B508-AC9C13027DEF}"/>
    <cellStyle name="40% - Accent3 7 2 4 3" xfId="17383" xr:uid="{BFC2ED8E-9AB0-469B-965D-2B4022B2FBE7}"/>
    <cellStyle name="40% - Accent3 7 2 5" xfId="17384" xr:uid="{AD9C92A9-E1A7-4233-8505-94784BFA9921}"/>
    <cellStyle name="40% - Accent3 7 2 5 2" xfId="17385" xr:uid="{5AF675A6-BCAE-4442-A7B5-A95F76161EEA}"/>
    <cellStyle name="40% - Accent3 7 2 5 2 2" xfId="17386" xr:uid="{A5D5680E-59E1-4AF6-9C41-AF6C16E10E54}"/>
    <cellStyle name="40% - Accent3 7 2 5 3" xfId="17387" xr:uid="{05FE24DA-79F6-43A4-81B5-8163A25290B5}"/>
    <cellStyle name="40% - Accent3 7 2 6" xfId="17388" xr:uid="{42B5748C-9F46-4EFB-9B1B-18DB08F51C49}"/>
    <cellStyle name="40% - Accent3 7 2 6 2" xfId="17389" xr:uid="{4C6AC8B1-36E9-4D93-A3FA-074CA452991C}"/>
    <cellStyle name="40% - Accent3 7 2 6 2 2" xfId="17390" xr:uid="{FC94E658-3DB4-47A5-91F4-0304907D4FE2}"/>
    <cellStyle name="40% - Accent3 7 2 6 3" xfId="17391" xr:uid="{9D84F5BE-BCD3-4D75-AFC0-F6E91E7A7D69}"/>
    <cellStyle name="40% - Accent3 7 2 7" xfId="17392" xr:uid="{985F4F24-782C-40DB-8119-FF84C48472F2}"/>
    <cellStyle name="40% - Accent3 7 2 7 2" xfId="17393" xr:uid="{5BDD85C7-0324-4756-8525-32FEAF43383D}"/>
    <cellStyle name="40% - Accent3 7 2 8" xfId="17394" xr:uid="{2B864079-6AA0-4540-B20C-4FBE8AA0C062}"/>
    <cellStyle name="40% - Accent3 7 3" xfId="17395" xr:uid="{770F49D3-4365-4D2F-BAAA-402DFBAA80AA}"/>
    <cellStyle name="40% - Accent3 7 3 2" xfId="17396" xr:uid="{B4DCF04D-EBD8-4359-AFF6-838F3C44CAA2}"/>
    <cellStyle name="40% - Accent3 7 3 2 2" xfId="17397" xr:uid="{29807F10-0E0D-4B66-A46F-0449D6FD0E42}"/>
    <cellStyle name="40% - Accent3 7 3 2 2 2" xfId="17398" xr:uid="{25411897-E6DC-479E-88FF-07A355F6A6E7}"/>
    <cellStyle name="40% - Accent3 7 3 2 2 2 2" xfId="17399" xr:uid="{2F9C601E-E965-4133-97B6-5E3628A5A308}"/>
    <cellStyle name="40% - Accent3 7 3 2 2 2 2 2" xfId="17400" xr:uid="{28980393-8642-43F8-896D-146E136949B9}"/>
    <cellStyle name="40% - Accent3 7 3 2 2 2 3" xfId="17401" xr:uid="{2703A945-7269-4605-95FA-A2C26C7777DE}"/>
    <cellStyle name="40% - Accent3 7 3 2 2 3" xfId="17402" xr:uid="{2FA24277-FF27-4AFE-ABE3-5D0AE7B42E00}"/>
    <cellStyle name="40% - Accent3 7 3 2 2 3 2" xfId="17403" xr:uid="{471C662A-8930-4BAE-BF11-DBEA4584E81A}"/>
    <cellStyle name="40% - Accent3 7 3 2 2 3 2 2" xfId="17404" xr:uid="{B3053250-C6E1-4B46-A5D9-43C58DC0C999}"/>
    <cellStyle name="40% - Accent3 7 3 2 2 3 3" xfId="17405" xr:uid="{32D6C115-EEC7-45D8-8055-5AEA835F04AD}"/>
    <cellStyle name="40% - Accent3 7 3 2 2 4" xfId="17406" xr:uid="{74889A77-585A-4CBF-935E-DB62F23CB80F}"/>
    <cellStyle name="40% - Accent3 7 3 2 2 4 2" xfId="17407" xr:uid="{A44494D4-F65A-4954-B08E-4191DBF75B13}"/>
    <cellStyle name="40% - Accent3 7 3 2 2 4 2 2" xfId="17408" xr:uid="{CDE9CCE6-48B2-4C6C-832F-1F519DC24638}"/>
    <cellStyle name="40% - Accent3 7 3 2 2 4 3" xfId="17409" xr:uid="{46951328-0B9E-4148-BD55-42615F631C19}"/>
    <cellStyle name="40% - Accent3 7 3 2 2 5" xfId="17410" xr:uid="{142F7FAF-806A-4DB3-85A1-E6C0E5754846}"/>
    <cellStyle name="40% - Accent3 7 3 2 2 5 2" xfId="17411" xr:uid="{5CAB88DB-689F-418C-A4BB-03341F816B08}"/>
    <cellStyle name="40% - Accent3 7 3 2 2 6" xfId="17412" xr:uid="{6185E867-48AA-4F2A-BFAD-CFABB11D3DE6}"/>
    <cellStyle name="40% - Accent3 7 3 2 3" xfId="17413" xr:uid="{281FA68D-3796-465E-879D-0EB2C88D8610}"/>
    <cellStyle name="40% - Accent3 7 3 2 3 2" xfId="17414" xr:uid="{0FD5E35D-5D92-4844-9C02-24C785D8B4A7}"/>
    <cellStyle name="40% - Accent3 7 3 2 3 2 2" xfId="17415" xr:uid="{478465D0-C736-434E-86B4-CAAC5E7325A3}"/>
    <cellStyle name="40% - Accent3 7 3 2 3 3" xfId="17416" xr:uid="{007A494B-2BA0-4A47-90C7-FEE79DEBA73A}"/>
    <cellStyle name="40% - Accent3 7 3 2 4" xfId="17417" xr:uid="{D25085BD-CFE3-4C04-AC7F-57650258869A}"/>
    <cellStyle name="40% - Accent3 7 3 2 4 2" xfId="17418" xr:uid="{F14F28EC-DF01-445B-A447-C47F642B2723}"/>
    <cellStyle name="40% - Accent3 7 3 2 4 2 2" xfId="17419" xr:uid="{B3A3FA68-5A8A-474F-8223-0650ADF2C2AA}"/>
    <cellStyle name="40% - Accent3 7 3 2 4 3" xfId="17420" xr:uid="{30A43F46-E301-469F-9B02-74134AC2A0FB}"/>
    <cellStyle name="40% - Accent3 7 3 2 5" xfId="17421" xr:uid="{17260748-4DB5-42B9-A8E3-C6969579982E}"/>
    <cellStyle name="40% - Accent3 7 3 2 5 2" xfId="17422" xr:uid="{69CB5F92-6A65-4AA7-9773-6D9CCEDCBB78}"/>
    <cellStyle name="40% - Accent3 7 3 2 5 2 2" xfId="17423" xr:uid="{3EA9B55F-B44A-4226-875A-B8ED3D2A428C}"/>
    <cellStyle name="40% - Accent3 7 3 2 5 3" xfId="17424" xr:uid="{ACCCBE07-7ECD-4131-878A-76661C1D01EB}"/>
    <cellStyle name="40% - Accent3 7 3 2 6" xfId="17425" xr:uid="{52601FB6-D81D-416A-B7B1-7D8FDE8C2B74}"/>
    <cellStyle name="40% - Accent3 7 3 2 6 2" xfId="17426" xr:uid="{19584A0C-1492-4A72-BBE7-C51B1E0C89D3}"/>
    <cellStyle name="40% - Accent3 7 3 2 7" xfId="17427" xr:uid="{418B7D39-FD9C-4B8D-8B20-C4C7522AE81C}"/>
    <cellStyle name="40% - Accent3 7 3 3" xfId="17428" xr:uid="{13189BB5-B988-414A-9087-969A2CF55BB8}"/>
    <cellStyle name="40% - Accent3 7 3 3 2" xfId="17429" xr:uid="{9496F9E2-4538-4588-B23B-73D63D01D14F}"/>
    <cellStyle name="40% - Accent3 7 3 3 2 2" xfId="17430" xr:uid="{A78C80E7-AA02-4418-AE86-A82D08B2D5D1}"/>
    <cellStyle name="40% - Accent3 7 3 3 2 2 2" xfId="17431" xr:uid="{9B44E23C-5492-4A98-8E0A-E103F29BD9D4}"/>
    <cellStyle name="40% - Accent3 7 3 3 2 3" xfId="17432" xr:uid="{54C7CAE1-0CDB-418C-9E91-31700604E334}"/>
    <cellStyle name="40% - Accent3 7 3 3 3" xfId="17433" xr:uid="{8682E4B6-5D8C-46FD-BE78-49D0B02A4CAB}"/>
    <cellStyle name="40% - Accent3 7 3 3 3 2" xfId="17434" xr:uid="{8B567C08-E6B7-4614-8F30-B99D00BD68B7}"/>
    <cellStyle name="40% - Accent3 7 3 3 3 2 2" xfId="17435" xr:uid="{20CEB243-6895-49CD-9A49-27727C559330}"/>
    <cellStyle name="40% - Accent3 7 3 3 3 3" xfId="17436" xr:uid="{B9337EB4-E571-45EA-8FBB-A3022E2096B2}"/>
    <cellStyle name="40% - Accent3 7 3 3 4" xfId="17437" xr:uid="{578E0F6F-54D2-43CA-819B-EC2CB5A6BEBE}"/>
    <cellStyle name="40% - Accent3 7 3 3 4 2" xfId="17438" xr:uid="{C79EB929-25E6-4127-9FB1-D688A0BF72EF}"/>
    <cellStyle name="40% - Accent3 7 3 3 4 2 2" xfId="17439" xr:uid="{745B40BD-2652-434F-BCE4-3F9532CCD3B2}"/>
    <cellStyle name="40% - Accent3 7 3 3 4 3" xfId="17440" xr:uid="{FABA11F6-FF0F-4E3D-BA4F-0064CCE987AC}"/>
    <cellStyle name="40% - Accent3 7 3 3 5" xfId="17441" xr:uid="{7D196E1A-9639-4CD1-8D03-885DD6354DD7}"/>
    <cellStyle name="40% - Accent3 7 3 3 5 2" xfId="17442" xr:uid="{15723A18-90C2-431E-B970-7118B1279775}"/>
    <cellStyle name="40% - Accent3 7 3 3 6" xfId="17443" xr:uid="{46EB07D8-36D5-40F3-8E0C-CBEF3315F650}"/>
    <cellStyle name="40% - Accent3 7 3 4" xfId="17444" xr:uid="{F9767B96-25D7-4743-9D9E-AFC4E3F4B6F8}"/>
    <cellStyle name="40% - Accent3 7 3 4 2" xfId="17445" xr:uid="{BA01E10C-1890-4623-A2CC-CF77E2958447}"/>
    <cellStyle name="40% - Accent3 7 3 4 2 2" xfId="17446" xr:uid="{A919DD84-A6E4-473A-ABC1-0BC0D84EDCB3}"/>
    <cellStyle name="40% - Accent3 7 3 4 3" xfId="17447" xr:uid="{44686766-8FA8-4BD6-809E-BCCD1ED69DDA}"/>
    <cellStyle name="40% - Accent3 7 3 5" xfId="17448" xr:uid="{A148048C-AF57-4807-8FBB-24F89DFD6B86}"/>
    <cellStyle name="40% - Accent3 7 3 5 2" xfId="17449" xr:uid="{F4F38173-E8AE-4A3B-AEFA-2A26AA0746CE}"/>
    <cellStyle name="40% - Accent3 7 3 5 2 2" xfId="17450" xr:uid="{BFD9D93D-B41A-4D47-AA34-9B00236CFB12}"/>
    <cellStyle name="40% - Accent3 7 3 5 3" xfId="17451" xr:uid="{1C89C5D5-31DD-484E-A86C-C21BCDCE3B6D}"/>
    <cellStyle name="40% - Accent3 7 3 6" xfId="17452" xr:uid="{9416812B-786C-4891-BD98-23F347CC4C12}"/>
    <cellStyle name="40% - Accent3 7 3 6 2" xfId="17453" xr:uid="{A3314962-E4E3-4D8D-8212-66BA9342528C}"/>
    <cellStyle name="40% - Accent3 7 3 6 2 2" xfId="17454" xr:uid="{D4018081-F857-41EC-AD8C-E1A5F1BBE832}"/>
    <cellStyle name="40% - Accent3 7 3 6 3" xfId="17455" xr:uid="{B06DFFF6-362B-4636-94B0-F80FC3CF18FB}"/>
    <cellStyle name="40% - Accent3 7 3 7" xfId="17456" xr:uid="{A953E5EA-02F2-4E9B-8AFB-95B3BA6EC3FB}"/>
    <cellStyle name="40% - Accent3 7 3 7 2" xfId="17457" xr:uid="{60564A2F-F136-457A-AE86-705E92978D79}"/>
    <cellStyle name="40% - Accent3 7 3 8" xfId="17458" xr:uid="{C9D1D5E9-81F5-4EAF-978B-BEE4F7B9C886}"/>
    <cellStyle name="40% - Accent3 7 4" xfId="17459" xr:uid="{906FE6F2-47C5-4DEE-9AB0-536F0159DE82}"/>
    <cellStyle name="40% - Accent3 7 4 2" xfId="17460" xr:uid="{26C3666A-C723-43B0-8105-928A66C46467}"/>
    <cellStyle name="40% - Accent3 7 4 2 2" xfId="17461" xr:uid="{70946930-DBC5-4358-ADC1-64372E9541FF}"/>
    <cellStyle name="40% - Accent3 7 4 2 2 2" xfId="17462" xr:uid="{EE7F91ED-5F25-4C97-A456-DC2AE1D08C98}"/>
    <cellStyle name="40% - Accent3 7 4 2 2 2 2" xfId="17463" xr:uid="{03D0619A-5B60-4583-9C9C-FBE635779ABB}"/>
    <cellStyle name="40% - Accent3 7 4 2 2 3" xfId="17464" xr:uid="{1F5354D7-7C96-4537-A42C-3AFD739A52DB}"/>
    <cellStyle name="40% - Accent3 7 4 2 3" xfId="17465" xr:uid="{889ECCC0-2773-488B-BE08-AD45A76C6409}"/>
    <cellStyle name="40% - Accent3 7 4 2 3 2" xfId="17466" xr:uid="{A379A92B-7834-4B54-AD4E-5F631D9A1766}"/>
    <cellStyle name="40% - Accent3 7 4 2 3 2 2" xfId="17467" xr:uid="{9C3F68DC-59F5-4250-AC73-8602EE847FD7}"/>
    <cellStyle name="40% - Accent3 7 4 2 3 3" xfId="17468" xr:uid="{18A36F8F-7614-46F6-A3E6-C7C9DD3AE4D5}"/>
    <cellStyle name="40% - Accent3 7 4 2 4" xfId="17469" xr:uid="{AA795A0D-9E22-4D67-B931-C9AE1EEE304C}"/>
    <cellStyle name="40% - Accent3 7 4 2 4 2" xfId="17470" xr:uid="{3D3052D4-0D0C-4A17-A60B-A73496C4FE6D}"/>
    <cellStyle name="40% - Accent3 7 4 2 4 2 2" xfId="17471" xr:uid="{8DDF885C-7180-4D70-A74F-E5F51302327C}"/>
    <cellStyle name="40% - Accent3 7 4 2 4 3" xfId="17472" xr:uid="{FA8B9705-C240-477F-ABBF-CEA5B7B6C274}"/>
    <cellStyle name="40% - Accent3 7 4 2 5" xfId="17473" xr:uid="{E09027D3-5F97-4F60-9048-25D7A451C1FA}"/>
    <cellStyle name="40% - Accent3 7 4 2 5 2" xfId="17474" xr:uid="{1F583486-5243-4E99-9BAC-0904D97ECA5F}"/>
    <cellStyle name="40% - Accent3 7 4 2 6" xfId="17475" xr:uid="{789B6A83-45EF-449F-88BF-080E6C818D17}"/>
    <cellStyle name="40% - Accent3 7 4 3" xfId="17476" xr:uid="{941248C0-3EB9-4714-BBDB-2795B3C5260B}"/>
    <cellStyle name="40% - Accent3 7 4 3 2" xfId="17477" xr:uid="{D8CF473C-F293-402B-8932-E37AA7CFDB4B}"/>
    <cellStyle name="40% - Accent3 7 4 3 2 2" xfId="17478" xr:uid="{C81F3111-4E65-4925-8CAA-5D9691D171AA}"/>
    <cellStyle name="40% - Accent3 7 4 3 3" xfId="17479" xr:uid="{D0A8946D-E497-4AB4-9F03-4C59EE4C817B}"/>
    <cellStyle name="40% - Accent3 7 4 4" xfId="17480" xr:uid="{8D40701C-6CBC-4684-9060-FB8D9A6BFE36}"/>
    <cellStyle name="40% - Accent3 7 4 4 2" xfId="17481" xr:uid="{2324D7D1-1FB5-45E9-BD78-BB760226CC09}"/>
    <cellStyle name="40% - Accent3 7 4 4 2 2" xfId="17482" xr:uid="{64A01DF0-358A-4628-977D-624F7F10A534}"/>
    <cellStyle name="40% - Accent3 7 4 4 3" xfId="17483" xr:uid="{3AA463B6-0168-4399-B935-8B53C0EBB6B7}"/>
    <cellStyle name="40% - Accent3 7 4 5" xfId="17484" xr:uid="{D129292D-770F-4DBB-A29A-40D2E55AAA01}"/>
    <cellStyle name="40% - Accent3 7 4 5 2" xfId="17485" xr:uid="{4FE24BB5-B2ED-4FF1-BF79-13710C746F23}"/>
    <cellStyle name="40% - Accent3 7 4 5 2 2" xfId="17486" xr:uid="{BAF3F0CF-9A02-40A1-BCF0-4CDAA5ED28BC}"/>
    <cellStyle name="40% - Accent3 7 4 5 3" xfId="17487" xr:uid="{B6074174-B40A-45FE-AC34-8A12312F04F2}"/>
    <cellStyle name="40% - Accent3 7 4 6" xfId="17488" xr:uid="{A4B426C0-CA5E-4C65-9996-DC640BC64657}"/>
    <cellStyle name="40% - Accent3 7 4 6 2" xfId="17489" xr:uid="{9E89B73C-D5FC-4CE4-86D7-EDB1351EFF85}"/>
    <cellStyle name="40% - Accent3 7 4 7" xfId="17490" xr:uid="{9A089C65-8BD6-4572-9FF3-A70D97ADEC22}"/>
    <cellStyle name="40% - Accent3 7 5" xfId="17491" xr:uid="{FF3A83D5-436F-48AF-BDD4-E303184A6A97}"/>
    <cellStyle name="40% - Accent3 7 5 2" xfId="17492" xr:uid="{B44F9E41-CBE8-4A95-A4B4-6532DC45AF88}"/>
    <cellStyle name="40% - Accent3 7 5 2 2" xfId="17493" xr:uid="{B4DDA44C-8117-4BF1-BF04-B087EE9FE86E}"/>
    <cellStyle name="40% - Accent3 7 5 2 2 2" xfId="17494" xr:uid="{ED726BAA-4364-494C-97D2-D85E2EACD9F4}"/>
    <cellStyle name="40% - Accent3 7 5 2 2 2 2" xfId="17495" xr:uid="{28039C93-2BAC-4DFF-97E3-C4529C5F0F11}"/>
    <cellStyle name="40% - Accent3 7 5 2 2 3" xfId="17496" xr:uid="{D0391447-6013-41E6-8A90-CC901034C816}"/>
    <cellStyle name="40% - Accent3 7 5 2 3" xfId="17497" xr:uid="{13A5A509-1F16-49C8-9E93-FC1D39E6DB22}"/>
    <cellStyle name="40% - Accent3 7 5 2 3 2" xfId="17498" xr:uid="{5340979D-D35B-4FED-A478-25B5A08D74DF}"/>
    <cellStyle name="40% - Accent3 7 5 2 3 2 2" xfId="17499" xr:uid="{6C12CA08-87D8-4DC6-A856-B810DAE9398C}"/>
    <cellStyle name="40% - Accent3 7 5 2 3 3" xfId="17500" xr:uid="{65E2ECD5-E1FF-4064-B63C-DBE8AD4008F5}"/>
    <cellStyle name="40% - Accent3 7 5 2 4" xfId="17501" xr:uid="{C07D4208-A20B-418C-9E2A-B25488759642}"/>
    <cellStyle name="40% - Accent3 7 5 2 4 2" xfId="17502" xr:uid="{2AC5180C-A891-4345-8C8D-4509A7107D7A}"/>
    <cellStyle name="40% - Accent3 7 5 2 4 2 2" xfId="17503" xr:uid="{0784F268-DF9C-4BCD-9136-FB982A7FAAF0}"/>
    <cellStyle name="40% - Accent3 7 5 2 4 3" xfId="17504" xr:uid="{51B86049-0A7D-4D80-914B-2C317817EF52}"/>
    <cellStyle name="40% - Accent3 7 5 2 5" xfId="17505" xr:uid="{3AD702AA-C092-4E3A-9CFF-CFC355C48F55}"/>
    <cellStyle name="40% - Accent3 7 5 2 5 2" xfId="17506" xr:uid="{C8C4982F-F707-40C3-98DE-BFE221A55DC3}"/>
    <cellStyle name="40% - Accent3 7 5 2 6" xfId="17507" xr:uid="{8ADD7849-AA00-4E4A-A271-EC61C8E6A7A5}"/>
    <cellStyle name="40% - Accent3 7 5 3" xfId="17508" xr:uid="{84F00B33-83C3-4276-A90A-7CF3F4D37B2E}"/>
    <cellStyle name="40% - Accent3 7 5 3 2" xfId="17509" xr:uid="{D612CB44-574B-48B8-9902-8240A7651703}"/>
    <cellStyle name="40% - Accent3 7 5 3 2 2" xfId="17510" xr:uid="{9119C5F0-7EFF-4648-AB9B-4C1F53EFC6C9}"/>
    <cellStyle name="40% - Accent3 7 5 3 3" xfId="17511" xr:uid="{289F0461-FD49-4382-A7AD-B3E4C34E4493}"/>
    <cellStyle name="40% - Accent3 7 5 4" xfId="17512" xr:uid="{AAEEA396-4456-4893-8B18-95D309670B6C}"/>
    <cellStyle name="40% - Accent3 7 5 4 2" xfId="17513" xr:uid="{D00AB60A-433D-4B7F-9979-52C4C321A984}"/>
    <cellStyle name="40% - Accent3 7 5 4 2 2" xfId="17514" xr:uid="{D6E36F57-49FC-4DD8-9823-5A925E5A1B54}"/>
    <cellStyle name="40% - Accent3 7 5 4 3" xfId="17515" xr:uid="{F5BC6571-6308-4247-92DE-54A2DB4C9658}"/>
    <cellStyle name="40% - Accent3 7 5 5" xfId="17516" xr:uid="{06A7E4E8-A9DE-468A-8ED0-EEECEA4D755D}"/>
    <cellStyle name="40% - Accent3 7 5 5 2" xfId="17517" xr:uid="{297457D5-BDEA-437B-A22B-0031371C086A}"/>
    <cellStyle name="40% - Accent3 7 5 5 2 2" xfId="17518" xr:uid="{844C21A2-ADEA-4560-A4FF-81CD25E6E71C}"/>
    <cellStyle name="40% - Accent3 7 5 5 3" xfId="17519" xr:uid="{720CCA09-EDAE-4309-9164-AB68FBB0E70C}"/>
    <cellStyle name="40% - Accent3 7 5 6" xfId="17520" xr:uid="{0851D137-E970-4E8E-AADC-72E84A9BFE05}"/>
    <cellStyle name="40% - Accent3 7 5 6 2" xfId="17521" xr:uid="{028C1811-C2E6-4795-910A-B04C4CFE28EC}"/>
    <cellStyle name="40% - Accent3 7 5 7" xfId="17522" xr:uid="{F85CF9B0-FD91-44C7-8C40-D584C685581E}"/>
    <cellStyle name="40% - Accent3 7 6" xfId="17523" xr:uid="{27E86B21-3DC4-4BA6-A8FA-3BBDFB45DB43}"/>
    <cellStyle name="40% - Accent3 7 6 2" xfId="17524" xr:uid="{DB8E4361-92E4-4604-9DE0-A5070BA29214}"/>
    <cellStyle name="40% - Accent3 7 6 2 2" xfId="17525" xr:uid="{7C6FE444-900F-4047-BE5F-EC3074234A01}"/>
    <cellStyle name="40% - Accent3 7 6 2 2 2" xfId="17526" xr:uid="{42A2A8BE-DCB2-48C1-9966-B557984FA6BC}"/>
    <cellStyle name="40% - Accent3 7 6 2 3" xfId="17527" xr:uid="{D065AD9F-4E73-4EA4-927A-3EA0F14E3D49}"/>
    <cellStyle name="40% - Accent3 7 6 3" xfId="17528" xr:uid="{CD474B6C-7335-4448-9707-6D57C0A78372}"/>
    <cellStyle name="40% - Accent3 7 6 3 2" xfId="17529" xr:uid="{B87DA950-2881-4E1D-BC03-97D3716D6A38}"/>
    <cellStyle name="40% - Accent3 7 6 3 2 2" xfId="17530" xr:uid="{ABC0530C-8AED-4D40-9957-5C2A406922CD}"/>
    <cellStyle name="40% - Accent3 7 6 3 3" xfId="17531" xr:uid="{3F0F0AF9-5417-430D-BA79-084BBE4A330C}"/>
    <cellStyle name="40% - Accent3 7 6 4" xfId="17532" xr:uid="{B008E5B2-D1B8-4C6F-A0BC-D5331BAFD56B}"/>
    <cellStyle name="40% - Accent3 7 6 4 2" xfId="17533" xr:uid="{F8E71DBF-B382-4E15-B6FE-F6E955D1BB86}"/>
    <cellStyle name="40% - Accent3 7 6 4 2 2" xfId="17534" xr:uid="{98B9285F-316C-4E36-8DDB-ACB808B75AE6}"/>
    <cellStyle name="40% - Accent3 7 6 4 3" xfId="17535" xr:uid="{763CD7F8-0F59-4F93-A728-A78AAC89FE01}"/>
    <cellStyle name="40% - Accent3 7 6 5" xfId="17536" xr:uid="{BF60E4F2-561B-42EB-866C-4B56B6C946A3}"/>
    <cellStyle name="40% - Accent3 7 6 5 2" xfId="17537" xr:uid="{A5697AD3-0751-4B3F-878F-443813F9C814}"/>
    <cellStyle name="40% - Accent3 7 6 6" xfId="17538" xr:uid="{B73354B6-1733-49F4-BC50-79A046F3E87D}"/>
    <cellStyle name="40% - Accent3 7 7" xfId="17539" xr:uid="{4F012A23-D96B-4525-8579-42D4FE04CF60}"/>
    <cellStyle name="40% - Accent3 7 7 2" xfId="17540" xr:uid="{2A6787A1-3FB8-4B98-8F39-49E3F9C74649}"/>
    <cellStyle name="40% - Accent3 7 7 2 2" xfId="17541" xr:uid="{94EB224F-667D-4017-AB15-13296931563E}"/>
    <cellStyle name="40% - Accent3 7 7 2 2 2" xfId="17542" xr:uid="{C28C478A-75DB-40DA-80D9-59093FDA02D6}"/>
    <cellStyle name="40% - Accent3 7 7 2 3" xfId="17543" xr:uid="{0F6D7D5C-9100-4695-8AFC-6AB57F72ACBD}"/>
    <cellStyle name="40% - Accent3 7 7 3" xfId="17544" xr:uid="{B05531D8-B266-405C-AECB-152CE0FEA928}"/>
    <cellStyle name="40% - Accent3 7 7 3 2" xfId="17545" xr:uid="{1B6BFCB6-31BC-46E1-924B-E1E18863BF72}"/>
    <cellStyle name="40% - Accent3 7 7 3 2 2" xfId="17546" xr:uid="{B093A2D2-86AC-4E44-B9A6-53B5F8A5ED48}"/>
    <cellStyle name="40% - Accent3 7 7 3 3" xfId="17547" xr:uid="{5CCFAB92-91B5-44ED-89EF-DDB03AEEFD7B}"/>
    <cellStyle name="40% - Accent3 7 7 4" xfId="17548" xr:uid="{D06DA24B-84AA-47C1-9C87-92A5100061F2}"/>
    <cellStyle name="40% - Accent3 7 7 4 2" xfId="17549" xr:uid="{F0CD8BC5-C710-4A70-861F-D46C9F8BB08F}"/>
    <cellStyle name="40% - Accent3 7 7 4 2 2" xfId="17550" xr:uid="{DE2B05E7-C280-49F8-AC25-C4E203CDBEFA}"/>
    <cellStyle name="40% - Accent3 7 7 4 3" xfId="17551" xr:uid="{F74DC706-DBC0-4648-A60E-35443C78E26B}"/>
    <cellStyle name="40% - Accent3 7 7 5" xfId="17552" xr:uid="{4B8B414F-23A7-4480-8BA3-78A8C3477AF7}"/>
    <cellStyle name="40% - Accent3 7 7 5 2" xfId="17553" xr:uid="{1F8BB931-D744-45E9-9C95-72E9FAAC258A}"/>
    <cellStyle name="40% - Accent3 7 7 6" xfId="17554" xr:uid="{D769FDE5-F15E-4B48-AE6D-A69E1739E152}"/>
    <cellStyle name="40% - Accent3 7 8" xfId="17555" xr:uid="{3650DC14-5C4D-41D0-8665-E845B3B020D7}"/>
    <cellStyle name="40% - Accent3 7 8 2" xfId="17556" xr:uid="{310FCDA9-2821-4C4B-A1C0-052C1EE5E806}"/>
    <cellStyle name="40% - Accent3 7 8 2 2" xfId="17557" xr:uid="{9B9C1F8B-7045-4BC0-8727-EE6EE8C01FFA}"/>
    <cellStyle name="40% - Accent3 7 8 2 2 2" xfId="17558" xr:uid="{BEC21E0D-861F-47D0-99AF-49E761D1623F}"/>
    <cellStyle name="40% - Accent3 7 8 2 3" xfId="17559" xr:uid="{B94D80F1-DF65-41B0-AAEE-27D5EF9910DB}"/>
    <cellStyle name="40% - Accent3 7 8 3" xfId="17560" xr:uid="{E79B1FBB-879F-4CCA-A2C4-AB286BB5DA62}"/>
    <cellStyle name="40% - Accent3 7 8 3 2" xfId="17561" xr:uid="{66B1D217-715B-4136-A511-6EE00F8FDF42}"/>
    <cellStyle name="40% - Accent3 7 8 3 2 2" xfId="17562" xr:uid="{1E43BF7F-C688-49C4-BB0C-004882FF5C80}"/>
    <cellStyle name="40% - Accent3 7 8 3 3" xfId="17563" xr:uid="{6C86B618-F4E6-4B3B-B17B-F24EEDBC29CC}"/>
    <cellStyle name="40% - Accent3 7 8 4" xfId="17564" xr:uid="{BC2732D4-32B1-4160-819E-3B40F7A97DE2}"/>
    <cellStyle name="40% - Accent3 7 8 4 2" xfId="17565" xr:uid="{4AD0FEAD-5767-4B13-BDFA-684CFF1BBB0E}"/>
    <cellStyle name="40% - Accent3 7 8 4 2 2" xfId="17566" xr:uid="{30F0041D-EDB6-400C-BD1A-2792C5B3BC9F}"/>
    <cellStyle name="40% - Accent3 7 8 4 3" xfId="17567" xr:uid="{E5B41193-FD41-483C-8ED7-FC67EDDFC292}"/>
    <cellStyle name="40% - Accent3 7 8 5" xfId="17568" xr:uid="{1F8C6BAF-AA7C-4B41-BBEE-AE64ED121AC5}"/>
    <cellStyle name="40% - Accent3 7 8 5 2" xfId="17569" xr:uid="{FB25428A-778B-42E9-8648-79D57945A5AB}"/>
    <cellStyle name="40% - Accent3 7 8 6" xfId="17570" xr:uid="{3A635935-A31D-4DEA-B3D8-2708796E5499}"/>
    <cellStyle name="40% - Accent3 7 9" xfId="17571" xr:uid="{32B725BA-A7CA-46B2-8FD8-67651A34D912}"/>
    <cellStyle name="40% - Accent3 7 9 2" xfId="17572" xr:uid="{1F054AAC-E976-435F-97DC-E82853C1166D}"/>
    <cellStyle name="40% - Accent3 7 9 2 2" xfId="17573" xr:uid="{4C445B3D-8D6B-4030-99CD-7D72E4E07646}"/>
    <cellStyle name="40% - Accent3 7 9 2 2 2" xfId="17574" xr:uid="{6DA44DD9-6290-47F6-9702-EA716A2A9357}"/>
    <cellStyle name="40% - Accent3 7 9 2 3" xfId="17575" xr:uid="{636A9067-E639-49B5-A18E-5BE7BE37CF42}"/>
    <cellStyle name="40% - Accent3 7 9 3" xfId="17576" xr:uid="{879BA308-DE6D-4AC9-BC79-60792BC8ADAF}"/>
    <cellStyle name="40% - Accent3 7 9 3 2" xfId="17577" xr:uid="{0D7A6CC5-731B-4A75-BA1D-482826C4C622}"/>
    <cellStyle name="40% - Accent3 7 9 3 2 2" xfId="17578" xr:uid="{6B963FCC-1717-406C-9BA8-5AB3C2B6FDEB}"/>
    <cellStyle name="40% - Accent3 7 9 3 3" xfId="17579" xr:uid="{65D6E0C0-A1CA-4D7C-9B88-C4DE251A994D}"/>
    <cellStyle name="40% - Accent3 7 9 4" xfId="17580" xr:uid="{DDBC417C-88F5-4880-8236-E5517968E029}"/>
    <cellStyle name="40% - Accent3 7 9 4 2" xfId="17581" xr:uid="{733B0A4E-90EE-405C-BCC9-0FDC24E8722E}"/>
    <cellStyle name="40% - Accent3 7 9 4 2 2" xfId="17582" xr:uid="{CFA34E4E-E557-459B-A004-903623926EBF}"/>
    <cellStyle name="40% - Accent3 7 9 4 3" xfId="17583" xr:uid="{33F81193-B9B0-44A6-8636-C770F8B63480}"/>
    <cellStyle name="40% - Accent3 7 9 5" xfId="17584" xr:uid="{25125152-1947-4FF3-816D-48911490C73C}"/>
    <cellStyle name="40% - Accent3 7 9 5 2" xfId="17585" xr:uid="{D5E31253-E398-4E3B-B00B-4DC8EC0906D6}"/>
    <cellStyle name="40% - Accent3 7 9 6" xfId="17586" xr:uid="{6DE6D6CB-2ECD-4BB7-86A4-053600352DD5}"/>
    <cellStyle name="40% - Accent3 8" xfId="17587" xr:uid="{333A72D1-B231-4920-82D0-60971EAB9D3B}"/>
    <cellStyle name="40% - Accent3 9" xfId="17588" xr:uid="{8E41AF82-7DA0-485C-B1F3-B692E63D7DF3}"/>
    <cellStyle name="40% - Accent3 9 2" xfId="17589" xr:uid="{6A87EF72-2DB9-4209-A5A2-49B0524A6680}"/>
    <cellStyle name="40% - Accent3 9 2 2" xfId="17590" xr:uid="{B53AB48A-3B8B-4733-B140-64C6A562D021}"/>
    <cellStyle name="40% - Accent3 9 2 2 2" xfId="17591" xr:uid="{2112D057-FBAA-4895-9BB2-721216F1DE27}"/>
    <cellStyle name="40% - Accent3 9 2 2 2 2" xfId="17592" xr:uid="{E04D357A-2D2B-453A-9D88-523D0E602102}"/>
    <cellStyle name="40% - Accent3 9 2 2 2 2 2" xfId="17593" xr:uid="{74177ED9-BB46-488B-A068-34B2D9F9EFFF}"/>
    <cellStyle name="40% - Accent3 9 2 2 2 3" xfId="17594" xr:uid="{756BE2F9-BA76-4C6D-8200-71682D045A14}"/>
    <cellStyle name="40% - Accent3 9 2 2 3" xfId="17595" xr:uid="{350AE9BF-CACD-4C0A-A0D9-5EBE09744851}"/>
    <cellStyle name="40% - Accent3 9 2 2 3 2" xfId="17596" xr:uid="{C7C880E2-2F9B-445D-B198-84C93DDDB018}"/>
    <cellStyle name="40% - Accent3 9 2 2 3 2 2" xfId="17597" xr:uid="{8FA895F4-CAF9-4A3C-8D42-17DD5D3BDAE7}"/>
    <cellStyle name="40% - Accent3 9 2 2 3 3" xfId="17598" xr:uid="{3CB9DC32-2DF1-4E8A-AB1D-A2CE74ADEB86}"/>
    <cellStyle name="40% - Accent3 9 2 2 4" xfId="17599" xr:uid="{98390278-E396-4C0E-B189-20353E8A0E66}"/>
    <cellStyle name="40% - Accent3 9 2 2 4 2" xfId="17600" xr:uid="{0D1060A3-B0C6-4446-BBB1-3DFD24AB3B6C}"/>
    <cellStyle name="40% - Accent3 9 2 2 4 2 2" xfId="17601" xr:uid="{70728A76-68F0-4A1C-BD74-D774AACB14DF}"/>
    <cellStyle name="40% - Accent3 9 2 2 4 3" xfId="17602" xr:uid="{81A02716-5F6D-4836-A4AE-EC62803C50B6}"/>
    <cellStyle name="40% - Accent3 9 2 2 5" xfId="17603" xr:uid="{FCC7C1A1-8BC7-4845-90EE-B1C386BD41A3}"/>
    <cellStyle name="40% - Accent3 9 2 2 5 2" xfId="17604" xr:uid="{F020C696-FD13-423D-9A2F-E6A31BCE5A8D}"/>
    <cellStyle name="40% - Accent3 9 2 2 6" xfId="17605" xr:uid="{35D261E3-DB87-48B4-9328-60F971C0FB27}"/>
    <cellStyle name="40% - Accent3 9 2 3" xfId="17606" xr:uid="{3C3CE91B-5E09-481D-B72E-6105FA2456ED}"/>
    <cellStyle name="40% - Accent3 9 2 3 2" xfId="17607" xr:uid="{9E5C9811-E7B1-4619-8B4C-DFF3C70F2912}"/>
    <cellStyle name="40% - Accent3 9 2 3 2 2" xfId="17608" xr:uid="{E5C3B3BE-E25A-4877-9538-F9426527348D}"/>
    <cellStyle name="40% - Accent3 9 2 3 3" xfId="17609" xr:uid="{D884BAF7-098F-456D-8EE2-8B51AA9AEF2A}"/>
    <cellStyle name="40% - Accent3 9 2 4" xfId="17610" xr:uid="{C58055F4-19F1-431D-9186-D8E50D2F76EE}"/>
    <cellStyle name="40% - Accent3 9 2 4 2" xfId="17611" xr:uid="{786494E8-5631-41F8-B34D-F1C66E0D32F5}"/>
    <cellStyle name="40% - Accent3 9 2 4 2 2" xfId="17612" xr:uid="{A0FD2C32-7881-46A0-8E47-727CF9778BFB}"/>
    <cellStyle name="40% - Accent3 9 2 4 3" xfId="17613" xr:uid="{22E1278D-DD35-44A4-8846-0DC7EBBAF0A0}"/>
    <cellStyle name="40% - Accent3 9 2 5" xfId="17614" xr:uid="{C1ABDBBD-26D8-435E-877D-59541D23ECE1}"/>
    <cellStyle name="40% - Accent3 9 2 5 2" xfId="17615" xr:uid="{58F69011-33D2-4505-8009-6EA2A0B2425A}"/>
    <cellStyle name="40% - Accent3 9 2 5 2 2" xfId="17616" xr:uid="{579A22B9-FF0A-42E0-9F5F-06613B1F1B0F}"/>
    <cellStyle name="40% - Accent3 9 2 5 3" xfId="17617" xr:uid="{71CFAF8E-8F44-4F73-8B3C-EEED8C9CF11F}"/>
    <cellStyle name="40% - Accent3 9 2 6" xfId="17618" xr:uid="{1B3AAC39-B85F-473B-8F5B-BF903E02BC6E}"/>
    <cellStyle name="40% - Accent3 9 2 6 2" xfId="17619" xr:uid="{872767A8-EE61-40BD-AE7B-1023329EED55}"/>
    <cellStyle name="40% - Accent3 9 2 7" xfId="17620" xr:uid="{EFD84C36-49D0-4929-BB78-9F92F3A018D6}"/>
    <cellStyle name="40% - Accent3 9 3" xfId="17621" xr:uid="{40BAD53F-641B-4888-8948-E710787D1724}"/>
    <cellStyle name="40% - Accent3 9 3 2" xfId="17622" xr:uid="{B9276321-79F0-487C-98F8-30ED23EE67ED}"/>
    <cellStyle name="40% - Accent3 9 3 2 2" xfId="17623" xr:uid="{86BD8421-9C0F-47C8-AD05-F2E6387B5152}"/>
    <cellStyle name="40% - Accent3 9 3 2 2 2" xfId="17624" xr:uid="{E655A3E2-E938-456C-97E4-78AEAED24BC7}"/>
    <cellStyle name="40% - Accent3 9 3 2 3" xfId="17625" xr:uid="{190EFF35-8EEC-4AB1-94E1-DCCE02DC6176}"/>
    <cellStyle name="40% - Accent3 9 3 3" xfId="17626" xr:uid="{4AE550A8-C7B3-425E-9857-1E53BF62CB2B}"/>
    <cellStyle name="40% - Accent3 9 3 3 2" xfId="17627" xr:uid="{10C9F3FF-0074-4DAC-B5B4-24751608C05F}"/>
    <cellStyle name="40% - Accent3 9 3 3 2 2" xfId="17628" xr:uid="{C8B3EFDC-8496-48AB-B59F-D4924DE45EF2}"/>
    <cellStyle name="40% - Accent3 9 3 3 3" xfId="17629" xr:uid="{7A3A8192-BE01-4E89-AA37-C55987A94FDF}"/>
    <cellStyle name="40% - Accent3 9 3 4" xfId="17630" xr:uid="{8E6011F0-C6DB-4C16-BC2A-F60B761C3C77}"/>
    <cellStyle name="40% - Accent3 9 3 4 2" xfId="17631" xr:uid="{FAE7D26A-6A25-4F28-BB0C-B1D7F9E3D4A7}"/>
    <cellStyle name="40% - Accent3 9 3 4 2 2" xfId="17632" xr:uid="{0A71E5F2-D15E-4440-9F2B-9B7E9CAAB1AB}"/>
    <cellStyle name="40% - Accent3 9 3 4 3" xfId="17633" xr:uid="{0D3BBA68-5ADA-4089-861E-C3A6D03D2DEA}"/>
    <cellStyle name="40% - Accent3 9 3 5" xfId="17634" xr:uid="{9986C93B-8C0E-441C-A0F4-B8418F5C810B}"/>
    <cellStyle name="40% - Accent3 9 3 5 2" xfId="17635" xr:uid="{6977CABE-6504-4525-B76F-9B9C882DCF87}"/>
    <cellStyle name="40% - Accent3 9 3 6" xfId="17636" xr:uid="{71E520DB-1E21-4C76-BDD1-41CDB6B226EB}"/>
    <cellStyle name="40% - Accent3 9 4" xfId="17637" xr:uid="{BBE279E8-8107-47C3-9AE2-F09514DB8781}"/>
    <cellStyle name="40% - Accent3 9 4 2" xfId="17638" xr:uid="{13FF9D54-E449-496A-B177-B2BA6E0BCFFD}"/>
    <cellStyle name="40% - Accent3 9 4 2 2" xfId="17639" xr:uid="{48BE1ADF-0D26-48FA-ACB8-08044BF39674}"/>
    <cellStyle name="40% - Accent3 9 4 3" xfId="17640" xr:uid="{8FF7E6CE-BCF1-429F-B622-7AA275D6D5CC}"/>
    <cellStyle name="40% - Accent3 9 5" xfId="17641" xr:uid="{BCD3A22D-0333-445B-A576-9C2D64CCC5A0}"/>
    <cellStyle name="40% - Accent3 9 5 2" xfId="17642" xr:uid="{1106140D-DC36-41B9-AABB-29AE1E6D1C96}"/>
    <cellStyle name="40% - Accent3 9 5 2 2" xfId="17643" xr:uid="{3FDF2BD7-F567-47A9-9511-F262C3420A0B}"/>
    <cellStyle name="40% - Accent3 9 5 3" xfId="17644" xr:uid="{F429775C-17F6-4B94-8831-7B9B6CE99CCB}"/>
    <cellStyle name="40% - Accent3 9 6" xfId="17645" xr:uid="{F204DD2C-B4E7-43A1-966F-E37FA915432B}"/>
    <cellStyle name="40% - Accent3 9 6 2" xfId="17646" xr:uid="{8BC6B854-B149-44F9-B0E2-52FAB4D3E209}"/>
    <cellStyle name="40% - Accent3 9 6 2 2" xfId="17647" xr:uid="{0D9140C5-8CB3-4290-A8D1-B6937BEFD3C4}"/>
    <cellStyle name="40% - Accent3 9 6 3" xfId="17648" xr:uid="{F8031B60-21F8-4EF9-BFBA-1128984D7548}"/>
    <cellStyle name="40% - Accent3 9 7" xfId="17649" xr:uid="{78E9A9A1-B9F8-45E9-B596-C727280EFEF6}"/>
    <cellStyle name="40% - Accent3 9 7 2" xfId="17650" xr:uid="{9DE858A0-B338-4570-8C80-DA8647AE41AE}"/>
    <cellStyle name="40% - Accent3 9 8" xfId="17651" xr:uid="{D1D0AABA-5C2C-4BB6-805D-720F2C67A309}"/>
    <cellStyle name="40% - Accent4 10" xfId="17652" xr:uid="{7E7FBC19-C541-4419-B38A-7D775CAD26DF}"/>
    <cellStyle name="40% - Accent4 10 2" xfId="17653" xr:uid="{A5681A75-849D-43A1-8CB0-878D3DA852F4}"/>
    <cellStyle name="40% - Accent4 10 2 2" xfId="17654" xr:uid="{3E0D335D-8E22-44FA-9471-64A016B90B8C}"/>
    <cellStyle name="40% - Accent4 10 2 2 2" xfId="17655" xr:uid="{C50272B3-2AAA-4A63-A238-B7ACB176B50D}"/>
    <cellStyle name="40% - Accent4 10 2 2 2 2" xfId="17656" xr:uid="{A7575548-28C3-4F90-A04F-28004E120B1A}"/>
    <cellStyle name="40% - Accent4 10 2 2 2 2 2" xfId="17657" xr:uid="{0F25E942-B772-479F-AFA6-26BCED7FCEF7}"/>
    <cellStyle name="40% - Accent4 10 2 2 2 3" xfId="17658" xr:uid="{2FFE6080-496A-4ED8-AABB-7A3D8D47A98E}"/>
    <cellStyle name="40% - Accent4 10 2 2 3" xfId="17659" xr:uid="{E87B5378-90E4-4DD8-ADA3-A82DF43417FF}"/>
    <cellStyle name="40% - Accent4 10 2 2 3 2" xfId="17660" xr:uid="{970A2DA6-4884-49A6-8720-65FE4422B66E}"/>
    <cellStyle name="40% - Accent4 10 2 2 3 2 2" xfId="17661" xr:uid="{D470ADC9-FB6E-4DE0-B1EF-C6FA5BB13C16}"/>
    <cellStyle name="40% - Accent4 10 2 2 3 3" xfId="17662" xr:uid="{6F7D6EC1-BEF2-41B1-93C3-67B8396E828A}"/>
    <cellStyle name="40% - Accent4 10 2 2 4" xfId="17663" xr:uid="{01B96FCA-257E-474A-9EEA-E8BA79049FD5}"/>
    <cellStyle name="40% - Accent4 10 2 2 4 2" xfId="17664" xr:uid="{4CBA0D20-5C74-4C70-A9F4-FDBB9CB01062}"/>
    <cellStyle name="40% - Accent4 10 2 2 4 2 2" xfId="17665" xr:uid="{25FD39B2-4708-4FE0-B28D-414E833D00EA}"/>
    <cellStyle name="40% - Accent4 10 2 2 4 3" xfId="17666" xr:uid="{996D98BE-26B1-4D96-B555-865C544ADECD}"/>
    <cellStyle name="40% - Accent4 10 2 2 5" xfId="17667" xr:uid="{E5F09F93-F69D-4F73-BC24-8BCA63B784CA}"/>
    <cellStyle name="40% - Accent4 10 2 2 5 2" xfId="17668" xr:uid="{9484DD64-8F24-4551-9A55-46B386238BDE}"/>
    <cellStyle name="40% - Accent4 10 2 2 6" xfId="17669" xr:uid="{343132B8-860A-4195-82A4-3212A60861CB}"/>
    <cellStyle name="40% - Accent4 10 2 3" xfId="17670" xr:uid="{3E056AC9-77D4-42D4-8D35-F5EF789570A9}"/>
    <cellStyle name="40% - Accent4 10 2 3 2" xfId="17671" xr:uid="{C4998CE7-6853-4C1D-BFD0-DE989B57FA8D}"/>
    <cellStyle name="40% - Accent4 10 2 3 2 2" xfId="17672" xr:uid="{F8914CAF-0BEB-446D-9B76-8826694607AD}"/>
    <cellStyle name="40% - Accent4 10 2 3 3" xfId="17673" xr:uid="{463625FB-F99B-4B54-BF66-204CF04C13F0}"/>
    <cellStyle name="40% - Accent4 10 2 4" xfId="17674" xr:uid="{CDFC521A-5748-4D70-A691-62573FC2B789}"/>
    <cellStyle name="40% - Accent4 10 2 4 2" xfId="17675" xr:uid="{3759B1E3-AF82-4211-82FE-2BC0F82F2AEB}"/>
    <cellStyle name="40% - Accent4 10 2 4 2 2" xfId="17676" xr:uid="{A96967D6-522A-4F88-A6B6-52D0CC9C15F7}"/>
    <cellStyle name="40% - Accent4 10 2 4 3" xfId="17677" xr:uid="{0C17280C-5752-4ECA-9008-C21F222E7C90}"/>
    <cellStyle name="40% - Accent4 10 2 5" xfId="17678" xr:uid="{663A94FE-08C3-456A-AA4B-87F0D7196B26}"/>
    <cellStyle name="40% - Accent4 10 2 5 2" xfId="17679" xr:uid="{805C83DC-9222-476B-8B79-EF4526AC953B}"/>
    <cellStyle name="40% - Accent4 10 2 5 2 2" xfId="17680" xr:uid="{A2A9ACD1-9404-46C6-838B-6C4B34301D44}"/>
    <cellStyle name="40% - Accent4 10 2 5 3" xfId="17681" xr:uid="{31DFA573-67CD-45B8-A391-472999B5CDD4}"/>
    <cellStyle name="40% - Accent4 10 2 6" xfId="17682" xr:uid="{42FE1280-C5B3-4774-9655-C229BFA50DAD}"/>
    <cellStyle name="40% - Accent4 10 2 6 2" xfId="17683" xr:uid="{86B59F62-44A9-4761-81B4-633A41A83694}"/>
    <cellStyle name="40% - Accent4 10 2 7" xfId="17684" xr:uid="{E7735BDC-5254-4B61-ADF3-39E7C5892FE0}"/>
    <cellStyle name="40% - Accent4 10 3" xfId="17685" xr:uid="{D167E66C-AEDE-4CA0-BE68-4835292AADCF}"/>
    <cellStyle name="40% - Accent4 10 3 2" xfId="17686" xr:uid="{44C41FFA-321D-4399-8C39-7CB10CC986E7}"/>
    <cellStyle name="40% - Accent4 10 3 2 2" xfId="17687" xr:uid="{AD22559C-0F6C-4FCF-A711-B26E3D44654D}"/>
    <cellStyle name="40% - Accent4 10 3 2 2 2" xfId="17688" xr:uid="{644F79D7-5694-481E-A238-5D440A2C5BCD}"/>
    <cellStyle name="40% - Accent4 10 3 2 3" xfId="17689" xr:uid="{A8752AC8-E50C-4F5B-AAB2-A6F9C1B81E31}"/>
    <cellStyle name="40% - Accent4 10 3 3" xfId="17690" xr:uid="{B5B78A87-2E58-417D-A9B6-3B23EFCC5A2A}"/>
    <cellStyle name="40% - Accent4 10 3 3 2" xfId="17691" xr:uid="{9A168FD9-F4CE-4B71-8331-5A0B975702EA}"/>
    <cellStyle name="40% - Accent4 10 3 3 2 2" xfId="17692" xr:uid="{EE534250-AF02-4BAC-B59A-86962DE9D3B6}"/>
    <cellStyle name="40% - Accent4 10 3 3 3" xfId="17693" xr:uid="{4E60B0D4-E3C5-402E-AC1F-D15E088A65B4}"/>
    <cellStyle name="40% - Accent4 10 3 4" xfId="17694" xr:uid="{66B3FFF1-0A3C-4475-84E8-B08E1143098E}"/>
    <cellStyle name="40% - Accent4 10 3 4 2" xfId="17695" xr:uid="{1BE47812-7FCA-42CF-9A13-238ED3B71F1F}"/>
    <cellStyle name="40% - Accent4 10 3 4 2 2" xfId="17696" xr:uid="{CE2D16B4-F4F5-4C80-8A99-5BCB91671FAA}"/>
    <cellStyle name="40% - Accent4 10 3 4 3" xfId="17697" xr:uid="{985E1F7C-80BB-43AE-BD31-B325D728EA14}"/>
    <cellStyle name="40% - Accent4 10 3 5" xfId="17698" xr:uid="{E13C5004-711E-4C0A-9952-7E7C7727E9E6}"/>
    <cellStyle name="40% - Accent4 10 3 5 2" xfId="17699" xr:uid="{360381DF-0528-42E5-B427-B374838EC602}"/>
    <cellStyle name="40% - Accent4 10 3 6" xfId="17700" xr:uid="{E7C91793-7589-434F-BC89-2EAC3C0B25F6}"/>
    <cellStyle name="40% - Accent4 10 4" xfId="17701" xr:uid="{B7466CDF-1F16-4620-B99C-96EBF89C3AB5}"/>
    <cellStyle name="40% - Accent4 10 4 2" xfId="17702" xr:uid="{5F0608E7-EE8A-443C-947F-1667747DE25F}"/>
    <cellStyle name="40% - Accent4 10 4 2 2" xfId="17703" xr:uid="{10F70E24-EB42-4B00-93C4-1DAF75E6E8B0}"/>
    <cellStyle name="40% - Accent4 10 4 3" xfId="17704" xr:uid="{927B175B-CB58-431C-8233-1609134AB9D7}"/>
    <cellStyle name="40% - Accent4 10 5" xfId="17705" xr:uid="{4DC4310C-B82E-437C-90DF-CE157A943BE1}"/>
    <cellStyle name="40% - Accent4 10 5 2" xfId="17706" xr:uid="{77073692-110D-4831-9351-F776C7A58E13}"/>
    <cellStyle name="40% - Accent4 10 5 2 2" xfId="17707" xr:uid="{E53AC2E9-8693-4244-BD82-318118764D85}"/>
    <cellStyle name="40% - Accent4 10 5 3" xfId="17708" xr:uid="{1F7C0A37-B770-41EC-B541-63DA6C4BE8F2}"/>
    <cellStyle name="40% - Accent4 10 6" xfId="17709" xr:uid="{3B4D7F91-4E0C-4BA7-A829-78B9EC6D0362}"/>
    <cellStyle name="40% - Accent4 10 6 2" xfId="17710" xr:uid="{9337B1F6-FE59-432F-B039-9FB76874BFC4}"/>
    <cellStyle name="40% - Accent4 10 6 2 2" xfId="17711" xr:uid="{BB11EF60-0365-4F9D-9A9C-2243BE885A23}"/>
    <cellStyle name="40% - Accent4 10 6 3" xfId="17712" xr:uid="{117F9B07-C077-4C85-B6D4-CF80EC9C233A}"/>
    <cellStyle name="40% - Accent4 10 7" xfId="17713" xr:uid="{E2772AF2-73B0-47E3-A959-6D33ADCED8A9}"/>
    <cellStyle name="40% - Accent4 10 7 2" xfId="17714" xr:uid="{14BA59C6-EB16-4FEE-B8C3-EF3148C83C72}"/>
    <cellStyle name="40% - Accent4 10 8" xfId="17715" xr:uid="{F19E8431-536F-4894-B3FB-097FF8057035}"/>
    <cellStyle name="40% - Accent4 11" xfId="17716" xr:uid="{CCFC27F0-796F-43DB-B25B-26034A040CE7}"/>
    <cellStyle name="40% - Accent4 11 2" xfId="17717" xr:uid="{806FD844-0722-43D0-92B6-E1FA5368866A}"/>
    <cellStyle name="40% - Accent4 11 2 2" xfId="17718" xr:uid="{8DF9EE90-DB04-4F08-9FD8-91AA5AA4D566}"/>
    <cellStyle name="40% - Accent4 11 2 2 2" xfId="17719" xr:uid="{CF564EFE-0A53-4A86-9136-0E3D2791C59C}"/>
    <cellStyle name="40% - Accent4 11 2 2 2 2" xfId="17720" xr:uid="{C7DC83E1-12CB-4981-BF78-A48D7545D80A}"/>
    <cellStyle name="40% - Accent4 11 2 2 2 2 2" xfId="17721" xr:uid="{8F800B36-99CB-47F6-B17E-9C3BA6C3FCC7}"/>
    <cellStyle name="40% - Accent4 11 2 2 2 3" xfId="17722" xr:uid="{4DD3B976-91A7-45FA-9736-11706CCD2AC2}"/>
    <cellStyle name="40% - Accent4 11 2 2 3" xfId="17723" xr:uid="{0EA8A24C-2E9A-4A90-AEED-0EDD98FA2A5A}"/>
    <cellStyle name="40% - Accent4 11 2 2 3 2" xfId="17724" xr:uid="{358DD2E0-9FCB-4D2D-92F7-92D968AC1F9C}"/>
    <cellStyle name="40% - Accent4 11 2 2 3 2 2" xfId="17725" xr:uid="{C0B00D36-AC28-45BD-A336-20B8BA4CD12E}"/>
    <cellStyle name="40% - Accent4 11 2 2 3 3" xfId="17726" xr:uid="{B2776DCB-3FAE-4670-BD92-E8566B0E21CA}"/>
    <cellStyle name="40% - Accent4 11 2 2 4" xfId="17727" xr:uid="{89AF6EE5-E7B7-4C0F-BA9A-1914AA1B00C1}"/>
    <cellStyle name="40% - Accent4 11 2 2 4 2" xfId="17728" xr:uid="{2C3F5E86-8CCF-4794-958F-DDA9E2F55152}"/>
    <cellStyle name="40% - Accent4 11 2 2 4 2 2" xfId="17729" xr:uid="{719B3634-BEAB-493C-B7DF-34F5E4528CC0}"/>
    <cellStyle name="40% - Accent4 11 2 2 4 3" xfId="17730" xr:uid="{5337C1A7-CB70-4666-B491-B650747CAC27}"/>
    <cellStyle name="40% - Accent4 11 2 2 5" xfId="17731" xr:uid="{29BC12B1-D7AC-4B8A-8305-CA6DCA5CC53F}"/>
    <cellStyle name="40% - Accent4 11 2 2 5 2" xfId="17732" xr:uid="{FD6B5071-45CF-4E09-AC01-8EECF15406A3}"/>
    <cellStyle name="40% - Accent4 11 2 2 6" xfId="17733" xr:uid="{2CDDACFE-7187-422C-BADD-0E24D2660F8C}"/>
    <cellStyle name="40% - Accent4 11 2 3" xfId="17734" xr:uid="{575084FD-285B-4390-83EA-46DD96C9AF3B}"/>
    <cellStyle name="40% - Accent4 11 2 3 2" xfId="17735" xr:uid="{52DA26D8-A804-49EB-8523-86D450B2E971}"/>
    <cellStyle name="40% - Accent4 11 2 3 2 2" xfId="17736" xr:uid="{B8DD52E9-EAB3-498A-988D-8532F9D144B7}"/>
    <cellStyle name="40% - Accent4 11 2 3 3" xfId="17737" xr:uid="{06189443-C842-40F8-B683-2937BE7B1018}"/>
    <cellStyle name="40% - Accent4 11 2 4" xfId="17738" xr:uid="{583C4129-C1D7-4F49-8002-418CE1D19348}"/>
    <cellStyle name="40% - Accent4 11 2 4 2" xfId="17739" xr:uid="{203229AD-4EF5-40BD-BFF1-4FE7FE997160}"/>
    <cellStyle name="40% - Accent4 11 2 4 2 2" xfId="17740" xr:uid="{30D0373D-5D08-40E8-9844-4A659D8FC0BC}"/>
    <cellStyle name="40% - Accent4 11 2 4 3" xfId="17741" xr:uid="{00E61028-57F0-4AA7-8ECD-51F118CA6FE2}"/>
    <cellStyle name="40% - Accent4 11 2 5" xfId="17742" xr:uid="{223BDA75-FECA-436C-B05A-7B55DBB9C9A1}"/>
    <cellStyle name="40% - Accent4 11 2 5 2" xfId="17743" xr:uid="{C12D4964-9F09-4783-98EA-D226840BB545}"/>
    <cellStyle name="40% - Accent4 11 2 5 2 2" xfId="17744" xr:uid="{32A86D38-6FEC-4D03-945B-F3EC1D358E77}"/>
    <cellStyle name="40% - Accent4 11 2 5 3" xfId="17745" xr:uid="{4FED1878-F911-4600-BBC4-8A39EA6B3031}"/>
    <cellStyle name="40% - Accent4 11 2 6" xfId="17746" xr:uid="{E3B0AB6F-C159-4381-9C8D-4BD561239B4E}"/>
    <cellStyle name="40% - Accent4 11 2 6 2" xfId="17747" xr:uid="{0E49CB46-6F02-4C08-817D-6D2624A43AE1}"/>
    <cellStyle name="40% - Accent4 11 2 7" xfId="17748" xr:uid="{BB0DA57F-B892-405A-85F5-CA428A186A67}"/>
    <cellStyle name="40% - Accent4 11 3" xfId="17749" xr:uid="{24090EFC-30D5-4A6A-936F-2F538193383D}"/>
    <cellStyle name="40% - Accent4 11 3 2" xfId="17750" xr:uid="{3A1F1779-8CB8-4A6F-ACD6-712882A189F3}"/>
    <cellStyle name="40% - Accent4 11 3 2 2" xfId="17751" xr:uid="{B961C615-CD12-44CA-84B8-390796E432B4}"/>
    <cellStyle name="40% - Accent4 11 3 2 2 2" xfId="17752" xr:uid="{7BD6A087-A4C3-4DBF-8CA4-8081FB76ED83}"/>
    <cellStyle name="40% - Accent4 11 3 2 3" xfId="17753" xr:uid="{350E7B01-6CEC-45D5-A9C1-A05550AB4BD6}"/>
    <cellStyle name="40% - Accent4 11 3 3" xfId="17754" xr:uid="{8DCBD803-BFB4-4D15-ABB9-C5293BC7C6DA}"/>
    <cellStyle name="40% - Accent4 11 3 3 2" xfId="17755" xr:uid="{E2B5CA3B-629C-4751-943F-3D1CC50B0D1F}"/>
    <cellStyle name="40% - Accent4 11 3 3 2 2" xfId="17756" xr:uid="{24A55719-A24B-46BF-BB11-D716F6167DB2}"/>
    <cellStyle name="40% - Accent4 11 3 3 3" xfId="17757" xr:uid="{058EE757-3AF1-4FCE-A687-5B0D74326E0F}"/>
    <cellStyle name="40% - Accent4 11 3 4" xfId="17758" xr:uid="{B8885B1C-A79B-4397-B906-2555F385D5CD}"/>
    <cellStyle name="40% - Accent4 11 3 4 2" xfId="17759" xr:uid="{28198D19-3057-47BA-B555-8C9FAF7EE7A6}"/>
    <cellStyle name="40% - Accent4 11 3 4 2 2" xfId="17760" xr:uid="{CBEA2E78-1FB3-4998-8CD1-1A38044704FE}"/>
    <cellStyle name="40% - Accent4 11 3 4 3" xfId="17761" xr:uid="{B2275A3B-F94A-4716-B99A-39A6083AB7D1}"/>
    <cellStyle name="40% - Accent4 11 3 5" xfId="17762" xr:uid="{9A838F93-0B3C-4A75-AF92-D7737B40CB9E}"/>
    <cellStyle name="40% - Accent4 11 3 5 2" xfId="17763" xr:uid="{8472B011-EF08-4AD2-926F-63630BDE1AA9}"/>
    <cellStyle name="40% - Accent4 11 3 6" xfId="17764" xr:uid="{362A0468-65EF-43A3-9073-CBF750805C99}"/>
    <cellStyle name="40% - Accent4 11 4" xfId="17765" xr:uid="{53A88B6B-C831-4D00-97E4-A976AA7DA9D0}"/>
    <cellStyle name="40% - Accent4 11 4 2" xfId="17766" xr:uid="{10AA9EF9-6D73-4B75-8E51-4E5F0D24806F}"/>
    <cellStyle name="40% - Accent4 11 4 2 2" xfId="17767" xr:uid="{518D06B3-4179-41D6-A3CB-F72965D97BAB}"/>
    <cellStyle name="40% - Accent4 11 4 3" xfId="17768" xr:uid="{F7773512-FCF9-4C6E-B83C-8F90E321EEB3}"/>
    <cellStyle name="40% - Accent4 11 5" xfId="17769" xr:uid="{9D5958AD-57C0-494F-9E08-EDBECB21853E}"/>
    <cellStyle name="40% - Accent4 11 5 2" xfId="17770" xr:uid="{0E689B8F-AB3E-482B-BE9C-A8DD716B3981}"/>
    <cellStyle name="40% - Accent4 11 5 2 2" xfId="17771" xr:uid="{FA1D8E30-6D48-4CDE-A603-1686C92B889F}"/>
    <cellStyle name="40% - Accent4 11 5 3" xfId="17772" xr:uid="{AED772A2-19D9-45A2-9DA8-D77123FE96E6}"/>
    <cellStyle name="40% - Accent4 11 6" xfId="17773" xr:uid="{66AA6310-F278-43EE-BD9E-3A16E09BF034}"/>
    <cellStyle name="40% - Accent4 11 6 2" xfId="17774" xr:uid="{55950E23-523B-467F-B1DD-8AD69F1165F5}"/>
    <cellStyle name="40% - Accent4 11 6 2 2" xfId="17775" xr:uid="{D8C933D2-252A-4ABC-AF22-5695B832DC4C}"/>
    <cellStyle name="40% - Accent4 11 6 3" xfId="17776" xr:uid="{C8F64560-2EB7-41D7-94C6-0A06F889C8BA}"/>
    <cellStyle name="40% - Accent4 11 7" xfId="17777" xr:uid="{95F83F60-3BBC-4CFB-B148-34C15F3AB1A5}"/>
    <cellStyle name="40% - Accent4 11 7 2" xfId="17778" xr:uid="{05704FA0-1B53-429A-A86B-BB6BD3495C78}"/>
    <cellStyle name="40% - Accent4 11 8" xfId="17779" xr:uid="{E2959DDC-A289-44DA-B7B8-20D75EA10E0A}"/>
    <cellStyle name="40% - Accent4 12" xfId="17780" xr:uid="{16738C8C-67A1-4F44-B0E9-FF1824490E04}"/>
    <cellStyle name="40% - Accent4 12 2" xfId="17781" xr:uid="{06AA6E4C-D1EF-4D49-A443-52D9E1D4D4F6}"/>
    <cellStyle name="40% - Accent4 12 2 2" xfId="17782" xr:uid="{FE110F1B-34C6-47AF-8FC8-690C3AE317CF}"/>
    <cellStyle name="40% - Accent4 12 2 2 2" xfId="17783" xr:uid="{D051F54C-7F49-4408-A39E-7F7AAA1AF399}"/>
    <cellStyle name="40% - Accent4 12 2 2 2 2" xfId="17784" xr:uid="{365E9716-F4C7-473D-AEA3-7845E6D66715}"/>
    <cellStyle name="40% - Accent4 12 2 2 3" xfId="17785" xr:uid="{70AF7701-50F7-40E0-97CE-A7FEC1C20CD7}"/>
    <cellStyle name="40% - Accent4 12 2 3" xfId="17786" xr:uid="{037943B9-E683-419C-8FBA-9D6B77AA6063}"/>
    <cellStyle name="40% - Accent4 12 2 3 2" xfId="17787" xr:uid="{8BDFBA76-FF90-46BE-8020-B9026BE955B5}"/>
    <cellStyle name="40% - Accent4 12 2 3 2 2" xfId="17788" xr:uid="{94C96E03-E92B-487A-9E78-3949A387826E}"/>
    <cellStyle name="40% - Accent4 12 2 3 3" xfId="17789" xr:uid="{7EF54DF5-CB71-49C8-A01F-41E23CB4E03E}"/>
    <cellStyle name="40% - Accent4 12 2 4" xfId="17790" xr:uid="{0AFC5072-220D-491D-814B-629343A768B1}"/>
    <cellStyle name="40% - Accent4 12 2 4 2" xfId="17791" xr:uid="{DDA47CE5-560C-4D0C-87C0-9E76436FEA79}"/>
    <cellStyle name="40% - Accent4 12 2 4 2 2" xfId="17792" xr:uid="{87D91015-7290-4E0F-B1FE-8C071DB3FB21}"/>
    <cellStyle name="40% - Accent4 12 2 4 3" xfId="17793" xr:uid="{C4DB4421-E101-4166-A8AF-67BE778DCB52}"/>
    <cellStyle name="40% - Accent4 12 2 5" xfId="17794" xr:uid="{F20D7CDD-45D0-4AB0-8626-05048115FC6E}"/>
    <cellStyle name="40% - Accent4 12 2 5 2" xfId="17795" xr:uid="{75749306-7B4B-458D-8DA9-5390392F4F4C}"/>
    <cellStyle name="40% - Accent4 12 2 6" xfId="17796" xr:uid="{D8F95319-E944-44C9-9F93-CBAB9CD2E982}"/>
    <cellStyle name="40% - Accent4 12 3" xfId="17797" xr:uid="{2BAF3D13-81F4-4363-8E83-20BAC8AD6FB8}"/>
    <cellStyle name="40% - Accent4 12 3 2" xfId="17798" xr:uid="{EE6FE14D-3006-42C8-A43E-1966B7A2D3E2}"/>
    <cellStyle name="40% - Accent4 12 3 2 2" xfId="17799" xr:uid="{83C668DC-F933-4954-AAA7-A9C85A1947EE}"/>
    <cellStyle name="40% - Accent4 12 3 3" xfId="17800" xr:uid="{3014B235-4B06-4DEB-A5A5-45847EE0758F}"/>
    <cellStyle name="40% - Accent4 12 4" xfId="17801" xr:uid="{07D067B8-86A2-4C48-BDB7-D014FE0186EC}"/>
    <cellStyle name="40% - Accent4 12 4 2" xfId="17802" xr:uid="{83A47884-BB12-4655-BAF7-53266D78A53B}"/>
    <cellStyle name="40% - Accent4 12 4 2 2" xfId="17803" xr:uid="{00C20923-D033-432C-A188-070A2E5CBC1E}"/>
    <cellStyle name="40% - Accent4 12 4 3" xfId="17804" xr:uid="{A8429EC5-2DAB-4271-8CB5-1078C62DAFDD}"/>
    <cellStyle name="40% - Accent4 12 5" xfId="17805" xr:uid="{464A5A47-4914-4302-B81E-31C45757C0EE}"/>
    <cellStyle name="40% - Accent4 12 5 2" xfId="17806" xr:uid="{5CCC8023-6994-4632-9A7F-895738354256}"/>
    <cellStyle name="40% - Accent4 12 5 2 2" xfId="17807" xr:uid="{1552F8A7-4D6E-4414-916A-14DD845CE4CD}"/>
    <cellStyle name="40% - Accent4 12 5 3" xfId="17808" xr:uid="{1D53010A-EEDA-42B1-9F1A-EDD723A69A7F}"/>
    <cellStyle name="40% - Accent4 12 6" xfId="17809" xr:uid="{5A741E93-8470-4F00-A56D-BF2CDADB04FA}"/>
    <cellStyle name="40% - Accent4 12 6 2" xfId="17810" xr:uid="{5FA3CCA3-46FD-47DC-BEA8-22F1A49FC76A}"/>
    <cellStyle name="40% - Accent4 12 7" xfId="17811" xr:uid="{8E045CAF-9755-4A03-9448-D567BF5D32B7}"/>
    <cellStyle name="40% - Accent4 13" xfId="17812" xr:uid="{01DF4D55-9374-4B75-9B2E-D7512D119EB1}"/>
    <cellStyle name="40% - Accent4 13 2" xfId="17813" xr:uid="{0FA88D29-81F8-4512-B138-A4A859CC5E59}"/>
    <cellStyle name="40% - Accent4 13 2 2" xfId="17814" xr:uid="{D1F45811-3E42-4AF6-8DFF-EFAFCC49A198}"/>
    <cellStyle name="40% - Accent4 13 2 2 2" xfId="17815" xr:uid="{7A2F9374-F91D-46F3-8284-F7FE253DB736}"/>
    <cellStyle name="40% - Accent4 13 2 3" xfId="17816" xr:uid="{7A4C7FB2-7A31-469A-85F7-E5FC6BDE8D32}"/>
    <cellStyle name="40% - Accent4 13 3" xfId="17817" xr:uid="{80C8F348-FEE0-4D2B-90FB-6E4D5B54E37D}"/>
    <cellStyle name="40% - Accent4 13 3 2" xfId="17818" xr:uid="{94692158-28B7-4AFB-85B8-941F34DBD45C}"/>
    <cellStyle name="40% - Accent4 13 3 2 2" xfId="17819" xr:uid="{F3534673-9773-49EF-8ED9-E7FC6435DFF8}"/>
    <cellStyle name="40% - Accent4 13 3 3" xfId="17820" xr:uid="{589C2163-C8EA-4C08-9DB0-B94F20A8526D}"/>
    <cellStyle name="40% - Accent4 13 4" xfId="17821" xr:uid="{8BC3CEAF-F4B8-4CD1-A8EC-508DCD650A4E}"/>
    <cellStyle name="40% - Accent4 13 4 2" xfId="17822" xr:uid="{460F61C3-4CB6-4BCC-B6D8-D498B8775D13}"/>
    <cellStyle name="40% - Accent4 13 4 2 2" xfId="17823" xr:uid="{C1ABEC3C-8F40-4670-AB3F-8B6E17F54AEA}"/>
    <cellStyle name="40% - Accent4 13 4 3" xfId="17824" xr:uid="{2F5A8A52-8329-4210-9F9C-1DE45641BB91}"/>
    <cellStyle name="40% - Accent4 13 5" xfId="17825" xr:uid="{4D7D57E6-F95B-4ED6-B303-E0C3B04094C5}"/>
    <cellStyle name="40% - Accent4 13 5 2" xfId="17826" xr:uid="{94EAE431-4FB6-401B-BA7F-C23FE0EEB5A1}"/>
    <cellStyle name="40% - Accent4 13 6" xfId="17827" xr:uid="{CA180DE2-CCBF-4445-9B7A-A061A363167F}"/>
    <cellStyle name="40% - Accent4 14" xfId="17828" xr:uid="{50D803A9-F1F7-4554-909E-6ACC26CFFA9B}"/>
    <cellStyle name="40% - Accent4 14 2" xfId="17829" xr:uid="{8B1C6829-7DD1-4E43-8336-8CD4530780E1}"/>
    <cellStyle name="40% - Accent4 14 2 2" xfId="17830" xr:uid="{0B66D38B-EC0C-4908-B21B-6D7C1DF3BEC7}"/>
    <cellStyle name="40% - Accent4 14 2 2 2" xfId="17831" xr:uid="{7AC48CC8-D77E-4DAA-86B1-8EB03B287FD8}"/>
    <cellStyle name="40% - Accent4 14 2 3" xfId="17832" xr:uid="{5F54E6EE-6645-4EB0-B37C-295FF0A0BA1B}"/>
    <cellStyle name="40% - Accent4 14 3" xfId="17833" xr:uid="{1349DC03-073A-4EAC-98A5-AE1F2038BE43}"/>
    <cellStyle name="40% - Accent4 14 3 2" xfId="17834" xr:uid="{4A2D3B06-1877-49B8-AC1E-B32D261FF2D9}"/>
    <cellStyle name="40% - Accent4 14 3 2 2" xfId="17835" xr:uid="{C9718971-1B8F-43DC-ADB2-5776AD0AA01F}"/>
    <cellStyle name="40% - Accent4 14 3 3" xfId="17836" xr:uid="{FC438230-3AA5-48B9-8FFD-DADFD584F985}"/>
    <cellStyle name="40% - Accent4 14 4" xfId="17837" xr:uid="{F94779A6-6E69-4000-8B56-18C9AF2FED98}"/>
    <cellStyle name="40% - Accent4 14 4 2" xfId="17838" xr:uid="{4A7E7633-F266-45A3-853D-7DE8443607C0}"/>
    <cellStyle name="40% - Accent4 14 4 2 2" xfId="17839" xr:uid="{50853503-03CB-4DAF-82CC-84ED375018DB}"/>
    <cellStyle name="40% - Accent4 14 4 3" xfId="17840" xr:uid="{EF20CD63-7605-4C06-AECE-E7241A8DD8D1}"/>
    <cellStyle name="40% - Accent4 14 5" xfId="17841" xr:uid="{C42AD51E-28EF-4CCA-B871-4106050F80D6}"/>
    <cellStyle name="40% - Accent4 14 5 2" xfId="17842" xr:uid="{374AAD4C-A311-490C-B185-CCFDC78B41FC}"/>
    <cellStyle name="40% - Accent4 14 6" xfId="17843" xr:uid="{F33845E3-9355-4D82-A7FC-466DF0A73941}"/>
    <cellStyle name="40% - Accent4 15" xfId="17844" xr:uid="{3CFA0E5E-4851-4F8F-9E4D-0BBEC717770D}"/>
    <cellStyle name="40% - Accent4 15 2" xfId="17845" xr:uid="{682528AA-C272-428C-B2B4-5890F9A7A10D}"/>
    <cellStyle name="40% - Accent4 15 2 2" xfId="17846" xr:uid="{2BF3E654-2351-4959-A55A-598246184FDE}"/>
    <cellStyle name="40% - Accent4 15 2 2 2" xfId="17847" xr:uid="{585E0E72-5886-4AC6-B2D1-8F0E3A118989}"/>
    <cellStyle name="40% - Accent4 15 2 3" xfId="17848" xr:uid="{B4F20859-85C7-4FA6-8901-04C277A53E22}"/>
    <cellStyle name="40% - Accent4 15 3" xfId="17849" xr:uid="{563FAC59-1F43-46FB-BDC8-90994D63DF84}"/>
    <cellStyle name="40% - Accent4 15 3 2" xfId="17850" xr:uid="{7CA61F4D-B24B-4E23-A4C8-AF7A17C71E92}"/>
    <cellStyle name="40% - Accent4 15 3 2 2" xfId="17851" xr:uid="{7FA4ED32-0A68-4BCC-B1F5-82EC22255328}"/>
    <cellStyle name="40% - Accent4 15 3 3" xfId="17852" xr:uid="{64D3BC4C-BC98-4C0F-B644-99083992B2CD}"/>
    <cellStyle name="40% - Accent4 15 4" xfId="17853" xr:uid="{7B0F6035-7FB3-4076-9B19-3A2464E9D335}"/>
    <cellStyle name="40% - Accent4 15 4 2" xfId="17854" xr:uid="{422CD989-FFE0-49A9-B3F9-D83D9EF7DDBB}"/>
    <cellStyle name="40% - Accent4 15 4 2 2" xfId="17855" xr:uid="{2859FE07-6E55-4A83-A68A-0602B5923683}"/>
    <cellStyle name="40% - Accent4 15 4 3" xfId="17856" xr:uid="{B5A83DBB-26C7-429A-ABEE-9D07E6C42146}"/>
    <cellStyle name="40% - Accent4 15 5" xfId="17857" xr:uid="{C7F999D4-68FB-4525-A67D-71F0621BA204}"/>
    <cellStyle name="40% - Accent4 15 5 2" xfId="17858" xr:uid="{A60139A2-E8A2-456E-A41E-068925FFF56B}"/>
    <cellStyle name="40% - Accent4 15 6" xfId="17859" xr:uid="{E65EB5D1-8CC4-4CD3-A676-B5B975B9382B}"/>
    <cellStyle name="40% - Accent4 16" xfId="17860" xr:uid="{D141906F-7E67-4B86-A61E-2C5422B5E055}"/>
    <cellStyle name="40% - Accent4 16 2" xfId="17861" xr:uid="{701340A3-A494-4CC0-9C6D-9BAD6CBD9EFE}"/>
    <cellStyle name="40% - Accent4 16 2 2" xfId="17862" xr:uid="{28FDFF93-C4F6-450A-83DC-EDD661ED7912}"/>
    <cellStyle name="40% - Accent4 16 2 2 2" xfId="17863" xr:uid="{D1B97756-FB81-40EA-89E0-041F027C0A3A}"/>
    <cellStyle name="40% - Accent4 16 2 3" xfId="17864" xr:uid="{E2FC4CA6-E2A4-441F-BFF1-144C034E40C3}"/>
    <cellStyle name="40% - Accent4 16 3" xfId="17865" xr:uid="{C5A02101-217D-499F-A60A-1A7475476DF3}"/>
    <cellStyle name="40% - Accent4 16 3 2" xfId="17866" xr:uid="{F2648716-8CAF-4935-A7CF-4A08E4705A80}"/>
    <cellStyle name="40% - Accent4 16 3 2 2" xfId="17867" xr:uid="{D32F124B-629B-4016-A2FE-0EEA463466AE}"/>
    <cellStyle name="40% - Accent4 16 3 3" xfId="17868" xr:uid="{4DCA4502-2AF4-4B4F-9A1E-01E9D083BE9C}"/>
    <cellStyle name="40% - Accent4 16 4" xfId="17869" xr:uid="{1A8C06E5-F445-4772-8A62-91A2EC879FDD}"/>
    <cellStyle name="40% - Accent4 16 4 2" xfId="17870" xr:uid="{B3D61C65-7374-4314-923B-02B789E6FD0B}"/>
    <cellStyle name="40% - Accent4 16 4 2 2" xfId="17871" xr:uid="{77119A3C-D7AA-44E6-8BC8-B710A7FDDAFC}"/>
    <cellStyle name="40% - Accent4 16 4 3" xfId="17872" xr:uid="{136F9B3A-0004-43CA-ADD0-DED344877165}"/>
    <cellStyle name="40% - Accent4 16 5" xfId="17873" xr:uid="{7F1836E3-4EE7-4469-B4F0-C545FD697376}"/>
    <cellStyle name="40% - Accent4 16 5 2" xfId="17874" xr:uid="{71AF478C-5D68-4761-BAA1-519CCCDA3818}"/>
    <cellStyle name="40% - Accent4 16 6" xfId="17875" xr:uid="{6F6CE866-63D1-44DD-A330-8CC8E51D4F95}"/>
    <cellStyle name="40% - Accent4 17" xfId="17876" xr:uid="{F591BDF5-AE67-4B3F-A52E-51FAF8D2A2A6}"/>
    <cellStyle name="40% - Accent4 17 2" xfId="17877" xr:uid="{E4121CEB-03FE-4C6F-A097-3C6043603601}"/>
    <cellStyle name="40% - Accent4 17 2 2" xfId="17878" xr:uid="{E6AA74D8-0963-4140-B8EC-D3464FB39472}"/>
    <cellStyle name="40% - Accent4 17 2 2 2" xfId="17879" xr:uid="{95E53217-E384-487F-98BC-27EB13D929F4}"/>
    <cellStyle name="40% - Accent4 17 2 3" xfId="17880" xr:uid="{713FA734-C0D5-4263-8A11-853995547A98}"/>
    <cellStyle name="40% - Accent4 17 3" xfId="17881" xr:uid="{67A68F69-351F-40ED-AA06-36C97C0D2CD8}"/>
    <cellStyle name="40% - Accent4 17 3 2" xfId="17882" xr:uid="{243D7FD3-4187-4B82-8ADE-723DEF923FEF}"/>
    <cellStyle name="40% - Accent4 17 3 2 2" xfId="17883" xr:uid="{BC7459E0-7CEC-4B19-BBD3-C12F1CE89ED8}"/>
    <cellStyle name="40% - Accent4 17 3 3" xfId="17884" xr:uid="{0AB32494-A38C-458D-A027-76E4BF7E3B02}"/>
    <cellStyle name="40% - Accent4 17 4" xfId="17885" xr:uid="{C92B31FC-7C08-4D9F-A4DF-4CAF31960B4D}"/>
    <cellStyle name="40% - Accent4 17 4 2" xfId="17886" xr:uid="{CD5DE04C-F705-45DE-85D7-DE2EFF5167DA}"/>
    <cellStyle name="40% - Accent4 17 4 2 2" xfId="17887" xr:uid="{66F3FDAD-BD97-4498-9748-391333AD3E9A}"/>
    <cellStyle name="40% - Accent4 17 4 3" xfId="17888" xr:uid="{DFF0D1E4-EC70-44BC-9718-B7A3A7C38EAB}"/>
    <cellStyle name="40% - Accent4 17 5" xfId="17889" xr:uid="{71AFC665-3A16-4066-9C36-4905F93F4E15}"/>
    <cellStyle name="40% - Accent4 17 5 2" xfId="17890" xr:uid="{3BFAD5AB-93D3-448C-A4E1-8CEAD4942021}"/>
    <cellStyle name="40% - Accent4 17 6" xfId="17891" xr:uid="{C4968E08-611F-4EE8-A45C-094A2BE68ADD}"/>
    <cellStyle name="40% - Accent4 18" xfId="17892" xr:uid="{A9D11D44-0B04-4D5A-8064-0FCB1FDAE8A5}"/>
    <cellStyle name="40% - Accent4 18 2" xfId="17893" xr:uid="{51BD4997-0984-4814-9082-0CB3A284073B}"/>
    <cellStyle name="40% - Accent4 18 2 2" xfId="17894" xr:uid="{8A24D829-E902-4276-9969-819BC3412D2E}"/>
    <cellStyle name="40% - Accent4 18 2 2 2" xfId="17895" xr:uid="{EB78136C-01DF-4B64-AFFF-E9B163530D1C}"/>
    <cellStyle name="40% - Accent4 18 2 3" xfId="17896" xr:uid="{A8C75FD4-0E91-4989-A4E3-C62F3F21C931}"/>
    <cellStyle name="40% - Accent4 18 3" xfId="17897" xr:uid="{B829E115-554F-4340-B6AE-63C5DED85E4E}"/>
    <cellStyle name="40% - Accent4 18 3 2" xfId="17898" xr:uid="{BDD82A2F-4547-4119-B78C-2F60EC7D137C}"/>
    <cellStyle name="40% - Accent4 18 3 2 2" xfId="17899" xr:uid="{477F74C5-E220-486F-9076-605EDDE30ABF}"/>
    <cellStyle name="40% - Accent4 18 3 3" xfId="17900" xr:uid="{B3F807AD-0974-4D91-8CEA-0237756CA4FD}"/>
    <cellStyle name="40% - Accent4 18 4" xfId="17901" xr:uid="{B08A5174-12D0-4C42-8AC7-01F94FCC8028}"/>
    <cellStyle name="40% - Accent4 18 4 2" xfId="17902" xr:uid="{88DB7EC9-5EDB-41AC-9D0A-75636EB233C4}"/>
    <cellStyle name="40% - Accent4 18 4 2 2" xfId="17903" xr:uid="{5A59F803-018F-422A-836B-5A0F8D985A48}"/>
    <cellStyle name="40% - Accent4 18 4 3" xfId="17904" xr:uid="{4B25E4A0-11B1-49F6-BA5E-20769B66002A}"/>
    <cellStyle name="40% - Accent4 18 5" xfId="17905" xr:uid="{C307F6F1-9A66-4AAB-8BCD-A1C3043F44D1}"/>
    <cellStyle name="40% - Accent4 18 5 2" xfId="17906" xr:uid="{C2DBB3E1-2AC3-4C1A-A984-AC68DFD0DD8E}"/>
    <cellStyle name="40% - Accent4 18 6" xfId="17907" xr:uid="{4E6A2279-448D-4036-A0EF-252EC63EE190}"/>
    <cellStyle name="40% - Accent4 19" xfId="17908" xr:uid="{C34D25DE-D0E5-4637-A402-4227E5C4B7F2}"/>
    <cellStyle name="40% - Accent4 19 2" xfId="17909" xr:uid="{BF83E52C-169A-4DC4-85D3-FF54FF618ED7}"/>
    <cellStyle name="40% - Accent4 19 2 2" xfId="17910" xr:uid="{5C9C893B-22FF-442C-837B-5DA1D59C8215}"/>
    <cellStyle name="40% - Accent4 19 2 2 2" xfId="17911" xr:uid="{398199C6-365F-4428-96BA-27E01C7BD577}"/>
    <cellStyle name="40% - Accent4 19 2 3" xfId="17912" xr:uid="{9F5566B2-5868-4FBC-90AC-59B5B1B719DC}"/>
    <cellStyle name="40% - Accent4 19 3" xfId="17913" xr:uid="{EF4B5985-BD0C-43CC-82CF-A2E6230A80A7}"/>
    <cellStyle name="40% - Accent4 19 3 2" xfId="17914" xr:uid="{C004CC70-F8E3-47B3-9130-C3217AED76B9}"/>
    <cellStyle name="40% - Accent4 19 3 2 2" xfId="17915" xr:uid="{5F1FA244-6A8E-4A92-B6C5-86BFB4C7DD6D}"/>
    <cellStyle name="40% - Accent4 19 3 3" xfId="17916" xr:uid="{87B51BE4-DE18-4692-A18C-B91D7EAF5DC9}"/>
    <cellStyle name="40% - Accent4 19 4" xfId="17917" xr:uid="{BB8B0CC7-D58C-4760-9C20-FE9869F0E883}"/>
    <cellStyle name="40% - Accent4 19 4 2" xfId="17918" xr:uid="{A4ECEC8E-4F3B-4B2D-9880-464BDBC4DB11}"/>
    <cellStyle name="40% - Accent4 19 4 2 2" xfId="17919" xr:uid="{15747B6F-8238-4915-ABF6-F45537248809}"/>
    <cellStyle name="40% - Accent4 19 4 3" xfId="17920" xr:uid="{034C41D6-2CD1-47DA-9006-0D03BB3B36B3}"/>
    <cellStyle name="40% - Accent4 19 5" xfId="17921" xr:uid="{A48FAAFE-7488-43B8-B856-DAB6C1EDA6C5}"/>
    <cellStyle name="40% - Accent4 19 5 2" xfId="17922" xr:uid="{9FCA749B-894E-4CAC-B60F-1A51DBC422A3}"/>
    <cellStyle name="40% - Accent4 19 6" xfId="17923" xr:uid="{76B5ACD4-2D6C-4E56-8DF9-8C57BAE498A3}"/>
    <cellStyle name="40% - Accent4 2" xfId="1281" xr:uid="{00000000-0005-0000-0000-000012000000}"/>
    <cellStyle name="40% - Accent4 2 10" xfId="17925" xr:uid="{B9D710A0-946A-4ADD-B8A2-281172857FF4}"/>
    <cellStyle name="40% - Accent4 2 10 2" xfId="17926" xr:uid="{D2857214-EA1D-4254-833C-BF1C592C003D}"/>
    <cellStyle name="40% - Accent4 2 10 2 2" xfId="17927" xr:uid="{49D9CD34-FD45-4F01-AFDC-5C8EB1B5E1DE}"/>
    <cellStyle name="40% - Accent4 2 10 2 2 2" xfId="17928" xr:uid="{144AA4AD-CBDE-442D-9E0D-0B6627F1CBFB}"/>
    <cellStyle name="40% - Accent4 2 10 2 3" xfId="17929" xr:uid="{8E850E2E-FF63-40DD-BECF-1B0A97339D97}"/>
    <cellStyle name="40% - Accent4 2 10 3" xfId="17930" xr:uid="{3F4B1DDA-591A-4141-B909-74E9C9D200BD}"/>
    <cellStyle name="40% - Accent4 2 10 3 2" xfId="17931" xr:uid="{4893DC2B-DD42-477C-9208-BAD8ED56E091}"/>
    <cellStyle name="40% - Accent4 2 10 3 2 2" xfId="17932" xr:uid="{E0671550-7D8B-41C4-957E-98A7A3B87269}"/>
    <cellStyle name="40% - Accent4 2 10 3 3" xfId="17933" xr:uid="{66FBB452-748F-4E93-917C-F3E8614B74E4}"/>
    <cellStyle name="40% - Accent4 2 10 4" xfId="17934" xr:uid="{6D5A7F0F-3B16-4B5A-A0E1-1DAC93DCEBD1}"/>
    <cellStyle name="40% - Accent4 2 10 4 2" xfId="17935" xr:uid="{8FDE94EF-8E30-4AD5-9E17-3AB9650C06AA}"/>
    <cellStyle name="40% - Accent4 2 10 4 2 2" xfId="17936" xr:uid="{8B75DEAF-228D-4B92-9E9B-E602CCAF9FBE}"/>
    <cellStyle name="40% - Accent4 2 10 4 3" xfId="17937" xr:uid="{2C97A97A-B363-4E05-AFB8-B33D48255DB1}"/>
    <cellStyle name="40% - Accent4 2 10 5" xfId="17938" xr:uid="{4EE2CD07-C1BB-4F5D-ABCF-2F73AD0657C6}"/>
    <cellStyle name="40% - Accent4 2 10 5 2" xfId="17939" xr:uid="{AA0C23C9-D8FD-404D-BEBE-0061361EBC3D}"/>
    <cellStyle name="40% - Accent4 2 10 6" xfId="17940" xr:uid="{023A326B-FB5B-4065-BCED-E4BF53D7466F}"/>
    <cellStyle name="40% - Accent4 2 11" xfId="17941" xr:uid="{A35FAA20-CCF0-4CA0-8308-AA7D56EFA43C}"/>
    <cellStyle name="40% - Accent4 2 11 2" xfId="17942" xr:uid="{1954C9A2-A3B5-4B63-BDD4-8290E2B53201}"/>
    <cellStyle name="40% - Accent4 2 11 2 2" xfId="17943" xr:uid="{3771D64A-2054-4DF4-89DC-6139ACECDBF2}"/>
    <cellStyle name="40% - Accent4 2 11 3" xfId="17944" xr:uid="{E8148C8B-02D5-486E-87B2-7ED62CFC9423}"/>
    <cellStyle name="40% - Accent4 2 12" xfId="17945" xr:uid="{E8C3A4EE-5793-4AA0-8386-F2F29E0749B6}"/>
    <cellStyle name="40% - Accent4 2 12 2" xfId="17946" xr:uid="{72B262BE-C4B9-437D-9220-2C80028C98F8}"/>
    <cellStyle name="40% - Accent4 2 12 2 2" xfId="17947" xr:uid="{A2B048BE-4AF9-42F2-8F8C-FB0B404042EC}"/>
    <cellStyle name="40% - Accent4 2 12 3" xfId="17948" xr:uid="{C6907978-4101-40DB-AF06-322A4478E9DB}"/>
    <cellStyle name="40% - Accent4 2 13" xfId="17949" xr:uid="{EB471D00-6E72-4F0B-8387-FF17C0D6AB8C}"/>
    <cellStyle name="40% - Accent4 2 13 2" xfId="17950" xr:uid="{97E2133C-9C69-4EBD-9731-74288CCE9377}"/>
    <cellStyle name="40% - Accent4 2 13 2 2" xfId="17951" xr:uid="{F5AA1F7C-EB88-4047-895D-6104D0E14E87}"/>
    <cellStyle name="40% - Accent4 2 13 3" xfId="17952" xr:uid="{C48F6969-D4B0-4484-BE88-F8AA274080FB}"/>
    <cellStyle name="40% - Accent4 2 14" xfId="17953" xr:uid="{28CB2FA5-1DBE-48A9-851A-93CD54618F16}"/>
    <cellStyle name="40% - Accent4 2 14 2" xfId="17954" xr:uid="{5A402664-FB39-45DF-AE99-3275C4B1A6A7}"/>
    <cellStyle name="40% - Accent4 2 14 2 2" xfId="17955" xr:uid="{F3DA7F49-3E79-4311-8FF3-1B233D69C884}"/>
    <cellStyle name="40% - Accent4 2 14 3" xfId="17956" xr:uid="{3F199CEF-D9C1-43D0-AD51-7BE35CBF8711}"/>
    <cellStyle name="40% - Accent4 2 15" xfId="17957" xr:uid="{7E6908BD-9DB0-4095-B5B0-24493D429D36}"/>
    <cellStyle name="40% - Accent4 2 15 2" xfId="17958" xr:uid="{976E365C-80B8-40DC-896A-4A81FE4CC9A0}"/>
    <cellStyle name="40% - Accent4 2 16" xfId="17959" xr:uid="{840E4841-EA09-4C76-8F11-804876192F8F}"/>
    <cellStyle name="40% - Accent4 2 17" xfId="17924" xr:uid="{426F5E01-DDC9-4EA4-9CED-870A9BEBAB58}"/>
    <cellStyle name="40% - Accent4 2 2" xfId="17960" xr:uid="{0E614947-C775-44B7-B48B-B05C6C38E828}"/>
    <cellStyle name="40% - Accent4 2 2 2" xfId="17961" xr:uid="{52D281D5-B88A-4561-B971-E984D1ACEBD9}"/>
    <cellStyle name="40% - Accent4 2 2 2 2" xfId="17962" xr:uid="{E6EDBB2C-84AA-408C-99AE-F2A3944E00DF}"/>
    <cellStyle name="40% - Accent4 2 2 2 2 2" xfId="17963" xr:uid="{65257DDD-8F56-4FD2-ADB3-E7A72CE5D64F}"/>
    <cellStyle name="40% - Accent4 2 2 2 2 2 2" xfId="17964" xr:uid="{C952A118-4758-4F0E-9117-5B52D8553CE9}"/>
    <cellStyle name="40% - Accent4 2 2 2 2 2 2 2" xfId="17965" xr:uid="{39AF5822-AD3C-42FD-B223-11CC9F2B1E97}"/>
    <cellStyle name="40% - Accent4 2 2 2 2 2 3" xfId="17966" xr:uid="{2E7A29A8-31B6-4BD1-A488-3D8794CCE521}"/>
    <cellStyle name="40% - Accent4 2 2 2 2 3" xfId="17967" xr:uid="{F9A9D661-3F39-4083-AD33-65B7877A66FC}"/>
    <cellStyle name="40% - Accent4 2 2 2 2 3 2" xfId="17968" xr:uid="{CC7D345E-D060-41C9-BE06-5405BE9D33F2}"/>
    <cellStyle name="40% - Accent4 2 2 2 2 3 2 2" xfId="17969" xr:uid="{382780AA-78B6-4E3A-B4B3-2E443B58DD44}"/>
    <cellStyle name="40% - Accent4 2 2 2 2 3 3" xfId="17970" xr:uid="{5E407785-C2EF-4FEC-A13F-31C59A4AD14D}"/>
    <cellStyle name="40% - Accent4 2 2 2 2 4" xfId="17971" xr:uid="{76A02AE6-E9F6-4B9F-AA41-0DD13803D77C}"/>
    <cellStyle name="40% - Accent4 2 2 2 2 4 2" xfId="17972" xr:uid="{63B24EE8-4BCA-434E-B8FF-39F3C453A426}"/>
    <cellStyle name="40% - Accent4 2 2 2 2 4 2 2" xfId="17973" xr:uid="{F6D94CBE-7A34-4C5D-8B73-F7B10833AB90}"/>
    <cellStyle name="40% - Accent4 2 2 2 2 4 3" xfId="17974" xr:uid="{945C5986-A7BD-4668-B2FB-5F57F6CD7CB9}"/>
    <cellStyle name="40% - Accent4 2 2 2 2 5" xfId="17975" xr:uid="{6AD7D258-9864-4B09-B252-B6EC163751F5}"/>
    <cellStyle name="40% - Accent4 2 2 2 2 5 2" xfId="17976" xr:uid="{7B956E8D-49FE-492D-B272-B0028222434B}"/>
    <cellStyle name="40% - Accent4 2 2 2 2 6" xfId="17977" xr:uid="{685AD800-9093-409A-870F-C7C1F4F8FE7E}"/>
    <cellStyle name="40% - Accent4 2 2 2 3" xfId="17978" xr:uid="{FD0CC2B7-9F28-4DE4-A75C-718E55E7FAB8}"/>
    <cellStyle name="40% - Accent4 2 2 2 3 2" xfId="17979" xr:uid="{15239A1B-6510-4CA5-8962-C09BD1AB5535}"/>
    <cellStyle name="40% - Accent4 2 2 2 3 2 2" xfId="17980" xr:uid="{7793E018-2479-4C0C-93D3-8ED9C7B2F5E8}"/>
    <cellStyle name="40% - Accent4 2 2 2 3 3" xfId="17981" xr:uid="{4F6EDA31-D9D1-4E7A-BFCC-AD7B3C144F84}"/>
    <cellStyle name="40% - Accent4 2 2 2 4" xfId="17982" xr:uid="{936F6C69-8998-41F5-A102-DF50599FB381}"/>
    <cellStyle name="40% - Accent4 2 2 2 4 2" xfId="17983" xr:uid="{0F759A1C-3F11-4FC6-ABB0-0136481A9AD0}"/>
    <cellStyle name="40% - Accent4 2 2 2 4 2 2" xfId="17984" xr:uid="{D414C327-E0AC-4256-84B3-1121E3EC3373}"/>
    <cellStyle name="40% - Accent4 2 2 2 4 3" xfId="17985" xr:uid="{DEA49877-39EF-4814-A657-D9A96C7DF2F2}"/>
    <cellStyle name="40% - Accent4 2 2 2 5" xfId="17986" xr:uid="{6AD9ACA2-4121-437E-9433-5612EED60CDC}"/>
    <cellStyle name="40% - Accent4 2 2 2 5 2" xfId="17987" xr:uid="{C2215DAE-E264-4A93-A5FB-D6449BA5DEEC}"/>
    <cellStyle name="40% - Accent4 2 2 2 5 2 2" xfId="17988" xr:uid="{C8E84CC1-9649-419D-852C-C97B264BD405}"/>
    <cellStyle name="40% - Accent4 2 2 2 5 3" xfId="17989" xr:uid="{C58EE74E-4ACF-4FE1-9259-89D755364A98}"/>
    <cellStyle name="40% - Accent4 2 2 2 6" xfId="17990" xr:uid="{E7815594-1800-48AE-AEE4-10AD56AAAB39}"/>
    <cellStyle name="40% - Accent4 2 2 2 6 2" xfId="17991" xr:uid="{B309758C-00AF-4D49-9FBD-BCDDEFC19BC4}"/>
    <cellStyle name="40% - Accent4 2 2 2 7" xfId="17992" xr:uid="{B98E8FCC-C6F7-4098-B2AB-FF252F5B71C5}"/>
    <cellStyle name="40% - Accent4 2 2 3" xfId="17993" xr:uid="{20A38CFA-0809-4A8A-9AD0-082E06EA9E53}"/>
    <cellStyle name="40% - Accent4 2 2 3 2" xfId="17994" xr:uid="{2F4C6D5E-9620-4DF2-9646-1A9F4B795FEF}"/>
    <cellStyle name="40% - Accent4 2 2 3 2 2" xfId="17995" xr:uid="{55FBE7C0-8CB5-42F3-89C8-F9FFBE9F4067}"/>
    <cellStyle name="40% - Accent4 2 2 3 2 2 2" xfId="17996" xr:uid="{2508B48D-7D31-466C-AC4E-C055FC21988E}"/>
    <cellStyle name="40% - Accent4 2 2 3 2 3" xfId="17997" xr:uid="{63008DF3-7565-4A6A-A356-1253D66F171B}"/>
    <cellStyle name="40% - Accent4 2 2 3 3" xfId="17998" xr:uid="{D0654C9C-9015-4E5E-80ED-B94AC09D7C59}"/>
    <cellStyle name="40% - Accent4 2 2 3 3 2" xfId="17999" xr:uid="{7FF596BD-9BD1-449D-BC0B-7074758BECB0}"/>
    <cellStyle name="40% - Accent4 2 2 3 3 2 2" xfId="18000" xr:uid="{2D88AD8A-D2B0-41AE-B34C-8B99D0417602}"/>
    <cellStyle name="40% - Accent4 2 2 3 3 3" xfId="18001" xr:uid="{242BE428-EFD4-44F9-AF18-2AA79762E829}"/>
    <cellStyle name="40% - Accent4 2 2 3 4" xfId="18002" xr:uid="{6BDA90C9-E373-4F19-9950-F6C1D92FD47E}"/>
    <cellStyle name="40% - Accent4 2 2 3 4 2" xfId="18003" xr:uid="{246D8992-1AA6-4892-8FD1-D03BDE9F07C2}"/>
    <cellStyle name="40% - Accent4 2 2 3 4 2 2" xfId="18004" xr:uid="{F0192DC5-714C-4657-8395-B3BD424FB749}"/>
    <cellStyle name="40% - Accent4 2 2 3 4 3" xfId="18005" xr:uid="{0D14E0D4-B51C-4760-8DC4-9E3BD3693D90}"/>
    <cellStyle name="40% - Accent4 2 2 3 5" xfId="18006" xr:uid="{3B981FE1-7D04-49DE-B9B3-DB94C6D02B3C}"/>
    <cellStyle name="40% - Accent4 2 2 3 5 2" xfId="18007" xr:uid="{7570226D-0B97-4C70-B7AA-A003114E6A09}"/>
    <cellStyle name="40% - Accent4 2 2 3 6" xfId="18008" xr:uid="{13CEEDA8-4EA0-4922-B930-54613469C8D2}"/>
    <cellStyle name="40% - Accent4 2 2 4" xfId="18009" xr:uid="{A5B5BB5D-3FB9-41A1-995E-F30B90AEAA49}"/>
    <cellStyle name="40% - Accent4 2 2 4 2" xfId="18010" xr:uid="{551E9526-D4B5-4098-A2D4-F8E6DCD002C9}"/>
    <cellStyle name="40% - Accent4 2 2 4 2 2" xfId="18011" xr:uid="{9D637D05-E914-481B-B4DC-4C63F393C696}"/>
    <cellStyle name="40% - Accent4 2 2 4 3" xfId="18012" xr:uid="{3B47E944-75BA-470C-B45D-D13F665477DF}"/>
    <cellStyle name="40% - Accent4 2 2 5" xfId="18013" xr:uid="{3C75BE3B-8E4A-4A2F-9C07-498AB9896493}"/>
    <cellStyle name="40% - Accent4 2 2 5 2" xfId="18014" xr:uid="{2BF6BD98-0EA6-4066-BAFD-8EF889494E32}"/>
    <cellStyle name="40% - Accent4 2 2 5 2 2" xfId="18015" xr:uid="{97CDCC20-7150-4971-AA2C-618548BA3C7F}"/>
    <cellStyle name="40% - Accent4 2 2 5 3" xfId="18016" xr:uid="{00CF9078-BBFB-474E-8EB6-7A4CAA949659}"/>
    <cellStyle name="40% - Accent4 2 2 6" xfId="18017" xr:uid="{80C140D5-CB83-45F2-954F-57AF6774EBBE}"/>
    <cellStyle name="40% - Accent4 2 2 6 2" xfId="18018" xr:uid="{BC8E5FF4-00B4-489A-880A-5E249DD2857A}"/>
    <cellStyle name="40% - Accent4 2 2 6 2 2" xfId="18019" xr:uid="{6DA54CA3-79FB-4012-81AB-687405242ED7}"/>
    <cellStyle name="40% - Accent4 2 2 6 3" xfId="18020" xr:uid="{E9C794E3-242C-4CBB-BC05-AB285F6C8FB0}"/>
    <cellStyle name="40% - Accent4 2 2 7" xfId="18021" xr:uid="{8B7BCC23-22FF-4172-8B40-EA2BE094BBD9}"/>
    <cellStyle name="40% - Accent4 2 2 7 2" xfId="18022" xr:uid="{4B099F03-A2B3-413B-9FAD-E5193B43EF18}"/>
    <cellStyle name="40% - Accent4 2 2 8" xfId="18023" xr:uid="{2B74BB00-4EB8-476F-9EB4-ED1FFD586DEB}"/>
    <cellStyle name="40% - Accent4 2 3" xfId="18024" xr:uid="{932B7E22-58C8-49E9-B875-DD7ABCDEDC3E}"/>
    <cellStyle name="40% - Accent4 2 3 2" xfId="18025" xr:uid="{7817BB6A-BB58-48E1-86AD-B8A37CB46CF0}"/>
    <cellStyle name="40% - Accent4 2 3 2 2" xfId="18026" xr:uid="{57014C2D-A86E-4C1E-BC92-B60DAD54E3B3}"/>
    <cellStyle name="40% - Accent4 2 3 2 2 2" xfId="18027" xr:uid="{3173F320-B9A6-4031-9A35-D0C5E47521FE}"/>
    <cellStyle name="40% - Accent4 2 3 2 2 2 2" xfId="18028" xr:uid="{C63DB7BC-0B8E-455C-87D0-ADC7FB1C9C00}"/>
    <cellStyle name="40% - Accent4 2 3 2 2 2 2 2" xfId="18029" xr:uid="{176AAF4C-F977-4ADD-97B7-906A65798B5D}"/>
    <cellStyle name="40% - Accent4 2 3 2 2 2 3" xfId="18030" xr:uid="{EAB8B9B2-DF0D-4A54-8F8D-AEA63ED1DD1C}"/>
    <cellStyle name="40% - Accent4 2 3 2 2 3" xfId="18031" xr:uid="{BBE47015-1530-4DD6-96BF-FA200FC738B6}"/>
    <cellStyle name="40% - Accent4 2 3 2 2 3 2" xfId="18032" xr:uid="{6EEC1BEA-4F94-47E1-8C67-495499E7101A}"/>
    <cellStyle name="40% - Accent4 2 3 2 2 3 2 2" xfId="18033" xr:uid="{27C1277F-8801-4A70-A41F-58C450D71E80}"/>
    <cellStyle name="40% - Accent4 2 3 2 2 3 3" xfId="18034" xr:uid="{C1C76AEA-883D-4904-8C3A-DB0D41B834BE}"/>
    <cellStyle name="40% - Accent4 2 3 2 2 4" xfId="18035" xr:uid="{80561638-D755-474F-82DB-1727287F2C4A}"/>
    <cellStyle name="40% - Accent4 2 3 2 2 4 2" xfId="18036" xr:uid="{D24E08CC-0BD1-4DC2-875E-61B82CED5A55}"/>
    <cellStyle name="40% - Accent4 2 3 2 2 4 2 2" xfId="18037" xr:uid="{56C1BECC-7A65-4E4E-8B5F-E9823998F348}"/>
    <cellStyle name="40% - Accent4 2 3 2 2 4 3" xfId="18038" xr:uid="{A286E4D9-211C-4523-9AA0-96D6FDC86A01}"/>
    <cellStyle name="40% - Accent4 2 3 2 2 5" xfId="18039" xr:uid="{D9D1F92C-9B98-4CED-ABBE-7EE96C213479}"/>
    <cellStyle name="40% - Accent4 2 3 2 2 5 2" xfId="18040" xr:uid="{6763B0D1-837A-4357-A459-38D4352F5E24}"/>
    <cellStyle name="40% - Accent4 2 3 2 2 6" xfId="18041" xr:uid="{7CE72D33-E623-408E-89A0-34F0F386F358}"/>
    <cellStyle name="40% - Accent4 2 3 2 3" xfId="18042" xr:uid="{5C65355A-3C91-41CB-8823-D25BEA955B0A}"/>
    <cellStyle name="40% - Accent4 2 3 2 3 2" xfId="18043" xr:uid="{248D8069-291E-4904-932A-74276E367986}"/>
    <cellStyle name="40% - Accent4 2 3 2 3 2 2" xfId="18044" xr:uid="{56310AE5-9364-4CFF-98B4-7D6486959A43}"/>
    <cellStyle name="40% - Accent4 2 3 2 3 3" xfId="18045" xr:uid="{8FC504EF-EAC8-4E03-BCC5-B60BEC4E1B6C}"/>
    <cellStyle name="40% - Accent4 2 3 2 4" xfId="18046" xr:uid="{FCA7F6C3-5FBB-4946-8334-1DA13A954A1C}"/>
    <cellStyle name="40% - Accent4 2 3 2 4 2" xfId="18047" xr:uid="{96C13F42-0DCA-49A1-848F-99A729FBAC96}"/>
    <cellStyle name="40% - Accent4 2 3 2 4 2 2" xfId="18048" xr:uid="{6D5CD2D4-9E0B-4B61-8E99-5D3288CDFFC1}"/>
    <cellStyle name="40% - Accent4 2 3 2 4 3" xfId="18049" xr:uid="{20B527AD-A02E-41B7-A148-999EC1DDA9AF}"/>
    <cellStyle name="40% - Accent4 2 3 2 5" xfId="18050" xr:uid="{544F995B-F32D-459A-9AD6-8765F47A87C2}"/>
    <cellStyle name="40% - Accent4 2 3 2 5 2" xfId="18051" xr:uid="{A735D32F-BFB3-45AC-8E91-E2CC27742E51}"/>
    <cellStyle name="40% - Accent4 2 3 2 5 2 2" xfId="18052" xr:uid="{8ABA4A07-676B-4A28-BD0A-2F6FD12F8C2A}"/>
    <cellStyle name="40% - Accent4 2 3 2 5 3" xfId="18053" xr:uid="{9EDE5CE3-FF88-48A7-9566-FD208B82DF0E}"/>
    <cellStyle name="40% - Accent4 2 3 2 6" xfId="18054" xr:uid="{9E0A2304-800D-462D-AA9C-3A1860115075}"/>
    <cellStyle name="40% - Accent4 2 3 2 6 2" xfId="18055" xr:uid="{66B16E9A-15A8-4227-A1F6-2998BBA97D3D}"/>
    <cellStyle name="40% - Accent4 2 3 2 7" xfId="18056" xr:uid="{60850155-718A-4E04-AD4C-761BA96ED067}"/>
    <cellStyle name="40% - Accent4 2 3 3" xfId="18057" xr:uid="{36EE913D-5174-4BA3-91F9-0FAF1ACA87C7}"/>
    <cellStyle name="40% - Accent4 2 3 3 2" xfId="18058" xr:uid="{225B77B6-9545-4868-9336-342C652390B5}"/>
    <cellStyle name="40% - Accent4 2 3 3 2 2" xfId="18059" xr:uid="{FD5E8CA6-C61F-4C3E-9753-63256D2F230C}"/>
    <cellStyle name="40% - Accent4 2 3 3 2 2 2" xfId="18060" xr:uid="{1FEBDC73-8CA7-4E80-A0FB-AA024491A6B3}"/>
    <cellStyle name="40% - Accent4 2 3 3 2 3" xfId="18061" xr:uid="{4DAAE33B-0918-4920-A955-CF1C84F176A0}"/>
    <cellStyle name="40% - Accent4 2 3 3 3" xfId="18062" xr:uid="{62D23F6B-E1ED-4F8F-8EEA-DC077DF78EE5}"/>
    <cellStyle name="40% - Accent4 2 3 3 3 2" xfId="18063" xr:uid="{534057E7-0B14-43F2-8137-36FE22DEC9D7}"/>
    <cellStyle name="40% - Accent4 2 3 3 3 2 2" xfId="18064" xr:uid="{34B648D0-D59E-4E53-8F92-550FE769014B}"/>
    <cellStyle name="40% - Accent4 2 3 3 3 3" xfId="18065" xr:uid="{119EBFBA-456F-45B7-B75E-B0ADC5158EB5}"/>
    <cellStyle name="40% - Accent4 2 3 3 4" xfId="18066" xr:uid="{FD1E9CAA-0132-4AD6-9838-CB7279352DF9}"/>
    <cellStyle name="40% - Accent4 2 3 3 4 2" xfId="18067" xr:uid="{3189EA0E-066F-4B10-AB75-F9DB8C0DE19E}"/>
    <cellStyle name="40% - Accent4 2 3 3 4 2 2" xfId="18068" xr:uid="{5DFEC549-9336-4154-97E0-EDBAC39839CF}"/>
    <cellStyle name="40% - Accent4 2 3 3 4 3" xfId="18069" xr:uid="{05D49DCC-84FC-42DC-AF64-35E5C45F626D}"/>
    <cellStyle name="40% - Accent4 2 3 3 5" xfId="18070" xr:uid="{8AE19607-71D7-40E2-83BB-07EDE08F9DF4}"/>
    <cellStyle name="40% - Accent4 2 3 3 5 2" xfId="18071" xr:uid="{B2AF30D5-754F-4D87-B260-563A005252D2}"/>
    <cellStyle name="40% - Accent4 2 3 3 6" xfId="18072" xr:uid="{658517B0-F34C-40D3-ADCA-81285592900E}"/>
    <cellStyle name="40% - Accent4 2 3 4" xfId="18073" xr:uid="{F1CFD840-E49D-43B0-8A83-9A0F5AF6340B}"/>
    <cellStyle name="40% - Accent4 2 3 4 2" xfId="18074" xr:uid="{908A37A4-A0F4-461F-987F-2AFDED97EF1C}"/>
    <cellStyle name="40% - Accent4 2 3 4 2 2" xfId="18075" xr:uid="{F1BB5AA4-3DF4-4714-AB67-4F6B32C7A027}"/>
    <cellStyle name="40% - Accent4 2 3 4 3" xfId="18076" xr:uid="{2FE454E7-DDDF-49BC-9469-F14389E7739A}"/>
    <cellStyle name="40% - Accent4 2 3 5" xfId="18077" xr:uid="{C450468C-A7E8-4786-B3E7-21886E698821}"/>
    <cellStyle name="40% - Accent4 2 3 5 2" xfId="18078" xr:uid="{E83D425C-CEF0-4DB2-8302-CB72F7D5465A}"/>
    <cellStyle name="40% - Accent4 2 3 5 2 2" xfId="18079" xr:uid="{7B74A92C-4EBC-4031-A294-A0AA6627B53C}"/>
    <cellStyle name="40% - Accent4 2 3 5 3" xfId="18080" xr:uid="{F67E5B39-98AF-4E8B-905A-8C81D273A732}"/>
    <cellStyle name="40% - Accent4 2 3 6" xfId="18081" xr:uid="{743F0A11-08D6-40C5-9F40-2E75AE9CAF71}"/>
    <cellStyle name="40% - Accent4 2 3 6 2" xfId="18082" xr:uid="{0B3E8E7D-ABA5-47D9-BA00-9257E15781C1}"/>
    <cellStyle name="40% - Accent4 2 3 6 2 2" xfId="18083" xr:uid="{B7C317F5-261E-4ED0-92C7-207F317401BE}"/>
    <cellStyle name="40% - Accent4 2 3 6 3" xfId="18084" xr:uid="{0BDAB087-8975-4DD9-B399-6C69C5565892}"/>
    <cellStyle name="40% - Accent4 2 3 7" xfId="18085" xr:uid="{C115F0F9-6169-43DD-8AE4-5F8455245E56}"/>
    <cellStyle name="40% - Accent4 2 3 7 2" xfId="18086" xr:uid="{0719C501-6F8D-40FD-8B74-BB415A3B9FBE}"/>
    <cellStyle name="40% - Accent4 2 3 8" xfId="18087" xr:uid="{1EC24F1D-F521-40FC-8558-19D9D2D961A7}"/>
    <cellStyle name="40% - Accent4 2 4" xfId="18088" xr:uid="{B37B8E6F-1281-4813-A29F-14A6476B44A3}"/>
    <cellStyle name="40% - Accent4 2 4 2" xfId="18089" xr:uid="{48ED438C-C424-4CDD-8FEE-0D682EEAEAA0}"/>
    <cellStyle name="40% - Accent4 2 4 2 2" xfId="18090" xr:uid="{D02AFA03-C55C-42BD-B1FA-053D25D0C6FC}"/>
    <cellStyle name="40% - Accent4 2 4 2 2 2" xfId="18091" xr:uid="{548E2507-3205-4228-84B4-E9D29A3AE065}"/>
    <cellStyle name="40% - Accent4 2 4 2 2 2 2" xfId="18092" xr:uid="{1C275171-AC59-4FD7-879C-4E11A0E4EF17}"/>
    <cellStyle name="40% - Accent4 2 4 2 2 3" xfId="18093" xr:uid="{3DAED8E6-F7EB-4F68-90B0-7D2A467772D7}"/>
    <cellStyle name="40% - Accent4 2 4 2 3" xfId="18094" xr:uid="{2C435598-7C03-4C64-82A8-863BF0A91412}"/>
    <cellStyle name="40% - Accent4 2 4 2 3 2" xfId="18095" xr:uid="{7A6F1B26-2905-4337-BC92-70E225497D10}"/>
    <cellStyle name="40% - Accent4 2 4 2 3 2 2" xfId="18096" xr:uid="{CC87E5CE-E076-4140-8E6E-89E3AE39EF67}"/>
    <cellStyle name="40% - Accent4 2 4 2 3 3" xfId="18097" xr:uid="{A1B429F8-3087-4E5F-B2B9-73A1D4C7CB4C}"/>
    <cellStyle name="40% - Accent4 2 4 2 4" xfId="18098" xr:uid="{D87ECBAF-BAE6-434D-8F48-27501BCC2728}"/>
    <cellStyle name="40% - Accent4 2 4 2 4 2" xfId="18099" xr:uid="{6FD9BA7B-7B14-49D2-9F78-B04B387E723B}"/>
    <cellStyle name="40% - Accent4 2 4 2 4 2 2" xfId="18100" xr:uid="{8FC1EA82-20CC-4F57-B2CC-709875A18BF6}"/>
    <cellStyle name="40% - Accent4 2 4 2 4 3" xfId="18101" xr:uid="{4D489A0E-E407-40BD-BE63-B928CCC274DC}"/>
    <cellStyle name="40% - Accent4 2 4 2 5" xfId="18102" xr:uid="{AE967541-922E-40C5-A09B-02BD274F10AC}"/>
    <cellStyle name="40% - Accent4 2 4 2 5 2" xfId="18103" xr:uid="{34F41E16-54D0-432D-BA6B-46183EB2727A}"/>
    <cellStyle name="40% - Accent4 2 4 2 6" xfId="18104" xr:uid="{9B5B03E8-4D11-44FD-8149-E4127A496784}"/>
    <cellStyle name="40% - Accent4 2 4 3" xfId="18105" xr:uid="{9503F40D-8EF9-4F01-8E8D-CB6CE08C362B}"/>
    <cellStyle name="40% - Accent4 2 4 3 2" xfId="18106" xr:uid="{4B3F6845-916A-478B-87E9-A1A381037EDA}"/>
    <cellStyle name="40% - Accent4 2 4 3 2 2" xfId="18107" xr:uid="{6DE330F5-130A-4C17-81DE-EC8C8AAAE2C5}"/>
    <cellStyle name="40% - Accent4 2 4 3 3" xfId="18108" xr:uid="{BB31FF2A-4EC5-4D5C-95E3-4FA4716A3560}"/>
    <cellStyle name="40% - Accent4 2 4 4" xfId="18109" xr:uid="{2EF8B406-EF72-4547-AA9B-5637590E960C}"/>
    <cellStyle name="40% - Accent4 2 4 4 2" xfId="18110" xr:uid="{17CC0181-7ACE-41FB-9D58-E2BC59235FB9}"/>
    <cellStyle name="40% - Accent4 2 4 4 2 2" xfId="18111" xr:uid="{F40EAFB5-11A3-43EE-938E-601E0311E2CB}"/>
    <cellStyle name="40% - Accent4 2 4 4 3" xfId="18112" xr:uid="{737D8848-E688-419B-902E-8067D9090452}"/>
    <cellStyle name="40% - Accent4 2 4 5" xfId="18113" xr:uid="{7353EF4F-46DE-448E-BC65-685CF7914735}"/>
    <cellStyle name="40% - Accent4 2 4 5 2" xfId="18114" xr:uid="{A1D1B3EF-7AE6-4A7F-B287-6F0D965A9594}"/>
    <cellStyle name="40% - Accent4 2 4 5 2 2" xfId="18115" xr:uid="{836F0314-73CF-4E26-8E9F-CE6EF311FEE1}"/>
    <cellStyle name="40% - Accent4 2 4 5 3" xfId="18116" xr:uid="{57A324F2-C38B-439F-B172-98F67E345CA8}"/>
    <cellStyle name="40% - Accent4 2 4 6" xfId="18117" xr:uid="{7905A8CC-0FCE-4A9C-B741-B26F6571C922}"/>
    <cellStyle name="40% - Accent4 2 4 6 2" xfId="18118" xr:uid="{A9A085DA-B91C-4C56-8D20-108EE1FCF747}"/>
    <cellStyle name="40% - Accent4 2 4 7" xfId="18119" xr:uid="{1C78CF2E-2B44-4028-84D7-52EC025BA67D}"/>
    <cellStyle name="40% - Accent4 2 5" xfId="18120" xr:uid="{B4440AB4-8A6E-4401-8906-001FAEF0B7AD}"/>
    <cellStyle name="40% - Accent4 2 5 2" xfId="18121" xr:uid="{67486D01-3207-4B04-9C61-F52B474A9809}"/>
    <cellStyle name="40% - Accent4 2 5 2 2" xfId="18122" xr:uid="{7ECD33D1-7F6E-4166-B47C-7CB11351595B}"/>
    <cellStyle name="40% - Accent4 2 5 2 2 2" xfId="18123" xr:uid="{B926A325-0476-47EF-AAC5-B1B97700C205}"/>
    <cellStyle name="40% - Accent4 2 5 2 2 2 2" xfId="18124" xr:uid="{58874A12-DEE2-4711-AEB5-97C98BBB245C}"/>
    <cellStyle name="40% - Accent4 2 5 2 2 3" xfId="18125" xr:uid="{8E31D1EB-E6BB-4DB2-B282-62F6A74D2C7A}"/>
    <cellStyle name="40% - Accent4 2 5 2 3" xfId="18126" xr:uid="{509A64FD-C0C2-4C13-9989-63A823A67359}"/>
    <cellStyle name="40% - Accent4 2 5 2 3 2" xfId="18127" xr:uid="{EAB9EB59-C2D0-4FBD-9C8F-D8D7B273B001}"/>
    <cellStyle name="40% - Accent4 2 5 2 3 2 2" xfId="18128" xr:uid="{74656DCF-EFF0-4AAC-9A27-9BFA64DBACD8}"/>
    <cellStyle name="40% - Accent4 2 5 2 3 3" xfId="18129" xr:uid="{C5BE9140-CDD7-4B6A-A383-BAE6B6636BDB}"/>
    <cellStyle name="40% - Accent4 2 5 2 4" xfId="18130" xr:uid="{80C8433C-38D0-49E1-8A1A-0B0897FB3BD8}"/>
    <cellStyle name="40% - Accent4 2 5 2 4 2" xfId="18131" xr:uid="{F74F0385-59A0-4657-B5AD-16B3207A965C}"/>
    <cellStyle name="40% - Accent4 2 5 2 4 2 2" xfId="18132" xr:uid="{2F698BCE-4038-4C14-9C81-C5E498AB7013}"/>
    <cellStyle name="40% - Accent4 2 5 2 4 3" xfId="18133" xr:uid="{867C3D51-810C-4752-9D11-121A703E0B0D}"/>
    <cellStyle name="40% - Accent4 2 5 2 5" xfId="18134" xr:uid="{A2987098-F21C-4654-83AD-D80508BB53A9}"/>
    <cellStyle name="40% - Accent4 2 5 2 5 2" xfId="18135" xr:uid="{6C2C4C1C-308D-475A-B433-7B11DEAEC5B5}"/>
    <cellStyle name="40% - Accent4 2 5 2 6" xfId="18136" xr:uid="{09479677-9724-410E-805E-9DAB3D842625}"/>
    <cellStyle name="40% - Accent4 2 5 3" xfId="18137" xr:uid="{E74CF2C5-BA73-4877-9C13-A42BDB387C66}"/>
    <cellStyle name="40% - Accent4 2 5 3 2" xfId="18138" xr:uid="{3F5D42F5-D650-4B8F-891B-801A9B165B17}"/>
    <cellStyle name="40% - Accent4 2 5 3 2 2" xfId="18139" xr:uid="{65366F88-1184-43E5-AD0E-47155E3EEE18}"/>
    <cellStyle name="40% - Accent4 2 5 3 3" xfId="18140" xr:uid="{006BAF49-5806-4A31-BE5D-2CF9344DFF47}"/>
    <cellStyle name="40% - Accent4 2 5 4" xfId="18141" xr:uid="{10B7DB56-9FA5-455D-A994-E6DB5AA9AD77}"/>
    <cellStyle name="40% - Accent4 2 5 4 2" xfId="18142" xr:uid="{F8D3C63A-D7FF-4D52-8655-56B6EFF61F23}"/>
    <cellStyle name="40% - Accent4 2 5 4 2 2" xfId="18143" xr:uid="{652C1B4F-95C8-48A7-BD36-22B8CBF4D25A}"/>
    <cellStyle name="40% - Accent4 2 5 4 3" xfId="18144" xr:uid="{22A08555-FA00-45AF-B6F1-09B9E5B51BF3}"/>
    <cellStyle name="40% - Accent4 2 5 5" xfId="18145" xr:uid="{FA3734FD-B810-48D1-921B-CF3B8393A752}"/>
    <cellStyle name="40% - Accent4 2 5 5 2" xfId="18146" xr:uid="{605FC81F-9B82-4CEC-81BE-309F0709692E}"/>
    <cellStyle name="40% - Accent4 2 5 5 2 2" xfId="18147" xr:uid="{EF8A3413-7753-49AF-94A3-4A0A7F2667AC}"/>
    <cellStyle name="40% - Accent4 2 5 5 3" xfId="18148" xr:uid="{11746C84-0895-41CA-AA8C-BA4E0991B111}"/>
    <cellStyle name="40% - Accent4 2 5 6" xfId="18149" xr:uid="{67980DC1-224E-4EE7-8FDC-9060959BB802}"/>
    <cellStyle name="40% - Accent4 2 5 6 2" xfId="18150" xr:uid="{821F51DA-622B-47EB-8247-B0B9DC594F93}"/>
    <cellStyle name="40% - Accent4 2 5 7" xfId="18151" xr:uid="{D903AE21-11C3-49D3-BA86-069A1F7CD562}"/>
    <cellStyle name="40% - Accent4 2 6" xfId="18152" xr:uid="{77A7D92F-AB91-4243-8F57-F6755FBE844C}"/>
    <cellStyle name="40% - Accent4 2 6 2" xfId="18153" xr:uid="{FEC2F630-4609-4408-87E2-2646BFB75BC1}"/>
    <cellStyle name="40% - Accent4 2 6 2 2" xfId="18154" xr:uid="{E2BCCDED-DD04-468B-AF47-A62FE89F2476}"/>
    <cellStyle name="40% - Accent4 2 6 2 2 2" xfId="18155" xr:uid="{83977818-6BA6-48AC-819C-1922E8571A99}"/>
    <cellStyle name="40% - Accent4 2 6 2 3" xfId="18156" xr:uid="{19AECFDD-3DBB-4B6A-8627-F16C65ECD58B}"/>
    <cellStyle name="40% - Accent4 2 6 3" xfId="18157" xr:uid="{8AE2FA63-7204-41FC-AC28-9987044613C4}"/>
    <cellStyle name="40% - Accent4 2 6 3 2" xfId="18158" xr:uid="{98199B0F-496A-49BC-9757-49B11CE2D9EB}"/>
    <cellStyle name="40% - Accent4 2 6 3 2 2" xfId="18159" xr:uid="{B9F5E71C-4D1B-4854-BAFA-424FE38F4DAF}"/>
    <cellStyle name="40% - Accent4 2 6 3 3" xfId="18160" xr:uid="{DCFF8F6A-0A2D-4440-8DB8-B858A07F3086}"/>
    <cellStyle name="40% - Accent4 2 6 4" xfId="18161" xr:uid="{7D2440BF-EE99-4B00-80CA-ED2EB45CF630}"/>
    <cellStyle name="40% - Accent4 2 6 4 2" xfId="18162" xr:uid="{588EAB8F-DC54-4B55-8A70-C8E7ACD286A8}"/>
    <cellStyle name="40% - Accent4 2 6 4 2 2" xfId="18163" xr:uid="{84F963CB-F6CE-4E38-9F8A-FA66CFB0A039}"/>
    <cellStyle name="40% - Accent4 2 6 4 3" xfId="18164" xr:uid="{9656BC40-09DE-4D6B-BBB2-B776F9862B31}"/>
    <cellStyle name="40% - Accent4 2 6 5" xfId="18165" xr:uid="{BF8482F2-78C4-4679-A8C0-FC22F7E5C51A}"/>
    <cellStyle name="40% - Accent4 2 6 5 2" xfId="18166" xr:uid="{631C3B9D-666D-4BEE-9AED-A1753BB579DB}"/>
    <cellStyle name="40% - Accent4 2 6 6" xfId="18167" xr:uid="{E1E1C6C0-008C-49F8-BBA8-BF8E06220A5C}"/>
    <cellStyle name="40% - Accent4 2 7" xfId="18168" xr:uid="{455537DB-5F31-4EC0-86EA-F52310DB4972}"/>
    <cellStyle name="40% - Accent4 2 7 2" xfId="18169" xr:uid="{7FA06673-E56D-478C-8E7C-AFF825560DC2}"/>
    <cellStyle name="40% - Accent4 2 7 2 2" xfId="18170" xr:uid="{D7CB470B-CC0E-4A33-99C1-AFA106B3140A}"/>
    <cellStyle name="40% - Accent4 2 7 2 2 2" xfId="18171" xr:uid="{260C7EDB-6CE3-40FD-BC8E-7F9D238CF34A}"/>
    <cellStyle name="40% - Accent4 2 7 2 3" xfId="18172" xr:uid="{8CE7B3E2-9D61-4986-8C87-77E7AF86076E}"/>
    <cellStyle name="40% - Accent4 2 7 3" xfId="18173" xr:uid="{4E8D5575-BACF-4E13-857B-9C34E7CC6802}"/>
    <cellStyle name="40% - Accent4 2 7 3 2" xfId="18174" xr:uid="{A6B7D13B-14B7-4494-BC3F-CBAE2FD02760}"/>
    <cellStyle name="40% - Accent4 2 7 3 2 2" xfId="18175" xr:uid="{3D092A81-A3C6-4D08-9EE7-3B96A14DF1A9}"/>
    <cellStyle name="40% - Accent4 2 7 3 3" xfId="18176" xr:uid="{BB1C7847-E1DC-40B9-B4F2-B7CC553365A0}"/>
    <cellStyle name="40% - Accent4 2 7 4" xfId="18177" xr:uid="{2F0BB4E0-EFDF-4372-B657-3E43729FC21D}"/>
    <cellStyle name="40% - Accent4 2 7 4 2" xfId="18178" xr:uid="{0BB19F56-8D67-4973-80EB-ACB455C5CFB5}"/>
    <cellStyle name="40% - Accent4 2 7 4 2 2" xfId="18179" xr:uid="{5997D91D-5E8A-4E9C-BB2D-6B8FDF05FB3C}"/>
    <cellStyle name="40% - Accent4 2 7 4 3" xfId="18180" xr:uid="{4D004685-DB7C-415F-B437-E5C30E6A55D2}"/>
    <cellStyle name="40% - Accent4 2 7 5" xfId="18181" xr:uid="{2C49EDD7-DEAC-4824-89C9-E0DC3EFF7265}"/>
    <cellStyle name="40% - Accent4 2 7 5 2" xfId="18182" xr:uid="{D6A97A0D-A320-4ADA-8059-7FCD80B4EAE4}"/>
    <cellStyle name="40% - Accent4 2 7 6" xfId="18183" xr:uid="{E89B75D9-9EB2-4064-9D07-3F99123B6F42}"/>
    <cellStyle name="40% - Accent4 2 8" xfId="18184" xr:uid="{605E98C5-66E1-4B0E-85FC-4BD7B9C6EC87}"/>
    <cellStyle name="40% - Accent4 2 8 2" xfId="18185" xr:uid="{76312D0C-7D0B-4440-B233-CC1C9E7ADF83}"/>
    <cellStyle name="40% - Accent4 2 8 2 2" xfId="18186" xr:uid="{34857EF3-AC43-4018-83CA-E3DEEB156F06}"/>
    <cellStyle name="40% - Accent4 2 8 2 2 2" xfId="18187" xr:uid="{0A22711C-8C7D-42C9-9932-80953CB80E9A}"/>
    <cellStyle name="40% - Accent4 2 8 2 3" xfId="18188" xr:uid="{74A0F676-71C4-4C1D-B28F-2E5FFD947534}"/>
    <cellStyle name="40% - Accent4 2 8 3" xfId="18189" xr:uid="{BC7C94F0-B31C-4901-BA31-F635F5C85040}"/>
    <cellStyle name="40% - Accent4 2 8 3 2" xfId="18190" xr:uid="{3DA4B885-8C35-49B0-BFC3-DACA600D6A48}"/>
    <cellStyle name="40% - Accent4 2 8 3 2 2" xfId="18191" xr:uid="{4C3095D6-54F2-41F7-89B6-1EC46CB092E7}"/>
    <cellStyle name="40% - Accent4 2 8 3 3" xfId="18192" xr:uid="{EB63D0D3-10A1-4938-8673-E771973C9955}"/>
    <cellStyle name="40% - Accent4 2 8 4" xfId="18193" xr:uid="{005912CF-4FA0-4885-B0BA-43CD90713453}"/>
    <cellStyle name="40% - Accent4 2 8 4 2" xfId="18194" xr:uid="{D9D9C48B-2B17-4582-A35F-00B268B84F60}"/>
    <cellStyle name="40% - Accent4 2 8 4 2 2" xfId="18195" xr:uid="{A361ABAF-E7B5-4288-B8F5-BE2553583A37}"/>
    <cellStyle name="40% - Accent4 2 8 4 3" xfId="18196" xr:uid="{C53F7DCD-1E25-412A-A351-30710661CA74}"/>
    <cellStyle name="40% - Accent4 2 8 5" xfId="18197" xr:uid="{1AF1FC19-370F-4688-9D99-2A5BB25F20A8}"/>
    <cellStyle name="40% - Accent4 2 8 5 2" xfId="18198" xr:uid="{5761BCA7-76D3-47C9-B640-0E115FE894A1}"/>
    <cellStyle name="40% - Accent4 2 8 6" xfId="18199" xr:uid="{F06EB619-679A-48D2-A5B7-23347662690E}"/>
    <cellStyle name="40% - Accent4 2 9" xfId="18200" xr:uid="{421202A6-9240-4036-B19D-3E9B8FDC39A7}"/>
    <cellStyle name="40% - Accent4 2 9 2" xfId="18201" xr:uid="{41CDE80F-26A0-4E22-B9F6-33A108275095}"/>
    <cellStyle name="40% - Accent4 2 9 2 2" xfId="18202" xr:uid="{5CBDC041-C402-4C4B-9F0F-0AE1986ECB6F}"/>
    <cellStyle name="40% - Accent4 2 9 2 2 2" xfId="18203" xr:uid="{63125588-2D3C-40FC-92E5-2B8355824457}"/>
    <cellStyle name="40% - Accent4 2 9 2 3" xfId="18204" xr:uid="{780024B8-27A5-4062-92B0-B2161EB9EED2}"/>
    <cellStyle name="40% - Accent4 2 9 3" xfId="18205" xr:uid="{A40CFAF6-22CC-400C-BC92-F56AEF8C264D}"/>
    <cellStyle name="40% - Accent4 2 9 3 2" xfId="18206" xr:uid="{F73D8F74-3F37-41C5-82A4-2831E12C8498}"/>
    <cellStyle name="40% - Accent4 2 9 3 2 2" xfId="18207" xr:uid="{A1153324-2A32-46EE-B6C7-A4C7BD714674}"/>
    <cellStyle name="40% - Accent4 2 9 3 3" xfId="18208" xr:uid="{370CFA1F-1DA2-4A9C-9B5F-1AA3E96039F5}"/>
    <cellStyle name="40% - Accent4 2 9 4" xfId="18209" xr:uid="{3E169F32-9EF4-49CC-A1CC-CCC014DDA080}"/>
    <cellStyle name="40% - Accent4 2 9 4 2" xfId="18210" xr:uid="{2D053AC9-A6CB-4953-98FF-199A4F096E7C}"/>
    <cellStyle name="40% - Accent4 2 9 4 2 2" xfId="18211" xr:uid="{6C73266E-AC24-4926-BB91-2497DCF84FE8}"/>
    <cellStyle name="40% - Accent4 2 9 4 3" xfId="18212" xr:uid="{871E4E3F-0DAB-46A4-B24F-40E598A3FE0D}"/>
    <cellStyle name="40% - Accent4 2 9 5" xfId="18213" xr:uid="{3ADD0D2E-CDF9-4A83-9FBA-90DCF88A8E7D}"/>
    <cellStyle name="40% - Accent4 2 9 5 2" xfId="18214" xr:uid="{EAB565CE-BD7B-41FD-B117-623BD56CCA3C}"/>
    <cellStyle name="40% - Accent4 2 9 6" xfId="18215" xr:uid="{F9FEE8A9-5293-451C-A50D-8AE1B061957F}"/>
    <cellStyle name="40% - Accent4 20" xfId="18216" xr:uid="{9037B280-E267-4FA7-8A37-EFBDBA7B9BFF}"/>
    <cellStyle name="40% - Accent4 20 2" xfId="18217" xr:uid="{75FA4EF3-B1C2-42C6-BFB5-115481C2AEB0}"/>
    <cellStyle name="40% - Accent4 20 2 2" xfId="18218" xr:uid="{4D498C19-3C3A-4631-B3EF-B13FC78A1FDE}"/>
    <cellStyle name="40% - Accent4 20 2 2 2" xfId="18219" xr:uid="{D77D3B27-F45C-4CCC-B19A-1776CB2A35E1}"/>
    <cellStyle name="40% - Accent4 20 2 3" xfId="18220" xr:uid="{DF725B6C-460E-458C-8688-08203B7EBA22}"/>
    <cellStyle name="40% - Accent4 20 3" xfId="18221" xr:uid="{FF04629A-C096-441C-BD6B-01B4FA799EDD}"/>
    <cellStyle name="40% - Accent4 20 3 2" xfId="18222" xr:uid="{9FF4525C-0C86-40F6-AC33-C6A1C0DEE8DC}"/>
    <cellStyle name="40% - Accent4 20 3 2 2" xfId="18223" xr:uid="{212608DA-ED58-4263-8A7D-F9E1404EAFED}"/>
    <cellStyle name="40% - Accent4 20 3 3" xfId="18224" xr:uid="{E1B73E5E-6688-4CCF-B9F7-D3BA67EB9C13}"/>
    <cellStyle name="40% - Accent4 20 4" xfId="18225" xr:uid="{C02F8774-CB6B-4E8F-937E-B3DC969E6605}"/>
    <cellStyle name="40% - Accent4 20 4 2" xfId="18226" xr:uid="{1D3D6D01-73A8-47A0-B141-1FAF97DCAEFC}"/>
    <cellStyle name="40% - Accent4 20 4 2 2" xfId="18227" xr:uid="{12626291-6ABD-4023-B96C-960D67511A16}"/>
    <cellStyle name="40% - Accent4 20 4 3" xfId="18228" xr:uid="{5E635EB8-4D17-4A1C-9310-6BE5DFEEFF82}"/>
    <cellStyle name="40% - Accent4 20 5" xfId="18229" xr:uid="{8FB96B1B-3FDB-4804-B34D-64AFEE8714B7}"/>
    <cellStyle name="40% - Accent4 20 5 2" xfId="18230" xr:uid="{5F245096-F8B6-4F90-8BE3-A16873385EC8}"/>
    <cellStyle name="40% - Accent4 20 6" xfId="18231" xr:uid="{0647100B-AD6F-4150-9D1D-345ABF170A0E}"/>
    <cellStyle name="40% - Accent4 21" xfId="18232" xr:uid="{8C99EB3E-5302-4E33-A502-F1D1CD5EDED2}"/>
    <cellStyle name="40% - Accent4 21 2" xfId="18233" xr:uid="{F829C4E4-22E1-4E46-9F87-97C55BFC7346}"/>
    <cellStyle name="40% - Accent4 21 2 2" xfId="18234" xr:uid="{5C87790F-4684-488D-80EC-D6C221E5FB0A}"/>
    <cellStyle name="40% - Accent4 21 2 2 2" xfId="18235" xr:uid="{FCAFE028-F377-4063-B7E7-3933FAF10BFC}"/>
    <cellStyle name="40% - Accent4 21 2 3" xfId="18236" xr:uid="{82568DAA-29E2-4115-8056-D10931F64DED}"/>
    <cellStyle name="40% - Accent4 21 3" xfId="18237" xr:uid="{218719EF-8C27-420D-8D91-E5E8E6BE6B4B}"/>
    <cellStyle name="40% - Accent4 21 3 2" xfId="18238" xr:uid="{8D3FD2E2-CC8B-4406-B983-6268260C6361}"/>
    <cellStyle name="40% - Accent4 21 3 2 2" xfId="18239" xr:uid="{997F3574-C29D-45D1-A15B-BAC5ADBB8C78}"/>
    <cellStyle name="40% - Accent4 21 3 3" xfId="18240" xr:uid="{A2E7BEC1-293E-4444-9C3B-A3C1F66CF14D}"/>
    <cellStyle name="40% - Accent4 21 4" xfId="18241" xr:uid="{6A0B2652-9286-4172-B1CE-EC63838BF82A}"/>
    <cellStyle name="40% - Accent4 21 4 2" xfId="18242" xr:uid="{01B2FFFC-813A-4796-BB97-F8737FDCD502}"/>
    <cellStyle name="40% - Accent4 21 4 2 2" xfId="18243" xr:uid="{E5091F63-CE04-4FC1-834E-5BAC3396FC2D}"/>
    <cellStyle name="40% - Accent4 21 4 3" xfId="18244" xr:uid="{B41409E0-9AE8-42F2-9202-C350AED99BF7}"/>
    <cellStyle name="40% - Accent4 21 5" xfId="18245" xr:uid="{B5D4F01B-954C-4FD3-89D6-73189DEBBBEF}"/>
    <cellStyle name="40% - Accent4 21 5 2" xfId="18246" xr:uid="{C09BDF36-5BD1-4DFF-9F9F-76AC50804BB7}"/>
    <cellStyle name="40% - Accent4 21 6" xfId="18247" xr:uid="{CC2CED89-973E-4A81-829D-4DA2C60EB062}"/>
    <cellStyle name="40% - Accent4 22" xfId="18248" xr:uid="{233A6184-55FE-4AE1-B3AD-9F827EA6CAE1}"/>
    <cellStyle name="40% - Accent4 22 2" xfId="18249" xr:uid="{EFF6CA19-4C5B-4C7F-ACDB-C41E74AE9EB0}"/>
    <cellStyle name="40% - Accent4 22 2 2" xfId="18250" xr:uid="{809D93AD-8BC2-4875-8FC4-D4F669813EB0}"/>
    <cellStyle name="40% - Accent4 22 3" xfId="18251" xr:uid="{8F4D74F3-63B9-4C38-89B9-764A6495018E}"/>
    <cellStyle name="40% - Accent4 23" xfId="18252" xr:uid="{192A4C3E-2E8B-4660-84ED-9E7786C588DC}"/>
    <cellStyle name="40% - Accent4 23 2" xfId="18253" xr:uid="{B1592EC5-6462-4D8E-92C4-FECDADD26495}"/>
    <cellStyle name="40% - Accent4 23 2 2" xfId="18254" xr:uid="{1E345050-0A11-4ABF-917F-5D578C3EBD78}"/>
    <cellStyle name="40% - Accent4 23 3" xfId="18255" xr:uid="{C1A47F30-EE83-4DAB-ACCA-5E286B102FDC}"/>
    <cellStyle name="40% - Accent4 24" xfId="18256" xr:uid="{72A323E2-5F86-4D6E-A19F-6057D1A082C1}"/>
    <cellStyle name="40% - Accent4 24 2" xfId="18257" xr:uid="{D4E5CDE4-802E-45E2-9E92-F576E9DC6DF5}"/>
    <cellStyle name="40% - Accent4 24 2 2" xfId="18258" xr:uid="{1AF3481E-73B0-4B9D-948D-1E0F7409E09E}"/>
    <cellStyle name="40% - Accent4 24 3" xfId="18259" xr:uid="{4262D70D-1AE0-4CB4-9235-EDF7CA7AA8E6}"/>
    <cellStyle name="40% - Accent4 25" xfId="18260" xr:uid="{47E4691B-26B4-48B2-AB0C-C751228FF248}"/>
    <cellStyle name="40% - Accent4 25 2" xfId="18261" xr:uid="{BCF19426-546B-481C-9A30-93349DEF979D}"/>
    <cellStyle name="40% - Accent4 26" xfId="18262" xr:uid="{D64CB40D-53C2-4ADE-8BD8-F4466CADDD38}"/>
    <cellStyle name="40% - Accent4 3" xfId="1267" xr:uid="{00000000-0005-0000-0000-000013000000}"/>
    <cellStyle name="40% - Accent4 3 10" xfId="18264" xr:uid="{291A5A7A-F3BC-439E-B520-7B97CBBCA6C9}"/>
    <cellStyle name="40% - Accent4 3 10 2" xfId="18265" xr:uid="{5FF72E3C-4B03-499F-9B95-5357BA624658}"/>
    <cellStyle name="40% - Accent4 3 10 2 2" xfId="18266" xr:uid="{31E4023D-D763-4955-81D1-CEB77A7E30A5}"/>
    <cellStyle name="40% - Accent4 3 10 2 2 2" xfId="18267" xr:uid="{A734C7A8-8787-470C-B345-ABF79C7FD1C0}"/>
    <cellStyle name="40% - Accent4 3 10 2 3" xfId="18268" xr:uid="{3AA3AA72-3665-4D40-9862-DF1F36A3A6BA}"/>
    <cellStyle name="40% - Accent4 3 10 3" xfId="18269" xr:uid="{EE7E647A-783A-4957-A45A-F16BDB4E6D45}"/>
    <cellStyle name="40% - Accent4 3 10 3 2" xfId="18270" xr:uid="{F853A24F-5A12-41E2-805F-C1DDBCDB346A}"/>
    <cellStyle name="40% - Accent4 3 10 3 2 2" xfId="18271" xr:uid="{ECD70F68-007E-4BBF-A3CA-1B85AB0831E3}"/>
    <cellStyle name="40% - Accent4 3 10 3 3" xfId="18272" xr:uid="{752F7700-0BD9-4DEE-AE38-CE5C76832647}"/>
    <cellStyle name="40% - Accent4 3 10 4" xfId="18273" xr:uid="{93F59EBA-DA56-4834-BE9E-0FE35F132BD4}"/>
    <cellStyle name="40% - Accent4 3 10 4 2" xfId="18274" xr:uid="{29150BD8-F7C9-46C5-A31F-EFF132D2F430}"/>
    <cellStyle name="40% - Accent4 3 10 4 2 2" xfId="18275" xr:uid="{0EA45B06-5A1C-4E2E-8C82-6EBF49999C38}"/>
    <cellStyle name="40% - Accent4 3 10 4 3" xfId="18276" xr:uid="{1F454646-7222-4159-B68D-848C56417AA1}"/>
    <cellStyle name="40% - Accent4 3 10 5" xfId="18277" xr:uid="{AF08EE83-042E-4ACD-9037-93637C41D772}"/>
    <cellStyle name="40% - Accent4 3 10 5 2" xfId="18278" xr:uid="{5DB16FA8-52A3-4C41-9EEA-0C31C044141F}"/>
    <cellStyle name="40% - Accent4 3 10 6" xfId="18279" xr:uid="{111CAA20-24E1-442C-A329-6F8B03D07C54}"/>
    <cellStyle name="40% - Accent4 3 11" xfId="18280" xr:uid="{33704456-428E-4D69-AE3D-33C73D484E32}"/>
    <cellStyle name="40% - Accent4 3 11 2" xfId="18281" xr:uid="{07BB7446-4282-44D3-8C1F-60426BB64C58}"/>
    <cellStyle name="40% - Accent4 3 11 2 2" xfId="18282" xr:uid="{5D5012F6-2182-4C5D-BC28-307B23761A39}"/>
    <cellStyle name="40% - Accent4 3 11 3" xfId="18283" xr:uid="{AB11B26C-2106-4B2C-B2F7-6A1663343796}"/>
    <cellStyle name="40% - Accent4 3 12" xfId="18284" xr:uid="{59FA9BBD-EC2B-4A83-BCBB-1D85FF64FBD7}"/>
    <cellStyle name="40% - Accent4 3 12 2" xfId="18285" xr:uid="{29860AD0-01C7-4A02-B651-3441C089392A}"/>
    <cellStyle name="40% - Accent4 3 12 2 2" xfId="18286" xr:uid="{1851CC5C-46C5-4E59-8666-4083DEABC198}"/>
    <cellStyle name="40% - Accent4 3 12 3" xfId="18287" xr:uid="{1724A9BB-71D8-42CF-9CC8-562A3A2F11D3}"/>
    <cellStyle name="40% - Accent4 3 13" xfId="18288" xr:uid="{E3558C6F-1A73-45A2-B96D-F4D8B2388DC4}"/>
    <cellStyle name="40% - Accent4 3 13 2" xfId="18289" xr:uid="{A3F6BEBA-9892-41DF-93D7-30E7C89750F0}"/>
    <cellStyle name="40% - Accent4 3 13 2 2" xfId="18290" xr:uid="{25209784-2DDB-4E05-A7D9-B75F59DAA6AB}"/>
    <cellStyle name="40% - Accent4 3 13 3" xfId="18291" xr:uid="{0FFB62BA-B762-4DC9-A77D-633B73CF18A9}"/>
    <cellStyle name="40% - Accent4 3 14" xfId="18292" xr:uid="{F7D7F45A-187E-4977-A847-3A5F8D6D9860}"/>
    <cellStyle name="40% - Accent4 3 14 2" xfId="18293" xr:uid="{545ABD11-0DD1-4400-8588-21305E0E7380}"/>
    <cellStyle name="40% - Accent4 3 14 2 2" xfId="18294" xr:uid="{391783A3-664A-464F-9215-908656CF6235}"/>
    <cellStyle name="40% - Accent4 3 14 3" xfId="18295" xr:uid="{31276636-7F83-4D71-836F-20039A937DA0}"/>
    <cellStyle name="40% - Accent4 3 15" xfId="18296" xr:uid="{8FFE0456-5B4A-49CB-9456-0FE80FF90E33}"/>
    <cellStyle name="40% - Accent4 3 15 2" xfId="18297" xr:uid="{BBC0235A-7396-4271-A7AE-7D26DA8A5937}"/>
    <cellStyle name="40% - Accent4 3 16" xfId="18298" xr:uid="{2CCE2DB8-0D95-4AE8-8756-0936AAFF9729}"/>
    <cellStyle name="40% - Accent4 3 17" xfId="18263" xr:uid="{54832E96-F979-4420-B1A9-6A99E75C7537}"/>
    <cellStyle name="40% - Accent4 3 2" xfId="18299" xr:uid="{15D81726-08A8-4A75-AB29-D44A706BDCB2}"/>
    <cellStyle name="40% - Accent4 3 2 2" xfId="18300" xr:uid="{5AE09251-60F1-4F82-B342-D715A8AED474}"/>
    <cellStyle name="40% - Accent4 3 2 2 2" xfId="18301" xr:uid="{1CDC36C4-655C-4683-9A55-20EFC6F26701}"/>
    <cellStyle name="40% - Accent4 3 2 2 2 2" xfId="18302" xr:uid="{8341534A-66A2-498A-894C-EF850C44C88F}"/>
    <cellStyle name="40% - Accent4 3 2 2 2 2 2" xfId="18303" xr:uid="{586F1293-1AB2-4466-8986-252FD7E1DB0E}"/>
    <cellStyle name="40% - Accent4 3 2 2 2 2 2 2" xfId="18304" xr:uid="{C81DF3DE-6BC4-4899-94C5-0E5FDA08A7B7}"/>
    <cellStyle name="40% - Accent4 3 2 2 2 2 3" xfId="18305" xr:uid="{2F0DE926-F1CD-4A1F-833B-6F3601D035A0}"/>
    <cellStyle name="40% - Accent4 3 2 2 2 3" xfId="18306" xr:uid="{68FE7F4E-345D-4D35-BC84-BF06B4B4C5B0}"/>
    <cellStyle name="40% - Accent4 3 2 2 2 3 2" xfId="18307" xr:uid="{6321F603-D4D1-4587-AC4F-F289E21823B5}"/>
    <cellStyle name="40% - Accent4 3 2 2 2 3 2 2" xfId="18308" xr:uid="{CDD55BE3-EB80-43A6-A402-9889E88FDE5E}"/>
    <cellStyle name="40% - Accent4 3 2 2 2 3 3" xfId="18309" xr:uid="{F9CC59F2-1ACA-43EF-88F1-8BFF2C148035}"/>
    <cellStyle name="40% - Accent4 3 2 2 2 4" xfId="18310" xr:uid="{3729949B-33B6-4AF7-8CDA-EBD9986F3CFF}"/>
    <cellStyle name="40% - Accent4 3 2 2 2 4 2" xfId="18311" xr:uid="{DCE2C5C1-72F7-481E-8A5E-85EA29FBAEDE}"/>
    <cellStyle name="40% - Accent4 3 2 2 2 4 2 2" xfId="18312" xr:uid="{99D8DB13-A6DB-428C-B694-F683A4FF0A24}"/>
    <cellStyle name="40% - Accent4 3 2 2 2 4 3" xfId="18313" xr:uid="{D2808A08-1D8F-4F10-BDDA-DDE61384C5F0}"/>
    <cellStyle name="40% - Accent4 3 2 2 2 5" xfId="18314" xr:uid="{EE85D138-86C8-4B79-BC3A-ADA66F28F84A}"/>
    <cellStyle name="40% - Accent4 3 2 2 2 5 2" xfId="18315" xr:uid="{500E7606-D28E-4A6F-B65E-F73D514563A6}"/>
    <cellStyle name="40% - Accent4 3 2 2 2 6" xfId="18316" xr:uid="{14283F9A-CD5F-4B52-B72B-34ABD6666471}"/>
    <cellStyle name="40% - Accent4 3 2 2 3" xfId="18317" xr:uid="{34E6DB8C-7D7B-450C-A94F-69E6E3B4D22D}"/>
    <cellStyle name="40% - Accent4 3 2 2 3 2" xfId="18318" xr:uid="{42735D93-6C7D-4EB5-BB4D-9FD0AFCE31B8}"/>
    <cellStyle name="40% - Accent4 3 2 2 3 2 2" xfId="18319" xr:uid="{246F5602-B362-469D-BC49-09CC003029B8}"/>
    <cellStyle name="40% - Accent4 3 2 2 3 3" xfId="18320" xr:uid="{5977130D-1E3A-469B-AC97-FFC3D269C88C}"/>
    <cellStyle name="40% - Accent4 3 2 2 4" xfId="18321" xr:uid="{0A69D39A-48FF-4B6F-92D2-889F5952FF3D}"/>
    <cellStyle name="40% - Accent4 3 2 2 4 2" xfId="18322" xr:uid="{D1D79B13-C86B-4EEB-B5B6-B695575E0761}"/>
    <cellStyle name="40% - Accent4 3 2 2 4 2 2" xfId="18323" xr:uid="{2F195018-4DE6-4B1B-905A-DEFAEBD442A5}"/>
    <cellStyle name="40% - Accent4 3 2 2 4 3" xfId="18324" xr:uid="{361AD91C-DA30-4B42-8B87-68FD0981C140}"/>
    <cellStyle name="40% - Accent4 3 2 2 5" xfId="18325" xr:uid="{AD514626-F038-4F00-AA8C-FD4D3EE162EA}"/>
    <cellStyle name="40% - Accent4 3 2 2 5 2" xfId="18326" xr:uid="{66A0A8EB-8C87-43FC-B114-1DF389D4706B}"/>
    <cellStyle name="40% - Accent4 3 2 2 5 2 2" xfId="18327" xr:uid="{490EC38D-29FD-4AD5-8F14-1C61FA0F6A2B}"/>
    <cellStyle name="40% - Accent4 3 2 2 5 3" xfId="18328" xr:uid="{FD627A3D-09E8-4A86-A373-42E4094928D1}"/>
    <cellStyle name="40% - Accent4 3 2 2 6" xfId="18329" xr:uid="{12E09234-F636-48C5-9036-3AB52F41AC11}"/>
    <cellStyle name="40% - Accent4 3 2 2 6 2" xfId="18330" xr:uid="{2F140E23-56DB-4D16-8439-DDA9DFDDAA08}"/>
    <cellStyle name="40% - Accent4 3 2 2 7" xfId="18331" xr:uid="{8F409BF7-CCFF-45F7-8957-8EC760B8424F}"/>
    <cellStyle name="40% - Accent4 3 2 3" xfId="18332" xr:uid="{44F824FD-92C8-4D6E-9C95-278DFCFFABBF}"/>
    <cellStyle name="40% - Accent4 3 2 3 2" xfId="18333" xr:uid="{93A398E7-927C-469F-8DBA-DFC4B24C494F}"/>
    <cellStyle name="40% - Accent4 3 2 3 2 2" xfId="18334" xr:uid="{FB0A607B-4EA0-46AA-AC80-3016C5A3ACDA}"/>
    <cellStyle name="40% - Accent4 3 2 3 2 2 2" xfId="18335" xr:uid="{BCED459C-80C7-4BB4-884C-29B068768D97}"/>
    <cellStyle name="40% - Accent4 3 2 3 2 3" xfId="18336" xr:uid="{C916F2DB-F770-489D-85B9-7731B1793E78}"/>
    <cellStyle name="40% - Accent4 3 2 3 3" xfId="18337" xr:uid="{7D140621-13E0-4D14-B3AA-175299B53ACA}"/>
    <cellStyle name="40% - Accent4 3 2 3 3 2" xfId="18338" xr:uid="{742DBA4C-66C3-4880-93F1-319AABCBBBF4}"/>
    <cellStyle name="40% - Accent4 3 2 3 3 2 2" xfId="18339" xr:uid="{A057C8E7-FCCE-4506-8F05-F4436E2A5136}"/>
    <cellStyle name="40% - Accent4 3 2 3 3 3" xfId="18340" xr:uid="{11378F60-82F3-4FA1-A71D-B5AD42533B1A}"/>
    <cellStyle name="40% - Accent4 3 2 3 4" xfId="18341" xr:uid="{A59CF49C-D87F-40EF-A8D9-7C36EE062484}"/>
    <cellStyle name="40% - Accent4 3 2 3 4 2" xfId="18342" xr:uid="{7AC200C9-2A77-4900-B145-26F52E14574E}"/>
    <cellStyle name="40% - Accent4 3 2 3 4 2 2" xfId="18343" xr:uid="{94F77D74-540E-48A9-B764-5F80866AD947}"/>
    <cellStyle name="40% - Accent4 3 2 3 4 3" xfId="18344" xr:uid="{09155283-5B5F-4A8F-83B0-542FA779980D}"/>
    <cellStyle name="40% - Accent4 3 2 3 5" xfId="18345" xr:uid="{DEA0E92B-8124-4445-BC8F-022860B34532}"/>
    <cellStyle name="40% - Accent4 3 2 3 5 2" xfId="18346" xr:uid="{BEC530B4-E611-4883-B2A3-8942958B7178}"/>
    <cellStyle name="40% - Accent4 3 2 3 6" xfId="18347" xr:uid="{3F0BC90B-FADE-4429-9066-88ABAB5A1C8E}"/>
    <cellStyle name="40% - Accent4 3 2 4" xfId="18348" xr:uid="{DA77EEAF-DB96-4A44-A8B5-32BAF7694A4D}"/>
    <cellStyle name="40% - Accent4 3 2 4 2" xfId="18349" xr:uid="{6951D053-7ABC-4FB3-AC8A-3D30CBCE4593}"/>
    <cellStyle name="40% - Accent4 3 2 4 2 2" xfId="18350" xr:uid="{570A2E7B-9BA1-4050-B9AC-1A8BC3F230B7}"/>
    <cellStyle name="40% - Accent4 3 2 4 3" xfId="18351" xr:uid="{24624834-8DAB-465F-8626-A2F308A11884}"/>
    <cellStyle name="40% - Accent4 3 2 5" xfId="18352" xr:uid="{B23986F3-D890-4937-86C1-15B71F0DFD0D}"/>
    <cellStyle name="40% - Accent4 3 2 5 2" xfId="18353" xr:uid="{50AA998C-71EF-43DA-B0CF-419F21B0A67E}"/>
    <cellStyle name="40% - Accent4 3 2 5 2 2" xfId="18354" xr:uid="{39896C98-E51F-47E2-B2C6-27466FD81793}"/>
    <cellStyle name="40% - Accent4 3 2 5 3" xfId="18355" xr:uid="{82D03B43-CCC5-4052-8219-8D8B46F8B631}"/>
    <cellStyle name="40% - Accent4 3 2 6" xfId="18356" xr:uid="{6EA9120D-6342-4647-86DA-092FA75D09EE}"/>
    <cellStyle name="40% - Accent4 3 2 6 2" xfId="18357" xr:uid="{189509B0-FAD3-486B-A08E-53CAC8F885BF}"/>
    <cellStyle name="40% - Accent4 3 2 6 2 2" xfId="18358" xr:uid="{836F730E-F9CB-44F6-BD7C-EF226A7627CD}"/>
    <cellStyle name="40% - Accent4 3 2 6 3" xfId="18359" xr:uid="{9A721A97-98A1-4661-9044-B33E938777D8}"/>
    <cellStyle name="40% - Accent4 3 2 7" xfId="18360" xr:uid="{848D1911-170E-436A-92F1-CE6C88AEB64A}"/>
    <cellStyle name="40% - Accent4 3 2 7 2" xfId="18361" xr:uid="{B71D5E74-008D-4E67-8D87-B1D1A7F4ED44}"/>
    <cellStyle name="40% - Accent4 3 2 8" xfId="18362" xr:uid="{5CDBFA16-12BD-44D3-9DED-8338D19E9E78}"/>
    <cellStyle name="40% - Accent4 3 3" xfId="18363" xr:uid="{C2ADE86B-A1CB-4C43-ABC9-41D527DA6494}"/>
    <cellStyle name="40% - Accent4 3 3 2" xfId="18364" xr:uid="{0372B0CF-8A09-4A26-B127-4DCEC22D13DD}"/>
    <cellStyle name="40% - Accent4 3 3 2 2" xfId="18365" xr:uid="{32DF6369-EA85-4AA5-A245-408BD568BE76}"/>
    <cellStyle name="40% - Accent4 3 3 2 2 2" xfId="18366" xr:uid="{2E134700-EBBD-4542-A1AB-0F3E8EE56C02}"/>
    <cellStyle name="40% - Accent4 3 3 2 2 2 2" xfId="18367" xr:uid="{B0A9F0DF-5D1F-4596-A9E3-F7FEAAF47ADC}"/>
    <cellStyle name="40% - Accent4 3 3 2 2 2 2 2" xfId="18368" xr:uid="{5D1B6811-7A9F-44DE-AF15-10D61BDB0F99}"/>
    <cellStyle name="40% - Accent4 3 3 2 2 2 3" xfId="18369" xr:uid="{DBD40FA5-D73E-4A73-A189-36F3A2AE851C}"/>
    <cellStyle name="40% - Accent4 3 3 2 2 3" xfId="18370" xr:uid="{2B2E5E28-AC8F-4378-A8BF-04CB45577E85}"/>
    <cellStyle name="40% - Accent4 3 3 2 2 3 2" xfId="18371" xr:uid="{7D7D8094-3988-4AFF-A51D-C01E0AA40FC2}"/>
    <cellStyle name="40% - Accent4 3 3 2 2 3 2 2" xfId="18372" xr:uid="{17458B1F-3FF8-475F-ABD9-160DE8723793}"/>
    <cellStyle name="40% - Accent4 3 3 2 2 3 3" xfId="18373" xr:uid="{C1FDCF63-AEA2-4ADF-AC07-7E0ECBC3941A}"/>
    <cellStyle name="40% - Accent4 3 3 2 2 4" xfId="18374" xr:uid="{3DD0311B-3EC2-400B-A927-304BED4FA56A}"/>
    <cellStyle name="40% - Accent4 3 3 2 2 4 2" xfId="18375" xr:uid="{EC35DD71-35F3-404D-91CE-13AF6442F9B8}"/>
    <cellStyle name="40% - Accent4 3 3 2 2 4 2 2" xfId="18376" xr:uid="{08BA2805-FE6A-410D-A93B-91F50DEBF8D9}"/>
    <cellStyle name="40% - Accent4 3 3 2 2 4 3" xfId="18377" xr:uid="{3B1DAD7F-2FB9-4164-B162-42B3388B6FBA}"/>
    <cellStyle name="40% - Accent4 3 3 2 2 5" xfId="18378" xr:uid="{840AD09E-0D55-4075-86AF-17F59D415ACA}"/>
    <cellStyle name="40% - Accent4 3 3 2 2 5 2" xfId="18379" xr:uid="{7F6B5DBA-C44E-4DED-8F01-446F3015D9FF}"/>
    <cellStyle name="40% - Accent4 3 3 2 2 6" xfId="18380" xr:uid="{FEE67C87-8C1A-4AD8-883F-454AB7B0EE2B}"/>
    <cellStyle name="40% - Accent4 3 3 2 3" xfId="18381" xr:uid="{B3DA4985-14E6-43B2-82D3-78732ECDF85A}"/>
    <cellStyle name="40% - Accent4 3 3 2 3 2" xfId="18382" xr:uid="{54F32CC0-0A40-4F84-AC93-5C8717E19DDD}"/>
    <cellStyle name="40% - Accent4 3 3 2 3 2 2" xfId="18383" xr:uid="{42797DB3-6658-49F9-BB9D-993E26167D41}"/>
    <cellStyle name="40% - Accent4 3 3 2 3 3" xfId="18384" xr:uid="{05CE309E-C2C7-4F1E-A9BE-687136DCC027}"/>
    <cellStyle name="40% - Accent4 3 3 2 4" xfId="18385" xr:uid="{12895F6C-65A9-4879-B9F4-8839D21F3B22}"/>
    <cellStyle name="40% - Accent4 3 3 2 4 2" xfId="18386" xr:uid="{03D12FE3-8D7F-4DDE-A213-C820A803821D}"/>
    <cellStyle name="40% - Accent4 3 3 2 4 2 2" xfId="18387" xr:uid="{E8805AEB-7567-48B4-A416-E0CB346F2866}"/>
    <cellStyle name="40% - Accent4 3 3 2 4 3" xfId="18388" xr:uid="{0C5A4EB1-E49C-49CA-961F-0D4B460CF163}"/>
    <cellStyle name="40% - Accent4 3 3 2 5" xfId="18389" xr:uid="{726838E9-BB5F-4D0B-86BB-32B1FF8EEC1A}"/>
    <cellStyle name="40% - Accent4 3 3 2 5 2" xfId="18390" xr:uid="{1C69F260-DB81-4561-97B7-8820E2C86E09}"/>
    <cellStyle name="40% - Accent4 3 3 2 5 2 2" xfId="18391" xr:uid="{07988C7C-3989-494B-A82C-3EFCDD02538E}"/>
    <cellStyle name="40% - Accent4 3 3 2 5 3" xfId="18392" xr:uid="{6AEBFB9E-3A54-4A82-83F6-7C5EB962B06D}"/>
    <cellStyle name="40% - Accent4 3 3 2 6" xfId="18393" xr:uid="{A2C2C2C1-C9DC-4010-AB5F-F322ACD01D54}"/>
    <cellStyle name="40% - Accent4 3 3 2 6 2" xfId="18394" xr:uid="{9334B21E-5915-4EF6-A4BA-6F4F9282A4D5}"/>
    <cellStyle name="40% - Accent4 3 3 2 7" xfId="18395" xr:uid="{136FB6B9-27AB-47FB-90D7-97C74055C2FA}"/>
    <cellStyle name="40% - Accent4 3 3 3" xfId="18396" xr:uid="{46C040DB-397F-4EAA-A645-19008AA0ED4D}"/>
    <cellStyle name="40% - Accent4 3 3 3 2" xfId="18397" xr:uid="{07A08344-ED55-4762-BF99-21D33A2D0761}"/>
    <cellStyle name="40% - Accent4 3 3 3 2 2" xfId="18398" xr:uid="{C2825A5E-4C7D-480D-9693-7AC445BE3D22}"/>
    <cellStyle name="40% - Accent4 3 3 3 2 2 2" xfId="18399" xr:uid="{60C87ADF-2B15-4457-A415-B47EAE2AE56A}"/>
    <cellStyle name="40% - Accent4 3 3 3 2 3" xfId="18400" xr:uid="{4E0AAD51-7A16-4616-B983-9BF1AB91D812}"/>
    <cellStyle name="40% - Accent4 3 3 3 3" xfId="18401" xr:uid="{BC20B7E0-D1A5-471F-AD9F-A94C42015E7A}"/>
    <cellStyle name="40% - Accent4 3 3 3 3 2" xfId="18402" xr:uid="{1B81C0B1-E1BE-409D-962D-CB728FEC43F2}"/>
    <cellStyle name="40% - Accent4 3 3 3 3 2 2" xfId="18403" xr:uid="{78595A02-DFC5-4166-830C-E76C153BB382}"/>
    <cellStyle name="40% - Accent4 3 3 3 3 3" xfId="18404" xr:uid="{164A1584-8B96-43C4-80F7-C71DFD21C292}"/>
    <cellStyle name="40% - Accent4 3 3 3 4" xfId="18405" xr:uid="{C0D48B64-1019-4E56-927B-52D54926F2F2}"/>
    <cellStyle name="40% - Accent4 3 3 3 4 2" xfId="18406" xr:uid="{CE2270C4-6DB8-4781-9EAE-1620688FB94A}"/>
    <cellStyle name="40% - Accent4 3 3 3 4 2 2" xfId="18407" xr:uid="{6814248C-D69C-4035-811B-9E115FBD1049}"/>
    <cellStyle name="40% - Accent4 3 3 3 4 3" xfId="18408" xr:uid="{3A982F73-3055-429E-9C5B-2E37B692F62F}"/>
    <cellStyle name="40% - Accent4 3 3 3 5" xfId="18409" xr:uid="{B8D0FDBC-2F9C-477F-A454-03C23F22114C}"/>
    <cellStyle name="40% - Accent4 3 3 3 5 2" xfId="18410" xr:uid="{4DA7B4DB-C312-4245-A73C-D58019C3ACEE}"/>
    <cellStyle name="40% - Accent4 3 3 3 6" xfId="18411" xr:uid="{F3F26D7A-FF36-44E4-B875-16FFB1ECEE67}"/>
    <cellStyle name="40% - Accent4 3 3 4" xfId="18412" xr:uid="{DBDF0931-452B-4D3C-8D69-FA16918D3FD7}"/>
    <cellStyle name="40% - Accent4 3 3 4 2" xfId="18413" xr:uid="{8793D4CB-8B51-4DA5-ADE5-6C00A5BCF76C}"/>
    <cellStyle name="40% - Accent4 3 3 4 2 2" xfId="18414" xr:uid="{F1647426-9E8C-4ABE-941F-FDF1673C532F}"/>
    <cellStyle name="40% - Accent4 3 3 4 3" xfId="18415" xr:uid="{C27A7A31-028A-4CA0-943F-925307051F2D}"/>
    <cellStyle name="40% - Accent4 3 3 5" xfId="18416" xr:uid="{E27AB564-7578-4FEB-ACB8-42F3F98D65E9}"/>
    <cellStyle name="40% - Accent4 3 3 5 2" xfId="18417" xr:uid="{85AE0BA4-EA00-4F41-98A9-206DE980493A}"/>
    <cellStyle name="40% - Accent4 3 3 5 2 2" xfId="18418" xr:uid="{B4986630-329B-4A7A-BC9A-1D25D00B65BC}"/>
    <cellStyle name="40% - Accent4 3 3 5 3" xfId="18419" xr:uid="{A12847BF-E3D8-4D7A-8262-B16E190AA09F}"/>
    <cellStyle name="40% - Accent4 3 3 6" xfId="18420" xr:uid="{D350BD0F-8F67-4822-B82C-D57CEA278A5C}"/>
    <cellStyle name="40% - Accent4 3 3 6 2" xfId="18421" xr:uid="{A159ECEF-6767-4F35-B2CA-D9EADE692720}"/>
    <cellStyle name="40% - Accent4 3 3 6 2 2" xfId="18422" xr:uid="{F44A663B-BCFB-4CF7-9D80-DD09714A05E9}"/>
    <cellStyle name="40% - Accent4 3 3 6 3" xfId="18423" xr:uid="{F3DAC97C-F643-4448-B2A3-7A62A09E7C48}"/>
    <cellStyle name="40% - Accent4 3 3 7" xfId="18424" xr:uid="{382A77CF-2A8C-4E17-BABB-87959D9995B7}"/>
    <cellStyle name="40% - Accent4 3 3 7 2" xfId="18425" xr:uid="{22EB107E-8BFF-4D47-B209-4BDB562BC11D}"/>
    <cellStyle name="40% - Accent4 3 3 8" xfId="18426" xr:uid="{51929735-A33F-432A-BCFC-950C104307AD}"/>
    <cellStyle name="40% - Accent4 3 4" xfId="18427" xr:uid="{78197BB7-9606-43A3-B969-0C41514F3244}"/>
    <cellStyle name="40% - Accent4 3 4 2" xfId="18428" xr:uid="{C0EE8A4E-1F72-4045-81E5-721A83E1DEBC}"/>
    <cellStyle name="40% - Accent4 3 4 2 2" xfId="18429" xr:uid="{0ECB3D4E-A32A-45C8-8FDD-41BCF422D94F}"/>
    <cellStyle name="40% - Accent4 3 4 2 2 2" xfId="18430" xr:uid="{B233F0C9-9FF0-4596-9F56-10872EE6BA2C}"/>
    <cellStyle name="40% - Accent4 3 4 2 2 2 2" xfId="18431" xr:uid="{1703C75A-CCD4-445A-BB9D-BC2A4EE45174}"/>
    <cellStyle name="40% - Accent4 3 4 2 2 3" xfId="18432" xr:uid="{E2325455-BCF7-4567-B093-28A299F40D6A}"/>
    <cellStyle name="40% - Accent4 3 4 2 3" xfId="18433" xr:uid="{876E6B66-E52B-4E65-A5CE-CCF84E9087A0}"/>
    <cellStyle name="40% - Accent4 3 4 2 3 2" xfId="18434" xr:uid="{3E70379E-53A2-418F-94B3-3CB21902690C}"/>
    <cellStyle name="40% - Accent4 3 4 2 3 2 2" xfId="18435" xr:uid="{8E917826-F5F0-40EE-9B51-0B34B7C8CDEB}"/>
    <cellStyle name="40% - Accent4 3 4 2 3 3" xfId="18436" xr:uid="{C321EACC-2CEE-4A0C-9F00-385294A16CDE}"/>
    <cellStyle name="40% - Accent4 3 4 2 4" xfId="18437" xr:uid="{61D18A51-F828-4B82-9316-4718DAEFA8F6}"/>
    <cellStyle name="40% - Accent4 3 4 2 4 2" xfId="18438" xr:uid="{54E931DD-9C44-46C1-B876-03C4489008AA}"/>
    <cellStyle name="40% - Accent4 3 4 2 4 2 2" xfId="18439" xr:uid="{EF4E65D6-75D8-4E49-B0CD-DEE6733A0DC8}"/>
    <cellStyle name="40% - Accent4 3 4 2 4 3" xfId="18440" xr:uid="{BB711E49-5094-4F7B-BC26-81ABE8B1A9F6}"/>
    <cellStyle name="40% - Accent4 3 4 2 5" xfId="18441" xr:uid="{AA7070D9-901E-4410-99EB-9D0CABD4BE55}"/>
    <cellStyle name="40% - Accent4 3 4 2 5 2" xfId="18442" xr:uid="{71B27FA0-ABD5-47A0-A2DE-5D5DBF58269B}"/>
    <cellStyle name="40% - Accent4 3 4 2 6" xfId="18443" xr:uid="{C641513F-A62B-4BB3-88C6-D2552BFE9065}"/>
    <cellStyle name="40% - Accent4 3 4 3" xfId="18444" xr:uid="{7B09CDA6-AB6B-45E1-904B-9080DC5B1A34}"/>
    <cellStyle name="40% - Accent4 3 4 3 2" xfId="18445" xr:uid="{543E474A-976A-416B-BDAA-2B23FFBD3878}"/>
    <cellStyle name="40% - Accent4 3 4 3 2 2" xfId="18446" xr:uid="{72987445-4449-4B33-9E74-257B73FF68D3}"/>
    <cellStyle name="40% - Accent4 3 4 3 3" xfId="18447" xr:uid="{ED4689C9-2850-4C4B-B23C-14BED8525275}"/>
    <cellStyle name="40% - Accent4 3 4 4" xfId="18448" xr:uid="{C60C9010-001E-4A37-B004-9FEE36C19DED}"/>
    <cellStyle name="40% - Accent4 3 4 4 2" xfId="18449" xr:uid="{99104529-EDF6-42EF-946C-F25998AE16BB}"/>
    <cellStyle name="40% - Accent4 3 4 4 2 2" xfId="18450" xr:uid="{ACF6FA8D-5B8B-4147-801D-F7BE67D0C0E2}"/>
    <cellStyle name="40% - Accent4 3 4 4 3" xfId="18451" xr:uid="{5E1EA309-DEC4-461F-85C9-101809672E87}"/>
    <cellStyle name="40% - Accent4 3 4 5" xfId="18452" xr:uid="{D9BB8B97-86D4-4DC6-9970-F8115060F1B0}"/>
    <cellStyle name="40% - Accent4 3 4 5 2" xfId="18453" xr:uid="{6E362D90-BB96-4523-94EE-FDA5D6A59AA2}"/>
    <cellStyle name="40% - Accent4 3 4 5 2 2" xfId="18454" xr:uid="{69F59C5C-730B-4E0B-8DF6-BC7809AD5CB6}"/>
    <cellStyle name="40% - Accent4 3 4 5 3" xfId="18455" xr:uid="{6FFB9211-47F0-4B60-B807-111413AD8B73}"/>
    <cellStyle name="40% - Accent4 3 4 6" xfId="18456" xr:uid="{21A13697-E396-48BA-B459-C4101A8341F1}"/>
    <cellStyle name="40% - Accent4 3 4 6 2" xfId="18457" xr:uid="{E6EBE1CC-E809-43DA-98A0-F9F9AEFD4A31}"/>
    <cellStyle name="40% - Accent4 3 4 7" xfId="18458" xr:uid="{A8B8E78E-0C60-419F-B3AB-DE33B46F7F59}"/>
    <cellStyle name="40% - Accent4 3 5" xfId="18459" xr:uid="{2B661642-31DC-4960-AB84-4E0E949B9ED5}"/>
    <cellStyle name="40% - Accent4 3 5 2" xfId="18460" xr:uid="{6D9AD0E5-6D37-4189-B16E-132AD15FC85F}"/>
    <cellStyle name="40% - Accent4 3 5 2 2" xfId="18461" xr:uid="{4E1D1AB5-A20B-4686-A8B4-A46E6D29DE2C}"/>
    <cellStyle name="40% - Accent4 3 5 2 2 2" xfId="18462" xr:uid="{ECBBA771-5F78-4758-A694-0086AB93D781}"/>
    <cellStyle name="40% - Accent4 3 5 2 2 2 2" xfId="18463" xr:uid="{13C54752-0748-45F0-8993-6A0F53DDF8E9}"/>
    <cellStyle name="40% - Accent4 3 5 2 2 3" xfId="18464" xr:uid="{13611719-FAA6-4D90-84A6-64E65D536E5B}"/>
    <cellStyle name="40% - Accent4 3 5 2 3" xfId="18465" xr:uid="{A2564047-7BF4-4696-8067-36DD000AF5A4}"/>
    <cellStyle name="40% - Accent4 3 5 2 3 2" xfId="18466" xr:uid="{B1D55DB8-90BC-4579-B56A-3150012AFEA5}"/>
    <cellStyle name="40% - Accent4 3 5 2 3 2 2" xfId="18467" xr:uid="{899C51CD-B199-41E4-82CF-42607E7AA82F}"/>
    <cellStyle name="40% - Accent4 3 5 2 3 3" xfId="18468" xr:uid="{138A4916-F9FC-4CAB-954D-0CCD265E72A8}"/>
    <cellStyle name="40% - Accent4 3 5 2 4" xfId="18469" xr:uid="{D21FC034-B133-440D-9118-165A16139207}"/>
    <cellStyle name="40% - Accent4 3 5 2 4 2" xfId="18470" xr:uid="{3B577423-E3A2-40EE-A984-AB4C1B9C1BBC}"/>
    <cellStyle name="40% - Accent4 3 5 2 4 2 2" xfId="18471" xr:uid="{63ED26F8-DD07-4D37-8A05-95923A3BB8DF}"/>
    <cellStyle name="40% - Accent4 3 5 2 4 3" xfId="18472" xr:uid="{DBE66006-F5B8-492D-9D8E-620ADB452482}"/>
    <cellStyle name="40% - Accent4 3 5 2 5" xfId="18473" xr:uid="{F2CBF38C-A726-4FF8-BC8F-032996E79187}"/>
    <cellStyle name="40% - Accent4 3 5 2 5 2" xfId="18474" xr:uid="{4C51F3EB-9F42-44E9-8822-1CA196CD1CC2}"/>
    <cellStyle name="40% - Accent4 3 5 2 6" xfId="18475" xr:uid="{7C157881-B4FD-4000-B08E-4A3A06CE2734}"/>
    <cellStyle name="40% - Accent4 3 5 3" xfId="18476" xr:uid="{739D3624-E3F7-4E0D-9BB8-CDDB208402E1}"/>
    <cellStyle name="40% - Accent4 3 5 3 2" xfId="18477" xr:uid="{174E05A9-A94F-46DF-B6AC-C33E042C1C2C}"/>
    <cellStyle name="40% - Accent4 3 5 3 2 2" xfId="18478" xr:uid="{A1F01175-1C39-4D83-8C7A-201F6ED04234}"/>
    <cellStyle name="40% - Accent4 3 5 3 3" xfId="18479" xr:uid="{2B60C598-9518-4DD9-8D0A-9727F0AAACDE}"/>
    <cellStyle name="40% - Accent4 3 5 4" xfId="18480" xr:uid="{F7EC2AF4-222A-47B3-A8B6-C62686AF6499}"/>
    <cellStyle name="40% - Accent4 3 5 4 2" xfId="18481" xr:uid="{354F2B82-62CC-4FC0-96C1-D8E924FB339F}"/>
    <cellStyle name="40% - Accent4 3 5 4 2 2" xfId="18482" xr:uid="{26FEE391-5A71-4681-909A-7D2DC1054D87}"/>
    <cellStyle name="40% - Accent4 3 5 4 3" xfId="18483" xr:uid="{D4997BD2-88A5-4239-B461-F9294EF5BFC6}"/>
    <cellStyle name="40% - Accent4 3 5 5" xfId="18484" xr:uid="{7E3D89B9-19AC-451D-9912-426C2F2AF36D}"/>
    <cellStyle name="40% - Accent4 3 5 5 2" xfId="18485" xr:uid="{F5BE0CF4-95B4-4F63-80FC-A6F97316E5B1}"/>
    <cellStyle name="40% - Accent4 3 5 5 2 2" xfId="18486" xr:uid="{18C9DEFE-08F8-4E49-B222-D0D7D880D4F4}"/>
    <cellStyle name="40% - Accent4 3 5 5 3" xfId="18487" xr:uid="{71D53F6F-BAD4-4F83-89E4-BE1104B1ADC5}"/>
    <cellStyle name="40% - Accent4 3 5 6" xfId="18488" xr:uid="{B4EF22EA-356E-4CE1-B04A-7A00A28F5C7B}"/>
    <cellStyle name="40% - Accent4 3 5 6 2" xfId="18489" xr:uid="{E21641BF-1814-4C74-B9EB-BFB7816CD247}"/>
    <cellStyle name="40% - Accent4 3 5 7" xfId="18490" xr:uid="{46F47DBF-78B9-42E7-942D-04B849E63489}"/>
    <cellStyle name="40% - Accent4 3 6" xfId="18491" xr:uid="{5A60EB13-9B3C-4F3F-88B7-C84C4561B87B}"/>
    <cellStyle name="40% - Accent4 3 6 2" xfId="18492" xr:uid="{BF9B199A-0791-4917-82D1-579F1570EE8A}"/>
    <cellStyle name="40% - Accent4 3 6 2 2" xfId="18493" xr:uid="{26161D94-A70A-4A91-8C1E-36E44D35166B}"/>
    <cellStyle name="40% - Accent4 3 6 2 2 2" xfId="18494" xr:uid="{5BBCA9F8-C79F-443D-96FF-B543E9CA785C}"/>
    <cellStyle name="40% - Accent4 3 6 2 3" xfId="18495" xr:uid="{6B710A56-D2ED-45F0-AB60-CA637200C83F}"/>
    <cellStyle name="40% - Accent4 3 6 3" xfId="18496" xr:uid="{2E98B10E-B5E5-41C5-8DDE-D1D1FEF846FF}"/>
    <cellStyle name="40% - Accent4 3 6 3 2" xfId="18497" xr:uid="{555C1EC1-2C3D-4DBA-807B-DA67BD6811F9}"/>
    <cellStyle name="40% - Accent4 3 6 3 2 2" xfId="18498" xr:uid="{F3C44D51-434B-402D-A2E9-EC4F664096C3}"/>
    <cellStyle name="40% - Accent4 3 6 3 3" xfId="18499" xr:uid="{CBF19DD3-57FB-47F7-97AF-D498875FBA98}"/>
    <cellStyle name="40% - Accent4 3 6 4" xfId="18500" xr:uid="{546A4BE5-B1B3-4B4F-95E3-A5EBA161BC0F}"/>
    <cellStyle name="40% - Accent4 3 6 4 2" xfId="18501" xr:uid="{ED79CC3C-8124-4BE8-9E32-10049EA86D33}"/>
    <cellStyle name="40% - Accent4 3 6 4 2 2" xfId="18502" xr:uid="{98957251-8CF9-4D48-AD3E-8F8859BE0F62}"/>
    <cellStyle name="40% - Accent4 3 6 4 3" xfId="18503" xr:uid="{943720AB-E0CC-468D-9CAD-507A37F051F1}"/>
    <cellStyle name="40% - Accent4 3 6 5" xfId="18504" xr:uid="{9CCFE59C-B651-495E-85CC-87DE1A2BA828}"/>
    <cellStyle name="40% - Accent4 3 6 5 2" xfId="18505" xr:uid="{AE9F66E7-A72A-4414-A6EB-963B032179DA}"/>
    <cellStyle name="40% - Accent4 3 6 6" xfId="18506" xr:uid="{66E2E3EE-2C9B-4A39-8666-0DA9311DB4B1}"/>
    <cellStyle name="40% - Accent4 3 7" xfId="18507" xr:uid="{B4959C3E-4BF2-46FA-9DE2-A2F79A8CC5BD}"/>
    <cellStyle name="40% - Accent4 3 7 2" xfId="18508" xr:uid="{9117A203-D1C2-4F49-9734-BAAAF3420E1C}"/>
    <cellStyle name="40% - Accent4 3 7 2 2" xfId="18509" xr:uid="{C56FECC2-4EDE-48BD-8046-2192251142AE}"/>
    <cellStyle name="40% - Accent4 3 7 2 2 2" xfId="18510" xr:uid="{DE0EB9DD-576F-4308-863C-1A794A00424D}"/>
    <cellStyle name="40% - Accent4 3 7 2 3" xfId="18511" xr:uid="{998C2EC9-3E68-4C7A-B308-31E0DBDF7EE6}"/>
    <cellStyle name="40% - Accent4 3 7 3" xfId="18512" xr:uid="{38B0F3D5-6EA7-4A7C-AA51-BC59683E76FE}"/>
    <cellStyle name="40% - Accent4 3 7 3 2" xfId="18513" xr:uid="{FC558964-1F82-4C99-B26A-01DDFB6A42E6}"/>
    <cellStyle name="40% - Accent4 3 7 3 2 2" xfId="18514" xr:uid="{354A7076-F69D-4F20-AC45-E78F20B0A439}"/>
    <cellStyle name="40% - Accent4 3 7 3 3" xfId="18515" xr:uid="{6B26A28E-65F6-4B85-AEA1-F7E129EC638C}"/>
    <cellStyle name="40% - Accent4 3 7 4" xfId="18516" xr:uid="{1795EE12-D59B-43EC-A026-9B48317E6E43}"/>
    <cellStyle name="40% - Accent4 3 7 4 2" xfId="18517" xr:uid="{DA851A07-5D14-4E71-A915-2E3AAC8AE776}"/>
    <cellStyle name="40% - Accent4 3 7 4 2 2" xfId="18518" xr:uid="{6D77B80F-5601-4DFB-8E7A-8E8FF45759E8}"/>
    <cellStyle name="40% - Accent4 3 7 4 3" xfId="18519" xr:uid="{850CFA2C-C083-42FB-92F5-D5BDFB4670C4}"/>
    <cellStyle name="40% - Accent4 3 7 5" xfId="18520" xr:uid="{5BE8AF29-5D50-4F39-8DCF-4AE0244A7E46}"/>
    <cellStyle name="40% - Accent4 3 7 5 2" xfId="18521" xr:uid="{3DF80E4F-BB36-40FD-87DB-18AA0C699AD0}"/>
    <cellStyle name="40% - Accent4 3 7 6" xfId="18522" xr:uid="{BBC295BE-FB77-4234-88DC-26A9B64C4C45}"/>
    <cellStyle name="40% - Accent4 3 8" xfId="18523" xr:uid="{59F74FAE-15D0-400B-B558-B48A1FD1A1A0}"/>
    <cellStyle name="40% - Accent4 3 8 2" xfId="18524" xr:uid="{78F969DE-1BDB-4658-9C5A-AE5D5987D517}"/>
    <cellStyle name="40% - Accent4 3 8 2 2" xfId="18525" xr:uid="{543ADE39-45A5-40DF-B66C-DDCF4BF28E25}"/>
    <cellStyle name="40% - Accent4 3 8 2 2 2" xfId="18526" xr:uid="{E93FBB32-D442-427E-9A9B-1A4A398BC67C}"/>
    <cellStyle name="40% - Accent4 3 8 2 3" xfId="18527" xr:uid="{FBBD2B30-C773-412C-93C0-D4F46075B2A5}"/>
    <cellStyle name="40% - Accent4 3 8 3" xfId="18528" xr:uid="{D258D993-A8FC-4777-BAB4-F485325F245B}"/>
    <cellStyle name="40% - Accent4 3 8 3 2" xfId="18529" xr:uid="{E45DD35D-6219-4904-9ACC-A112A02F8538}"/>
    <cellStyle name="40% - Accent4 3 8 3 2 2" xfId="18530" xr:uid="{106C1111-647C-4B7C-8217-F04A429D7F22}"/>
    <cellStyle name="40% - Accent4 3 8 3 3" xfId="18531" xr:uid="{FED9693D-0264-4B9F-90F4-22D9131A9531}"/>
    <cellStyle name="40% - Accent4 3 8 4" xfId="18532" xr:uid="{F5D53B50-484B-4E10-A60A-428FA01A08D4}"/>
    <cellStyle name="40% - Accent4 3 8 4 2" xfId="18533" xr:uid="{0B0FAF78-C987-4DFB-9FF1-35B55B7CECDC}"/>
    <cellStyle name="40% - Accent4 3 8 4 2 2" xfId="18534" xr:uid="{C3D63A6F-B217-45CC-88E9-2DE11A4E3BAB}"/>
    <cellStyle name="40% - Accent4 3 8 4 3" xfId="18535" xr:uid="{5402CA28-6DA5-462A-ACF7-A37FA8DD005E}"/>
    <cellStyle name="40% - Accent4 3 8 5" xfId="18536" xr:uid="{DEC4CB0E-08AA-4348-AB7B-6F10E0744DA2}"/>
    <cellStyle name="40% - Accent4 3 8 5 2" xfId="18537" xr:uid="{692B9177-4F2F-46B1-8EDC-C7197845EB9D}"/>
    <cellStyle name="40% - Accent4 3 8 6" xfId="18538" xr:uid="{56CC840E-FD90-4B86-8769-2089966C0A15}"/>
    <cellStyle name="40% - Accent4 3 9" xfId="18539" xr:uid="{38E50523-0A25-4C82-AD0A-FCDD2F0A5049}"/>
    <cellStyle name="40% - Accent4 3 9 2" xfId="18540" xr:uid="{2F341757-29C8-439A-B8D6-690562638297}"/>
    <cellStyle name="40% - Accent4 3 9 2 2" xfId="18541" xr:uid="{F2ADDEA0-620A-4D0F-A57D-46C762D632F5}"/>
    <cellStyle name="40% - Accent4 3 9 2 2 2" xfId="18542" xr:uid="{0B3121AE-8374-4647-8B57-FBE99916F7AC}"/>
    <cellStyle name="40% - Accent4 3 9 2 3" xfId="18543" xr:uid="{2B5E4718-AA20-469B-8175-5F0270104D86}"/>
    <cellStyle name="40% - Accent4 3 9 3" xfId="18544" xr:uid="{3A366030-A517-448A-95CA-901360723CC7}"/>
    <cellStyle name="40% - Accent4 3 9 3 2" xfId="18545" xr:uid="{DB0BA740-5860-4B71-A6B1-B9E4E6E651D9}"/>
    <cellStyle name="40% - Accent4 3 9 3 2 2" xfId="18546" xr:uid="{89837077-02D0-45A9-9EC0-0142E374A467}"/>
    <cellStyle name="40% - Accent4 3 9 3 3" xfId="18547" xr:uid="{E423082A-367B-4B5F-8FFB-0A0CBA1108E8}"/>
    <cellStyle name="40% - Accent4 3 9 4" xfId="18548" xr:uid="{33295E84-410D-4C1B-98BE-E4E2FE6604A9}"/>
    <cellStyle name="40% - Accent4 3 9 4 2" xfId="18549" xr:uid="{24FA1426-D5E1-4E0B-8133-E950B3770683}"/>
    <cellStyle name="40% - Accent4 3 9 4 2 2" xfId="18550" xr:uid="{FF7CD45F-86F8-457A-A428-B3BD546AC2BD}"/>
    <cellStyle name="40% - Accent4 3 9 4 3" xfId="18551" xr:uid="{8D59FAEF-F2C3-4343-8F10-E5E7676D62A8}"/>
    <cellStyle name="40% - Accent4 3 9 5" xfId="18552" xr:uid="{4CF7BDC4-945D-40ED-96C3-4F2C8E24D7A7}"/>
    <cellStyle name="40% - Accent4 3 9 5 2" xfId="18553" xr:uid="{92951AEC-DE47-40B5-94A9-61C083BD4CB3}"/>
    <cellStyle name="40% - Accent4 3 9 6" xfId="18554" xr:uid="{59070E9A-64FA-486E-BEB6-C9F5D6A02D9A}"/>
    <cellStyle name="40% - Accent4 4" xfId="18555" xr:uid="{22B2D4EE-12C5-4869-B975-C0CF47995A7F}"/>
    <cellStyle name="40% - Accent4 4 10" xfId="18556" xr:uid="{97DF54BC-B2DC-46F2-846C-ECEE04383619}"/>
    <cellStyle name="40% - Accent4 4 10 2" xfId="18557" xr:uid="{F1BEA407-A360-4469-8D4C-D993B5704705}"/>
    <cellStyle name="40% - Accent4 4 10 2 2" xfId="18558" xr:uid="{02D378DC-B08A-49CD-BC3B-5900D9378D33}"/>
    <cellStyle name="40% - Accent4 4 10 2 2 2" xfId="18559" xr:uid="{7155F504-86BC-4FB3-95A6-D0E3010D5607}"/>
    <cellStyle name="40% - Accent4 4 10 2 3" xfId="18560" xr:uid="{F13A1E16-E27F-46C5-9BED-1EE2688BE4AD}"/>
    <cellStyle name="40% - Accent4 4 10 3" xfId="18561" xr:uid="{D0B3BDCB-BCED-41BA-B421-A3C73BB31312}"/>
    <cellStyle name="40% - Accent4 4 10 3 2" xfId="18562" xr:uid="{D534195F-4DFF-42D9-92B7-E0CF0AEAE002}"/>
    <cellStyle name="40% - Accent4 4 10 3 2 2" xfId="18563" xr:uid="{A39D219A-82AF-4335-BF11-17AD5974D642}"/>
    <cellStyle name="40% - Accent4 4 10 3 3" xfId="18564" xr:uid="{B7C78477-DCC8-450C-BF05-21666815B37A}"/>
    <cellStyle name="40% - Accent4 4 10 4" xfId="18565" xr:uid="{2C02CDB3-381D-4582-AAC2-8D6803F975C2}"/>
    <cellStyle name="40% - Accent4 4 10 4 2" xfId="18566" xr:uid="{04211A0C-EE12-49B3-A25F-22F7B9D83577}"/>
    <cellStyle name="40% - Accent4 4 10 4 2 2" xfId="18567" xr:uid="{070BC4CD-8D29-4ED0-8242-1AF4AF749172}"/>
    <cellStyle name="40% - Accent4 4 10 4 3" xfId="18568" xr:uid="{54D2F877-F63C-4AE7-9D16-82AD02ED99D2}"/>
    <cellStyle name="40% - Accent4 4 10 5" xfId="18569" xr:uid="{ABF45A88-1F31-4482-B802-C066A6CF5883}"/>
    <cellStyle name="40% - Accent4 4 10 5 2" xfId="18570" xr:uid="{B7C3A1BE-7807-4883-A28B-6EFB5EEA7338}"/>
    <cellStyle name="40% - Accent4 4 10 6" xfId="18571" xr:uid="{860F327B-D506-49FA-AA2D-105E3F8ECB09}"/>
    <cellStyle name="40% - Accent4 4 11" xfId="18572" xr:uid="{14E72232-A153-46B1-9FE9-919296FB05E9}"/>
    <cellStyle name="40% - Accent4 4 11 2" xfId="18573" xr:uid="{99927D53-4585-44F3-9633-94051143ECBF}"/>
    <cellStyle name="40% - Accent4 4 11 2 2" xfId="18574" xr:uid="{12ECAC69-B72C-4141-9409-98B4012B6C89}"/>
    <cellStyle name="40% - Accent4 4 11 3" xfId="18575" xr:uid="{F5185B11-0316-4592-AA62-4623FBE7F9A2}"/>
    <cellStyle name="40% - Accent4 4 12" xfId="18576" xr:uid="{B408A8E8-D8F6-4F4D-8971-9EC18D8D19C0}"/>
    <cellStyle name="40% - Accent4 4 12 2" xfId="18577" xr:uid="{5220D84E-462E-411A-ABBD-FE89CB5BFD60}"/>
    <cellStyle name="40% - Accent4 4 12 2 2" xfId="18578" xr:uid="{813E9623-B4CB-4872-8F27-11D718DDA96F}"/>
    <cellStyle name="40% - Accent4 4 12 3" xfId="18579" xr:uid="{3C8D2437-F729-4EF2-B29F-A37095496B72}"/>
    <cellStyle name="40% - Accent4 4 13" xfId="18580" xr:uid="{93C83CDA-3C3B-4E21-9FB2-480942871915}"/>
    <cellStyle name="40% - Accent4 4 13 2" xfId="18581" xr:uid="{4479D772-A1BA-4714-B6A9-D92AC622AF9F}"/>
    <cellStyle name="40% - Accent4 4 13 2 2" xfId="18582" xr:uid="{D2CC3A07-8A73-46F6-ABC6-6C0F79ADEA46}"/>
    <cellStyle name="40% - Accent4 4 13 3" xfId="18583" xr:uid="{2B7E637E-54D4-4ED5-87D4-321A67F4D09F}"/>
    <cellStyle name="40% - Accent4 4 14" xfId="18584" xr:uid="{681A0B86-8A8C-4F0C-84A9-8C02D42F7CA4}"/>
    <cellStyle name="40% - Accent4 4 14 2" xfId="18585" xr:uid="{6A57136A-3A56-446B-87F7-A8A260AA819C}"/>
    <cellStyle name="40% - Accent4 4 14 2 2" xfId="18586" xr:uid="{D2088657-33F9-4F57-943E-0F74DA643CE7}"/>
    <cellStyle name="40% - Accent4 4 14 3" xfId="18587" xr:uid="{DE6B8889-FBEA-4CAE-A953-F8CE74F35CAB}"/>
    <cellStyle name="40% - Accent4 4 15" xfId="18588" xr:uid="{2668AB7F-BD8C-4122-818B-78F7E58AE5AE}"/>
    <cellStyle name="40% - Accent4 4 15 2" xfId="18589" xr:uid="{58ECE2B6-39D3-4638-9A5B-B6AA039E30EA}"/>
    <cellStyle name="40% - Accent4 4 16" xfId="18590" xr:uid="{8C109912-EC1E-4C82-B889-68EC6D67D894}"/>
    <cellStyle name="40% - Accent4 4 2" xfId="18591" xr:uid="{CA56C6E3-EE91-4797-A0A8-175BB25C776E}"/>
    <cellStyle name="40% - Accent4 4 2 2" xfId="18592" xr:uid="{85AFFE75-1372-40BD-A7AB-9553E1907732}"/>
    <cellStyle name="40% - Accent4 4 2 2 2" xfId="18593" xr:uid="{FDADB5DF-31DE-48A9-AAA6-856FE2FE0083}"/>
    <cellStyle name="40% - Accent4 4 2 2 2 2" xfId="18594" xr:uid="{7CB8F3A3-A783-4CB0-92F5-A721159C2086}"/>
    <cellStyle name="40% - Accent4 4 2 2 2 2 2" xfId="18595" xr:uid="{32162404-9AD6-42E5-9300-FF5C9D876CCD}"/>
    <cellStyle name="40% - Accent4 4 2 2 2 2 2 2" xfId="18596" xr:uid="{07989CB4-3B24-4DD3-9D82-D9A0D0010077}"/>
    <cellStyle name="40% - Accent4 4 2 2 2 2 3" xfId="18597" xr:uid="{2C4EA9CE-B4A3-42D5-B8B6-F5AE72707480}"/>
    <cellStyle name="40% - Accent4 4 2 2 2 3" xfId="18598" xr:uid="{51732775-67E6-4F4F-9892-9C6538385F96}"/>
    <cellStyle name="40% - Accent4 4 2 2 2 3 2" xfId="18599" xr:uid="{DA8D1BE2-A8E4-4E2F-8EB1-9C45D338EA65}"/>
    <cellStyle name="40% - Accent4 4 2 2 2 3 2 2" xfId="18600" xr:uid="{9A9A5428-DC09-4EA3-8220-D2577042B9A6}"/>
    <cellStyle name="40% - Accent4 4 2 2 2 3 3" xfId="18601" xr:uid="{7DD5BD60-DE34-40F0-BEAB-6EB57A2CD6D7}"/>
    <cellStyle name="40% - Accent4 4 2 2 2 4" xfId="18602" xr:uid="{1BEC1FDD-1751-4B42-83A6-4ABF968061DE}"/>
    <cellStyle name="40% - Accent4 4 2 2 2 4 2" xfId="18603" xr:uid="{1544209B-84AF-4323-A228-7A0DFC37E87E}"/>
    <cellStyle name="40% - Accent4 4 2 2 2 4 2 2" xfId="18604" xr:uid="{E4E53C7E-CABB-4146-BF78-F34F20843A40}"/>
    <cellStyle name="40% - Accent4 4 2 2 2 4 3" xfId="18605" xr:uid="{370C1C84-F730-43CA-820B-02F7AB8986D8}"/>
    <cellStyle name="40% - Accent4 4 2 2 2 5" xfId="18606" xr:uid="{C0CBE9EF-F498-4BFF-AFDB-D9D2051EC9BE}"/>
    <cellStyle name="40% - Accent4 4 2 2 2 5 2" xfId="18607" xr:uid="{B5021681-18D5-48A5-8E6E-3E31785ADE67}"/>
    <cellStyle name="40% - Accent4 4 2 2 2 6" xfId="18608" xr:uid="{7A2CFB46-33EB-4090-9CFA-60FE042F1FFD}"/>
    <cellStyle name="40% - Accent4 4 2 2 3" xfId="18609" xr:uid="{CAB8C24A-A35D-46FB-AB23-76A4A5E37F88}"/>
    <cellStyle name="40% - Accent4 4 2 2 3 2" xfId="18610" xr:uid="{06901E09-2ABE-4754-BADF-8409E222B721}"/>
    <cellStyle name="40% - Accent4 4 2 2 3 2 2" xfId="18611" xr:uid="{00C7B6B7-C822-43DD-B516-4CE5874F3920}"/>
    <cellStyle name="40% - Accent4 4 2 2 3 3" xfId="18612" xr:uid="{247FB3C5-F6FD-4719-B325-D039D4867BC9}"/>
    <cellStyle name="40% - Accent4 4 2 2 4" xfId="18613" xr:uid="{E86D0736-84FF-4B2A-B8BC-C4263E1AFEA9}"/>
    <cellStyle name="40% - Accent4 4 2 2 4 2" xfId="18614" xr:uid="{41D05B4B-5DEA-4F37-8FFA-AA1E63C56FA9}"/>
    <cellStyle name="40% - Accent4 4 2 2 4 2 2" xfId="18615" xr:uid="{30175233-D8E4-4AED-9722-9659B669B0F5}"/>
    <cellStyle name="40% - Accent4 4 2 2 4 3" xfId="18616" xr:uid="{133C2588-9386-4F11-BC26-491A98DB1E7F}"/>
    <cellStyle name="40% - Accent4 4 2 2 5" xfId="18617" xr:uid="{ACF16DDE-C70E-4BF2-96F8-F9A9D8F16348}"/>
    <cellStyle name="40% - Accent4 4 2 2 5 2" xfId="18618" xr:uid="{53FA18DC-0DB4-40CF-92CC-6DBA1650CED0}"/>
    <cellStyle name="40% - Accent4 4 2 2 5 2 2" xfId="18619" xr:uid="{ABC637B2-8C99-4295-A955-FB3D227FF75B}"/>
    <cellStyle name="40% - Accent4 4 2 2 5 3" xfId="18620" xr:uid="{F0BCF4CB-0E41-4AB8-99B4-B6BE944EC458}"/>
    <cellStyle name="40% - Accent4 4 2 2 6" xfId="18621" xr:uid="{814EBD6B-60F6-4A3A-BEBD-E113D7090E5C}"/>
    <cellStyle name="40% - Accent4 4 2 2 6 2" xfId="18622" xr:uid="{7559639D-72C4-44C7-B25E-78F3CD308594}"/>
    <cellStyle name="40% - Accent4 4 2 2 7" xfId="18623" xr:uid="{D0FBC813-65DD-49D7-953D-830FD24A9342}"/>
    <cellStyle name="40% - Accent4 4 2 3" xfId="18624" xr:uid="{00EA0BD6-8050-4B48-BF77-1F1FEDD52594}"/>
    <cellStyle name="40% - Accent4 4 2 3 2" xfId="18625" xr:uid="{802CCAB5-0537-4837-865F-3D10D074FE06}"/>
    <cellStyle name="40% - Accent4 4 2 3 2 2" xfId="18626" xr:uid="{7F6E0A5E-82BE-480F-ADFE-1A3E126097B5}"/>
    <cellStyle name="40% - Accent4 4 2 3 2 2 2" xfId="18627" xr:uid="{8819D3FE-B23A-4F5A-97CB-5008DF0559C4}"/>
    <cellStyle name="40% - Accent4 4 2 3 2 3" xfId="18628" xr:uid="{4EE0CD96-5717-4769-A218-E851752263BA}"/>
    <cellStyle name="40% - Accent4 4 2 3 3" xfId="18629" xr:uid="{79E06CE9-9711-4503-96EE-2762A18EB767}"/>
    <cellStyle name="40% - Accent4 4 2 3 3 2" xfId="18630" xr:uid="{B5F8DCD4-CC2F-47C9-8A26-6D6439FB89E6}"/>
    <cellStyle name="40% - Accent4 4 2 3 3 2 2" xfId="18631" xr:uid="{D9A308D1-5F18-496A-895C-72B932EE1616}"/>
    <cellStyle name="40% - Accent4 4 2 3 3 3" xfId="18632" xr:uid="{73B5BE49-26F2-4610-A332-BC3FC1F4EC9C}"/>
    <cellStyle name="40% - Accent4 4 2 3 4" xfId="18633" xr:uid="{6EA18754-8222-4944-8B40-87E9B0EF925C}"/>
    <cellStyle name="40% - Accent4 4 2 3 4 2" xfId="18634" xr:uid="{2F7C4A46-7912-4D98-BD51-42C43793A53C}"/>
    <cellStyle name="40% - Accent4 4 2 3 4 2 2" xfId="18635" xr:uid="{B993B502-7D46-4C9F-BA95-3C3A97325C79}"/>
    <cellStyle name="40% - Accent4 4 2 3 4 3" xfId="18636" xr:uid="{170BDB61-2C33-4D1D-BC75-B946287409D6}"/>
    <cellStyle name="40% - Accent4 4 2 3 5" xfId="18637" xr:uid="{091C3FB0-DC52-4253-AF47-C864F30A1797}"/>
    <cellStyle name="40% - Accent4 4 2 3 5 2" xfId="18638" xr:uid="{42BAA9BF-2444-481F-8F0B-6DFB6BBC2B21}"/>
    <cellStyle name="40% - Accent4 4 2 3 6" xfId="18639" xr:uid="{D1E937CA-908E-40FA-AFBD-3394B9A2A745}"/>
    <cellStyle name="40% - Accent4 4 2 4" xfId="18640" xr:uid="{C0908BAA-B202-4AD2-AF47-780412622CDB}"/>
    <cellStyle name="40% - Accent4 4 2 4 2" xfId="18641" xr:uid="{E61C5CDC-6F0E-4481-8E17-75BEEC9CDB88}"/>
    <cellStyle name="40% - Accent4 4 2 4 2 2" xfId="18642" xr:uid="{89EDB3FC-55AA-453E-94ED-47EE733B08AE}"/>
    <cellStyle name="40% - Accent4 4 2 4 3" xfId="18643" xr:uid="{ECC967F7-21B5-4040-9EDF-9314451B671C}"/>
    <cellStyle name="40% - Accent4 4 2 5" xfId="18644" xr:uid="{7A7ECD96-CE1A-46C3-9A9E-819463259202}"/>
    <cellStyle name="40% - Accent4 4 2 5 2" xfId="18645" xr:uid="{1657522F-8DB3-4580-AF66-46E23A4B372B}"/>
    <cellStyle name="40% - Accent4 4 2 5 2 2" xfId="18646" xr:uid="{BB71B8BE-AAE4-47A7-B714-770BAD0C2699}"/>
    <cellStyle name="40% - Accent4 4 2 5 3" xfId="18647" xr:uid="{D74D46DB-83DA-415A-AE21-06C2711962A6}"/>
    <cellStyle name="40% - Accent4 4 2 6" xfId="18648" xr:uid="{E9CF3C3A-72B8-4336-B0E8-FE934FB920ED}"/>
    <cellStyle name="40% - Accent4 4 2 6 2" xfId="18649" xr:uid="{2272EEA3-47E1-4E08-8311-82CCDE49056B}"/>
    <cellStyle name="40% - Accent4 4 2 6 2 2" xfId="18650" xr:uid="{24AB27B1-700F-4845-BE90-1FFF417BA99F}"/>
    <cellStyle name="40% - Accent4 4 2 6 3" xfId="18651" xr:uid="{4C98BF86-44FB-402D-AD93-9B89C66DF2BA}"/>
    <cellStyle name="40% - Accent4 4 2 7" xfId="18652" xr:uid="{F3497FDE-0732-400A-8669-93CB18FE2357}"/>
    <cellStyle name="40% - Accent4 4 2 7 2" xfId="18653" xr:uid="{FA4C508B-4C7D-4302-A664-A688DC2A29E8}"/>
    <cellStyle name="40% - Accent4 4 2 8" xfId="18654" xr:uid="{50F9D92D-AAAE-4EC3-9922-6F8FBF8E57D3}"/>
    <cellStyle name="40% - Accent4 4 3" xfId="18655" xr:uid="{0E939ED4-2AF9-4570-84FE-3C8EC0470141}"/>
    <cellStyle name="40% - Accent4 4 3 2" xfId="18656" xr:uid="{26C7ACA5-4EED-4D04-A308-FBF7E35DBE0F}"/>
    <cellStyle name="40% - Accent4 4 3 2 2" xfId="18657" xr:uid="{B11346B0-1B19-4BF8-9FF7-39A1DAF85143}"/>
    <cellStyle name="40% - Accent4 4 3 2 2 2" xfId="18658" xr:uid="{D78760AB-D129-4835-B6EC-B97DA4403C94}"/>
    <cellStyle name="40% - Accent4 4 3 2 2 2 2" xfId="18659" xr:uid="{43A79342-1C02-4702-AEFC-D597F2E3E29D}"/>
    <cellStyle name="40% - Accent4 4 3 2 2 2 2 2" xfId="18660" xr:uid="{FADF75BD-640D-47FD-BE6A-EABA305D6905}"/>
    <cellStyle name="40% - Accent4 4 3 2 2 2 3" xfId="18661" xr:uid="{0EDAECAE-26D2-43F4-955C-7CAE66226DA3}"/>
    <cellStyle name="40% - Accent4 4 3 2 2 3" xfId="18662" xr:uid="{F6EA4E7D-51E2-43DF-975F-A08671EB6F98}"/>
    <cellStyle name="40% - Accent4 4 3 2 2 3 2" xfId="18663" xr:uid="{C383E592-DB56-44A8-A88C-F20B71861DC1}"/>
    <cellStyle name="40% - Accent4 4 3 2 2 3 2 2" xfId="18664" xr:uid="{96EECC81-F235-4C34-AFA8-72C8DF53FB4D}"/>
    <cellStyle name="40% - Accent4 4 3 2 2 3 3" xfId="18665" xr:uid="{7DA17C9F-5ED8-4204-B6BF-FA0674D3F9D3}"/>
    <cellStyle name="40% - Accent4 4 3 2 2 4" xfId="18666" xr:uid="{E497E79C-7945-408A-B9FF-DCCCE3605625}"/>
    <cellStyle name="40% - Accent4 4 3 2 2 4 2" xfId="18667" xr:uid="{877CB8DE-75B4-4424-B0A3-0EA23CAB9136}"/>
    <cellStyle name="40% - Accent4 4 3 2 2 4 2 2" xfId="18668" xr:uid="{C7077617-40D2-4532-A6BD-C1F4C271F40F}"/>
    <cellStyle name="40% - Accent4 4 3 2 2 4 3" xfId="18669" xr:uid="{D91AFF1B-8C77-4E3F-BAB2-59E7CD0745C4}"/>
    <cellStyle name="40% - Accent4 4 3 2 2 5" xfId="18670" xr:uid="{0F2D608B-4CB0-4B5D-AF2B-B624F1CCCC51}"/>
    <cellStyle name="40% - Accent4 4 3 2 2 5 2" xfId="18671" xr:uid="{F5129F44-C45E-4FC4-890A-6355F91F7ACD}"/>
    <cellStyle name="40% - Accent4 4 3 2 2 6" xfId="18672" xr:uid="{9DB98FE1-12CC-4514-BA66-A6F7CB249639}"/>
    <cellStyle name="40% - Accent4 4 3 2 3" xfId="18673" xr:uid="{7B9157C0-2B99-4E5A-8576-8DBA9B3FDF7D}"/>
    <cellStyle name="40% - Accent4 4 3 2 3 2" xfId="18674" xr:uid="{14BED9F6-FA65-4CA8-B46C-F3C96CBD8B07}"/>
    <cellStyle name="40% - Accent4 4 3 2 3 2 2" xfId="18675" xr:uid="{A55484D5-17D8-4A1B-A9BA-1C808094057A}"/>
    <cellStyle name="40% - Accent4 4 3 2 3 3" xfId="18676" xr:uid="{0D83E359-5DB9-499E-B814-53C68E3BAC7D}"/>
    <cellStyle name="40% - Accent4 4 3 2 4" xfId="18677" xr:uid="{9A5142BC-E32C-4F1D-A2E8-0299AC25A8F4}"/>
    <cellStyle name="40% - Accent4 4 3 2 4 2" xfId="18678" xr:uid="{847B3A1F-8CAF-476A-9772-1691E90B5640}"/>
    <cellStyle name="40% - Accent4 4 3 2 4 2 2" xfId="18679" xr:uid="{C16E9B35-0BE9-4848-9ED6-7775DCD294A1}"/>
    <cellStyle name="40% - Accent4 4 3 2 4 3" xfId="18680" xr:uid="{42C539F1-7295-4746-ABD0-0C45CBB98088}"/>
    <cellStyle name="40% - Accent4 4 3 2 5" xfId="18681" xr:uid="{EC88D4B0-A7AF-4EE0-8D4C-BE4D18065104}"/>
    <cellStyle name="40% - Accent4 4 3 2 5 2" xfId="18682" xr:uid="{2816B141-505A-4565-BDC7-579EE13F1AFA}"/>
    <cellStyle name="40% - Accent4 4 3 2 5 2 2" xfId="18683" xr:uid="{87F15545-35CC-4A58-8427-1604611785E7}"/>
    <cellStyle name="40% - Accent4 4 3 2 5 3" xfId="18684" xr:uid="{0DAB2785-DBFE-4FA5-8BB2-FF6885C5CE94}"/>
    <cellStyle name="40% - Accent4 4 3 2 6" xfId="18685" xr:uid="{53D2916E-393E-40DB-97DD-DB14E4588ABB}"/>
    <cellStyle name="40% - Accent4 4 3 2 6 2" xfId="18686" xr:uid="{BDDBB2D9-5B92-4CC1-9850-EEDDBD9C3DC2}"/>
    <cellStyle name="40% - Accent4 4 3 2 7" xfId="18687" xr:uid="{7C0870C0-BEA0-478B-876E-243A7D29BD9F}"/>
    <cellStyle name="40% - Accent4 4 3 3" xfId="18688" xr:uid="{7AA1E17A-FDE6-43DA-A7B0-1F31A07836C0}"/>
    <cellStyle name="40% - Accent4 4 3 3 2" xfId="18689" xr:uid="{401D7EEF-5428-4EF7-84AE-8ECD9810AE1F}"/>
    <cellStyle name="40% - Accent4 4 3 3 2 2" xfId="18690" xr:uid="{EB912EC1-2E36-4248-96A6-EB7F13948973}"/>
    <cellStyle name="40% - Accent4 4 3 3 2 2 2" xfId="18691" xr:uid="{701C94A0-D4CE-454F-98C0-17479AC80220}"/>
    <cellStyle name="40% - Accent4 4 3 3 2 3" xfId="18692" xr:uid="{D529F17B-610C-44F6-A36A-B8DE866194C6}"/>
    <cellStyle name="40% - Accent4 4 3 3 3" xfId="18693" xr:uid="{CAFD2457-53B8-469A-A021-0DB528403BC1}"/>
    <cellStyle name="40% - Accent4 4 3 3 3 2" xfId="18694" xr:uid="{E9BF79FE-F4E5-4D59-8845-B7916639D229}"/>
    <cellStyle name="40% - Accent4 4 3 3 3 2 2" xfId="18695" xr:uid="{387BFB62-4749-4FF5-9255-291489039B95}"/>
    <cellStyle name="40% - Accent4 4 3 3 3 3" xfId="18696" xr:uid="{3060612B-3C74-4CD9-A5AC-C620B425ED95}"/>
    <cellStyle name="40% - Accent4 4 3 3 4" xfId="18697" xr:uid="{4B3926F8-24E4-4D76-8F52-73D3FCC191AF}"/>
    <cellStyle name="40% - Accent4 4 3 3 4 2" xfId="18698" xr:uid="{7085C843-E35C-4E6D-9D80-386AA9A74A71}"/>
    <cellStyle name="40% - Accent4 4 3 3 4 2 2" xfId="18699" xr:uid="{8217B276-C17E-4C7D-8808-4AA097DCDF70}"/>
    <cellStyle name="40% - Accent4 4 3 3 4 3" xfId="18700" xr:uid="{65085CD0-C632-4294-9D2B-F8927AAD753D}"/>
    <cellStyle name="40% - Accent4 4 3 3 5" xfId="18701" xr:uid="{5C5D41A5-06B5-44AE-A9FF-FB7C0938DAE1}"/>
    <cellStyle name="40% - Accent4 4 3 3 5 2" xfId="18702" xr:uid="{EB3B7A9F-039D-42D4-9F90-F2D35E9A9A8E}"/>
    <cellStyle name="40% - Accent4 4 3 3 6" xfId="18703" xr:uid="{3C0C93EB-1E75-4A69-A190-4C20122138B1}"/>
    <cellStyle name="40% - Accent4 4 3 4" xfId="18704" xr:uid="{B4286678-0B0D-4122-9D35-C3779A85C3BE}"/>
    <cellStyle name="40% - Accent4 4 3 4 2" xfId="18705" xr:uid="{93AEABD9-A0AA-4074-B719-663A895646CF}"/>
    <cellStyle name="40% - Accent4 4 3 4 2 2" xfId="18706" xr:uid="{BDF31953-2ACA-4B11-B7EC-C8D0BA8EF439}"/>
    <cellStyle name="40% - Accent4 4 3 4 3" xfId="18707" xr:uid="{504453AF-8E6C-43D4-8763-5C096FB7D0E5}"/>
    <cellStyle name="40% - Accent4 4 3 5" xfId="18708" xr:uid="{3E098D44-7E33-4239-A085-276EC1718DF4}"/>
    <cellStyle name="40% - Accent4 4 3 5 2" xfId="18709" xr:uid="{B1FE5B95-803A-4246-8376-0A3A2910E9DC}"/>
    <cellStyle name="40% - Accent4 4 3 5 2 2" xfId="18710" xr:uid="{3C4CEB24-1BEB-4E8D-BCD9-75CFF3E89835}"/>
    <cellStyle name="40% - Accent4 4 3 5 3" xfId="18711" xr:uid="{896896E9-02E6-40B3-943D-5D454971617A}"/>
    <cellStyle name="40% - Accent4 4 3 6" xfId="18712" xr:uid="{F669E764-925D-4FDA-89BC-A7474DBF4870}"/>
    <cellStyle name="40% - Accent4 4 3 6 2" xfId="18713" xr:uid="{AF1B1D26-6C26-47C3-98E0-08C3BF8A5A46}"/>
    <cellStyle name="40% - Accent4 4 3 6 2 2" xfId="18714" xr:uid="{E3FD1F00-F214-499D-9DD9-9B2DD9C74EAC}"/>
    <cellStyle name="40% - Accent4 4 3 6 3" xfId="18715" xr:uid="{136B182C-D31F-435E-885C-FF3769D3C544}"/>
    <cellStyle name="40% - Accent4 4 3 7" xfId="18716" xr:uid="{E57CDDBA-42D7-4849-9D0E-05BE13E8192A}"/>
    <cellStyle name="40% - Accent4 4 3 7 2" xfId="18717" xr:uid="{1D369593-D80B-4C32-B13B-A190EF9261B5}"/>
    <cellStyle name="40% - Accent4 4 3 8" xfId="18718" xr:uid="{93F6EAFA-3E85-4DCA-BA13-9FA739B1973D}"/>
    <cellStyle name="40% - Accent4 4 4" xfId="18719" xr:uid="{CD1769DA-A4D4-42CE-A810-B0312346E94C}"/>
    <cellStyle name="40% - Accent4 4 4 2" xfId="18720" xr:uid="{DAA6AF7D-D9CC-4F1D-8D30-5D071FC9E998}"/>
    <cellStyle name="40% - Accent4 4 4 2 2" xfId="18721" xr:uid="{B51410A0-2A4F-461B-A8F9-65AD57D09487}"/>
    <cellStyle name="40% - Accent4 4 4 2 2 2" xfId="18722" xr:uid="{2A191F9F-2C2D-43FD-B50D-B4C3F4C75B53}"/>
    <cellStyle name="40% - Accent4 4 4 2 2 2 2" xfId="18723" xr:uid="{DF2BA31F-0609-482C-A9CC-22907E73BC77}"/>
    <cellStyle name="40% - Accent4 4 4 2 2 3" xfId="18724" xr:uid="{9C54E8A2-AAA5-4681-B764-4D6988E06E07}"/>
    <cellStyle name="40% - Accent4 4 4 2 3" xfId="18725" xr:uid="{EBB3C7F0-4628-4EA1-AED3-B20801BA91B8}"/>
    <cellStyle name="40% - Accent4 4 4 2 3 2" xfId="18726" xr:uid="{A2624175-0F35-400A-9C25-4880512EC65D}"/>
    <cellStyle name="40% - Accent4 4 4 2 3 2 2" xfId="18727" xr:uid="{CCD98146-ADA0-4079-BA18-4AB9B30AC38F}"/>
    <cellStyle name="40% - Accent4 4 4 2 3 3" xfId="18728" xr:uid="{9B90DE66-2D40-4151-95F0-3B1946CC30F2}"/>
    <cellStyle name="40% - Accent4 4 4 2 4" xfId="18729" xr:uid="{84A3DC6C-DF43-43C0-B35A-38AF474FB0B2}"/>
    <cellStyle name="40% - Accent4 4 4 2 4 2" xfId="18730" xr:uid="{EF5F2777-9645-44D4-A347-A066F954105A}"/>
    <cellStyle name="40% - Accent4 4 4 2 4 2 2" xfId="18731" xr:uid="{F7D4C118-998D-4EA1-85BA-D438C3E1CAB9}"/>
    <cellStyle name="40% - Accent4 4 4 2 4 3" xfId="18732" xr:uid="{0C26C539-88F4-4951-8B0A-B3FEC42E69AA}"/>
    <cellStyle name="40% - Accent4 4 4 2 5" xfId="18733" xr:uid="{120F4E68-FCF3-41AB-8D73-BCCCFB3D2318}"/>
    <cellStyle name="40% - Accent4 4 4 2 5 2" xfId="18734" xr:uid="{8F91C1B4-D693-43C5-9C82-1C6D04E9FF69}"/>
    <cellStyle name="40% - Accent4 4 4 2 6" xfId="18735" xr:uid="{DD5028F5-9840-4ACA-8529-279FAF2CD465}"/>
    <cellStyle name="40% - Accent4 4 4 3" xfId="18736" xr:uid="{C0DE4BCB-BF8E-47F4-96A2-E96A2BCF7FA8}"/>
    <cellStyle name="40% - Accent4 4 4 3 2" xfId="18737" xr:uid="{542939BA-C314-4831-80E5-E2FC870494DC}"/>
    <cellStyle name="40% - Accent4 4 4 3 2 2" xfId="18738" xr:uid="{7F476C0C-6783-4FB0-A38E-33605C465CEB}"/>
    <cellStyle name="40% - Accent4 4 4 3 3" xfId="18739" xr:uid="{60094655-A45C-4F61-A3D0-8BA595D25F35}"/>
    <cellStyle name="40% - Accent4 4 4 4" xfId="18740" xr:uid="{430D9241-CF21-4450-9991-B4601877DA50}"/>
    <cellStyle name="40% - Accent4 4 4 4 2" xfId="18741" xr:uid="{849C7731-9853-47C3-B806-1AB8C03B9FB5}"/>
    <cellStyle name="40% - Accent4 4 4 4 2 2" xfId="18742" xr:uid="{378B653B-33E3-482B-9931-1B0881A0510A}"/>
    <cellStyle name="40% - Accent4 4 4 4 3" xfId="18743" xr:uid="{598632E5-DAFF-47C6-85A7-575E1B365CCF}"/>
    <cellStyle name="40% - Accent4 4 4 5" xfId="18744" xr:uid="{2FADED7F-77D6-44E4-8222-7EA05FA053E9}"/>
    <cellStyle name="40% - Accent4 4 4 5 2" xfId="18745" xr:uid="{70B74B14-4D64-4738-864F-1DA32BD0AD42}"/>
    <cellStyle name="40% - Accent4 4 4 5 2 2" xfId="18746" xr:uid="{F0CC9641-B9BC-4EB7-B974-48DDB39ED89D}"/>
    <cellStyle name="40% - Accent4 4 4 5 3" xfId="18747" xr:uid="{2A15B32E-9A5A-4DDB-B9EE-CEE5C9CD27B1}"/>
    <cellStyle name="40% - Accent4 4 4 6" xfId="18748" xr:uid="{97916D4F-6814-4C39-A966-3CA4D35F4BE5}"/>
    <cellStyle name="40% - Accent4 4 4 6 2" xfId="18749" xr:uid="{56AEF0F9-0F6B-4E41-9D78-E2E6622D0132}"/>
    <cellStyle name="40% - Accent4 4 4 7" xfId="18750" xr:uid="{A5584C06-FAC1-45CF-A2B3-80403225788F}"/>
    <cellStyle name="40% - Accent4 4 5" xfId="18751" xr:uid="{713125AA-1A77-4D5A-9EEC-BA47AFB18B15}"/>
    <cellStyle name="40% - Accent4 4 5 2" xfId="18752" xr:uid="{3507284E-2A5D-4B08-B3FE-50AC56E2318E}"/>
    <cellStyle name="40% - Accent4 4 5 2 2" xfId="18753" xr:uid="{6926D062-26CF-4B5F-9B49-1CFA0233E2EB}"/>
    <cellStyle name="40% - Accent4 4 5 2 2 2" xfId="18754" xr:uid="{AC4D3F78-2CC7-4C53-8A15-6DA3572C00C7}"/>
    <cellStyle name="40% - Accent4 4 5 2 2 2 2" xfId="18755" xr:uid="{E70C141D-B3CF-4014-A8C9-8729DDDD41BF}"/>
    <cellStyle name="40% - Accent4 4 5 2 2 3" xfId="18756" xr:uid="{F99B4115-17F0-4721-8A49-EA80A90A0C33}"/>
    <cellStyle name="40% - Accent4 4 5 2 3" xfId="18757" xr:uid="{5FD58254-8548-41F6-B228-0E29915926CC}"/>
    <cellStyle name="40% - Accent4 4 5 2 3 2" xfId="18758" xr:uid="{3CA1FA17-259B-4BAC-B033-0105BA6441CE}"/>
    <cellStyle name="40% - Accent4 4 5 2 3 2 2" xfId="18759" xr:uid="{5C9C433E-F292-4901-8E8B-62F5AA16568B}"/>
    <cellStyle name="40% - Accent4 4 5 2 3 3" xfId="18760" xr:uid="{5CB3285D-965E-47F0-B502-ECF57CBAAC2E}"/>
    <cellStyle name="40% - Accent4 4 5 2 4" xfId="18761" xr:uid="{995DA320-A436-48F4-99FE-ABA6D392C599}"/>
    <cellStyle name="40% - Accent4 4 5 2 4 2" xfId="18762" xr:uid="{67397D15-C834-4A68-B7A7-8FE4A74B5F74}"/>
    <cellStyle name="40% - Accent4 4 5 2 4 2 2" xfId="18763" xr:uid="{714A1819-A4E4-4BCC-BBBD-9A879DE37A04}"/>
    <cellStyle name="40% - Accent4 4 5 2 4 3" xfId="18764" xr:uid="{3F0FC147-484E-4CA2-B5A4-4A6100E1D212}"/>
    <cellStyle name="40% - Accent4 4 5 2 5" xfId="18765" xr:uid="{43BD50DF-6555-4A80-993F-4C1DF7A39195}"/>
    <cellStyle name="40% - Accent4 4 5 2 5 2" xfId="18766" xr:uid="{5E6A35F5-2576-468A-9119-DDDBEE272069}"/>
    <cellStyle name="40% - Accent4 4 5 2 6" xfId="18767" xr:uid="{51FA69CC-4E25-4BB1-B24A-89CE0D28EEB8}"/>
    <cellStyle name="40% - Accent4 4 5 3" xfId="18768" xr:uid="{CEB6560B-4AD3-416A-961E-BD07DBD53988}"/>
    <cellStyle name="40% - Accent4 4 5 3 2" xfId="18769" xr:uid="{1D910A33-41B6-4BBA-9148-9AF7FFEC5826}"/>
    <cellStyle name="40% - Accent4 4 5 3 2 2" xfId="18770" xr:uid="{2BF5365F-3F1C-48E4-8FEF-184964FBF4AB}"/>
    <cellStyle name="40% - Accent4 4 5 3 3" xfId="18771" xr:uid="{758BB9CB-148B-43CE-9EDF-12B11F12D385}"/>
    <cellStyle name="40% - Accent4 4 5 4" xfId="18772" xr:uid="{CF333DD7-AF2E-43B9-9AF6-459693F44E8B}"/>
    <cellStyle name="40% - Accent4 4 5 4 2" xfId="18773" xr:uid="{60253974-07AD-494A-8CDE-324B34DF4D28}"/>
    <cellStyle name="40% - Accent4 4 5 4 2 2" xfId="18774" xr:uid="{082FDB63-3FFE-4A68-955B-A7D5861FD765}"/>
    <cellStyle name="40% - Accent4 4 5 4 3" xfId="18775" xr:uid="{9B12F199-831B-4763-9984-D7F5611A8D26}"/>
    <cellStyle name="40% - Accent4 4 5 5" xfId="18776" xr:uid="{8C774110-D899-416C-8BB2-1CC47AAB3238}"/>
    <cellStyle name="40% - Accent4 4 5 5 2" xfId="18777" xr:uid="{8C529D68-3558-4C81-A266-3698AB9879C4}"/>
    <cellStyle name="40% - Accent4 4 5 5 2 2" xfId="18778" xr:uid="{2F94CF8B-36AA-4209-ADD7-EFA97FB3AED9}"/>
    <cellStyle name="40% - Accent4 4 5 5 3" xfId="18779" xr:uid="{61A7B114-397B-4F53-96AF-58CC70F46141}"/>
    <cellStyle name="40% - Accent4 4 5 6" xfId="18780" xr:uid="{3007870E-DD89-4C34-8F13-5E9C532D86DE}"/>
    <cellStyle name="40% - Accent4 4 5 6 2" xfId="18781" xr:uid="{71817BE1-59B3-4607-8B99-9F9FCF33865D}"/>
    <cellStyle name="40% - Accent4 4 5 7" xfId="18782" xr:uid="{43C121E7-B8BC-4E4B-9E65-A27594ED18F2}"/>
    <cellStyle name="40% - Accent4 4 6" xfId="18783" xr:uid="{53CFD179-0099-4968-8D80-14E19AD05E4B}"/>
    <cellStyle name="40% - Accent4 4 6 2" xfId="18784" xr:uid="{B3C6324C-9038-4E6C-95B8-BC64EA43535B}"/>
    <cellStyle name="40% - Accent4 4 6 2 2" xfId="18785" xr:uid="{FFDED126-5456-47AC-9B39-59A68BE245CF}"/>
    <cellStyle name="40% - Accent4 4 6 2 2 2" xfId="18786" xr:uid="{9958C5A4-A33A-49A2-AFAA-FA17B0ADC87E}"/>
    <cellStyle name="40% - Accent4 4 6 2 3" xfId="18787" xr:uid="{5738CB0F-7917-4A1D-A587-DEFFBE0073BB}"/>
    <cellStyle name="40% - Accent4 4 6 3" xfId="18788" xr:uid="{F96A7457-24E4-4419-948C-E1CA05C0BDF1}"/>
    <cellStyle name="40% - Accent4 4 6 3 2" xfId="18789" xr:uid="{E622B165-7FA9-44E1-B790-9A0DD7A4FE4E}"/>
    <cellStyle name="40% - Accent4 4 6 3 2 2" xfId="18790" xr:uid="{02C5E6D2-49D9-4419-9144-E78177EBB556}"/>
    <cellStyle name="40% - Accent4 4 6 3 3" xfId="18791" xr:uid="{5CD59144-6441-4A21-BD29-330E1CCB5C72}"/>
    <cellStyle name="40% - Accent4 4 6 4" xfId="18792" xr:uid="{99B9D2E3-264B-404C-9A41-AB5CB58FB0A6}"/>
    <cellStyle name="40% - Accent4 4 6 4 2" xfId="18793" xr:uid="{DCC85AEF-A7A2-43F6-BE19-931FA0E56951}"/>
    <cellStyle name="40% - Accent4 4 6 4 2 2" xfId="18794" xr:uid="{CF84BEA0-0317-4BC0-A656-F9DE94ED0BA4}"/>
    <cellStyle name="40% - Accent4 4 6 4 3" xfId="18795" xr:uid="{D858D94C-FB01-47B4-8ED1-D0138A02F5FA}"/>
    <cellStyle name="40% - Accent4 4 6 5" xfId="18796" xr:uid="{E27E9CDB-541B-4FBD-BB7B-6FF265CA46EC}"/>
    <cellStyle name="40% - Accent4 4 6 5 2" xfId="18797" xr:uid="{D08EEB13-C0E1-4411-B5F0-A804A3F2A32E}"/>
    <cellStyle name="40% - Accent4 4 6 6" xfId="18798" xr:uid="{04EC3E9D-5E67-4070-8B35-1468AEA44621}"/>
    <cellStyle name="40% - Accent4 4 7" xfId="18799" xr:uid="{7FF9CB21-7DE3-4718-A98E-55504E98E257}"/>
    <cellStyle name="40% - Accent4 4 7 2" xfId="18800" xr:uid="{5251B8BF-984A-4D53-98F4-D003E6036B0F}"/>
    <cellStyle name="40% - Accent4 4 7 2 2" xfId="18801" xr:uid="{C7CFF30A-4E0F-47F4-9589-4EC254E0E55B}"/>
    <cellStyle name="40% - Accent4 4 7 2 2 2" xfId="18802" xr:uid="{61219EB4-F5A0-4CA3-A82C-09200B9AFE48}"/>
    <cellStyle name="40% - Accent4 4 7 2 3" xfId="18803" xr:uid="{8B26780E-E869-4D98-B872-5362F761B890}"/>
    <cellStyle name="40% - Accent4 4 7 3" xfId="18804" xr:uid="{C9DE9490-F9B3-427C-B528-BBAA8FC9F725}"/>
    <cellStyle name="40% - Accent4 4 7 3 2" xfId="18805" xr:uid="{9EB2A967-15E8-4E45-AEF6-86BF8C72EDAB}"/>
    <cellStyle name="40% - Accent4 4 7 3 2 2" xfId="18806" xr:uid="{AA6D041F-B622-4892-A971-294A5562471C}"/>
    <cellStyle name="40% - Accent4 4 7 3 3" xfId="18807" xr:uid="{64F313E3-79B6-44DE-98CE-AEE80423E00A}"/>
    <cellStyle name="40% - Accent4 4 7 4" xfId="18808" xr:uid="{8D69BEDD-B4B2-47E9-A83E-F0792F23EE4A}"/>
    <cellStyle name="40% - Accent4 4 7 4 2" xfId="18809" xr:uid="{DF66B0FA-0B4D-4F35-93C8-239AF18959E8}"/>
    <cellStyle name="40% - Accent4 4 7 4 2 2" xfId="18810" xr:uid="{CE0C482E-B7AA-4365-ADC3-FD1B1C38C017}"/>
    <cellStyle name="40% - Accent4 4 7 4 3" xfId="18811" xr:uid="{42FEA5EC-C9DF-410F-A18B-31A555A7DB91}"/>
    <cellStyle name="40% - Accent4 4 7 5" xfId="18812" xr:uid="{2E891CC6-136E-4321-9926-6870CCF2E34C}"/>
    <cellStyle name="40% - Accent4 4 7 5 2" xfId="18813" xr:uid="{355C0321-E08E-49F4-BCE3-C8B397F57905}"/>
    <cellStyle name="40% - Accent4 4 7 6" xfId="18814" xr:uid="{97F9B9B6-1F5D-4DB3-999F-EDF59E7A7CCA}"/>
    <cellStyle name="40% - Accent4 4 8" xfId="18815" xr:uid="{CC4AAFCE-F352-4DC8-BEED-2D22040B07E5}"/>
    <cellStyle name="40% - Accent4 4 8 2" xfId="18816" xr:uid="{B4A9654B-9817-4714-8879-F5A647FFE022}"/>
    <cellStyle name="40% - Accent4 4 8 2 2" xfId="18817" xr:uid="{18E59C25-7F5C-4D56-AF65-622DDB9E34F4}"/>
    <cellStyle name="40% - Accent4 4 8 2 2 2" xfId="18818" xr:uid="{3D912EA4-06BE-443B-8DB9-72978154CF28}"/>
    <cellStyle name="40% - Accent4 4 8 2 3" xfId="18819" xr:uid="{ED50BB0E-ED88-4FE8-A8E2-C6E81269C454}"/>
    <cellStyle name="40% - Accent4 4 8 3" xfId="18820" xr:uid="{816D834A-3E9C-4E43-9920-2A6423659C84}"/>
    <cellStyle name="40% - Accent4 4 8 3 2" xfId="18821" xr:uid="{4B724910-F603-40C8-9839-94DC0461D0E0}"/>
    <cellStyle name="40% - Accent4 4 8 3 2 2" xfId="18822" xr:uid="{7F911D78-72CE-4F15-AE7F-54340739BACC}"/>
    <cellStyle name="40% - Accent4 4 8 3 3" xfId="18823" xr:uid="{4BF2F297-9930-46EA-BD92-4BFC9F9226B3}"/>
    <cellStyle name="40% - Accent4 4 8 4" xfId="18824" xr:uid="{8D3B699F-CED6-4225-A416-8BC54BA03A29}"/>
    <cellStyle name="40% - Accent4 4 8 4 2" xfId="18825" xr:uid="{C554C76E-3885-434A-A4D3-AADB55E6571C}"/>
    <cellStyle name="40% - Accent4 4 8 4 2 2" xfId="18826" xr:uid="{E0F19B33-82A9-4AEE-8D4D-BCDEA32924CA}"/>
    <cellStyle name="40% - Accent4 4 8 4 3" xfId="18827" xr:uid="{56847457-7117-4FFB-B273-1A10F70C0EB0}"/>
    <cellStyle name="40% - Accent4 4 8 5" xfId="18828" xr:uid="{BEE0C20E-A6F9-4681-8B37-89B4CBA25955}"/>
    <cellStyle name="40% - Accent4 4 8 5 2" xfId="18829" xr:uid="{7AA242F6-B1BB-42D9-8185-5F5D51D1E0D5}"/>
    <cellStyle name="40% - Accent4 4 8 6" xfId="18830" xr:uid="{64D270D2-A7A2-4080-B160-5A97C7DBF8ED}"/>
    <cellStyle name="40% - Accent4 4 9" xfId="18831" xr:uid="{89D8701B-F89F-4B59-A95D-A07DBBBBB593}"/>
    <cellStyle name="40% - Accent4 4 9 2" xfId="18832" xr:uid="{26FD951E-47A6-460F-B4FA-F1B053E3E49E}"/>
    <cellStyle name="40% - Accent4 4 9 2 2" xfId="18833" xr:uid="{9B949996-6BD1-4FE7-944A-2102DCF001CB}"/>
    <cellStyle name="40% - Accent4 4 9 2 2 2" xfId="18834" xr:uid="{BE404062-DD5D-4D98-B1C3-9468898EC993}"/>
    <cellStyle name="40% - Accent4 4 9 2 3" xfId="18835" xr:uid="{52E85B07-35BF-4477-A4F8-84D10017123B}"/>
    <cellStyle name="40% - Accent4 4 9 3" xfId="18836" xr:uid="{DAD1E1E3-95B1-4A15-B40A-88F0CE4A7388}"/>
    <cellStyle name="40% - Accent4 4 9 3 2" xfId="18837" xr:uid="{3A98E76B-B6B7-41CA-8E5C-1F5C85319040}"/>
    <cellStyle name="40% - Accent4 4 9 3 2 2" xfId="18838" xr:uid="{C45682AA-E18A-4A83-A4D3-6709C2FB7565}"/>
    <cellStyle name="40% - Accent4 4 9 3 3" xfId="18839" xr:uid="{9D92873A-F6BE-4628-8683-E7A9499D1606}"/>
    <cellStyle name="40% - Accent4 4 9 4" xfId="18840" xr:uid="{101C2DFC-16AE-4183-B12C-695CFB432971}"/>
    <cellStyle name="40% - Accent4 4 9 4 2" xfId="18841" xr:uid="{87F2D4D6-4A7C-4FA0-A766-40E170D3BD4A}"/>
    <cellStyle name="40% - Accent4 4 9 4 2 2" xfId="18842" xr:uid="{9C122B6D-EE6D-419A-AA51-9AB67B2ADBFF}"/>
    <cellStyle name="40% - Accent4 4 9 4 3" xfId="18843" xr:uid="{880DA4F7-5D08-467C-BC4B-E8880C4C162D}"/>
    <cellStyle name="40% - Accent4 4 9 5" xfId="18844" xr:uid="{0C823168-E1B5-4A52-934A-EF8618CA4E51}"/>
    <cellStyle name="40% - Accent4 4 9 5 2" xfId="18845" xr:uid="{437A7E8F-25F6-4DBD-B296-5CFC1DC1D6E8}"/>
    <cellStyle name="40% - Accent4 4 9 6" xfId="18846" xr:uid="{2D1A8EFE-4235-4475-BD84-3DB9C67E1396}"/>
    <cellStyle name="40% - Accent4 5" xfId="18847" xr:uid="{B2011559-8C6C-4A02-84DE-1D4805C934C7}"/>
    <cellStyle name="40% - Accent4 5 10" xfId="18848" xr:uid="{CB2B604C-674D-463E-A0BB-FEAA8E9B87A4}"/>
    <cellStyle name="40% - Accent4 5 10 2" xfId="18849" xr:uid="{BA77D221-BCFD-4611-A19C-9032D5BEF18B}"/>
    <cellStyle name="40% - Accent4 5 10 2 2" xfId="18850" xr:uid="{EBE59321-113B-439B-A442-3E1BC8C8D5EA}"/>
    <cellStyle name="40% - Accent4 5 10 2 2 2" xfId="18851" xr:uid="{B9E0FB5E-5E64-4321-A231-C770BCC5FFA8}"/>
    <cellStyle name="40% - Accent4 5 10 2 3" xfId="18852" xr:uid="{C8ABE6D5-CAD3-430D-B710-4427ED486C15}"/>
    <cellStyle name="40% - Accent4 5 10 3" xfId="18853" xr:uid="{1DFFB1A4-F756-46ED-B5C5-04CF9B1B6752}"/>
    <cellStyle name="40% - Accent4 5 10 3 2" xfId="18854" xr:uid="{C9400782-4E03-4862-A56A-F13116CB2E8E}"/>
    <cellStyle name="40% - Accent4 5 10 3 2 2" xfId="18855" xr:uid="{904278E0-4EBC-4906-8DE7-C196BD879AB1}"/>
    <cellStyle name="40% - Accent4 5 10 3 3" xfId="18856" xr:uid="{ABD77502-B4F1-4D0C-85EC-B849B8C1DC21}"/>
    <cellStyle name="40% - Accent4 5 10 4" xfId="18857" xr:uid="{A14A13C1-AFBB-4206-9CBE-8B2968A2738F}"/>
    <cellStyle name="40% - Accent4 5 10 4 2" xfId="18858" xr:uid="{00AE2D32-45C6-43BA-B854-C5B26002D786}"/>
    <cellStyle name="40% - Accent4 5 10 4 2 2" xfId="18859" xr:uid="{ECD96C6B-CF8D-4538-9261-C9C5C4407A73}"/>
    <cellStyle name="40% - Accent4 5 10 4 3" xfId="18860" xr:uid="{588D3488-6426-4725-9DBE-DFCA289C7DE6}"/>
    <cellStyle name="40% - Accent4 5 10 5" xfId="18861" xr:uid="{D233F891-364C-4F74-A36D-DC35345B471A}"/>
    <cellStyle name="40% - Accent4 5 10 5 2" xfId="18862" xr:uid="{222243D9-6C2E-47B1-A90B-B541E8CA9F5D}"/>
    <cellStyle name="40% - Accent4 5 10 6" xfId="18863" xr:uid="{180696A5-9B25-47DB-9757-0D2F9FA8456F}"/>
    <cellStyle name="40% - Accent4 5 11" xfId="18864" xr:uid="{D2D1438D-1BA3-4640-8C09-BFE49F3FE69B}"/>
    <cellStyle name="40% - Accent4 5 11 2" xfId="18865" xr:uid="{83487CE5-5600-4595-AD63-618547884021}"/>
    <cellStyle name="40% - Accent4 5 11 2 2" xfId="18866" xr:uid="{4B5DCC44-18F3-4FA9-BD25-140F24E322F3}"/>
    <cellStyle name="40% - Accent4 5 11 3" xfId="18867" xr:uid="{379C5681-7AC5-4703-A001-CC5C155524E0}"/>
    <cellStyle name="40% - Accent4 5 12" xfId="18868" xr:uid="{1969DB06-43B1-40C2-BCA8-20B8931BF4F1}"/>
    <cellStyle name="40% - Accent4 5 12 2" xfId="18869" xr:uid="{BABBE921-E07C-4D26-8930-CD302C958C93}"/>
    <cellStyle name="40% - Accent4 5 12 2 2" xfId="18870" xr:uid="{20569CD2-54C3-42EF-A3E3-AAE24990BD34}"/>
    <cellStyle name="40% - Accent4 5 12 3" xfId="18871" xr:uid="{A328E78C-F7B7-439E-9F7F-BC919829ACC9}"/>
    <cellStyle name="40% - Accent4 5 13" xfId="18872" xr:uid="{E11D53A1-02EA-4086-95A1-B9E86CFC9A78}"/>
    <cellStyle name="40% - Accent4 5 13 2" xfId="18873" xr:uid="{4BD567E2-5794-4202-829B-AFE904658F0A}"/>
    <cellStyle name="40% - Accent4 5 13 2 2" xfId="18874" xr:uid="{7E0AC6D9-EE14-4669-884C-4CDCC6EDB29B}"/>
    <cellStyle name="40% - Accent4 5 13 3" xfId="18875" xr:uid="{834C06BC-F8E2-4623-883B-EB58B3197835}"/>
    <cellStyle name="40% - Accent4 5 14" xfId="18876" xr:uid="{544D7A20-D76F-4EF7-849E-31B366B968D3}"/>
    <cellStyle name="40% - Accent4 5 14 2" xfId="18877" xr:uid="{C0B8E8C2-4735-432A-B496-6326C6C7020A}"/>
    <cellStyle name="40% - Accent4 5 14 2 2" xfId="18878" xr:uid="{05B3ACB8-0E7B-4EA1-A048-3A5047580812}"/>
    <cellStyle name="40% - Accent4 5 14 3" xfId="18879" xr:uid="{CBCAA42F-B19E-4D79-9CE2-056B50B961D0}"/>
    <cellStyle name="40% - Accent4 5 15" xfId="18880" xr:uid="{70E3E722-30DE-4402-B4C9-A5F99F2BFC94}"/>
    <cellStyle name="40% - Accent4 5 15 2" xfId="18881" xr:uid="{86069B0E-0EDE-4959-8F26-A595AB8680E0}"/>
    <cellStyle name="40% - Accent4 5 16" xfId="18882" xr:uid="{DA3D7954-D110-4F42-B1BC-95E888B0D7A3}"/>
    <cellStyle name="40% - Accent4 5 2" xfId="18883" xr:uid="{2A143E00-3339-40BA-840A-EAD6D996F403}"/>
    <cellStyle name="40% - Accent4 5 2 2" xfId="18884" xr:uid="{C2E7E221-08DA-4CD9-938C-4F4D955BDD40}"/>
    <cellStyle name="40% - Accent4 5 2 2 2" xfId="18885" xr:uid="{9DCFF176-299E-4EE2-909C-474673EBE69F}"/>
    <cellStyle name="40% - Accent4 5 2 2 2 2" xfId="18886" xr:uid="{2127B5B2-76BA-4828-BF19-96E819ADFEF0}"/>
    <cellStyle name="40% - Accent4 5 2 2 2 2 2" xfId="18887" xr:uid="{D446CD87-384D-4A8D-9278-DA3CEEBB2222}"/>
    <cellStyle name="40% - Accent4 5 2 2 2 2 2 2" xfId="18888" xr:uid="{D79C8788-A91C-4F8B-AE24-A1C6F815ACA1}"/>
    <cellStyle name="40% - Accent4 5 2 2 2 2 3" xfId="18889" xr:uid="{AB4EABA2-C997-4F5E-950C-3C69EC6A4516}"/>
    <cellStyle name="40% - Accent4 5 2 2 2 3" xfId="18890" xr:uid="{7FE4F14D-45D0-4D1B-AD83-62A916D6B9FB}"/>
    <cellStyle name="40% - Accent4 5 2 2 2 3 2" xfId="18891" xr:uid="{BE38DD98-CA2E-4CF0-8495-04A263354560}"/>
    <cellStyle name="40% - Accent4 5 2 2 2 3 2 2" xfId="18892" xr:uid="{E24AB172-EA92-4D58-BB43-C98896C88AE6}"/>
    <cellStyle name="40% - Accent4 5 2 2 2 3 3" xfId="18893" xr:uid="{CC7949B5-A79C-4194-8FBD-DAC21BDA32BD}"/>
    <cellStyle name="40% - Accent4 5 2 2 2 4" xfId="18894" xr:uid="{252C19D8-0ABF-49E3-BA54-398BC92448B0}"/>
    <cellStyle name="40% - Accent4 5 2 2 2 4 2" xfId="18895" xr:uid="{64B23200-D2B5-446C-A292-2128E697078E}"/>
    <cellStyle name="40% - Accent4 5 2 2 2 4 2 2" xfId="18896" xr:uid="{FE812C4E-73D7-41D1-AF45-8B0CB4827BA1}"/>
    <cellStyle name="40% - Accent4 5 2 2 2 4 3" xfId="18897" xr:uid="{2A32CA3A-58C6-4B28-A833-01E8DC750912}"/>
    <cellStyle name="40% - Accent4 5 2 2 2 5" xfId="18898" xr:uid="{90086877-BF3F-4619-8515-F7852EDD1869}"/>
    <cellStyle name="40% - Accent4 5 2 2 2 5 2" xfId="18899" xr:uid="{01D67F77-6BBB-4CB7-AB33-CD37C7EF3002}"/>
    <cellStyle name="40% - Accent4 5 2 2 2 6" xfId="18900" xr:uid="{E3F6C96F-D413-4BFF-9394-E4A7F3E7BA27}"/>
    <cellStyle name="40% - Accent4 5 2 2 3" xfId="18901" xr:uid="{15F7D10C-BA5C-4DBD-97E8-EBA4368E5B6F}"/>
    <cellStyle name="40% - Accent4 5 2 2 3 2" xfId="18902" xr:uid="{5D90ED5E-63DF-4C08-90BD-CD4ABF6735EE}"/>
    <cellStyle name="40% - Accent4 5 2 2 3 2 2" xfId="18903" xr:uid="{FADB1139-4C26-4B4E-9505-6BC9A3736640}"/>
    <cellStyle name="40% - Accent4 5 2 2 3 3" xfId="18904" xr:uid="{820064F3-37FA-4E36-AE25-C6DCF4604DFB}"/>
    <cellStyle name="40% - Accent4 5 2 2 4" xfId="18905" xr:uid="{310153F5-8E6A-45F1-A11D-250F7EF348DD}"/>
    <cellStyle name="40% - Accent4 5 2 2 4 2" xfId="18906" xr:uid="{2DA85261-3219-4247-86FD-3FC0F030FBE7}"/>
    <cellStyle name="40% - Accent4 5 2 2 4 2 2" xfId="18907" xr:uid="{84F47073-E32D-4DCD-990C-A84406F44330}"/>
    <cellStyle name="40% - Accent4 5 2 2 4 3" xfId="18908" xr:uid="{36F43D58-08C5-494E-BAFF-7DA28FA0EF4E}"/>
    <cellStyle name="40% - Accent4 5 2 2 5" xfId="18909" xr:uid="{B0854C18-F649-45C7-B26A-49BE720C074C}"/>
    <cellStyle name="40% - Accent4 5 2 2 5 2" xfId="18910" xr:uid="{EAE1889B-EDD2-4008-A67A-3426B8B4A3CF}"/>
    <cellStyle name="40% - Accent4 5 2 2 5 2 2" xfId="18911" xr:uid="{2CF46005-5709-49D7-B19E-10E1C0213E7A}"/>
    <cellStyle name="40% - Accent4 5 2 2 5 3" xfId="18912" xr:uid="{2EFFEC8F-6B5E-4DDC-9CD0-4610393B9357}"/>
    <cellStyle name="40% - Accent4 5 2 2 6" xfId="18913" xr:uid="{850B7347-A3F9-41A2-9B85-4BCA2075B24C}"/>
    <cellStyle name="40% - Accent4 5 2 2 6 2" xfId="18914" xr:uid="{F34902A7-75DD-40AA-82CF-B1984A969118}"/>
    <cellStyle name="40% - Accent4 5 2 2 7" xfId="18915" xr:uid="{45B035B8-97DD-492A-ACB3-AC26AD3E5363}"/>
    <cellStyle name="40% - Accent4 5 2 3" xfId="18916" xr:uid="{A3259943-1BBB-4DB2-A5F4-6CEA66F84C9F}"/>
    <cellStyle name="40% - Accent4 5 2 3 2" xfId="18917" xr:uid="{39D66BB9-9B37-481E-8C80-C81A0DDE009E}"/>
    <cellStyle name="40% - Accent4 5 2 3 2 2" xfId="18918" xr:uid="{FA8B7B38-3FFC-4276-98A3-5466FC55B0C6}"/>
    <cellStyle name="40% - Accent4 5 2 3 2 2 2" xfId="18919" xr:uid="{CB61732B-63A7-44CE-80BD-755D1CDEFF86}"/>
    <cellStyle name="40% - Accent4 5 2 3 2 3" xfId="18920" xr:uid="{51935D96-E701-43DF-BC8B-FFFC7D67E48C}"/>
    <cellStyle name="40% - Accent4 5 2 3 3" xfId="18921" xr:uid="{0DF68E1D-5093-4C4E-A65F-AE08CBC6ABFB}"/>
    <cellStyle name="40% - Accent4 5 2 3 3 2" xfId="18922" xr:uid="{B72DC6B5-ABCA-44A7-88F5-AEB4BFC2C740}"/>
    <cellStyle name="40% - Accent4 5 2 3 3 2 2" xfId="18923" xr:uid="{0941DB4E-FEDE-4D3F-9A03-68A5ED361C4D}"/>
    <cellStyle name="40% - Accent4 5 2 3 3 3" xfId="18924" xr:uid="{4B868FB3-64A9-4FA9-BDCE-740C5A4064D4}"/>
    <cellStyle name="40% - Accent4 5 2 3 4" xfId="18925" xr:uid="{C7A92280-BDCC-4A53-AEC3-93194AF30F01}"/>
    <cellStyle name="40% - Accent4 5 2 3 4 2" xfId="18926" xr:uid="{ABADB32F-3A86-45DC-97B0-C7323BAA8555}"/>
    <cellStyle name="40% - Accent4 5 2 3 4 2 2" xfId="18927" xr:uid="{E7052923-91C8-4AF7-9DAC-390681ACBCE7}"/>
    <cellStyle name="40% - Accent4 5 2 3 4 3" xfId="18928" xr:uid="{ADDB4C9C-FBDF-45AA-9367-BF8B4714DE57}"/>
    <cellStyle name="40% - Accent4 5 2 3 5" xfId="18929" xr:uid="{1889EE92-9332-441B-B030-B5F3B8CA15D0}"/>
    <cellStyle name="40% - Accent4 5 2 3 5 2" xfId="18930" xr:uid="{096D2FDF-E320-40C5-B43C-E16BCF69FD18}"/>
    <cellStyle name="40% - Accent4 5 2 3 6" xfId="18931" xr:uid="{62603C2E-BF58-46E4-8B53-9DC43ABACE41}"/>
    <cellStyle name="40% - Accent4 5 2 4" xfId="18932" xr:uid="{9B4C9BCF-ECE4-49AA-B1E4-8F89EBFB7B8A}"/>
    <cellStyle name="40% - Accent4 5 2 4 2" xfId="18933" xr:uid="{B1FC6D89-B291-435C-867C-9B672DBB527B}"/>
    <cellStyle name="40% - Accent4 5 2 4 2 2" xfId="18934" xr:uid="{7A458AA4-78ED-46F1-8BE0-70FFFC0C077D}"/>
    <cellStyle name="40% - Accent4 5 2 4 3" xfId="18935" xr:uid="{52549E99-CFDA-4FDF-9622-7FA29353076C}"/>
    <cellStyle name="40% - Accent4 5 2 5" xfId="18936" xr:uid="{F6FB0BA4-7762-465D-9909-B8F1E6EFFF79}"/>
    <cellStyle name="40% - Accent4 5 2 5 2" xfId="18937" xr:uid="{DBA71530-E9EA-4AC7-A231-E81520EA01B9}"/>
    <cellStyle name="40% - Accent4 5 2 5 2 2" xfId="18938" xr:uid="{77FE303A-2703-49A0-A07B-63BA86F18B13}"/>
    <cellStyle name="40% - Accent4 5 2 5 3" xfId="18939" xr:uid="{C0BF0181-B89E-4AB7-BD85-30471F3F70E6}"/>
    <cellStyle name="40% - Accent4 5 2 6" xfId="18940" xr:uid="{001FE3F9-2D75-4A2D-A3E2-49A86BC9C9E7}"/>
    <cellStyle name="40% - Accent4 5 2 6 2" xfId="18941" xr:uid="{0C8072EE-08D7-4EAC-B7D3-B2BCBDB72627}"/>
    <cellStyle name="40% - Accent4 5 2 6 2 2" xfId="18942" xr:uid="{D1B5100B-B4F4-44A3-B1FA-C6A383B82844}"/>
    <cellStyle name="40% - Accent4 5 2 6 3" xfId="18943" xr:uid="{69E6DD69-1D73-4438-A32E-16057BD8C367}"/>
    <cellStyle name="40% - Accent4 5 2 7" xfId="18944" xr:uid="{9005DE53-D559-495D-B606-381370C0877D}"/>
    <cellStyle name="40% - Accent4 5 2 7 2" xfId="18945" xr:uid="{C417558C-5118-4573-8EA5-3977EF330644}"/>
    <cellStyle name="40% - Accent4 5 2 8" xfId="18946" xr:uid="{81872230-8BCC-4EA2-8ADB-AB5FC2B04361}"/>
    <cellStyle name="40% - Accent4 5 3" xfId="18947" xr:uid="{9F12FA18-6AD1-48CD-B530-327C0E414F46}"/>
    <cellStyle name="40% - Accent4 5 3 2" xfId="18948" xr:uid="{41B36D7B-AFCE-40D5-B5F4-0E86C2E5D202}"/>
    <cellStyle name="40% - Accent4 5 3 2 2" xfId="18949" xr:uid="{A7A704A3-D759-4F22-83E2-ED6F06468D25}"/>
    <cellStyle name="40% - Accent4 5 3 2 2 2" xfId="18950" xr:uid="{CBCC5F1D-B3B4-4359-A289-3E20E6308EB2}"/>
    <cellStyle name="40% - Accent4 5 3 2 2 2 2" xfId="18951" xr:uid="{A1CED0E6-3EFB-48F0-B897-B61A16433998}"/>
    <cellStyle name="40% - Accent4 5 3 2 2 2 2 2" xfId="18952" xr:uid="{9AF51844-A9E3-4FA5-B5B5-05D51A0DBA0C}"/>
    <cellStyle name="40% - Accent4 5 3 2 2 2 3" xfId="18953" xr:uid="{5BFF7BD8-DCC9-4F6C-A8BD-713F1CF37B1A}"/>
    <cellStyle name="40% - Accent4 5 3 2 2 3" xfId="18954" xr:uid="{64FC0B56-DC59-4962-B3D0-36A55E895FF5}"/>
    <cellStyle name="40% - Accent4 5 3 2 2 3 2" xfId="18955" xr:uid="{AE9DD5ED-494F-4F58-9C84-DB93571BD0F8}"/>
    <cellStyle name="40% - Accent4 5 3 2 2 3 2 2" xfId="18956" xr:uid="{44A83CAB-AF36-4BB0-8AD7-5F12FE9B396B}"/>
    <cellStyle name="40% - Accent4 5 3 2 2 3 3" xfId="18957" xr:uid="{28C41121-354E-4AC3-9627-ECF074F8D68B}"/>
    <cellStyle name="40% - Accent4 5 3 2 2 4" xfId="18958" xr:uid="{74383676-BE18-4AC5-9737-4D194D13BEF8}"/>
    <cellStyle name="40% - Accent4 5 3 2 2 4 2" xfId="18959" xr:uid="{BB38D087-ABEE-4F82-9525-71697E74D1ED}"/>
    <cellStyle name="40% - Accent4 5 3 2 2 4 2 2" xfId="18960" xr:uid="{D46F53AB-6182-46EC-8F23-34391A44D418}"/>
    <cellStyle name="40% - Accent4 5 3 2 2 4 3" xfId="18961" xr:uid="{077D3D98-791A-42E2-883E-CD53DF4D870F}"/>
    <cellStyle name="40% - Accent4 5 3 2 2 5" xfId="18962" xr:uid="{122E4409-280E-4CA4-9404-FFFD333D0E4D}"/>
    <cellStyle name="40% - Accent4 5 3 2 2 5 2" xfId="18963" xr:uid="{DEA77C58-94E5-4AE5-A836-331BBA34C9BF}"/>
    <cellStyle name="40% - Accent4 5 3 2 2 6" xfId="18964" xr:uid="{DED8613D-9061-4A1C-8770-A564759BEAB2}"/>
    <cellStyle name="40% - Accent4 5 3 2 3" xfId="18965" xr:uid="{C6651A34-C113-4496-9508-01916200CB84}"/>
    <cellStyle name="40% - Accent4 5 3 2 3 2" xfId="18966" xr:uid="{681372CE-9049-4080-94B7-1A0D0049A3A2}"/>
    <cellStyle name="40% - Accent4 5 3 2 3 2 2" xfId="18967" xr:uid="{8FA18F4E-8F19-49FA-A03D-4F5DB728C48A}"/>
    <cellStyle name="40% - Accent4 5 3 2 3 3" xfId="18968" xr:uid="{4B33C579-D1CE-4DB5-BF63-A6321A1C83CC}"/>
    <cellStyle name="40% - Accent4 5 3 2 4" xfId="18969" xr:uid="{0C001392-F978-4FB8-A4BA-907164D7553A}"/>
    <cellStyle name="40% - Accent4 5 3 2 4 2" xfId="18970" xr:uid="{784B505B-1FE2-46B7-9C00-E60E4A43B5DD}"/>
    <cellStyle name="40% - Accent4 5 3 2 4 2 2" xfId="18971" xr:uid="{ADD16FD7-4382-4CE7-8C47-19956CCFCBAE}"/>
    <cellStyle name="40% - Accent4 5 3 2 4 3" xfId="18972" xr:uid="{7A44419E-1617-44FA-A833-EB5B5D71028A}"/>
    <cellStyle name="40% - Accent4 5 3 2 5" xfId="18973" xr:uid="{C104E40C-A05F-4495-B7C6-AF3E3513B2FD}"/>
    <cellStyle name="40% - Accent4 5 3 2 5 2" xfId="18974" xr:uid="{D73DE60F-1E5F-4858-BF07-3C27A46FA4CF}"/>
    <cellStyle name="40% - Accent4 5 3 2 5 2 2" xfId="18975" xr:uid="{B79F4B47-0D30-4060-B52E-7B14FA304FD2}"/>
    <cellStyle name="40% - Accent4 5 3 2 5 3" xfId="18976" xr:uid="{F0682600-A1BE-4385-BCC3-FF0E5BC234E6}"/>
    <cellStyle name="40% - Accent4 5 3 2 6" xfId="18977" xr:uid="{638BDE42-5FFD-43A6-A9D1-C06392BD0351}"/>
    <cellStyle name="40% - Accent4 5 3 2 6 2" xfId="18978" xr:uid="{D9C23429-83C1-48D8-AE14-9BAB0553383D}"/>
    <cellStyle name="40% - Accent4 5 3 2 7" xfId="18979" xr:uid="{483A3CDD-8A4A-4BD5-A54D-005799635DDD}"/>
    <cellStyle name="40% - Accent4 5 3 3" xfId="18980" xr:uid="{327A6D98-BC89-40F3-A51A-6BE91CDD73B2}"/>
    <cellStyle name="40% - Accent4 5 3 3 2" xfId="18981" xr:uid="{20E7155F-18CB-4C25-9E40-88C52DAF40A3}"/>
    <cellStyle name="40% - Accent4 5 3 3 2 2" xfId="18982" xr:uid="{37A2D6A3-5DCB-41F6-A729-28B468E69FDB}"/>
    <cellStyle name="40% - Accent4 5 3 3 2 2 2" xfId="18983" xr:uid="{D42D17C5-EF8D-4FE6-8E7D-4B7F84B27646}"/>
    <cellStyle name="40% - Accent4 5 3 3 2 3" xfId="18984" xr:uid="{B7544A64-23E8-4E89-97C6-027918CA1027}"/>
    <cellStyle name="40% - Accent4 5 3 3 3" xfId="18985" xr:uid="{674ACA11-1FF2-4ACE-887D-1E228D1C4D41}"/>
    <cellStyle name="40% - Accent4 5 3 3 3 2" xfId="18986" xr:uid="{E56457EF-351C-4E3C-B3D9-FEA8E037A1F6}"/>
    <cellStyle name="40% - Accent4 5 3 3 3 2 2" xfId="18987" xr:uid="{78E45A1B-E0BD-4B3E-B54F-177D1F4FEF65}"/>
    <cellStyle name="40% - Accent4 5 3 3 3 3" xfId="18988" xr:uid="{FA0AD9A8-4C64-4E09-AA89-F4DD25BBFC01}"/>
    <cellStyle name="40% - Accent4 5 3 3 4" xfId="18989" xr:uid="{EDC7B102-CD00-4ED0-BB96-FE368EECDEFC}"/>
    <cellStyle name="40% - Accent4 5 3 3 4 2" xfId="18990" xr:uid="{FCC21128-4EFF-4062-8D99-FF7C54A7F329}"/>
    <cellStyle name="40% - Accent4 5 3 3 4 2 2" xfId="18991" xr:uid="{0E4CDA8C-B74F-4402-93FF-3188D0673679}"/>
    <cellStyle name="40% - Accent4 5 3 3 4 3" xfId="18992" xr:uid="{FF7051A4-AEBB-44A8-A5D2-515B5781F3D8}"/>
    <cellStyle name="40% - Accent4 5 3 3 5" xfId="18993" xr:uid="{E7BE6EB5-3FA7-4FFE-89A9-7B80A719EB8D}"/>
    <cellStyle name="40% - Accent4 5 3 3 5 2" xfId="18994" xr:uid="{9B02B140-93A0-40A9-BF65-A378FDCFAC6D}"/>
    <cellStyle name="40% - Accent4 5 3 3 6" xfId="18995" xr:uid="{CF6CBB4F-F7DD-4628-846B-EE401216612F}"/>
    <cellStyle name="40% - Accent4 5 3 4" xfId="18996" xr:uid="{B345625F-C045-4E7F-9B73-F92502146915}"/>
    <cellStyle name="40% - Accent4 5 3 4 2" xfId="18997" xr:uid="{DC9C5D46-70F6-40FC-A075-45CC2CB65E81}"/>
    <cellStyle name="40% - Accent4 5 3 4 2 2" xfId="18998" xr:uid="{10C694E8-353E-4C88-B0BF-EF83F34C5093}"/>
    <cellStyle name="40% - Accent4 5 3 4 3" xfId="18999" xr:uid="{A509ABB4-C282-4B89-85A4-4A90B6FB0B73}"/>
    <cellStyle name="40% - Accent4 5 3 5" xfId="19000" xr:uid="{F6E1A240-926E-4D91-966F-DEE6BAC4F00D}"/>
    <cellStyle name="40% - Accent4 5 3 5 2" xfId="19001" xr:uid="{D3B43F61-7284-46CE-BC9D-2F4B6028F197}"/>
    <cellStyle name="40% - Accent4 5 3 5 2 2" xfId="19002" xr:uid="{1C761F1E-87C7-44F7-B6A8-7656273E831D}"/>
    <cellStyle name="40% - Accent4 5 3 5 3" xfId="19003" xr:uid="{49F01A47-D998-4091-B7E5-92AF9F392DCE}"/>
    <cellStyle name="40% - Accent4 5 3 6" xfId="19004" xr:uid="{733D8A42-8384-4B2A-8FFD-EA964EBAB527}"/>
    <cellStyle name="40% - Accent4 5 3 6 2" xfId="19005" xr:uid="{D33B6A5F-1C70-474D-95B0-12B966A6AF16}"/>
    <cellStyle name="40% - Accent4 5 3 6 2 2" xfId="19006" xr:uid="{9B5BBB55-647A-4C75-972E-E398FD197C03}"/>
    <cellStyle name="40% - Accent4 5 3 6 3" xfId="19007" xr:uid="{0FDB7873-B325-4503-B2CF-BACA453DE37D}"/>
    <cellStyle name="40% - Accent4 5 3 7" xfId="19008" xr:uid="{83889A46-A72C-4274-88B6-9903C0EC5E8A}"/>
    <cellStyle name="40% - Accent4 5 3 7 2" xfId="19009" xr:uid="{0328851F-779D-4B42-BA42-61710B5D13E4}"/>
    <cellStyle name="40% - Accent4 5 3 8" xfId="19010" xr:uid="{48720C06-B240-455C-8C70-866323326FA2}"/>
    <cellStyle name="40% - Accent4 5 4" xfId="19011" xr:uid="{7486736B-3AD5-41DF-A8AD-D166FED3ECD9}"/>
    <cellStyle name="40% - Accent4 5 4 2" xfId="19012" xr:uid="{6FD9DC30-2D9D-46FA-9D61-47AFD54D6000}"/>
    <cellStyle name="40% - Accent4 5 4 2 2" xfId="19013" xr:uid="{A35B423C-E8BC-403C-8B95-71D30A2C208C}"/>
    <cellStyle name="40% - Accent4 5 4 2 2 2" xfId="19014" xr:uid="{1A724AF1-435C-42AD-8085-4A36CC98AF10}"/>
    <cellStyle name="40% - Accent4 5 4 2 2 2 2" xfId="19015" xr:uid="{6B59F72E-4DFE-41AF-B0DF-03EA4D755CB7}"/>
    <cellStyle name="40% - Accent4 5 4 2 2 3" xfId="19016" xr:uid="{1A825924-B7A7-4FF0-83F0-C2285B7A67AB}"/>
    <cellStyle name="40% - Accent4 5 4 2 3" xfId="19017" xr:uid="{B15DFE79-DC68-45AD-A50B-7044E66294B1}"/>
    <cellStyle name="40% - Accent4 5 4 2 3 2" xfId="19018" xr:uid="{883EF50F-3D9B-455A-99EE-C8B0AB2887BB}"/>
    <cellStyle name="40% - Accent4 5 4 2 3 2 2" xfId="19019" xr:uid="{56AB0AC5-B0D9-47DA-A900-8551BB814C5D}"/>
    <cellStyle name="40% - Accent4 5 4 2 3 3" xfId="19020" xr:uid="{5B65CA13-DBE0-4E8F-ABD6-7071DE2AE4E0}"/>
    <cellStyle name="40% - Accent4 5 4 2 4" xfId="19021" xr:uid="{14C76484-933A-4A65-93A1-062C21958620}"/>
    <cellStyle name="40% - Accent4 5 4 2 4 2" xfId="19022" xr:uid="{B26E70E6-E173-4D3E-B167-91F90A15F5FD}"/>
    <cellStyle name="40% - Accent4 5 4 2 4 2 2" xfId="19023" xr:uid="{B59D922E-C3BE-4EA8-8E34-27168EE0DA0D}"/>
    <cellStyle name="40% - Accent4 5 4 2 4 3" xfId="19024" xr:uid="{ABCEA3CA-C4FF-470D-A8F2-5CE21ED249D5}"/>
    <cellStyle name="40% - Accent4 5 4 2 5" xfId="19025" xr:uid="{5263F73F-F5F7-4655-BBEB-E62FEA9A49AB}"/>
    <cellStyle name="40% - Accent4 5 4 2 5 2" xfId="19026" xr:uid="{DC2714F3-0A03-4B9E-82E7-95C375BF41B2}"/>
    <cellStyle name="40% - Accent4 5 4 2 6" xfId="19027" xr:uid="{FD13992E-7DE3-4771-AFF5-C1D21EA9EBB7}"/>
    <cellStyle name="40% - Accent4 5 4 3" xfId="19028" xr:uid="{CC5CDE82-8463-4342-A076-DB54493C4BE2}"/>
    <cellStyle name="40% - Accent4 5 4 3 2" xfId="19029" xr:uid="{381DBB83-0FE1-4BEC-823D-B221C2E1C70A}"/>
    <cellStyle name="40% - Accent4 5 4 3 2 2" xfId="19030" xr:uid="{D5BC8A25-92FA-425E-8E0E-37F2F97EA9CB}"/>
    <cellStyle name="40% - Accent4 5 4 3 3" xfId="19031" xr:uid="{D0B3F19C-9FBD-4AD4-A924-52C1B01B086A}"/>
    <cellStyle name="40% - Accent4 5 4 4" xfId="19032" xr:uid="{C0837217-3AD4-4B75-8FCE-183DF6695067}"/>
    <cellStyle name="40% - Accent4 5 4 4 2" xfId="19033" xr:uid="{BA0ADF33-B58D-492B-B55A-C925918836B4}"/>
    <cellStyle name="40% - Accent4 5 4 4 2 2" xfId="19034" xr:uid="{D78790BC-7B66-42F1-9968-1847908715ED}"/>
    <cellStyle name="40% - Accent4 5 4 4 3" xfId="19035" xr:uid="{03FBD99C-07A2-4728-B3B3-134BBCBA9EE1}"/>
    <cellStyle name="40% - Accent4 5 4 5" xfId="19036" xr:uid="{AC70EFC6-57C4-4919-A98D-32B6B147B728}"/>
    <cellStyle name="40% - Accent4 5 4 5 2" xfId="19037" xr:uid="{47FD5D82-5C46-42FF-B557-DFE48B620868}"/>
    <cellStyle name="40% - Accent4 5 4 5 2 2" xfId="19038" xr:uid="{914C0E55-FE10-4EDF-B410-436400F57145}"/>
    <cellStyle name="40% - Accent4 5 4 5 3" xfId="19039" xr:uid="{A81FEBE9-D995-4E52-8AAD-A4C413C7423F}"/>
    <cellStyle name="40% - Accent4 5 4 6" xfId="19040" xr:uid="{AD839D42-892B-494B-BB22-D05C1043177C}"/>
    <cellStyle name="40% - Accent4 5 4 6 2" xfId="19041" xr:uid="{5E58EFA2-79CC-45B6-BD80-258675707668}"/>
    <cellStyle name="40% - Accent4 5 4 7" xfId="19042" xr:uid="{322D6797-82DF-4DED-8A90-277DA0ABCA63}"/>
    <cellStyle name="40% - Accent4 5 5" xfId="19043" xr:uid="{783A1761-FCD0-4266-91F1-E088563FFCB9}"/>
    <cellStyle name="40% - Accent4 5 5 2" xfId="19044" xr:uid="{F536EBFA-9A8D-4DF2-9C0D-BDEE4D2AF420}"/>
    <cellStyle name="40% - Accent4 5 5 2 2" xfId="19045" xr:uid="{8E732F99-1496-4C9B-80E4-3AC9E11D4CD0}"/>
    <cellStyle name="40% - Accent4 5 5 2 2 2" xfId="19046" xr:uid="{301461C5-6BC3-4369-BB69-A34FD464E9E6}"/>
    <cellStyle name="40% - Accent4 5 5 2 2 2 2" xfId="19047" xr:uid="{7AAFAC44-7F43-4B98-A422-2406409A376A}"/>
    <cellStyle name="40% - Accent4 5 5 2 2 3" xfId="19048" xr:uid="{231802A3-9015-4DA0-97FA-D3354E82FE94}"/>
    <cellStyle name="40% - Accent4 5 5 2 3" xfId="19049" xr:uid="{EBC16070-FA3F-461A-8265-7B1619208A5F}"/>
    <cellStyle name="40% - Accent4 5 5 2 3 2" xfId="19050" xr:uid="{12D7583F-D12C-45F1-9C48-4A730FD5B0FB}"/>
    <cellStyle name="40% - Accent4 5 5 2 3 2 2" xfId="19051" xr:uid="{853FB2D9-1394-4267-8BA4-9ACBFD1AABE8}"/>
    <cellStyle name="40% - Accent4 5 5 2 3 3" xfId="19052" xr:uid="{1E496DAD-1EC5-4128-AC8B-1F7A9C2B03E6}"/>
    <cellStyle name="40% - Accent4 5 5 2 4" xfId="19053" xr:uid="{C329FDDA-18DA-44D0-8243-03A9576872D1}"/>
    <cellStyle name="40% - Accent4 5 5 2 4 2" xfId="19054" xr:uid="{C0CB1723-92C0-41A5-B48A-C831D7AF1777}"/>
    <cellStyle name="40% - Accent4 5 5 2 4 2 2" xfId="19055" xr:uid="{793B788B-36B6-414F-B1E2-9A8F998F1D2E}"/>
    <cellStyle name="40% - Accent4 5 5 2 4 3" xfId="19056" xr:uid="{529713C9-1B82-4311-A853-86AF30BBB021}"/>
    <cellStyle name="40% - Accent4 5 5 2 5" xfId="19057" xr:uid="{B403C159-FE8D-42F2-9DE5-5C34A5B78D2D}"/>
    <cellStyle name="40% - Accent4 5 5 2 5 2" xfId="19058" xr:uid="{296994C3-D141-4076-9941-48E398503863}"/>
    <cellStyle name="40% - Accent4 5 5 2 6" xfId="19059" xr:uid="{9DDAB3AA-E3D7-454E-AF68-0A7DED994B3B}"/>
    <cellStyle name="40% - Accent4 5 5 3" xfId="19060" xr:uid="{8E200CF8-FBFA-4562-B08D-6542A000F387}"/>
    <cellStyle name="40% - Accent4 5 5 3 2" xfId="19061" xr:uid="{F98960D4-9973-4CA9-BCBC-3BDFA53F0F89}"/>
    <cellStyle name="40% - Accent4 5 5 3 2 2" xfId="19062" xr:uid="{56864652-F764-4345-88C1-7B92D5AC0266}"/>
    <cellStyle name="40% - Accent4 5 5 3 3" xfId="19063" xr:uid="{5038E492-E850-41B5-92BA-D4318448296A}"/>
    <cellStyle name="40% - Accent4 5 5 4" xfId="19064" xr:uid="{E72CB4B8-870C-423E-8084-5F8972F5CAA5}"/>
    <cellStyle name="40% - Accent4 5 5 4 2" xfId="19065" xr:uid="{08892F67-D291-4D00-BA12-9A21FC4AFF5D}"/>
    <cellStyle name="40% - Accent4 5 5 4 2 2" xfId="19066" xr:uid="{A11881D4-D84F-4C31-8A23-C26F49863A18}"/>
    <cellStyle name="40% - Accent4 5 5 4 3" xfId="19067" xr:uid="{06AD90C2-4B89-438A-90AF-A97BCE7A0405}"/>
    <cellStyle name="40% - Accent4 5 5 5" xfId="19068" xr:uid="{032DE6CB-BA46-4309-AD77-739AF4139699}"/>
    <cellStyle name="40% - Accent4 5 5 5 2" xfId="19069" xr:uid="{50305FC2-B390-4AB3-B903-C1CAC8155F0C}"/>
    <cellStyle name="40% - Accent4 5 5 5 2 2" xfId="19070" xr:uid="{B8DFFE72-015F-4EBD-873E-F9A6818E59CC}"/>
    <cellStyle name="40% - Accent4 5 5 5 3" xfId="19071" xr:uid="{78EB1676-6F68-4B4B-A137-F0DB524A1B37}"/>
    <cellStyle name="40% - Accent4 5 5 6" xfId="19072" xr:uid="{ADF73ACC-894F-4853-8186-95C90BF16BD3}"/>
    <cellStyle name="40% - Accent4 5 5 6 2" xfId="19073" xr:uid="{CABAB345-2BA2-4EE9-BB78-444C3E9DF208}"/>
    <cellStyle name="40% - Accent4 5 5 7" xfId="19074" xr:uid="{E169AF67-569F-4352-8F8A-4551120A748A}"/>
    <cellStyle name="40% - Accent4 5 6" xfId="19075" xr:uid="{F394E93B-6807-4505-B1DC-0B11232589C4}"/>
    <cellStyle name="40% - Accent4 5 6 2" xfId="19076" xr:uid="{0044D647-05CC-42E7-AACC-B85C96A12482}"/>
    <cellStyle name="40% - Accent4 5 6 2 2" xfId="19077" xr:uid="{69394FB7-1B7C-4356-A0C0-E71639F377D5}"/>
    <cellStyle name="40% - Accent4 5 6 2 2 2" xfId="19078" xr:uid="{BFED3FF7-773D-4F22-A3A6-EC4D21D84609}"/>
    <cellStyle name="40% - Accent4 5 6 2 3" xfId="19079" xr:uid="{71AAA0AD-05D6-4D5F-908A-20ECEAAC5762}"/>
    <cellStyle name="40% - Accent4 5 6 3" xfId="19080" xr:uid="{E3C66B0C-B725-4740-965D-46B147B8867C}"/>
    <cellStyle name="40% - Accent4 5 6 3 2" xfId="19081" xr:uid="{1874F27A-1981-4D76-89A9-EA883E56FA81}"/>
    <cellStyle name="40% - Accent4 5 6 3 2 2" xfId="19082" xr:uid="{B06E6345-DD3F-403F-95B3-DA84CF2751D1}"/>
    <cellStyle name="40% - Accent4 5 6 3 3" xfId="19083" xr:uid="{0A9A9192-5875-4AD7-9FA1-11953EB2D40E}"/>
    <cellStyle name="40% - Accent4 5 6 4" xfId="19084" xr:uid="{07C7CB08-581A-4F6D-B1A3-D63184D400CB}"/>
    <cellStyle name="40% - Accent4 5 6 4 2" xfId="19085" xr:uid="{1035DF2C-28C8-4D30-B329-B77B6E6AA901}"/>
    <cellStyle name="40% - Accent4 5 6 4 2 2" xfId="19086" xr:uid="{42B1E538-C0B5-4BC8-B43F-4D7DAF3A4E13}"/>
    <cellStyle name="40% - Accent4 5 6 4 3" xfId="19087" xr:uid="{8D44CB42-5681-41F4-8F77-30D61691F469}"/>
    <cellStyle name="40% - Accent4 5 6 5" xfId="19088" xr:uid="{8B1E5AD1-E26E-46B9-B2ED-0DB3A2BC6F38}"/>
    <cellStyle name="40% - Accent4 5 6 5 2" xfId="19089" xr:uid="{DB7651B3-B06E-4CD2-A4CF-6CBF9E0F59B6}"/>
    <cellStyle name="40% - Accent4 5 6 6" xfId="19090" xr:uid="{18CEF9FF-5255-4B17-AA78-4CFFC55198AF}"/>
    <cellStyle name="40% - Accent4 5 7" xfId="19091" xr:uid="{E2C58941-6C96-4138-A6B6-A454CB629EFB}"/>
    <cellStyle name="40% - Accent4 5 7 2" xfId="19092" xr:uid="{2C4999CF-1C74-4588-8C7B-179042AD1DF7}"/>
    <cellStyle name="40% - Accent4 5 7 2 2" xfId="19093" xr:uid="{FE9ED589-6F46-4680-B080-98FD834D6B4E}"/>
    <cellStyle name="40% - Accent4 5 7 2 2 2" xfId="19094" xr:uid="{A927D23E-76EA-46EE-BAA1-489A2797871B}"/>
    <cellStyle name="40% - Accent4 5 7 2 3" xfId="19095" xr:uid="{62BFE71C-89B7-4794-8F8A-513F20D0140A}"/>
    <cellStyle name="40% - Accent4 5 7 3" xfId="19096" xr:uid="{F9691908-76FF-4D7F-91D8-3C57F5EC07AE}"/>
    <cellStyle name="40% - Accent4 5 7 3 2" xfId="19097" xr:uid="{76D76DE2-44D6-4B22-BAAC-039248D5446A}"/>
    <cellStyle name="40% - Accent4 5 7 3 2 2" xfId="19098" xr:uid="{48CECC83-21AF-4C74-A4EC-8062221F372A}"/>
    <cellStyle name="40% - Accent4 5 7 3 3" xfId="19099" xr:uid="{8EDD071C-8494-4DF7-8D2D-248F25211EF0}"/>
    <cellStyle name="40% - Accent4 5 7 4" xfId="19100" xr:uid="{C9E9555B-DFC3-48EA-B6C7-F535560265AC}"/>
    <cellStyle name="40% - Accent4 5 7 4 2" xfId="19101" xr:uid="{441E2E84-EFCD-43BF-BFF8-64E6914222E6}"/>
    <cellStyle name="40% - Accent4 5 7 4 2 2" xfId="19102" xr:uid="{DE5155B0-1498-4163-AD08-94BF663F604D}"/>
    <cellStyle name="40% - Accent4 5 7 4 3" xfId="19103" xr:uid="{9EFBF9C6-F939-46F6-BC73-747C16F42367}"/>
    <cellStyle name="40% - Accent4 5 7 5" xfId="19104" xr:uid="{165D8C2D-26CC-45E3-ADAF-E9CAF9C94F23}"/>
    <cellStyle name="40% - Accent4 5 7 5 2" xfId="19105" xr:uid="{537C9E1A-FACB-4594-809C-9D5832D14E91}"/>
    <cellStyle name="40% - Accent4 5 7 6" xfId="19106" xr:uid="{728EC700-945B-4F55-93CB-A838EF2F092F}"/>
    <cellStyle name="40% - Accent4 5 8" xfId="19107" xr:uid="{2970E69A-C9AB-4F87-ADD0-51986B598171}"/>
    <cellStyle name="40% - Accent4 5 8 2" xfId="19108" xr:uid="{7AC9B231-13F5-4EE4-B8C8-38F3EFC54DE4}"/>
    <cellStyle name="40% - Accent4 5 8 2 2" xfId="19109" xr:uid="{20DF93C6-B25C-432C-8661-C1D58C784D6D}"/>
    <cellStyle name="40% - Accent4 5 8 2 2 2" xfId="19110" xr:uid="{5151E38F-0BD5-4C83-94FA-7D5B41912DD4}"/>
    <cellStyle name="40% - Accent4 5 8 2 3" xfId="19111" xr:uid="{6CFED6AC-2D71-44D2-924E-4E3FC19D0DDE}"/>
    <cellStyle name="40% - Accent4 5 8 3" xfId="19112" xr:uid="{D8DE80F0-77E0-4DFA-9769-42F5F649127E}"/>
    <cellStyle name="40% - Accent4 5 8 3 2" xfId="19113" xr:uid="{9AEA5321-C65D-4AB5-BABE-93CD2159F160}"/>
    <cellStyle name="40% - Accent4 5 8 3 2 2" xfId="19114" xr:uid="{C9BD97F3-E7D3-49F4-AB03-4BA2F97955E8}"/>
    <cellStyle name="40% - Accent4 5 8 3 3" xfId="19115" xr:uid="{29530C57-9D2A-4AD5-9C85-91841E90B73E}"/>
    <cellStyle name="40% - Accent4 5 8 4" xfId="19116" xr:uid="{21A73DA1-C778-4760-BDFB-72968157F163}"/>
    <cellStyle name="40% - Accent4 5 8 4 2" xfId="19117" xr:uid="{C6A5AC17-DFB2-47D5-94F4-BD7E4818483F}"/>
    <cellStyle name="40% - Accent4 5 8 4 2 2" xfId="19118" xr:uid="{70864356-D489-41D3-824A-CD1A785932D8}"/>
    <cellStyle name="40% - Accent4 5 8 4 3" xfId="19119" xr:uid="{435D83A5-DFD0-45C9-ACE0-BD2D809BE9F2}"/>
    <cellStyle name="40% - Accent4 5 8 5" xfId="19120" xr:uid="{5A0C1340-997D-42ED-886F-A282EABA5B01}"/>
    <cellStyle name="40% - Accent4 5 8 5 2" xfId="19121" xr:uid="{9E2A8238-1262-4166-A575-FF1F9BE537FB}"/>
    <cellStyle name="40% - Accent4 5 8 6" xfId="19122" xr:uid="{B372BA62-3C8E-4AE7-8AA6-D2C37D322B19}"/>
    <cellStyle name="40% - Accent4 5 9" xfId="19123" xr:uid="{0F0B21AA-3C43-4961-B86A-53ECFAA380B5}"/>
    <cellStyle name="40% - Accent4 5 9 2" xfId="19124" xr:uid="{7C228FB5-47C8-428C-8975-0FF72FD32B1F}"/>
    <cellStyle name="40% - Accent4 5 9 2 2" xfId="19125" xr:uid="{5D8FECDC-E5A9-48DA-8BCE-BA6382FC8532}"/>
    <cellStyle name="40% - Accent4 5 9 2 2 2" xfId="19126" xr:uid="{47842C27-1CFD-45ED-B3A3-0C644C0A194C}"/>
    <cellStyle name="40% - Accent4 5 9 2 3" xfId="19127" xr:uid="{676CEB3D-670C-4FE2-8287-A295697A1F72}"/>
    <cellStyle name="40% - Accent4 5 9 3" xfId="19128" xr:uid="{71F49B47-D1FB-4D10-B126-F722F00FF72B}"/>
    <cellStyle name="40% - Accent4 5 9 3 2" xfId="19129" xr:uid="{6DD31F13-28EF-44F6-A165-39B8E93E3C5C}"/>
    <cellStyle name="40% - Accent4 5 9 3 2 2" xfId="19130" xr:uid="{2C18C0BA-017F-425B-A4FB-7266D343B3FA}"/>
    <cellStyle name="40% - Accent4 5 9 3 3" xfId="19131" xr:uid="{A9DFC3AC-FFE2-4E7B-B585-1B5A86C5F30E}"/>
    <cellStyle name="40% - Accent4 5 9 4" xfId="19132" xr:uid="{3EE579D9-4429-4432-9840-7A9DC284E04F}"/>
    <cellStyle name="40% - Accent4 5 9 4 2" xfId="19133" xr:uid="{346ED68A-3810-49E0-AB62-B662F5E90498}"/>
    <cellStyle name="40% - Accent4 5 9 4 2 2" xfId="19134" xr:uid="{D6774DD9-0898-42B9-9945-70849DCC97A3}"/>
    <cellStyle name="40% - Accent4 5 9 4 3" xfId="19135" xr:uid="{06259713-168E-438D-982F-2ED1352DF355}"/>
    <cellStyle name="40% - Accent4 5 9 5" xfId="19136" xr:uid="{87565020-3D9E-44EF-9B87-F371BEFDD3AB}"/>
    <cellStyle name="40% - Accent4 5 9 5 2" xfId="19137" xr:uid="{B9FF75B6-6324-469C-9B95-0F913B3D0827}"/>
    <cellStyle name="40% - Accent4 5 9 6" xfId="19138" xr:uid="{1F51F89C-138B-4A92-BF90-2E98690B3C65}"/>
    <cellStyle name="40% - Accent4 6" xfId="19139" xr:uid="{59D8DB70-3A4B-47D6-BAEE-092F6C1D650C}"/>
    <cellStyle name="40% - Accent4 6 10" xfId="19140" xr:uid="{95595C9D-3B57-489D-BD2C-F5BB6DB36745}"/>
    <cellStyle name="40% - Accent4 6 10 2" xfId="19141" xr:uid="{7D8F0D2E-F946-4C22-8A0B-DE68AB47EF8E}"/>
    <cellStyle name="40% - Accent4 6 10 2 2" xfId="19142" xr:uid="{A4574F6E-4D53-4456-9F5B-3D739E461FE3}"/>
    <cellStyle name="40% - Accent4 6 10 2 2 2" xfId="19143" xr:uid="{391FFEF9-8D01-41EF-A91B-E99FFC7C27B6}"/>
    <cellStyle name="40% - Accent4 6 10 2 3" xfId="19144" xr:uid="{853B0746-7894-42B0-89D6-986140482B8D}"/>
    <cellStyle name="40% - Accent4 6 10 3" xfId="19145" xr:uid="{C68E2B8C-3D3F-4840-9393-70A8DAA3EAAB}"/>
    <cellStyle name="40% - Accent4 6 10 3 2" xfId="19146" xr:uid="{FD0F942F-8D2B-4CF7-B6A8-88D6F630914B}"/>
    <cellStyle name="40% - Accent4 6 10 3 2 2" xfId="19147" xr:uid="{BDF1A943-029E-4A1C-9EC3-FBA8EA83CC65}"/>
    <cellStyle name="40% - Accent4 6 10 3 3" xfId="19148" xr:uid="{30889D19-892C-4B8D-B2C9-7CF9282CC7D5}"/>
    <cellStyle name="40% - Accent4 6 10 4" xfId="19149" xr:uid="{EBBB1284-57BB-4B64-8829-87C8045A68B3}"/>
    <cellStyle name="40% - Accent4 6 10 4 2" xfId="19150" xr:uid="{3CC7FEAF-0D59-4880-AFEA-C59948C5AEC0}"/>
    <cellStyle name="40% - Accent4 6 10 4 2 2" xfId="19151" xr:uid="{B843E102-50B1-42FA-904A-7CB5411FD5FD}"/>
    <cellStyle name="40% - Accent4 6 10 4 3" xfId="19152" xr:uid="{85422119-1638-43AD-8794-C34B5BFD2FDA}"/>
    <cellStyle name="40% - Accent4 6 10 5" xfId="19153" xr:uid="{306F52A0-F3B2-48FE-85B4-D4CEC23F6B42}"/>
    <cellStyle name="40% - Accent4 6 10 5 2" xfId="19154" xr:uid="{7B1FC7EF-8A51-4551-8274-49FB29593062}"/>
    <cellStyle name="40% - Accent4 6 10 6" xfId="19155" xr:uid="{327770F3-D537-4B3D-BF57-CACAB6B1C379}"/>
    <cellStyle name="40% - Accent4 6 11" xfId="19156" xr:uid="{3BC621AE-AB35-4C92-8A69-C6E81C38E1B8}"/>
    <cellStyle name="40% - Accent4 6 11 2" xfId="19157" xr:uid="{88C1D109-7F3A-4CEF-9413-8506C165DA9F}"/>
    <cellStyle name="40% - Accent4 6 11 2 2" xfId="19158" xr:uid="{8A03FD9B-47E3-4B76-98B1-C03317AC17C9}"/>
    <cellStyle name="40% - Accent4 6 11 3" xfId="19159" xr:uid="{D7641A3F-C2B3-4A3A-AB64-E0DA8DF683C2}"/>
    <cellStyle name="40% - Accent4 6 12" xfId="19160" xr:uid="{EE545FD4-0716-4A48-AF56-4C190C35B110}"/>
    <cellStyle name="40% - Accent4 6 12 2" xfId="19161" xr:uid="{8A421763-5CD1-4BCD-A786-48FBA9532EFD}"/>
    <cellStyle name="40% - Accent4 6 12 2 2" xfId="19162" xr:uid="{1110E836-29ED-4E8A-AEDF-5EDEE22D2478}"/>
    <cellStyle name="40% - Accent4 6 12 3" xfId="19163" xr:uid="{1FD9CF45-C2FD-417D-A638-C90F4ED70B24}"/>
    <cellStyle name="40% - Accent4 6 13" xfId="19164" xr:uid="{C57FDCBB-292A-4DF5-A0E1-AE4B8AED8EB4}"/>
    <cellStyle name="40% - Accent4 6 13 2" xfId="19165" xr:uid="{6BE886B6-FEE2-4137-A0E8-9F6E2DE3C161}"/>
    <cellStyle name="40% - Accent4 6 13 2 2" xfId="19166" xr:uid="{DF0F906C-6720-4D2F-A0E0-39340DEC1825}"/>
    <cellStyle name="40% - Accent4 6 13 3" xfId="19167" xr:uid="{395ACA81-0CC5-4DF2-AA48-9F1E1A87487F}"/>
    <cellStyle name="40% - Accent4 6 14" xfId="19168" xr:uid="{7F492F25-13DB-47FE-BF76-6741858EFE3D}"/>
    <cellStyle name="40% - Accent4 6 14 2" xfId="19169" xr:uid="{AFFC01E7-5577-48DE-928E-21A53D62DF20}"/>
    <cellStyle name="40% - Accent4 6 14 2 2" xfId="19170" xr:uid="{2C7C93F5-C314-46EA-9179-1130AA30F8E6}"/>
    <cellStyle name="40% - Accent4 6 14 3" xfId="19171" xr:uid="{BB9F8119-FB4A-4BEB-9222-4AC8D337E44C}"/>
    <cellStyle name="40% - Accent4 6 15" xfId="19172" xr:uid="{791FA611-E471-4759-A2FC-B1F576760B3C}"/>
    <cellStyle name="40% - Accent4 6 15 2" xfId="19173" xr:uid="{EA62D477-6140-4490-871D-CFB8088FF961}"/>
    <cellStyle name="40% - Accent4 6 16" xfId="19174" xr:uid="{5949ACE7-4FCD-4E08-95A3-4D7E58A50250}"/>
    <cellStyle name="40% - Accent4 6 2" xfId="19175" xr:uid="{C9B0C8C7-7E7B-4C53-9C27-E881B1BED50B}"/>
    <cellStyle name="40% - Accent4 6 2 2" xfId="19176" xr:uid="{412CD428-E73E-4606-9E8D-9A2A3CE35897}"/>
    <cellStyle name="40% - Accent4 6 2 2 2" xfId="19177" xr:uid="{008C455E-886D-4E7C-97E8-2BAA4958415A}"/>
    <cellStyle name="40% - Accent4 6 2 2 2 2" xfId="19178" xr:uid="{11151823-49B0-44A1-B2CF-60E4D118213F}"/>
    <cellStyle name="40% - Accent4 6 2 2 2 2 2" xfId="19179" xr:uid="{A0B6D04C-C2D9-4908-AED7-7DE48BEDFCF7}"/>
    <cellStyle name="40% - Accent4 6 2 2 2 2 2 2" xfId="19180" xr:uid="{28F7F907-5B75-4246-B0AA-BAC8E393E0FE}"/>
    <cellStyle name="40% - Accent4 6 2 2 2 2 3" xfId="19181" xr:uid="{543EFEEB-50E1-4A3A-8082-AA311FBA3A23}"/>
    <cellStyle name="40% - Accent4 6 2 2 2 3" xfId="19182" xr:uid="{2DCF7794-B73C-4407-8A35-801563B96930}"/>
    <cellStyle name="40% - Accent4 6 2 2 2 3 2" xfId="19183" xr:uid="{9375825D-70A8-4F7F-BDED-6F6EFA764747}"/>
    <cellStyle name="40% - Accent4 6 2 2 2 3 2 2" xfId="19184" xr:uid="{710474BA-BAB8-4700-8438-C87E76532D41}"/>
    <cellStyle name="40% - Accent4 6 2 2 2 3 3" xfId="19185" xr:uid="{C8DCCA20-CA69-45ED-A97C-16B7BD8D8B8D}"/>
    <cellStyle name="40% - Accent4 6 2 2 2 4" xfId="19186" xr:uid="{24481EE3-F35F-485F-8B07-35D0F4D87106}"/>
    <cellStyle name="40% - Accent4 6 2 2 2 4 2" xfId="19187" xr:uid="{1F593B81-2FAE-4816-9AA1-743C21630B07}"/>
    <cellStyle name="40% - Accent4 6 2 2 2 4 2 2" xfId="19188" xr:uid="{F49769D4-0C85-45F4-8D4D-6E1B8870E83A}"/>
    <cellStyle name="40% - Accent4 6 2 2 2 4 3" xfId="19189" xr:uid="{8E30A29C-86AC-4C68-98B0-52081D619515}"/>
    <cellStyle name="40% - Accent4 6 2 2 2 5" xfId="19190" xr:uid="{B449C595-F416-430A-A035-DF38A869DFC6}"/>
    <cellStyle name="40% - Accent4 6 2 2 2 5 2" xfId="19191" xr:uid="{0558998B-F32E-4511-AC3F-37A1DCF8299B}"/>
    <cellStyle name="40% - Accent4 6 2 2 2 6" xfId="19192" xr:uid="{3CD859CF-87BF-4740-B409-C76F0F28208D}"/>
    <cellStyle name="40% - Accent4 6 2 2 3" xfId="19193" xr:uid="{FB57593E-124B-4738-8C0E-F2A1C3713C6F}"/>
    <cellStyle name="40% - Accent4 6 2 2 3 2" xfId="19194" xr:uid="{148A13E5-4F96-4331-BA53-08A6D901E7E9}"/>
    <cellStyle name="40% - Accent4 6 2 2 3 2 2" xfId="19195" xr:uid="{B12DFFBD-8D2D-48A4-9A4E-BF91930E20D0}"/>
    <cellStyle name="40% - Accent4 6 2 2 3 3" xfId="19196" xr:uid="{3A471C0B-ECBC-49BB-BC87-78AA3DC37471}"/>
    <cellStyle name="40% - Accent4 6 2 2 4" xfId="19197" xr:uid="{9C35B9AA-4DAF-4575-B3DE-4BDBF36B4B62}"/>
    <cellStyle name="40% - Accent4 6 2 2 4 2" xfId="19198" xr:uid="{47517306-A197-4DC1-81AF-2F655AA604DC}"/>
    <cellStyle name="40% - Accent4 6 2 2 4 2 2" xfId="19199" xr:uid="{2D860EFD-F451-4BF9-9C58-E4CC22149EA8}"/>
    <cellStyle name="40% - Accent4 6 2 2 4 3" xfId="19200" xr:uid="{4AEB6C0A-7A6B-4DE9-A2A4-1106EBE04B2A}"/>
    <cellStyle name="40% - Accent4 6 2 2 5" xfId="19201" xr:uid="{60F8E932-DAED-4A37-AD26-82E484DFC338}"/>
    <cellStyle name="40% - Accent4 6 2 2 5 2" xfId="19202" xr:uid="{3B37E0EF-778F-431C-80A1-8BA8137C067E}"/>
    <cellStyle name="40% - Accent4 6 2 2 5 2 2" xfId="19203" xr:uid="{A5894EDD-5E0A-41BE-829B-435089DBEC38}"/>
    <cellStyle name="40% - Accent4 6 2 2 5 3" xfId="19204" xr:uid="{DB277333-70BA-4EDC-AB9B-DF61675D266C}"/>
    <cellStyle name="40% - Accent4 6 2 2 6" xfId="19205" xr:uid="{74B6B7D6-FBFF-420F-A6A6-BE061127A469}"/>
    <cellStyle name="40% - Accent4 6 2 2 6 2" xfId="19206" xr:uid="{C31CFD7D-E58A-4EA5-A951-1B3C3A585429}"/>
    <cellStyle name="40% - Accent4 6 2 2 7" xfId="19207" xr:uid="{2658BE43-A846-4679-8F21-396017463BCA}"/>
    <cellStyle name="40% - Accent4 6 2 3" xfId="19208" xr:uid="{119828DF-CD50-403B-96AD-2AD2F0EDA013}"/>
    <cellStyle name="40% - Accent4 6 2 3 2" xfId="19209" xr:uid="{870A9A93-CE6C-4014-B9A8-487269AF73B7}"/>
    <cellStyle name="40% - Accent4 6 2 3 2 2" xfId="19210" xr:uid="{3879D840-774F-43B9-BD5F-2ED665559312}"/>
    <cellStyle name="40% - Accent4 6 2 3 2 2 2" xfId="19211" xr:uid="{44193864-2204-4061-9F85-1E03624B2319}"/>
    <cellStyle name="40% - Accent4 6 2 3 2 3" xfId="19212" xr:uid="{84CFCC0C-85F2-497E-AB25-40D899C134E7}"/>
    <cellStyle name="40% - Accent4 6 2 3 3" xfId="19213" xr:uid="{3DABEDCF-27D3-42C1-8D20-C356800CABA5}"/>
    <cellStyle name="40% - Accent4 6 2 3 3 2" xfId="19214" xr:uid="{DCC28951-D324-45D1-9C53-0F8333E2122C}"/>
    <cellStyle name="40% - Accent4 6 2 3 3 2 2" xfId="19215" xr:uid="{F78EB6D4-714E-4745-880D-58882681CEE3}"/>
    <cellStyle name="40% - Accent4 6 2 3 3 3" xfId="19216" xr:uid="{D4040718-CDF1-41D9-B5CD-7EAA35619D9D}"/>
    <cellStyle name="40% - Accent4 6 2 3 4" xfId="19217" xr:uid="{FACEE4F3-19B0-47A0-9CB2-4142CD35CAC0}"/>
    <cellStyle name="40% - Accent4 6 2 3 4 2" xfId="19218" xr:uid="{139464EA-06F7-44C0-9BE1-4EB8BC06C892}"/>
    <cellStyle name="40% - Accent4 6 2 3 4 2 2" xfId="19219" xr:uid="{BD75EA1C-B02A-446C-8E8D-B2DCAC5A551B}"/>
    <cellStyle name="40% - Accent4 6 2 3 4 3" xfId="19220" xr:uid="{7AA42FC5-62B0-449B-82DB-6ADE05AD72B4}"/>
    <cellStyle name="40% - Accent4 6 2 3 5" xfId="19221" xr:uid="{A6219D9A-D6BC-4DF6-8867-B23300FA162B}"/>
    <cellStyle name="40% - Accent4 6 2 3 5 2" xfId="19222" xr:uid="{CD4B2CF5-EC25-403A-9D3E-F410BFE38F93}"/>
    <cellStyle name="40% - Accent4 6 2 3 6" xfId="19223" xr:uid="{24D56276-F9C0-477D-940D-41ABEAA708BE}"/>
    <cellStyle name="40% - Accent4 6 2 4" xfId="19224" xr:uid="{37EC0302-3130-4FB2-B4DA-69A597C6D025}"/>
    <cellStyle name="40% - Accent4 6 2 4 2" xfId="19225" xr:uid="{6B232109-71CC-47F2-88CD-5E4E2E53363F}"/>
    <cellStyle name="40% - Accent4 6 2 4 2 2" xfId="19226" xr:uid="{16D02AC9-38C0-4315-9685-07A94A7AECA6}"/>
    <cellStyle name="40% - Accent4 6 2 4 3" xfId="19227" xr:uid="{D157A20D-7EB6-4B97-BE6A-6EB052A1A739}"/>
    <cellStyle name="40% - Accent4 6 2 5" xfId="19228" xr:uid="{9749CD9B-06CA-4AF7-AE6F-34C680BDA686}"/>
    <cellStyle name="40% - Accent4 6 2 5 2" xfId="19229" xr:uid="{20F702D5-8F27-4A6C-B8BC-C4E14C340FD7}"/>
    <cellStyle name="40% - Accent4 6 2 5 2 2" xfId="19230" xr:uid="{C62B4066-9F34-4179-8DEE-DC05623AD6D2}"/>
    <cellStyle name="40% - Accent4 6 2 5 3" xfId="19231" xr:uid="{69A66C01-25A4-4778-AB5E-F3F71C4B3C11}"/>
    <cellStyle name="40% - Accent4 6 2 6" xfId="19232" xr:uid="{8E528196-832E-4A05-8FF8-E0A5C09CD761}"/>
    <cellStyle name="40% - Accent4 6 2 6 2" xfId="19233" xr:uid="{480510EE-9DBF-4FFB-8387-A0F9EABAF6AA}"/>
    <cellStyle name="40% - Accent4 6 2 6 2 2" xfId="19234" xr:uid="{8D824032-DB07-439F-A658-635F3C1C574E}"/>
    <cellStyle name="40% - Accent4 6 2 6 3" xfId="19235" xr:uid="{8B8FBA94-1EDA-4D34-BD17-CA444B78096C}"/>
    <cellStyle name="40% - Accent4 6 2 7" xfId="19236" xr:uid="{2852E9AF-3BC2-4D1B-93A4-43075CC31F56}"/>
    <cellStyle name="40% - Accent4 6 2 7 2" xfId="19237" xr:uid="{175D3A2F-9133-4F98-B292-DE30D739C724}"/>
    <cellStyle name="40% - Accent4 6 2 8" xfId="19238" xr:uid="{75FFE5D8-EA16-4917-9E71-6CF5AC6648A4}"/>
    <cellStyle name="40% - Accent4 6 3" xfId="19239" xr:uid="{AF5515B2-6380-4A1F-91E3-CC57120A96BE}"/>
    <cellStyle name="40% - Accent4 6 3 2" xfId="19240" xr:uid="{7502D23F-EC76-454F-92DB-A0B9CD7A99A9}"/>
    <cellStyle name="40% - Accent4 6 3 2 2" xfId="19241" xr:uid="{8492A5BC-BC79-47C4-AFE8-FA8DD4BA3409}"/>
    <cellStyle name="40% - Accent4 6 3 2 2 2" xfId="19242" xr:uid="{3162C946-D4FE-49DF-9B32-D0C283F90380}"/>
    <cellStyle name="40% - Accent4 6 3 2 2 2 2" xfId="19243" xr:uid="{40B0B04A-3033-4F97-85DE-BAA84269626C}"/>
    <cellStyle name="40% - Accent4 6 3 2 2 2 2 2" xfId="19244" xr:uid="{DB410D55-AA28-4D3E-8CF9-BF1D71668E54}"/>
    <cellStyle name="40% - Accent4 6 3 2 2 2 3" xfId="19245" xr:uid="{D80BC354-9662-4C68-A4EF-739C990F7B8B}"/>
    <cellStyle name="40% - Accent4 6 3 2 2 3" xfId="19246" xr:uid="{9F74B094-6511-4348-9019-574485E3C324}"/>
    <cellStyle name="40% - Accent4 6 3 2 2 3 2" xfId="19247" xr:uid="{D0DF9053-E809-4C35-9D63-5C9163A2E6B6}"/>
    <cellStyle name="40% - Accent4 6 3 2 2 3 2 2" xfId="19248" xr:uid="{1D7534E6-1079-4CF4-8EEC-D4647C8B8A78}"/>
    <cellStyle name="40% - Accent4 6 3 2 2 3 3" xfId="19249" xr:uid="{37465D29-F10A-419F-A3FC-CAD274AC0EAA}"/>
    <cellStyle name="40% - Accent4 6 3 2 2 4" xfId="19250" xr:uid="{9BE894C0-B545-4EA9-A182-DA2F6106FE74}"/>
    <cellStyle name="40% - Accent4 6 3 2 2 4 2" xfId="19251" xr:uid="{26860956-BAB2-462F-810B-0FBA131FEDA1}"/>
    <cellStyle name="40% - Accent4 6 3 2 2 4 2 2" xfId="19252" xr:uid="{927D0D08-167E-40D2-BD41-3FBF33AE001B}"/>
    <cellStyle name="40% - Accent4 6 3 2 2 4 3" xfId="19253" xr:uid="{53052FFB-4037-4C93-8A8F-32828CE9B2C8}"/>
    <cellStyle name="40% - Accent4 6 3 2 2 5" xfId="19254" xr:uid="{B9C72CE1-2463-4A10-8FFF-90A4E65625FF}"/>
    <cellStyle name="40% - Accent4 6 3 2 2 5 2" xfId="19255" xr:uid="{F4C9866D-525F-451A-BC7E-1EE015C3FA58}"/>
    <cellStyle name="40% - Accent4 6 3 2 2 6" xfId="19256" xr:uid="{22148784-C7F9-4F0A-802C-D66A660F35C0}"/>
    <cellStyle name="40% - Accent4 6 3 2 3" xfId="19257" xr:uid="{4D96FC13-D45D-49CD-AC27-AE4881726C08}"/>
    <cellStyle name="40% - Accent4 6 3 2 3 2" xfId="19258" xr:uid="{F0BBA464-B8D4-4BF5-95A9-EDC007D39476}"/>
    <cellStyle name="40% - Accent4 6 3 2 3 2 2" xfId="19259" xr:uid="{7D61F6C0-4439-4C2C-8731-F568B4D62138}"/>
    <cellStyle name="40% - Accent4 6 3 2 3 3" xfId="19260" xr:uid="{B2B54073-F279-44DA-9342-376C636C9ED1}"/>
    <cellStyle name="40% - Accent4 6 3 2 4" xfId="19261" xr:uid="{14B5DCB2-0FA8-44D0-A1BC-9693C1CE998C}"/>
    <cellStyle name="40% - Accent4 6 3 2 4 2" xfId="19262" xr:uid="{6A1121D6-0D0F-4589-98B5-3ED08332BEF3}"/>
    <cellStyle name="40% - Accent4 6 3 2 4 2 2" xfId="19263" xr:uid="{B47C6237-78B0-4F69-84B6-8ECDE0ED1FB4}"/>
    <cellStyle name="40% - Accent4 6 3 2 4 3" xfId="19264" xr:uid="{C918A7FB-2ECA-4157-9408-012D8EE92C3A}"/>
    <cellStyle name="40% - Accent4 6 3 2 5" xfId="19265" xr:uid="{ED624A0D-DAB8-49CE-95FD-F83AB88B212F}"/>
    <cellStyle name="40% - Accent4 6 3 2 5 2" xfId="19266" xr:uid="{96D8C3D4-0076-480E-B158-42C419784712}"/>
    <cellStyle name="40% - Accent4 6 3 2 5 2 2" xfId="19267" xr:uid="{1C5E4D4C-2199-4F71-90F2-A88CA153B749}"/>
    <cellStyle name="40% - Accent4 6 3 2 5 3" xfId="19268" xr:uid="{A9B86DE5-2BF4-4982-937A-E68B8C4697F6}"/>
    <cellStyle name="40% - Accent4 6 3 2 6" xfId="19269" xr:uid="{15E5F538-E9F9-4886-B032-F077AF2CB518}"/>
    <cellStyle name="40% - Accent4 6 3 2 6 2" xfId="19270" xr:uid="{43BEC5D4-C82F-4168-B0B8-C7C5E2718049}"/>
    <cellStyle name="40% - Accent4 6 3 2 7" xfId="19271" xr:uid="{6E540E41-6217-47DE-B84D-049464B33281}"/>
    <cellStyle name="40% - Accent4 6 3 3" xfId="19272" xr:uid="{8F78D053-9D35-4EB9-B7C1-3D2F028FB6FD}"/>
    <cellStyle name="40% - Accent4 6 3 3 2" xfId="19273" xr:uid="{E5627399-EB35-4184-B6C5-232B7BB25F47}"/>
    <cellStyle name="40% - Accent4 6 3 3 2 2" xfId="19274" xr:uid="{40645700-DE98-4C18-ADC3-FD16F7E53EB3}"/>
    <cellStyle name="40% - Accent4 6 3 3 2 2 2" xfId="19275" xr:uid="{319BACA4-F2B8-4096-B09A-C32B94865A33}"/>
    <cellStyle name="40% - Accent4 6 3 3 2 3" xfId="19276" xr:uid="{D33A6305-C96A-4C39-8CC7-D01AB3D865D9}"/>
    <cellStyle name="40% - Accent4 6 3 3 3" xfId="19277" xr:uid="{1F6A80A4-C579-4C3F-841F-6985172C1A7D}"/>
    <cellStyle name="40% - Accent4 6 3 3 3 2" xfId="19278" xr:uid="{EE8E540B-8A6B-43A2-8DD6-D8C070B6E57E}"/>
    <cellStyle name="40% - Accent4 6 3 3 3 2 2" xfId="19279" xr:uid="{4BAA306E-28EC-4E0A-8F2B-FEF6C070CAFE}"/>
    <cellStyle name="40% - Accent4 6 3 3 3 3" xfId="19280" xr:uid="{BC0EDD16-9BBA-4F75-8CDC-348AE688EA65}"/>
    <cellStyle name="40% - Accent4 6 3 3 4" xfId="19281" xr:uid="{56C2DE9A-6B44-4F8E-A4DB-A697EED7D8F2}"/>
    <cellStyle name="40% - Accent4 6 3 3 4 2" xfId="19282" xr:uid="{C1157D4F-B8BA-4D71-B025-4FD8A5076235}"/>
    <cellStyle name="40% - Accent4 6 3 3 4 2 2" xfId="19283" xr:uid="{595D0BFC-120E-4C2D-996E-8D9BE54DD471}"/>
    <cellStyle name="40% - Accent4 6 3 3 4 3" xfId="19284" xr:uid="{E9935501-357D-4A8F-AEBF-340E21BB51AA}"/>
    <cellStyle name="40% - Accent4 6 3 3 5" xfId="19285" xr:uid="{551ACA1E-8755-4E4A-A915-1C7399FF612F}"/>
    <cellStyle name="40% - Accent4 6 3 3 5 2" xfId="19286" xr:uid="{6A6DDD51-5058-47C2-AA01-DD79222ADF76}"/>
    <cellStyle name="40% - Accent4 6 3 3 6" xfId="19287" xr:uid="{1D553BE0-FB6A-4CB7-AA1A-8E3B18B8F9E9}"/>
    <cellStyle name="40% - Accent4 6 3 4" xfId="19288" xr:uid="{BF28A56E-87C7-4B4B-8B23-CF30CC020F8C}"/>
    <cellStyle name="40% - Accent4 6 3 4 2" xfId="19289" xr:uid="{7C69C425-5572-4D51-90C0-213DD1257483}"/>
    <cellStyle name="40% - Accent4 6 3 4 2 2" xfId="19290" xr:uid="{54F381F7-D61E-4476-8BFD-6E5B163628D8}"/>
    <cellStyle name="40% - Accent4 6 3 4 3" xfId="19291" xr:uid="{28900713-F276-4219-8934-5D09C466540A}"/>
    <cellStyle name="40% - Accent4 6 3 5" xfId="19292" xr:uid="{66C26FB4-A57B-4022-912E-3CEB33C3012A}"/>
    <cellStyle name="40% - Accent4 6 3 5 2" xfId="19293" xr:uid="{EB9A9673-55C2-4648-B24A-E67E6A36F8DA}"/>
    <cellStyle name="40% - Accent4 6 3 5 2 2" xfId="19294" xr:uid="{0F9334BB-9577-4C1D-AD08-4E7210C43433}"/>
    <cellStyle name="40% - Accent4 6 3 5 3" xfId="19295" xr:uid="{101229CF-1881-4D08-82DE-25FAEA04BBA4}"/>
    <cellStyle name="40% - Accent4 6 3 6" xfId="19296" xr:uid="{706B8225-78ED-471B-8AC2-C304FCC0AC8D}"/>
    <cellStyle name="40% - Accent4 6 3 6 2" xfId="19297" xr:uid="{674D2B74-9760-414D-98FC-6C06EC91D74A}"/>
    <cellStyle name="40% - Accent4 6 3 6 2 2" xfId="19298" xr:uid="{5DAAF401-F30A-4812-BF96-378FBF25AE47}"/>
    <cellStyle name="40% - Accent4 6 3 6 3" xfId="19299" xr:uid="{4EC90C71-BB5D-4B0F-BC1C-F3AD12E87408}"/>
    <cellStyle name="40% - Accent4 6 3 7" xfId="19300" xr:uid="{2F16F22D-3B5B-49DA-8704-95D6939CC722}"/>
    <cellStyle name="40% - Accent4 6 3 7 2" xfId="19301" xr:uid="{FA3D4A52-5086-4B19-8AC4-04B34B09050D}"/>
    <cellStyle name="40% - Accent4 6 3 8" xfId="19302" xr:uid="{73B0C592-68B8-42F1-B171-E828B1FB0830}"/>
    <cellStyle name="40% - Accent4 6 4" xfId="19303" xr:uid="{5CD944E7-A6ED-4F23-9C51-56F302D46362}"/>
    <cellStyle name="40% - Accent4 6 4 2" xfId="19304" xr:uid="{774C0304-9933-4112-8ECA-A2AF3469E2CD}"/>
    <cellStyle name="40% - Accent4 6 4 2 2" xfId="19305" xr:uid="{DC92D5E9-9563-4FA9-A47E-900C985D0FA5}"/>
    <cellStyle name="40% - Accent4 6 4 2 2 2" xfId="19306" xr:uid="{8587F324-5883-46DC-944A-C13E82BB17F6}"/>
    <cellStyle name="40% - Accent4 6 4 2 2 2 2" xfId="19307" xr:uid="{DC0CA835-11F8-4548-9EB2-8AED43928B44}"/>
    <cellStyle name="40% - Accent4 6 4 2 2 3" xfId="19308" xr:uid="{41FF94AB-AB94-4450-8ED6-E6BED11AC87C}"/>
    <cellStyle name="40% - Accent4 6 4 2 3" xfId="19309" xr:uid="{6B4C4DDD-5581-4E33-A3A1-162438B7B1A6}"/>
    <cellStyle name="40% - Accent4 6 4 2 3 2" xfId="19310" xr:uid="{4CB12E69-6B73-4875-AED9-E9DABB5E11A5}"/>
    <cellStyle name="40% - Accent4 6 4 2 3 2 2" xfId="19311" xr:uid="{59F2A3F8-E0CE-4F90-B04E-19927AEC2096}"/>
    <cellStyle name="40% - Accent4 6 4 2 3 3" xfId="19312" xr:uid="{7043578E-95CA-431F-B7ED-8144447D6205}"/>
    <cellStyle name="40% - Accent4 6 4 2 4" xfId="19313" xr:uid="{1383F4BE-806B-49B2-AC78-5C35ED6831AA}"/>
    <cellStyle name="40% - Accent4 6 4 2 4 2" xfId="19314" xr:uid="{291A9200-CBB1-4AF7-9B8E-98D3233D649C}"/>
    <cellStyle name="40% - Accent4 6 4 2 4 2 2" xfId="19315" xr:uid="{5026A8C0-34C1-4B78-8710-308A0C6CA19A}"/>
    <cellStyle name="40% - Accent4 6 4 2 4 3" xfId="19316" xr:uid="{CC8BE6CF-1258-472D-8770-46A585BD5705}"/>
    <cellStyle name="40% - Accent4 6 4 2 5" xfId="19317" xr:uid="{746E2C12-711D-416E-988B-F0851B7E793E}"/>
    <cellStyle name="40% - Accent4 6 4 2 5 2" xfId="19318" xr:uid="{950DC4F7-5247-41F6-AEF7-337F3CC20C08}"/>
    <cellStyle name="40% - Accent4 6 4 2 6" xfId="19319" xr:uid="{33BB59EF-91AE-4C93-8056-B710B1BFB15A}"/>
    <cellStyle name="40% - Accent4 6 4 3" xfId="19320" xr:uid="{B1004F98-E562-41C7-9AFE-8DB766A79F7E}"/>
    <cellStyle name="40% - Accent4 6 4 3 2" xfId="19321" xr:uid="{D52D6321-7B16-44F7-98F9-758555449764}"/>
    <cellStyle name="40% - Accent4 6 4 3 2 2" xfId="19322" xr:uid="{BC6112B7-901B-409B-86FD-C64CB83D64D1}"/>
    <cellStyle name="40% - Accent4 6 4 3 3" xfId="19323" xr:uid="{DE347676-7503-459D-B656-DC9CD7787B34}"/>
    <cellStyle name="40% - Accent4 6 4 4" xfId="19324" xr:uid="{A3730319-DC5D-4101-8D12-017FB01F6329}"/>
    <cellStyle name="40% - Accent4 6 4 4 2" xfId="19325" xr:uid="{A01CD813-5974-4AD3-B0EF-82DB0A952576}"/>
    <cellStyle name="40% - Accent4 6 4 4 2 2" xfId="19326" xr:uid="{92D26E7A-4180-4980-9BC1-5F61FCBE626A}"/>
    <cellStyle name="40% - Accent4 6 4 4 3" xfId="19327" xr:uid="{0AE7D288-A5E1-4949-BDC2-133C02EDD802}"/>
    <cellStyle name="40% - Accent4 6 4 5" xfId="19328" xr:uid="{A7780A37-9964-410D-B96E-B57F73CD3419}"/>
    <cellStyle name="40% - Accent4 6 4 5 2" xfId="19329" xr:uid="{1DE554FE-815B-4564-A81F-86FF7112D48A}"/>
    <cellStyle name="40% - Accent4 6 4 5 2 2" xfId="19330" xr:uid="{88A49FCD-78B9-4CB2-8AE1-29FB2FF85700}"/>
    <cellStyle name="40% - Accent4 6 4 5 3" xfId="19331" xr:uid="{2A352B6E-3A6A-46F7-AA28-DE3F3FD9AD20}"/>
    <cellStyle name="40% - Accent4 6 4 6" xfId="19332" xr:uid="{D05FFF2F-6A28-4380-9299-07CC925A5297}"/>
    <cellStyle name="40% - Accent4 6 4 6 2" xfId="19333" xr:uid="{175FE752-935C-46D7-875A-5EADF0645A47}"/>
    <cellStyle name="40% - Accent4 6 4 7" xfId="19334" xr:uid="{98CB7247-59C7-4210-8F2E-8AFBB9D400B8}"/>
    <cellStyle name="40% - Accent4 6 5" xfId="19335" xr:uid="{867E988C-7065-443D-B11F-07A2BED32A87}"/>
    <cellStyle name="40% - Accent4 6 5 2" xfId="19336" xr:uid="{E110259F-38CE-446F-BA73-BA9A9810FC7F}"/>
    <cellStyle name="40% - Accent4 6 5 2 2" xfId="19337" xr:uid="{F754C5A0-3D15-4873-A178-09DFB4A2BA26}"/>
    <cellStyle name="40% - Accent4 6 5 2 2 2" xfId="19338" xr:uid="{D1D18232-82CC-4440-A01F-3E4CDB317742}"/>
    <cellStyle name="40% - Accent4 6 5 2 2 2 2" xfId="19339" xr:uid="{75F3E92E-95AB-4A76-A651-5446E0B96C7B}"/>
    <cellStyle name="40% - Accent4 6 5 2 2 3" xfId="19340" xr:uid="{A3E19E3A-788C-42BC-9D1B-735D196DC065}"/>
    <cellStyle name="40% - Accent4 6 5 2 3" xfId="19341" xr:uid="{E580652D-B8F5-463B-97C9-BB6470DD86CF}"/>
    <cellStyle name="40% - Accent4 6 5 2 3 2" xfId="19342" xr:uid="{47F9DEF7-1A52-4C01-B289-13B423DB6F3C}"/>
    <cellStyle name="40% - Accent4 6 5 2 3 2 2" xfId="19343" xr:uid="{A3F6E285-6738-404C-9F88-DC298DC0622B}"/>
    <cellStyle name="40% - Accent4 6 5 2 3 3" xfId="19344" xr:uid="{3EDECD60-F192-4763-A143-0E95C678FFBF}"/>
    <cellStyle name="40% - Accent4 6 5 2 4" xfId="19345" xr:uid="{9BD977EB-D354-4C5C-9E34-1E98FB2D0719}"/>
    <cellStyle name="40% - Accent4 6 5 2 4 2" xfId="19346" xr:uid="{DD598A11-C41D-4EFE-9345-71AF09FBB113}"/>
    <cellStyle name="40% - Accent4 6 5 2 4 2 2" xfId="19347" xr:uid="{FE6B34E5-620F-43EB-8020-2C28475DCDFA}"/>
    <cellStyle name="40% - Accent4 6 5 2 4 3" xfId="19348" xr:uid="{F1A7C7EF-0778-4256-9FE4-D7D5C6AEB28C}"/>
    <cellStyle name="40% - Accent4 6 5 2 5" xfId="19349" xr:uid="{3AF8AEB2-6F44-4A7B-A6B7-EF8EF80C1BEA}"/>
    <cellStyle name="40% - Accent4 6 5 2 5 2" xfId="19350" xr:uid="{D9A13899-6963-4D8C-8922-89487FC29E9D}"/>
    <cellStyle name="40% - Accent4 6 5 2 6" xfId="19351" xr:uid="{55857854-4525-416C-ACBE-A2D584AD20DA}"/>
    <cellStyle name="40% - Accent4 6 5 3" xfId="19352" xr:uid="{D895A1A2-B000-4AF0-9910-53B46C13EB2B}"/>
    <cellStyle name="40% - Accent4 6 5 3 2" xfId="19353" xr:uid="{8E9C952D-E1BA-4BBC-A523-F1E86EAA68BC}"/>
    <cellStyle name="40% - Accent4 6 5 3 2 2" xfId="19354" xr:uid="{3372A7E1-A5C1-4079-B7B6-3932D2835313}"/>
    <cellStyle name="40% - Accent4 6 5 3 3" xfId="19355" xr:uid="{370FDE4C-198E-48D8-896E-CF395EE18A40}"/>
    <cellStyle name="40% - Accent4 6 5 4" xfId="19356" xr:uid="{901D62CA-2B58-4A3E-B1C1-B84F54DF3439}"/>
    <cellStyle name="40% - Accent4 6 5 4 2" xfId="19357" xr:uid="{D1079C19-C58F-4D70-AA41-C35752529860}"/>
    <cellStyle name="40% - Accent4 6 5 4 2 2" xfId="19358" xr:uid="{08860FAA-958A-4532-9A5B-E3F9E9C9AE38}"/>
    <cellStyle name="40% - Accent4 6 5 4 3" xfId="19359" xr:uid="{BB2DB5CC-C0CB-4889-BAE1-0405A6AA089C}"/>
    <cellStyle name="40% - Accent4 6 5 5" xfId="19360" xr:uid="{20143265-D3B7-40E5-835E-7303BCC162A9}"/>
    <cellStyle name="40% - Accent4 6 5 5 2" xfId="19361" xr:uid="{AF00A40F-51C2-48B4-B2B6-C5F37B16E89A}"/>
    <cellStyle name="40% - Accent4 6 5 5 2 2" xfId="19362" xr:uid="{7931CD38-D416-49CD-8BB4-0111691718B2}"/>
    <cellStyle name="40% - Accent4 6 5 5 3" xfId="19363" xr:uid="{AE06FA3F-90F0-4982-B281-55C1764FD608}"/>
    <cellStyle name="40% - Accent4 6 5 6" xfId="19364" xr:uid="{2EDB3CE2-A1DE-46F5-BB2E-DAF51946EE7C}"/>
    <cellStyle name="40% - Accent4 6 5 6 2" xfId="19365" xr:uid="{FEBC4551-2B8E-4D6B-9210-6475BADC8288}"/>
    <cellStyle name="40% - Accent4 6 5 7" xfId="19366" xr:uid="{3B21DA9D-CF4E-4B73-ABB4-5B901CA3F316}"/>
    <cellStyle name="40% - Accent4 6 6" xfId="19367" xr:uid="{7C876A01-B8A1-4E65-89D5-7D580EA6B2E0}"/>
    <cellStyle name="40% - Accent4 6 6 2" xfId="19368" xr:uid="{D4ECD57A-E9EF-481C-BF7B-17F1D99C7E75}"/>
    <cellStyle name="40% - Accent4 6 6 2 2" xfId="19369" xr:uid="{ECB16FFF-DE19-4EA5-83EB-1A19FC71936B}"/>
    <cellStyle name="40% - Accent4 6 6 2 2 2" xfId="19370" xr:uid="{6A0DC3C7-37D1-448C-8C28-520BBCC0FE25}"/>
    <cellStyle name="40% - Accent4 6 6 2 3" xfId="19371" xr:uid="{E2C6B19B-3E8E-485C-8B72-8E483BE8DC16}"/>
    <cellStyle name="40% - Accent4 6 6 3" xfId="19372" xr:uid="{693D322A-7802-4AF4-9125-4A05C2C35CF6}"/>
    <cellStyle name="40% - Accent4 6 6 3 2" xfId="19373" xr:uid="{B7BD29DB-6DC2-4F0E-A811-CF251CAEFB3E}"/>
    <cellStyle name="40% - Accent4 6 6 3 2 2" xfId="19374" xr:uid="{2B95B3B7-B28B-4ADF-8085-4B8E81FD7967}"/>
    <cellStyle name="40% - Accent4 6 6 3 3" xfId="19375" xr:uid="{EFB67053-56C9-4520-8AEC-7BADAEBCFB95}"/>
    <cellStyle name="40% - Accent4 6 6 4" xfId="19376" xr:uid="{F1342100-9705-49D5-BF13-DF5CE151880D}"/>
    <cellStyle name="40% - Accent4 6 6 4 2" xfId="19377" xr:uid="{34111363-03E1-4094-AE58-FB9C7BD711CD}"/>
    <cellStyle name="40% - Accent4 6 6 4 2 2" xfId="19378" xr:uid="{287800A5-5BA1-4252-A065-9427687F3485}"/>
    <cellStyle name="40% - Accent4 6 6 4 3" xfId="19379" xr:uid="{3FFCEBA1-30F6-45EA-BADB-2AE87E99675F}"/>
    <cellStyle name="40% - Accent4 6 6 5" xfId="19380" xr:uid="{15E18F8D-64F3-4996-8DE4-A3CDFAF19FAA}"/>
    <cellStyle name="40% - Accent4 6 6 5 2" xfId="19381" xr:uid="{DC6E959A-E4B9-483F-B849-905DCBFB133D}"/>
    <cellStyle name="40% - Accent4 6 6 6" xfId="19382" xr:uid="{78EDC0FD-7CFB-4B3D-BE6C-F7DDBC3197AF}"/>
    <cellStyle name="40% - Accent4 6 7" xfId="19383" xr:uid="{A8BA595B-F070-4129-90A6-31605387E8D5}"/>
    <cellStyle name="40% - Accent4 6 7 2" xfId="19384" xr:uid="{08F0A105-F8BC-4060-AEB4-BD169DD62E16}"/>
    <cellStyle name="40% - Accent4 6 7 2 2" xfId="19385" xr:uid="{CBBA12E7-0886-48F1-8454-CC7C4AA185C4}"/>
    <cellStyle name="40% - Accent4 6 7 2 2 2" xfId="19386" xr:uid="{68CD31ED-132C-48B2-B9AB-9FA8C8CE28F3}"/>
    <cellStyle name="40% - Accent4 6 7 2 3" xfId="19387" xr:uid="{F3D2AB45-4DE1-48D7-8499-7EF785E33828}"/>
    <cellStyle name="40% - Accent4 6 7 3" xfId="19388" xr:uid="{559C3B5C-A40F-4BF8-BD4D-93704CDB6735}"/>
    <cellStyle name="40% - Accent4 6 7 3 2" xfId="19389" xr:uid="{9118751B-8087-4195-BB5D-949D18DFB815}"/>
    <cellStyle name="40% - Accent4 6 7 3 2 2" xfId="19390" xr:uid="{E904CCF6-69C7-4B73-8B4C-E2D6D306188C}"/>
    <cellStyle name="40% - Accent4 6 7 3 3" xfId="19391" xr:uid="{F6D1143A-1A28-4FAD-8756-839D71B9F75A}"/>
    <cellStyle name="40% - Accent4 6 7 4" xfId="19392" xr:uid="{1C9CB95A-37EC-4823-B0A0-10324CA7F4D6}"/>
    <cellStyle name="40% - Accent4 6 7 4 2" xfId="19393" xr:uid="{F9049CF7-B4D7-4E47-A6AD-D4EEB3A30EEE}"/>
    <cellStyle name="40% - Accent4 6 7 4 2 2" xfId="19394" xr:uid="{C38A6FBC-D73A-4A9E-87BB-C96385CE670A}"/>
    <cellStyle name="40% - Accent4 6 7 4 3" xfId="19395" xr:uid="{0A90D3C4-EF46-47A0-AAEA-04ECFDD70BE4}"/>
    <cellStyle name="40% - Accent4 6 7 5" xfId="19396" xr:uid="{481B5778-6D27-4EBD-8FF6-E181C45B82F7}"/>
    <cellStyle name="40% - Accent4 6 7 5 2" xfId="19397" xr:uid="{BC933F84-1337-4EDE-80F2-5C60C3E2D02A}"/>
    <cellStyle name="40% - Accent4 6 7 6" xfId="19398" xr:uid="{41F963A0-5339-45CA-A18F-3E129F25F029}"/>
    <cellStyle name="40% - Accent4 6 8" xfId="19399" xr:uid="{9EF4CD74-BD8C-46D7-9A50-E24BC680C9AE}"/>
    <cellStyle name="40% - Accent4 6 8 2" xfId="19400" xr:uid="{267E5C28-C736-498F-AD2B-19C6DF41C8CA}"/>
    <cellStyle name="40% - Accent4 6 8 2 2" xfId="19401" xr:uid="{7BDD2B70-6B38-4F3C-A8D6-B47A4AE85DA0}"/>
    <cellStyle name="40% - Accent4 6 8 2 2 2" xfId="19402" xr:uid="{B6A09C67-1178-4197-BB72-1ED7879D0685}"/>
    <cellStyle name="40% - Accent4 6 8 2 3" xfId="19403" xr:uid="{4234A503-2413-431E-9010-2AB94DDCB8B7}"/>
    <cellStyle name="40% - Accent4 6 8 3" xfId="19404" xr:uid="{BB58F1F1-256D-4441-AD8E-7C6A84C8D91A}"/>
    <cellStyle name="40% - Accent4 6 8 3 2" xfId="19405" xr:uid="{2136C987-4027-4CB4-A68E-1F3F8879E57E}"/>
    <cellStyle name="40% - Accent4 6 8 3 2 2" xfId="19406" xr:uid="{A3DF99ED-54D3-4834-88B3-6EEAA09F17C3}"/>
    <cellStyle name="40% - Accent4 6 8 3 3" xfId="19407" xr:uid="{76C7D9C5-E8A8-42C6-98B3-F2A64F9BEAA0}"/>
    <cellStyle name="40% - Accent4 6 8 4" xfId="19408" xr:uid="{1156E6FF-54B9-4D08-8338-8026737A5C8A}"/>
    <cellStyle name="40% - Accent4 6 8 4 2" xfId="19409" xr:uid="{F3D1D57B-8353-44EA-B3B5-F2EA2A046D5C}"/>
    <cellStyle name="40% - Accent4 6 8 4 2 2" xfId="19410" xr:uid="{75281DD3-D218-4DD6-8289-8BC6E5080F20}"/>
    <cellStyle name="40% - Accent4 6 8 4 3" xfId="19411" xr:uid="{B4409807-D560-4C9A-AD14-ACAE574C8A8B}"/>
    <cellStyle name="40% - Accent4 6 8 5" xfId="19412" xr:uid="{C11E5685-E987-4114-AFF4-178619910BDA}"/>
    <cellStyle name="40% - Accent4 6 8 5 2" xfId="19413" xr:uid="{3FFB0E78-D1AC-4B2A-A2E1-9B7598991CA1}"/>
    <cellStyle name="40% - Accent4 6 8 6" xfId="19414" xr:uid="{4C22E5DE-812D-49D9-912C-475D515A950E}"/>
    <cellStyle name="40% - Accent4 6 9" xfId="19415" xr:uid="{3199D36F-AD90-4B9A-BEF4-AF93A06497C8}"/>
    <cellStyle name="40% - Accent4 6 9 2" xfId="19416" xr:uid="{DBA12F03-45B1-4053-883C-9A2693F63660}"/>
    <cellStyle name="40% - Accent4 6 9 2 2" xfId="19417" xr:uid="{CBDBF377-C697-4DC5-A3D0-7AF05CCC3AA0}"/>
    <cellStyle name="40% - Accent4 6 9 2 2 2" xfId="19418" xr:uid="{22B39D3D-A254-4521-9D69-6DA8F17B5754}"/>
    <cellStyle name="40% - Accent4 6 9 2 3" xfId="19419" xr:uid="{5D734162-F48A-4AF3-A168-F68F5A17EAF0}"/>
    <cellStyle name="40% - Accent4 6 9 3" xfId="19420" xr:uid="{C51FD4EB-2E80-4F9B-9310-74638544D882}"/>
    <cellStyle name="40% - Accent4 6 9 3 2" xfId="19421" xr:uid="{DDBE63D7-0993-4B0D-996D-D608E2B1B34D}"/>
    <cellStyle name="40% - Accent4 6 9 3 2 2" xfId="19422" xr:uid="{98677153-BA19-4289-8DC9-1139DC4D0213}"/>
    <cellStyle name="40% - Accent4 6 9 3 3" xfId="19423" xr:uid="{0092FB9B-648D-470F-ABC5-17D499C158BA}"/>
    <cellStyle name="40% - Accent4 6 9 4" xfId="19424" xr:uid="{0CA1385B-2889-4FCC-81AD-D22152353A1C}"/>
    <cellStyle name="40% - Accent4 6 9 4 2" xfId="19425" xr:uid="{A2C2038C-027B-455D-8B5B-314778DCF483}"/>
    <cellStyle name="40% - Accent4 6 9 4 2 2" xfId="19426" xr:uid="{35CBC3D9-3669-4966-9E95-ECC34149E6C8}"/>
    <cellStyle name="40% - Accent4 6 9 4 3" xfId="19427" xr:uid="{5FD9F314-AABE-4B7D-92DF-8B2A073D6C59}"/>
    <cellStyle name="40% - Accent4 6 9 5" xfId="19428" xr:uid="{05374372-41B9-494E-B160-644E6C1EFE6E}"/>
    <cellStyle name="40% - Accent4 6 9 5 2" xfId="19429" xr:uid="{D91D3240-D1B5-447C-A111-25A9572074CC}"/>
    <cellStyle name="40% - Accent4 6 9 6" xfId="19430" xr:uid="{89849139-B13D-4EC8-A118-63AE55123B89}"/>
    <cellStyle name="40% - Accent4 7" xfId="19431" xr:uid="{C05CC353-6DD1-4EE4-B37B-CBEF4307AC2D}"/>
    <cellStyle name="40% - Accent4 7 10" xfId="19432" xr:uid="{417A47BF-E54C-4CED-B2A0-8710A3E1E7B7}"/>
    <cellStyle name="40% - Accent4 7 10 2" xfId="19433" xr:uid="{FD4D6BE8-710B-419A-BFB2-CDAD4ECB4A44}"/>
    <cellStyle name="40% - Accent4 7 10 2 2" xfId="19434" xr:uid="{1A9E7547-6958-446C-8D81-E00C48468A5A}"/>
    <cellStyle name="40% - Accent4 7 10 2 2 2" xfId="19435" xr:uid="{D71EF7E8-86EB-49CD-97FB-36F3E1EA851E}"/>
    <cellStyle name="40% - Accent4 7 10 2 3" xfId="19436" xr:uid="{6F567952-A4FC-4620-B9DF-4AF1EEB25612}"/>
    <cellStyle name="40% - Accent4 7 10 3" xfId="19437" xr:uid="{4B0696FC-10D3-4D1B-9B52-190999FFF12C}"/>
    <cellStyle name="40% - Accent4 7 10 3 2" xfId="19438" xr:uid="{CE2EBAFD-612D-46CA-800E-D4FFF291CC67}"/>
    <cellStyle name="40% - Accent4 7 10 3 2 2" xfId="19439" xr:uid="{BFE8929D-6EF3-4196-A7D3-B5DF1A96EDC0}"/>
    <cellStyle name="40% - Accent4 7 10 3 3" xfId="19440" xr:uid="{936BA6CD-2CE8-4B26-9B23-79CA0474AF7F}"/>
    <cellStyle name="40% - Accent4 7 10 4" xfId="19441" xr:uid="{BF4F681E-0911-4BC4-A53B-7EAC814C8FE0}"/>
    <cellStyle name="40% - Accent4 7 10 4 2" xfId="19442" xr:uid="{C282A1F6-1DE3-48E3-BDAC-0E706628254C}"/>
    <cellStyle name="40% - Accent4 7 10 4 2 2" xfId="19443" xr:uid="{95FBD8D4-D1F5-4167-A77B-E42913429A4D}"/>
    <cellStyle name="40% - Accent4 7 10 4 3" xfId="19444" xr:uid="{389C6BE2-6791-4F38-9B6D-0EF2CEE794B8}"/>
    <cellStyle name="40% - Accent4 7 10 5" xfId="19445" xr:uid="{2333E397-8981-4592-AD4D-5EBEC1FF85F7}"/>
    <cellStyle name="40% - Accent4 7 10 5 2" xfId="19446" xr:uid="{E7BF331F-F8C9-405C-A5CD-25D8146AFA0E}"/>
    <cellStyle name="40% - Accent4 7 10 6" xfId="19447" xr:uid="{8E5DE755-1FC2-46B7-AE4E-F816F0EE5892}"/>
    <cellStyle name="40% - Accent4 7 11" xfId="19448" xr:uid="{0EFF47F4-6906-4048-AF06-BD6C56484D19}"/>
    <cellStyle name="40% - Accent4 7 11 2" xfId="19449" xr:uid="{E3F8C550-C23D-4DFA-984E-2A740F5ADD2E}"/>
    <cellStyle name="40% - Accent4 7 11 2 2" xfId="19450" xr:uid="{8B54A2E0-4C92-4EA5-B36E-28A37915FFC3}"/>
    <cellStyle name="40% - Accent4 7 11 3" xfId="19451" xr:uid="{10B6724F-5399-4630-9A38-2836D4096C29}"/>
    <cellStyle name="40% - Accent4 7 12" xfId="19452" xr:uid="{D5D77200-9D62-4AAF-BAAA-C9098F986636}"/>
    <cellStyle name="40% - Accent4 7 12 2" xfId="19453" xr:uid="{0A125862-FD37-43BD-93E7-1BE5CF2A0FBA}"/>
    <cellStyle name="40% - Accent4 7 12 2 2" xfId="19454" xr:uid="{5DEEE1A0-2FDF-4210-92B8-28BF0C9F0CB2}"/>
    <cellStyle name="40% - Accent4 7 12 3" xfId="19455" xr:uid="{FB2AE5C8-7AA2-45C1-869D-6D0C81B8412F}"/>
    <cellStyle name="40% - Accent4 7 13" xfId="19456" xr:uid="{44B59E4F-8659-46AB-9E77-62CD51847008}"/>
    <cellStyle name="40% - Accent4 7 13 2" xfId="19457" xr:uid="{396D84D1-7A70-4458-8B3E-E57CE1598BF8}"/>
    <cellStyle name="40% - Accent4 7 13 2 2" xfId="19458" xr:uid="{81BE6353-A587-4F5D-A5EC-8E1B9E08A5D7}"/>
    <cellStyle name="40% - Accent4 7 13 3" xfId="19459" xr:uid="{F0465E02-BB10-4898-A458-DDE497094A7B}"/>
    <cellStyle name="40% - Accent4 7 14" xfId="19460" xr:uid="{74210054-EDBA-4831-A72C-DEA56C0634D0}"/>
    <cellStyle name="40% - Accent4 7 14 2" xfId="19461" xr:uid="{B4245C82-D16D-4433-B29D-9EDCE07ADF4D}"/>
    <cellStyle name="40% - Accent4 7 14 2 2" xfId="19462" xr:uid="{47C6C59D-07A6-46F4-BBE4-2A266DD1FBEE}"/>
    <cellStyle name="40% - Accent4 7 14 3" xfId="19463" xr:uid="{92427E5D-EFB7-4E2E-8F07-6248753C80A2}"/>
    <cellStyle name="40% - Accent4 7 15" xfId="19464" xr:uid="{FAB79E2A-8030-47F9-A287-29BCF4A613A1}"/>
    <cellStyle name="40% - Accent4 7 15 2" xfId="19465" xr:uid="{9955BF6E-F2E4-4F22-8582-413863A45D37}"/>
    <cellStyle name="40% - Accent4 7 16" xfId="19466" xr:uid="{5C86C2DB-9B63-4293-B21E-760461809B89}"/>
    <cellStyle name="40% - Accent4 7 2" xfId="19467" xr:uid="{93B29B55-3406-4B43-8A54-80025DA21496}"/>
    <cellStyle name="40% - Accent4 7 2 2" xfId="19468" xr:uid="{490D6CFF-EB2D-46CF-8CF6-E5E47D626093}"/>
    <cellStyle name="40% - Accent4 7 2 2 2" xfId="19469" xr:uid="{4139AFE5-76CE-4FF0-93AD-49F571014855}"/>
    <cellStyle name="40% - Accent4 7 2 2 2 2" xfId="19470" xr:uid="{2AF10D51-2A7F-438F-9F07-E2F4AD2EEE10}"/>
    <cellStyle name="40% - Accent4 7 2 2 2 2 2" xfId="19471" xr:uid="{D02B7B4E-EEC6-41DF-BCFD-04205C90BDA6}"/>
    <cellStyle name="40% - Accent4 7 2 2 2 2 2 2" xfId="19472" xr:uid="{A0D93BE4-C2EA-4C48-A9C6-C1C06A81B9C8}"/>
    <cellStyle name="40% - Accent4 7 2 2 2 2 3" xfId="19473" xr:uid="{293C59BA-C534-4698-8FCB-53EEB7B80443}"/>
    <cellStyle name="40% - Accent4 7 2 2 2 3" xfId="19474" xr:uid="{1926D044-C22E-404C-B3B6-B0EA9F3EF7EB}"/>
    <cellStyle name="40% - Accent4 7 2 2 2 3 2" xfId="19475" xr:uid="{480C6CC9-9534-4B1A-83AF-05AB9A2EA0BD}"/>
    <cellStyle name="40% - Accent4 7 2 2 2 3 2 2" xfId="19476" xr:uid="{7D1EE566-5619-4D71-ACBF-ACE53AD2D455}"/>
    <cellStyle name="40% - Accent4 7 2 2 2 3 3" xfId="19477" xr:uid="{537832CD-1E7E-43A4-8FD1-F743AEC72B8D}"/>
    <cellStyle name="40% - Accent4 7 2 2 2 4" xfId="19478" xr:uid="{D179FCF9-D795-4A21-A5B8-FE7EA06B5B44}"/>
    <cellStyle name="40% - Accent4 7 2 2 2 4 2" xfId="19479" xr:uid="{6580CB30-7650-4C3E-9A63-679D85A4930D}"/>
    <cellStyle name="40% - Accent4 7 2 2 2 4 2 2" xfId="19480" xr:uid="{8C314172-5DD2-4E88-9C99-E327691D417F}"/>
    <cellStyle name="40% - Accent4 7 2 2 2 4 3" xfId="19481" xr:uid="{629F71D8-88A1-46F9-B0FA-3599C0D70F8A}"/>
    <cellStyle name="40% - Accent4 7 2 2 2 5" xfId="19482" xr:uid="{DD842702-8720-406C-94D7-047BDA951757}"/>
    <cellStyle name="40% - Accent4 7 2 2 2 5 2" xfId="19483" xr:uid="{DCD191E3-5EBB-4FC0-9625-E806CE482C4D}"/>
    <cellStyle name="40% - Accent4 7 2 2 2 6" xfId="19484" xr:uid="{A2A609CF-7FFA-4B5F-B280-2E679C5109CA}"/>
    <cellStyle name="40% - Accent4 7 2 2 3" xfId="19485" xr:uid="{E94BDBBD-2F5E-4D0F-AFB7-60E31A1F30A5}"/>
    <cellStyle name="40% - Accent4 7 2 2 3 2" xfId="19486" xr:uid="{B0BD5577-779A-4D7C-B4FC-15471DC0C878}"/>
    <cellStyle name="40% - Accent4 7 2 2 3 2 2" xfId="19487" xr:uid="{9D90F8DB-38B4-44D1-8FDF-2C95467C3D6B}"/>
    <cellStyle name="40% - Accent4 7 2 2 3 3" xfId="19488" xr:uid="{D7D8B87E-EEA3-4C42-9A13-88EC2CD96087}"/>
    <cellStyle name="40% - Accent4 7 2 2 4" xfId="19489" xr:uid="{D532ECF4-FFFD-4754-8A89-41D6EEB38090}"/>
    <cellStyle name="40% - Accent4 7 2 2 4 2" xfId="19490" xr:uid="{CDA8A4C7-04C4-4FFB-AA4D-CEA72EE1B6CD}"/>
    <cellStyle name="40% - Accent4 7 2 2 4 2 2" xfId="19491" xr:uid="{1A0546A1-F44C-42ED-9112-FBCD4540DD16}"/>
    <cellStyle name="40% - Accent4 7 2 2 4 3" xfId="19492" xr:uid="{F65BBFAC-27DC-4F97-B040-4B0FCC7F1B09}"/>
    <cellStyle name="40% - Accent4 7 2 2 5" xfId="19493" xr:uid="{BFD8C2E6-A889-4451-8CB3-A5A0A6465228}"/>
    <cellStyle name="40% - Accent4 7 2 2 5 2" xfId="19494" xr:uid="{4891886E-A7FE-425A-B119-38E828A4D12F}"/>
    <cellStyle name="40% - Accent4 7 2 2 5 2 2" xfId="19495" xr:uid="{6C0A1BA1-402F-4A25-BDB3-3AD0CE3BBBAA}"/>
    <cellStyle name="40% - Accent4 7 2 2 5 3" xfId="19496" xr:uid="{45DE9C05-FB00-422A-8E5A-ACC0691A3C62}"/>
    <cellStyle name="40% - Accent4 7 2 2 6" xfId="19497" xr:uid="{85282445-084E-485A-94B3-D7AF2FDC5F6D}"/>
    <cellStyle name="40% - Accent4 7 2 2 6 2" xfId="19498" xr:uid="{9FEF63A4-9E5C-46E3-8EF7-6C67F5702E77}"/>
    <cellStyle name="40% - Accent4 7 2 2 7" xfId="19499" xr:uid="{9B1F223D-F8D6-4D2F-A46D-16332DFF7211}"/>
    <cellStyle name="40% - Accent4 7 2 3" xfId="19500" xr:uid="{490E27AC-499E-4907-BBC2-29679ED63F7B}"/>
    <cellStyle name="40% - Accent4 7 2 3 2" xfId="19501" xr:uid="{C76F0B8E-0C69-4FD8-99B8-0ACB996F876C}"/>
    <cellStyle name="40% - Accent4 7 2 3 2 2" xfId="19502" xr:uid="{2B382D7E-2394-43C9-B35D-55B4588A8028}"/>
    <cellStyle name="40% - Accent4 7 2 3 2 2 2" xfId="19503" xr:uid="{26E3DC40-5E70-4CB0-B654-BA9C71C72D00}"/>
    <cellStyle name="40% - Accent4 7 2 3 2 3" xfId="19504" xr:uid="{6ADF1903-FFAA-4C7D-90DF-FF2ABC72B86B}"/>
    <cellStyle name="40% - Accent4 7 2 3 3" xfId="19505" xr:uid="{B845211F-4503-4F84-AC26-71C10E5742E4}"/>
    <cellStyle name="40% - Accent4 7 2 3 3 2" xfId="19506" xr:uid="{ABCB15A7-30CF-4693-9784-371C4DD3DE6B}"/>
    <cellStyle name="40% - Accent4 7 2 3 3 2 2" xfId="19507" xr:uid="{49DB2FCA-3A3B-4EAA-813B-E071DFDDD9D6}"/>
    <cellStyle name="40% - Accent4 7 2 3 3 3" xfId="19508" xr:uid="{EAD2D7C7-8537-4FA4-8558-061E0631ED60}"/>
    <cellStyle name="40% - Accent4 7 2 3 4" xfId="19509" xr:uid="{30ACDFB1-1E99-4510-931D-8E9208535EF6}"/>
    <cellStyle name="40% - Accent4 7 2 3 4 2" xfId="19510" xr:uid="{2B4AFBAF-EF86-4FAE-B54A-32337E4F088E}"/>
    <cellStyle name="40% - Accent4 7 2 3 4 2 2" xfId="19511" xr:uid="{95847577-E493-4FE0-8598-752F66BBB60C}"/>
    <cellStyle name="40% - Accent4 7 2 3 4 3" xfId="19512" xr:uid="{2147F722-40D3-4E4E-8BBB-906E6A86AB34}"/>
    <cellStyle name="40% - Accent4 7 2 3 5" xfId="19513" xr:uid="{B74EA8FB-2A0F-4E43-8BBB-18740E226C2C}"/>
    <cellStyle name="40% - Accent4 7 2 3 5 2" xfId="19514" xr:uid="{784BEBA6-3350-466D-8A30-F39414FB4FF1}"/>
    <cellStyle name="40% - Accent4 7 2 3 6" xfId="19515" xr:uid="{0FD7F8A4-161F-43BC-BF1F-15040F9597DD}"/>
    <cellStyle name="40% - Accent4 7 2 4" xfId="19516" xr:uid="{288DF9D4-88AB-4EE8-897D-B4AA31B69511}"/>
    <cellStyle name="40% - Accent4 7 2 4 2" xfId="19517" xr:uid="{FFAED9AA-B524-48B8-9C05-6C25E3E6B538}"/>
    <cellStyle name="40% - Accent4 7 2 4 2 2" xfId="19518" xr:uid="{9046B952-3719-461C-A1E1-6AC8E178CBE5}"/>
    <cellStyle name="40% - Accent4 7 2 4 3" xfId="19519" xr:uid="{A310DB82-6CC6-4D5A-BEBB-8B64E721C5F8}"/>
    <cellStyle name="40% - Accent4 7 2 5" xfId="19520" xr:uid="{0FDB21FC-8BCA-4A9E-81DA-C1D68168D90C}"/>
    <cellStyle name="40% - Accent4 7 2 5 2" xfId="19521" xr:uid="{DAC08A7A-4C70-43AE-BCE4-15E2A9D3AA5C}"/>
    <cellStyle name="40% - Accent4 7 2 5 2 2" xfId="19522" xr:uid="{45E51DA9-D83F-4743-8676-0286374A5CE9}"/>
    <cellStyle name="40% - Accent4 7 2 5 3" xfId="19523" xr:uid="{7518C21F-577A-4AAF-8ECB-B1002F1DE6F0}"/>
    <cellStyle name="40% - Accent4 7 2 6" xfId="19524" xr:uid="{32E8F0B9-B289-44AC-8456-956EF3CD44CB}"/>
    <cellStyle name="40% - Accent4 7 2 6 2" xfId="19525" xr:uid="{E47ECEFA-5316-40EC-B83A-42C91C59FA04}"/>
    <cellStyle name="40% - Accent4 7 2 6 2 2" xfId="19526" xr:uid="{3EAE0335-5648-4D21-8DF6-2D7B29673F73}"/>
    <cellStyle name="40% - Accent4 7 2 6 3" xfId="19527" xr:uid="{7835FF42-2378-4B26-BD06-E8DDF8EC2D25}"/>
    <cellStyle name="40% - Accent4 7 2 7" xfId="19528" xr:uid="{6571F60E-A7F5-41E3-B3CD-5A899530DC44}"/>
    <cellStyle name="40% - Accent4 7 2 7 2" xfId="19529" xr:uid="{5A5A68F3-4C5A-4D69-A7AA-E68806CC10A9}"/>
    <cellStyle name="40% - Accent4 7 2 8" xfId="19530" xr:uid="{D9683ECF-4501-4B34-AD75-B48C11357C8F}"/>
    <cellStyle name="40% - Accent4 7 3" xfId="19531" xr:uid="{8A34217A-50CF-44A0-B9D1-CAAF50A58499}"/>
    <cellStyle name="40% - Accent4 7 3 2" xfId="19532" xr:uid="{BBA85E47-009E-41B6-8CBF-73296068DCEA}"/>
    <cellStyle name="40% - Accent4 7 3 2 2" xfId="19533" xr:uid="{2974B6F7-98A7-4DBD-95EF-8EFDC138531B}"/>
    <cellStyle name="40% - Accent4 7 3 2 2 2" xfId="19534" xr:uid="{D96C0CE8-A0B9-4376-8C8E-95DCD0DC58F8}"/>
    <cellStyle name="40% - Accent4 7 3 2 2 2 2" xfId="19535" xr:uid="{5723F00D-5F94-4C3D-944C-24F87550DB29}"/>
    <cellStyle name="40% - Accent4 7 3 2 2 2 2 2" xfId="19536" xr:uid="{40472F83-0AEB-4491-AF70-6E0A04D2EA14}"/>
    <cellStyle name="40% - Accent4 7 3 2 2 2 3" xfId="19537" xr:uid="{6657B84B-551C-4B5D-8C21-D3CB5A47CFDE}"/>
    <cellStyle name="40% - Accent4 7 3 2 2 3" xfId="19538" xr:uid="{97352A38-D42C-4A40-85CB-2877B6DB161B}"/>
    <cellStyle name="40% - Accent4 7 3 2 2 3 2" xfId="19539" xr:uid="{E24AA05A-D526-433D-B9D3-F1D8154EF90C}"/>
    <cellStyle name="40% - Accent4 7 3 2 2 3 2 2" xfId="19540" xr:uid="{92B0B813-01FD-4173-AD90-41D9E94647E7}"/>
    <cellStyle name="40% - Accent4 7 3 2 2 3 3" xfId="19541" xr:uid="{15F78CAA-653D-426A-97BB-0D18901BB7BC}"/>
    <cellStyle name="40% - Accent4 7 3 2 2 4" xfId="19542" xr:uid="{BC1E7C36-48D0-4652-A82B-2CE4DFB09E1A}"/>
    <cellStyle name="40% - Accent4 7 3 2 2 4 2" xfId="19543" xr:uid="{85F03AFD-2D4D-46E7-992A-BB96AFAFE39D}"/>
    <cellStyle name="40% - Accent4 7 3 2 2 4 2 2" xfId="19544" xr:uid="{93AB49B8-ECFA-4C7B-9503-90CAEDDFC7B7}"/>
    <cellStyle name="40% - Accent4 7 3 2 2 4 3" xfId="19545" xr:uid="{F63010C9-539E-4CB2-B782-449C69A0AB70}"/>
    <cellStyle name="40% - Accent4 7 3 2 2 5" xfId="19546" xr:uid="{5205DCF4-ABC0-4B60-BB6A-1954A57005F8}"/>
    <cellStyle name="40% - Accent4 7 3 2 2 5 2" xfId="19547" xr:uid="{8098990C-21E7-4BBF-91E7-214F687F2779}"/>
    <cellStyle name="40% - Accent4 7 3 2 2 6" xfId="19548" xr:uid="{9754BB32-4624-4A9F-B1C1-88B801979CC9}"/>
    <cellStyle name="40% - Accent4 7 3 2 3" xfId="19549" xr:uid="{14A0BFA5-2746-4EF2-9B46-0CCE137235ED}"/>
    <cellStyle name="40% - Accent4 7 3 2 3 2" xfId="19550" xr:uid="{12D375EB-DFB9-4F10-A196-1E241129DA3B}"/>
    <cellStyle name="40% - Accent4 7 3 2 3 2 2" xfId="19551" xr:uid="{3D5D5286-B987-4280-9C48-A29B4599FD66}"/>
    <cellStyle name="40% - Accent4 7 3 2 3 3" xfId="19552" xr:uid="{F4F38714-BFFA-4522-8303-C2CC9D23E987}"/>
    <cellStyle name="40% - Accent4 7 3 2 4" xfId="19553" xr:uid="{329B3EE7-5CAF-43DD-BEC1-E697C263DAB3}"/>
    <cellStyle name="40% - Accent4 7 3 2 4 2" xfId="19554" xr:uid="{79C0876E-5520-4337-9CCF-A40ACF509EC5}"/>
    <cellStyle name="40% - Accent4 7 3 2 4 2 2" xfId="19555" xr:uid="{3CDC0654-1A60-4BC2-A05A-DC1800CF04DC}"/>
    <cellStyle name="40% - Accent4 7 3 2 4 3" xfId="19556" xr:uid="{7E24EA73-A9A1-4E1D-BC48-ED26D041619C}"/>
    <cellStyle name="40% - Accent4 7 3 2 5" xfId="19557" xr:uid="{64F774AD-8098-4D0A-A78D-F5206CAECBA4}"/>
    <cellStyle name="40% - Accent4 7 3 2 5 2" xfId="19558" xr:uid="{5864223D-523A-4721-9A22-162E66E2A978}"/>
    <cellStyle name="40% - Accent4 7 3 2 5 2 2" xfId="19559" xr:uid="{B2987EFC-7B3A-456B-8188-17CCDEF4E5BC}"/>
    <cellStyle name="40% - Accent4 7 3 2 5 3" xfId="19560" xr:uid="{832DBF6F-4B28-4E49-B670-235061945CEB}"/>
    <cellStyle name="40% - Accent4 7 3 2 6" xfId="19561" xr:uid="{0E44EFA9-B849-4CD1-AFC9-DF77CF2D2F39}"/>
    <cellStyle name="40% - Accent4 7 3 2 6 2" xfId="19562" xr:uid="{D0093DB5-2C06-4F13-8FE1-56700D258997}"/>
    <cellStyle name="40% - Accent4 7 3 2 7" xfId="19563" xr:uid="{B87DCE8E-66B8-403E-B23E-12E49313EFE0}"/>
    <cellStyle name="40% - Accent4 7 3 3" xfId="19564" xr:uid="{BA84D009-05E6-4342-805D-24A908900D92}"/>
    <cellStyle name="40% - Accent4 7 3 3 2" xfId="19565" xr:uid="{7D10104C-F2B5-480C-8E13-0C45779B2A72}"/>
    <cellStyle name="40% - Accent4 7 3 3 2 2" xfId="19566" xr:uid="{FC1E71C8-61A3-4B84-8165-E388E9EB0498}"/>
    <cellStyle name="40% - Accent4 7 3 3 2 2 2" xfId="19567" xr:uid="{922B3655-270C-45D5-92D8-506D5F34293C}"/>
    <cellStyle name="40% - Accent4 7 3 3 2 3" xfId="19568" xr:uid="{121E9716-50AC-48CD-BE1C-ED83F8C2B582}"/>
    <cellStyle name="40% - Accent4 7 3 3 3" xfId="19569" xr:uid="{3B4C309D-AAF2-46F6-A54E-723FF3117256}"/>
    <cellStyle name="40% - Accent4 7 3 3 3 2" xfId="19570" xr:uid="{363B7297-E93A-4C35-A3E6-FC551D815033}"/>
    <cellStyle name="40% - Accent4 7 3 3 3 2 2" xfId="19571" xr:uid="{E832478B-A706-4DF4-AE71-F79E7713CA87}"/>
    <cellStyle name="40% - Accent4 7 3 3 3 3" xfId="19572" xr:uid="{82804256-D245-4B0F-8523-EF36276CFD8E}"/>
    <cellStyle name="40% - Accent4 7 3 3 4" xfId="19573" xr:uid="{441894B5-2C1B-4806-89D8-CA8D7A97BFCF}"/>
    <cellStyle name="40% - Accent4 7 3 3 4 2" xfId="19574" xr:uid="{7EF3E3F6-E113-46F4-B604-96FD92F85FB0}"/>
    <cellStyle name="40% - Accent4 7 3 3 4 2 2" xfId="19575" xr:uid="{084A6B6D-5C2C-4F88-9F70-68BC333CD763}"/>
    <cellStyle name="40% - Accent4 7 3 3 4 3" xfId="19576" xr:uid="{803DC29E-3C21-4F23-9767-464C7AF6702A}"/>
    <cellStyle name="40% - Accent4 7 3 3 5" xfId="19577" xr:uid="{44D2D605-7FDE-4D35-9ECF-2B267C978F3C}"/>
    <cellStyle name="40% - Accent4 7 3 3 5 2" xfId="19578" xr:uid="{21D5DA00-89E3-4BBA-BBB6-725C77A5CA22}"/>
    <cellStyle name="40% - Accent4 7 3 3 6" xfId="19579" xr:uid="{5F2CA23E-8AF5-4CC4-B81F-477B84C0A839}"/>
    <cellStyle name="40% - Accent4 7 3 4" xfId="19580" xr:uid="{FBBB098E-6F64-4EA0-A62A-6B51BB35EF50}"/>
    <cellStyle name="40% - Accent4 7 3 4 2" xfId="19581" xr:uid="{4B948854-2D0B-4002-835C-86F90F9221B6}"/>
    <cellStyle name="40% - Accent4 7 3 4 2 2" xfId="19582" xr:uid="{FC7C736A-7FCE-48AF-9163-29D9BA8CC14D}"/>
    <cellStyle name="40% - Accent4 7 3 4 3" xfId="19583" xr:uid="{797BA189-883F-4B6F-999A-40D7AE640A28}"/>
    <cellStyle name="40% - Accent4 7 3 5" xfId="19584" xr:uid="{92249FE3-A23A-4AE6-9289-B7D42ECD8BB7}"/>
    <cellStyle name="40% - Accent4 7 3 5 2" xfId="19585" xr:uid="{6ECC3BCC-A6CD-41A9-B3CE-B10863BE5685}"/>
    <cellStyle name="40% - Accent4 7 3 5 2 2" xfId="19586" xr:uid="{D61E52A0-5036-41F2-8296-1E772F3B3764}"/>
    <cellStyle name="40% - Accent4 7 3 5 3" xfId="19587" xr:uid="{A918805D-0318-4BA7-8C6C-85B4174FC698}"/>
    <cellStyle name="40% - Accent4 7 3 6" xfId="19588" xr:uid="{D2A24705-EB7B-4C31-941D-FA96FAE0677E}"/>
    <cellStyle name="40% - Accent4 7 3 6 2" xfId="19589" xr:uid="{6395D269-0D8F-4BB0-9255-F86D4261B8ED}"/>
    <cellStyle name="40% - Accent4 7 3 6 2 2" xfId="19590" xr:uid="{8A713027-8946-4798-ABC2-9D099BBF7A54}"/>
    <cellStyle name="40% - Accent4 7 3 6 3" xfId="19591" xr:uid="{51B6E0CB-0D99-4B2D-BF7D-410D3D8EF8E8}"/>
    <cellStyle name="40% - Accent4 7 3 7" xfId="19592" xr:uid="{E1AC1479-6DEF-4218-A731-3CA56755D810}"/>
    <cellStyle name="40% - Accent4 7 3 7 2" xfId="19593" xr:uid="{9FC62F5E-4473-4092-92FC-FCE8171F68AF}"/>
    <cellStyle name="40% - Accent4 7 3 8" xfId="19594" xr:uid="{86936AE7-63A4-46BE-8766-DC23C2694DED}"/>
    <cellStyle name="40% - Accent4 7 4" xfId="19595" xr:uid="{B5BCAC50-DE00-452E-8A15-0DCAE71A2E1A}"/>
    <cellStyle name="40% - Accent4 7 4 2" xfId="19596" xr:uid="{BE03FE88-20F8-4C64-81E2-B54EE07DB1C4}"/>
    <cellStyle name="40% - Accent4 7 4 2 2" xfId="19597" xr:uid="{9FF35990-C611-43DF-8510-3F36CA3F3AB0}"/>
    <cellStyle name="40% - Accent4 7 4 2 2 2" xfId="19598" xr:uid="{14E89E49-61B8-496B-994B-7C23C299B9DB}"/>
    <cellStyle name="40% - Accent4 7 4 2 2 2 2" xfId="19599" xr:uid="{BCC44B07-88AE-43B3-BD03-CF8D878FA5FF}"/>
    <cellStyle name="40% - Accent4 7 4 2 2 3" xfId="19600" xr:uid="{38B3CEDB-99B9-49EA-9EF5-21D97F1ABBEB}"/>
    <cellStyle name="40% - Accent4 7 4 2 3" xfId="19601" xr:uid="{80D4EA07-CBBA-44CC-8B5F-F88467AFE534}"/>
    <cellStyle name="40% - Accent4 7 4 2 3 2" xfId="19602" xr:uid="{73C1693C-D899-42F6-A824-82E5FCEB3567}"/>
    <cellStyle name="40% - Accent4 7 4 2 3 2 2" xfId="19603" xr:uid="{7E61F2B1-F2F4-4725-886C-4AD01280C69B}"/>
    <cellStyle name="40% - Accent4 7 4 2 3 3" xfId="19604" xr:uid="{935D67FF-BCA1-4D11-8974-E8C162F93F3A}"/>
    <cellStyle name="40% - Accent4 7 4 2 4" xfId="19605" xr:uid="{74C4D6AE-D0AE-43BB-882D-DE01750CE435}"/>
    <cellStyle name="40% - Accent4 7 4 2 4 2" xfId="19606" xr:uid="{A38DD710-94A2-438B-A897-C976E54DF1B4}"/>
    <cellStyle name="40% - Accent4 7 4 2 4 2 2" xfId="19607" xr:uid="{9E545B25-DFBE-4051-A948-2AD02030EE7D}"/>
    <cellStyle name="40% - Accent4 7 4 2 4 3" xfId="19608" xr:uid="{B6B1400E-0DB1-41E9-992B-50A1FC4B8F99}"/>
    <cellStyle name="40% - Accent4 7 4 2 5" xfId="19609" xr:uid="{F79E60FB-4D11-4F7E-9640-C36FD61B660B}"/>
    <cellStyle name="40% - Accent4 7 4 2 5 2" xfId="19610" xr:uid="{242286AC-735C-4960-92C0-BA8BA648D5C3}"/>
    <cellStyle name="40% - Accent4 7 4 2 6" xfId="19611" xr:uid="{B076A650-1FCC-44DD-85A5-E184D09F6202}"/>
    <cellStyle name="40% - Accent4 7 4 3" xfId="19612" xr:uid="{00457BBD-C6A3-4354-9A30-EE4C0C2626D2}"/>
    <cellStyle name="40% - Accent4 7 4 3 2" xfId="19613" xr:uid="{1A774960-2940-4FE0-AD5B-4EFA5A39B626}"/>
    <cellStyle name="40% - Accent4 7 4 3 2 2" xfId="19614" xr:uid="{9DE13E4A-4882-4B5D-AE69-F8250C2D355E}"/>
    <cellStyle name="40% - Accent4 7 4 3 3" xfId="19615" xr:uid="{C7A2ADE1-F2F8-48DF-92CF-EB0EE47AFEC3}"/>
    <cellStyle name="40% - Accent4 7 4 4" xfId="19616" xr:uid="{99E7B542-E6D8-4EF8-97B3-F31947213AE7}"/>
    <cellStyle name="40% - Accent4 7 4 4 2" xfId="19617" xr:uid="{E988C4E3-C381-4F71-849C-9135A612C582}"/>
    <cellStyle name="40% - Accent4 7 4 4 2 2" xfId="19618" xr:uid="{B888C0F7-1F98-40B7-98D7-F8F78971320C}"/>
    <cellStyle name="40% - Accent4 7 4 4 3" xfId="19619" xr:uid="{04DBE283-9040-4291-A18B-F21CF6D2A930}"/>
    <cellStyle name="40% - Accent4 7 4 5" xfId="19620" xr:uid="{E0C2DF36-4490-4768-AA29-218B6617F59C}"/>
    <cellStyle name="40% - Accent4 7 4 5 2" xfId="19621" xr:uid="{13C48D04-1FD7-407B-A386-D353570D1FE6}"/>
    <cellStyle name="40% - Accent4 7 4 5 2 2" xfId="19622" xr:uid="{7C84179B-0FEB-408B-9E7C-F0B1646B1AE6}"/>
    <cellStyle name="40% - Accent4 7 4 5 3" xfId="19623" xr:uid="{2B5254C1-4A53-4FB7-8038-01C27CC1EFA8}"/>
    <cellStyle name="40% - Accent4 7 4 6" xfId="19624" xr:uid="{AAE905FC-CEE9-4DEA-AC88-AB95FCD90345}"/>
    <cellStyle name="40% - Accent4 7 4 6 2" xfId="19625" xr:uid="{635DFFE9-C815-4B3D-83DD-874121998847}"/>
    <cellStyle name="40% - Accent4 7 4 7" xfId="19626" xr:uid="{B57B22C0-5480-4E9D-AC52-923A5DAD289F}"/>
    <cellStyle name="40% - Accent4 7 5" xfId="19627" xr:uid="{01FE0AA8-D5DE-4F21-86D2-F763C73A0CDE}"/>
    <cellStyle name="40% - Accent4 7 5 2" xfId="19628" xr:uid="{F5ACC617-F98D-4F8A-99FB-D5B782756877}"/>
    <cellStyle name="40% - Accent4 7 5 2 2" xfId="19629" xr:uid="{C23A6BF7-D224-4D64-BA6C-B371212A635B}"/>
    <cellStyle name="40% - Accent4 7 5 2 2 2" xfId="19630" xr:uid="{16D853E1-F837-43F7-B1FF-831FD23D13FA}"/>
    <cellStyle name="40% - Accent4 7 5 2 2 2 2" xfId="19631" xr:uid="{29E88363-B739-4D36-8315-31344FA249F8}"/>
    <cellStyle name="40% - Accent4 7 5 2 2 3" xfId="19632" xr:uid="{B29B9072-D43A-4CC6-BB40-EBE79F0F7F81}"/>
    <cellStyle name="40% - Accent4 7 5 2 3" xfId="19633" xr:uid="{3861FA6E-2B44-4C84-B585-DEA20D30BC2C}"/>
    <cellStyle name="40% - Accent4 7 5 2 3 2" xfId="19634" xr:uid="{155BA2B9-992B-450D-9BCB-ECAA345DA086}"/>
    <cellStyle name="40% - Accent4 7 5 2 3 2 2" xfId="19635" xr:uid="{69D74319-7648-4967-A4B2-7D6B786DA40F}"/>
    <cellStyle name="40% - Accent4 7 5 2 3 3" xfId="19636" xr:uid="{25E77769-4EF7-488D-9113-0C1A2B97DCF9}"/>
    <cellStyle name="40% - Accent4 7 5 2 4" xfId="19637" xr:uid="{AD193E5F-3338-44F1-B6E6-82184D6AF246}"/>
    <cellStyle name="40% - Accent4 7 5 2 4 2" xfId="19638" xr:uid="{AE3F9B92-FF67-4640-B0D3-1B0B8D638DBE}"/>
    <cellStyle name="40% - Accent4 7 5 2 4 2 2" xfId="19639" xr:uid="{306F0BFD-FD84-4466-892A-09CB21DBBF86}"/>
    <cellStyle name="40% - Accent4 7 5 2 4 3" xfId="19640" xr:uid="{5C7BC423-3023-4FDC-BD01-4A551ECFB880}"/>
    <cellStyle name="40% - Accent4 7 5 2 5" xfId="19641" xr:uid="{DEE7467D-CE72-4F7A-9CD2-C909EF807A59}"/>
    <cellStyle name="40% - Accent4 7 5 2 5 2" xfId="19642" xr:uid="{6E34F8B4-52C4-4F93-BF03-A66623E70EA5}"/>
    <cellStyle name="40% - Accent4 7 5 2 6" xfId="19643" xr:uid="{1F2CBFAD-5031-4694-A187-370849DFC90F}"/>
    <cellStyle name="40% - Accent4 7 5 3" xfId="19644" xr:uid="{36C6C237-129B-4579-A656-35776A5FC663}"/>
    <cellStyle name="40% - Accent4 7 5 3 2" xfId="19645" xr:uid="{D285FD46-AFF2-429D-9503-14A797F9DA81}"/>
    <cellStyle name="40% - Accent4 7 5 3 2 2" xfId="19646" xr:uid="{413F1B93-4254-423F-994C-2FB4527B8970}"/>
    <cellStyle name="40% - Accent4 7 5 3 3" xfId="19647" xr:uid="{C508F9D4-BF38-4BC1-BBB0-BDF3F5B62B43}"/>
    <cellStyle name="40% - Accent4 7 5 4" xfId="19648" xr:uid="{2911260C-F016-4CD0-A784-E4050DA8D318}"/>
    <cellStyle name="40% - Accent4 7 5 4 2" xfId="19649" xr:uid="{6EFDD331-F43A-45CE-B945-B21B00060934}"/>
    <cellStyle name="40% - Accent4 7 5 4 2 2" xfId="19650" xr:uid="{8C3B6A7B-4379-4D4A-AA7C-E54470435503}"/>
    <cellStyle name="40% - Accent4 7 5 4 3" xfId="19651" xr:uid="{4783D783-40BB-4415-AF3D-9D4C35BA5BA1}"/>
    <cellStyle name="40% - Accent4 7 5 5" xfId="19652" xr:uid="{40F89041-AA71-4BD0-955B-A2ED2A3BA543}"/>
    <cellStyle name="40% - Accent4 7 5 5 2" xfId="19653" xr:uid="{F5F5615B-A82C-4C00-B598-94F569272267}"/>
    <cellStyle name="40% - Accent4 7 5 5 2 2" xfId="19654" xr:uid="{38355FE7-6376-42A6-8D25-654856AE9491}"/>
    <cellStyle name="40% - Accent4 7 5 5 3" xfId="19655" xr:uid="{6AE786C5-B3CA-4293-AF3E-6A393AE0A544}"/>
    <cellStyle name="40% - Accent4 7 5 6" xfId="19656" xr:uid="{402CA921-2DE2-4D74-B2C6-06EDDD205863}"/>
    <cellStyle name="40% - Accent4 7 5 6 2" xfId="19657" xr:uid="{069CF1FA-03FB-4491-857F-16353AB7738B}"/>
    <cellStyle name="40% - Accent4 7 5 7" xfId="19658" xr:uid="{7BB988C7-02AD-45FC-8F56-7AC89DFE0C26}"/>
    <cellStyle name="40% - Accent4 7 6" xfId="19659" xr:uid="{C0EEE0C6-4B59-468D-BF9D-C162161316E5}"/>
    <cellStyle name="40% - Accent4 7 6 2" xfId="19660" xr:uid="{A568908B-3F25-4293-93BC-ECA1142AF3F7}"/>
    <cellStyle name="40% - Accent4 7 6 2 2" xfId="19661" xr:uid="{B7DE8FFE-0B27-421C-A79C-A65F04688DB0}"/>
    <cellStyle name="40% - Accent4 7 6 2 2 2" xfId="19662" xr:uid="{7B33B2D2-F107-4EAB-A1E2-6DF5305251DE}"/>
    <cellStyle name="40% - Accent4 7 6 2 3" xfId="19663" xr:uid="{97525DDC-0752-4767-B873-1D061FE3F920}"/>
    <cellStyle name="40% - Accent4 7 6 3" xfId="19664" xr:uid="{B2599B09-B691-41E5-8B88-E4EC090266E3}"/>
    <cellStyle name="40% - Accent4 7 6 3 2" xfId="19665" xr:uid="{314A339D-0070-49C7-82C9-5EC8DA6705F9}"/>
    <cellStyle name="40% - Accent4 7 6 3 2 2" xfId="19666" xr:uid="{719444C3-0BE2-4DFB-A389-59159888F887}"/>
    <cellStyle name="40% - Accent4 7 6 3 3" xfId="19667" xr:uid="{F8595E64-597A-45DD-98B6-7D81BD0F2F85}"/>
    <cellStyle name="40% - Accent4 7 6 4" xfId="19668" xr:uid="{69FF07EF-2B68-4336-8B56-79A073166070}"/>
    <cellStyle name="40% - Accent4 7 6 4 2" xfId="19669" xr:uid="{B6887CB7-C110-4649-AD44-376BE9F2605C}"/>
    <cellStyle name="40% - Accent4 7 6 4 2 2" xfId="19670" xr:uid="{CFB4156C-985E-4FE9-8179-971B78B3AA69}"/>
    <cellStyle name="40% - Accent4 7 6 4 3" xfId="19671" xr:uid="{F0C7A56C-9C95-410B-9396-531B13DF5390}"/>
    <cellStyle name="40% - Accent4 7 6 5" xfId="19672" xr:uid="{665D0733-CA9B-440A-AF13-15125A38BC59}"/>
    <cellStyle name="40% - Accent4 7 6 5 2" xfId="19673" xr:uid="{9E2F62BD-09BA-4F09-9C13-6122906B65C5}"/>
    <cellStyle name="40% - Accent4 7 6 6" xfId="19674" xr:uid="{2E3CB55C-7E89-47E1-A373-32079755B23B}"/>
    <cellStyle name="40% - Accent4 7 7" xfId="19675" xr:uid="{177319DE-0EBC-4333-A361-A00C84F30FDF}"/>
    <cellStyle name="40% - Accent4 7 7 2" xfId="19676" xr:uid="{E94D3C19-F236-4EA9-B5CE-591B799C17F8}"/>
    <cellStyle name="40% - Accent4 7 7 2 2" xfId="19677" xr:uid="{CED17309-03D8-4BEA-81C8-B63CAE3F501A}"/>
    <cellStyle name="40% - Accent4 7 7 2 2 2" xfId="19678" xr:uid="{4F459C08-C1C5-4682-B2B3-2F6A424F7943}"/>
    <cellStyle name="40% - Accent4 7 7 2 3" xfId="19679" xr:uid="{11D486AA-E84A-4FC6-9239-42035CD2F0FE}"/>
    <cellStyle name="40% - Accent4 7 7 3" xfId="19680" xr:uid="{D8C8A49A-5B89-4402-803A-DE8BAAFE4673}"/>
    <cellStyle name="40% - Accent4 7 7 3 2" xfId="19681" xr:uid="{2B095BE1-5D89-46EE-B22B-7EDD8D6956F8}"/>
    <cellStyle name="40% - Accent4 7 7 3 2 2" xfId="19682" xr:uid="{B47A76C7-CB48-41DE-88CE-B5A605B2F04A}"/>
    <cellStyle name="40% - Accent4 7 7 3 3" xfId="19683" xr:uid="{21275AD4-8896-4BB3-9539-06CF5DAA541F}"/>
    <cellStyle name="40% - Accent4 7 7 4" xfId="19684" xr:uid="{53E5524D-6A63-4411-A02D-5CC93C426712}"/>
    <cellStyle name="40% - Accent4 7 7 4 2" xfId="19685" xr:uid="{4C0F7DB1-BD2B-4BE7-A539-CA6ECF5C2FFB}"/>
    <cellStyle name="40% - Accent4 7 7 4 2 2" xfId="19686" xr:uid="{9DE80B46-F35C-4F58-B4AB-658B60C63028}"/>
    <cellStyle name="40% - Accent4 7 7 4 3" xfId="19687" xr:uid="{8F13DAB4-35BC-4651-8442-017F121CFBCA}"/>
    <cellStyle name="40% - Accent4 7 7 5" xfId="19688" xr:uid="{C2AA489F-D0A4-4DD2-9679-AA88A19948E7}"/>
    <cellStyle name="40% - Accent4 7 7 5 2" xfId="19689" xr:uid="{9090EBE0-8787-4D8D-BBDB-D7744A96AF5B}"/>
    <cellStyle name="40% - Accent4 7 7 6" xfId="19690" xr:uid="{8590FB69-2BEF-4DA1-BD3D-3ACA99A41000}"/>
    <cellStyle name="40% - Accent4 7 8" xfId="19691" xr:uid="{66AD3433-8899-4408-966B-35E050252A26}"/>
    <cellStyle name="40% - Accent4 7 8 2" xfId="19692" xr:uid="{75319F57-84A1-4CFE-973D-946E7C6AE0ED}"/>
    <cellStyle name="40% - Accent4 7 8 2 2" xfId="19693" xr:uid="{74078E8E-C20D-448C-A66B-FA2AE7854133}"/>
    <cellStyle name="40% - Accent4 7 8 2 2 2" xfId="19694" xr:uid="{949F1863-7BB7-4E39-BEF4-3AC5D0FFB253}"/>
    <cellStyle name="40% - Accent4 7 8 2 3" xfId="19695" xr:uid="{C1FBA0DF-1716-411E-8A90-D9CF1338D555}"/>
    <cellStyle name="40% - Accent4 7 8 3" xfId="19696" xr:uid="{8F15677D-D106-4843-8F01-0EEBB19C6855}"/>
    <cellStyle name="40% - Accent4 7 8 3 2" xfId="19697" xr:uid="{E2747932-807D-435D-9E88-6893764496CD}"/>
    <cellStyle name="40% - Accent4 7 8 3 2 2" xfId="19698" xr:uid="{2C101BBB-9121-4205-84C5-CAC7836EA586}"/>
    <cellStyle name="40% - Accent4 7 8 3 3" xfId="19699" xr:uid="{CE916F6C-CD5E-4FA8-838E-BE84C299324D}"/>
    <cellStyle name="40% - Accent4 7 8 4" xfId="19700" xr:uid="{B375EB79-86C0-4A3D-AB40-27683665E6DD}"/>
    <cellStyle name="40% - Accent4 7 8 4 2" xfId="19701" xr:uid="{8255A84C-5932-4871-9766-FE0C7E420967}"/>
    <cellStyle name="40% - Accent4 7 8 4 2 2" xfId="19702" xr:uid="{B712DBCD-76E2-4C2A-B026-3F83E2C9DBC0}"/>
    <cellStyle name="40% - Accent4 7 8 4 3" xfId="19703" xr:uid="{DDB16492-7091-4624-96CA-D0732C682DA0}"/>
    <cellStyle name="40% - Accent4 7 8 5" xfId="19704" xr:uid="{1383499F-C412-48A3-9184-2F3B963C317A}"/>
    <cellStyle name="40% - Accent4 7 8 5 2" xfId="19705" xr:uid="{ACE4F093-479A-46DE-AA7C-409127CA5387}"/>
    <cellStyle name="40% - Accent4 7 8 6" xfId="19706" xr:uid="{8E6425E4-5A99-4247-AF8A-A586B12F5946}"/>
    <cellStyle name="40% - Accent4 7 9" xfId="19707" xr:uid="{4B7601EA-F364-40A9-95A6-19652923CA46}"/>
    <cellStyle name="40% - Accent4 7 9 2" xfId="19708" xr:uid="{E2838F31-1439-401C-B15D-B35C4E99FEC5}"/>
    <cellStyle name="40% - Accent4 7 9 2 2" xfId="19709" xr:uid="{09B78166-3656-4B7B-BEBC-C29105FA2608}"/>
    <cellStyle name="40% - Accent4 7 9 2 2 2" xfId="19710" xr:uid="{0641952C-56DA-4A56-809F-42071E81024D}"/>
    <cellStyle name="40% - Accent4 7 9 2 3" xfId="19711" xr:uid="{E6F84BE2-35F4-48D0-8E69-C8C2B07B0C87}"/>
    <cellStyle name="40% - Accent4 7 9 3" xfId="19712" xr:uid="{45BA929C-37DF-408A-991C-29B631F66A13}"/>
    <cellStyle name="40% - Accent4 7 9 3 2" xfId="19713" xr:uid="{C929D4BA-60EF-4B12-B70C-FC74B1C89AD8}"/>
    <cellStyle name="40% - Accent4 7 9 3 2 2" xfId="19714" xr:uid="{95D72401-FE22-4160-A611-D04480306396}"/>
    <cellStyle name="40% - Accent4 7 9 3 3" xfId="19715" xr:uid="{E2945312-E8AE-4E63-9D71-78AEB4DE9466}"/>
    <cellStyle name="40% - Accent4 7 9 4" xfId="19716" xr:uid="{8AD8A245-CD1D-43E1-B1BC-F903588AB062}"/>
    <cellStyle name="40% - Accent4 7 9 4 2" xfId="19717" xr:uid="{DE02A324-84A6-4A20-9805-A2B0B8DB9C80}"/>
    <cellStyle name="40% - Accent4 7 9 4 2 2" xfId="19718" xr:uid="{6853E89A-4845-4553-91C3-B63D0717F08E}"/>
    <cellStyle name="40% - Accent4 7 9 4 3" xfId="19719" xr:uid="{FD89AEB8-7797-4149-B5C4-1DEB9B74FFB7}"/>
    <cellStyle name="40% - Accent4 7 9 5" xfId="19720" xr:uid="{9200554C-25C1-4650-8306-2395254E7006}"/>
    <cellStyle name="40% - Accent4 7 9 5 2" xfId="19721" xr:uid="{A3537FA6-9858-4441-BF56-F1D537D0E186}"/>
    <cellStyle name="40% - Accent4 7 9 6" xfId="19722" xr:uid="{524018A0-FADC-4F20-B557-19C592BF4447}"/>
    <cellStyle name="40% - Accent4 8" xfId="19723" xr:uid="{454005C4-158F-4A30-96E9-2999DBFA5B9A}"/>
    <cellStyle name="40% - Accent4 9" xfId="19724" xr:uid="{C743D64F-9DED-42B6-8553-F574D687E441}"/>
    <cellStyle name="40% - Accent4 9 2" xfId="19725" xr:uid="{DF87F25B-BE32-4E9B-B518-27407725D441}"/>
    <cellStyle name="40% - Accent4 9 2 2" xfId="19726" xr:uid="{CEC8C09C-5E1B-4D69-A1C2-ECA1C9412B3B}"/>
    <cellStyle name="40% - Accent4 9 2 2 2" xfId="19727" xr:uid="{71F5D6D7-0220-482B-BB86-ECC642FA6546}"/>
    <cellStyle name="40% - Accent4 9 2 2 2 2" xfId="19728" xr:uid="{AF865AC4-26F4-43DD-9899-AC29830E4ECF}"/>
    <cellStyle name="40% - Accent4 9 2 2 2 2 2" xfId="19729" xr:uid="{8A9109CE-16F9-4146-83AB-576B46F036D3}"/>
    <cellStyle name="40% - Accent4 9 2 2 2 3" xfId="19730" xr:uid="{F4527039-265B-4F98-B303-5495DFEDA2EE}"/>
    <cellStyle name="40% - Accent4 9 2 2 3" xfId="19731" xr:uid="{FB07B429-F3DC-45DC-B85F-4798C7476239}"/>
    <cellStyle name="40% - Accent4 9 2 2 3 2" xfId="19732" xr:uid="{08FA0B97-6D6E-4929-95E3-3FD9364FD671}"/>
    <cellStyle name="40% - Accent4 9 2 2 3 2 2" xfId="19733" xr:uid="{F44E8030-57D2-4ADB-A521-DB9886A91B07}"/>
    <cellStyle name="40% - Accent4 9 2 2 3 3" xfId="19734" xr:uid="{00E5D1D1-AEE8-41A8-ADF2-960F13B6BE36}"/>
    <cellStyle name="40% - Accent4 9 2 2 4" xfId="19735" xr:uid="{2535134D-D1A8-461A-ABD2-5CD5D825EC1A}"/>
    <cellStyle name="40% - Accent4 9 2 2 4 2" xfId="19736" xr:uid="{F12CB2D3-6B7F-4720-AF90-748471C3021D}"/>
    <cellStyle name="40% - Accent4 9 2 2 4 2 2" xfId="19737" xr:uid="{BA856B3E-577B-48D5-BA9D-846DD8239BA3}"/>
    <cellStyle name="40% - Accent4 9 2 2 4 3" xfId="19738" xr:uid="{D3AD0018-21DE-44A6-A232-1A7C6BA5F10C}"/>
    <cellStyle name="40% - Accent4 9 2 2 5" xfId="19739" xr:uid="{98181730-51B7-4F09-88EA-DF06D1ABBCB3}"/>
    <cellStyle name="40% - Accent4 9 2 2 5 2" xfId="19740" xr:uid="{388DB7E3-ECD5-4B24-A92F-0AEABC2EB0CB}"/>
    <cellStyle name="40% - Accent4 9 2 2 6" xfId="19741" xr:uid="{147A3721-3B93-4F6A-8DCD-D28215451113}"/>
    <cellStyle name="40% - Accent4 9 2 3" xfId="19742" xr:uid="{1EC24836-AFA0-4A7B-A475-FE71AFB48CCC}"/>
    <cellStyle name="40% - Accent4 9 2 3 2" xfId="19743" xr:uid="{BFE203EC-DF09-4BD1-96F4-DDC75E04A3EF}"/>
    <cellStyle name="40% - Accent4 9 2 3 2 2" xfId="19744" xr:uid="{55C25FBB-508B-49B7-B47A-D02DCFB75DEA}"/>
    <cellStyle name="40% - Accent4 9 2 3 3" xfId="19745" xr:uid="{0A39D459-4693-4E91-B238-07CE7AFB211A}"/>
    <cellStyle name="40% - Accent4 9 2 4" xfId="19746" xr:uid="{92D86C51-68DE-4DF6-B49D-0A0A1F1810FD}"/>
    <cellStyle name="40% - Accent4 9 2 4 2" xfId="19747" xr:uid="{459DAD79-CCA3-43D1-8317-43DFFD2F3706}"/>
    <cellStyle name="40% - Accent4 9 2 4 2 2" xfId="19748" xr:uid="{A61AB744-32B5-4FE2-8E4F-D382D469A735}"/>
    <cellStyle name="40% - Accent4 9 2 4 3" xfId="19749" xr:uid="{EEF204FD-2DBA-45FF-84F4-661BF0779030}"/>
    <cellStyle name="40% - Accent4 9 2 5" xfId="19750" xr:uid="{43CE5D5E-C07F-4F8A-9EFA-724F25A9D5C8}"/>
    <cellStyle name="40% - Accent4 9 2 5 2" xfId="19751" xr:uid="{4E4F08A1-2506-4249-B40A-2E22F4BD677E}"/>
    <cellStyle name="40% - Accent4 9 2 5 2 2" xfId="19752" xr:uid="{3A1FE1A2-7257-4FC0-8CC7-96694704A2EC}"/>
    <cellStyle name="40% - Accent4 9 2 5 3" xfId="19753" xr:uid="{44A14043-D1A7-4919-A650-BAF41D452C31}"/>
    <cellStyle name="40% - Accent4 9 2 6" xfId="19754" xr:uid="{8EC1F690-CA21-4F97-B50A-C7DD57B47CED}"/>
    <cellStyle name="40% - Accent4 9 2 6 2" xfId="19755" xr:uid="{6FF2BAEF-6AFB-446C-BB10-5E7B9FE4489C}"/>
    <cellStyle name="40% - Accent4 9 2 7" xfId="19756" xr:uid="{884720DA-EFBA-48B7-A5B3-456CD76CF663}"/>
    <cellStyle name="40% - Accent4 9 3" xfId="19757" xr:uid="{FAEC7F4E-45D6-4439-B3BD-0FF6DAEDE570}"/>
    <cellStyle name="40% - Accent4 9 3 2" xfId="19758" xr:uid="{0DE52E13-248A-42D7-8E7C-FB57FA36DAAB}"/>
    <cellStyle name="40% - Accent4 9 3 2 2" xfId="19759" xr:uid="{ACF860E2-B551-445C-BE56-6A022654589B}"/>
    <cellStyle name="40% - Accent4 9 3 2 2 2" xfId="19760" xr:uid="{99129AB7-ABB6-424E-871A-4F77756D2D1A}"/>
    <cellStyle name="40% - Accent4 9 3 2 3" xfId="19761" xr:uid="{35D4B29F-4ED5-409B-8C85-AA54E9E04230}"/>
    <cellStyle name="40% - Accent4 9 3 3" xfId="19762" xr:uid="{C8EF353B-AE7A-47D3-805B-1481271242B1}"/>
    <cellStyle name="40% - Accent4 9 3 3 2" xfId="19763" xr:uid="{CA1CEB11-A673-49F8-AB28-2BBC46918660}"/>
    <cellStyle name="40% - Accent4 9 3 3 2 2" xfId="19764" xr:uid="{6CE5A87F-59F8-41AC-ACC1-A262985C1FCF}"/>
    <cellStyle name="40% - Accent4 9 3 3 3" xfId="19765" xr:uid="{4EFE62C0-008C-405A-8CF1-E2D9A1AE438B}"/>
    <cellStyle name="40% - Accent4 9 3 4" xfId="19766" xr:uid="{B2E7F9F2-2521-44F4-B368-0EB541751DDF}"/>
    <cellStyle name="40% - Accent4 9 3 4 2" xfId="19767" xr:uid="{F0350947-1915-4352-B8BE-E2AFC745B6C4}"/>
    <cellStyle name="40% - Accent4 9 3 4 2 2" xfId="19768" xr:uid="{A934DC94-FD0E-4718-A52A-BE986C8A162F}"/>
    <cellStyle name="40% - Accent4 9 3 4 3" xfId="19769" xr:uid="{0F167458-6B0F-4DB0-B5B7-BA3A64C5802F}"/>
    <cellStyle name="40% - Accent4 9 3 5" xfId="19770" xr:uid="{67A4F07B-9F00-4157-BED0-6EAE50F394B0}"/>
    <cellStyle name="40% - Accent4 9 3 5 2" xfId="19771" xr:uid="{A3DA75E0-6ED5-4EA2-BC62-63E8E5929023}"/>
    <cellStyle name="40% - Accent4 9 3 6" xfId="19772" xr:uid="{2D2B6D8B-841A-469C-8745-0DFE0CF4A859}"/>
    <cellStyle name="40% - Accent4 9 4" xfId="19773" xr:uid="{8F9C1205-C2EF-4798-B0B3-B4C6149EF94B}"/>
    <cellStyle name="40% - Accent4 9 4 2" xfId="19774" xr:uid="{D4E58CE9-C679-4E59-9A0C-D4EB0260DC18}"/>
    <cellStyle name="40% - Accent4 9 4 2 2" xfId="19775" xr:uid="{08633C18-85D4-41C9-98C1-980B05AA5A08}"/>
    <cellStyle name="40% - Accent4 9 4 3" xfId="19776" xr:uid="{67F6283C-7B45-4DD2-9C93-30BA31FB1661}"/>
    <cellStyle name="40% - Accent4 9 5" xfId="19777" xr:uid="{73DE8BD9-6E3B-4328-8BA2-642D065D5AD8}"/>
    <cellStyle name="40% - Accent4 9 5 2" xfId="19778" xr:uid="{66739E78-C0DB-433B-97BA-81F8C4CE99D1}"/>
    <cellStyle name="40% - Accent4 9 5 2 2" xfId="19779" xr:uid="{C3CA214F-5531-4780-AC92-6E6E02085000}"/>
    <cellStyle name="40% - Accent4 9 5 3" xfId="19780" xr:uid="{3D6A0A8E-8150-4494-8C17-ACCC8F2BC7D8}"/>
    <cellStyle name="40% - Accent4 9 6" xfId="19781" xr:uid="{548AA827-3370-4C80-8DD3-C2C18A580FB6}"/>
    <cellStyle name="40% - Accent4 9 6 2" xfId="19782" xr:uid="{27EE010F-97BC-44E7-A725-6913E1A77D39}"/>
    <cellStyle name="40% - Accent4 9 6 2 2" xfId="19783" xr:uid="{B1E29642-827E-4CE2-97D2-AF9F151C4A3C}"/>
    <cellStyle name="40% - Accent4 9 6 3" xfId="19784" xr:uid="{11C7EB67-44E8-479D-ADDB-77A0DCEE8EA0}"/>
    <cellStyle name="40% - Accent4 9 7" xfId="19785" xr:uid="{68D98B5C-7857-4FDD-BEF4-1688E502E4A6}"/>
    <cellStyle name="40% - Accent4 9 7 2" xfId="19786" xr:uid="{47DA5196-DB6F-4B54-979D-2C37B8F3073F}"/>
    <cellStyle name="40% - Accent4 9 8" xfId="19787" xr:uid="{8676D48B-88A8-459E-A9EC-62B52C460A2C}"/>
    <cellStyle name="40% - Accent5 10" xfId="19788" xr:uid="{B235033C-6288-428D-B920-571C3E67A455}"/>
    <cellStyle name="40% - Accent5 10 2" xfId="19789" xr:uid="{762DC812-84FB-4FB7-B25A-727DEED053D8}"/>
    <cellStyle name="40% - Accent5 10 2 2" xfId="19790" xr:uid="{F35B7713-B319-45BD-A2A2-29C874939498}"/>
    <cellStyle name="40% - Accent5 10 2 2 2" xfId="19791" xr:uid="{B5A205FA-FA7C-4928-9749-A0F6D887B935}"/>
    <cellStyle name="40% - Accent5 10 2 2 2 2" xfId="19792" xr:uid="{4650716C-322E-463C-99BF-A7B9F4E1D67E}"/>
    <cellStyle name="40% - Accent5 10 2 2 2 2 2" xfId="19793" xr:uid="{65E9A005-9E08-4228-BE95-A6D0E16C75C5}"/>
    <cellStyle name="40% - Accent5 10 2 2 2 3" xfId="19794" xr:uid="{48DB5150-C222-4883-A821-FFB6E3C85C45}"/>
    <cellStyle name="40% - Accent5 10 2 2 3" xfId="19795" xr:uid="{AF1E0230-3BCA-4278-AFC3-032B530720B2}"/>
    <cellStyle name="40% - Accent5 10 2 2 3 2" xfId="19796" xr:uid="{8794C008-E772-45F2-8F40-E438414EAF1F}"/>
    <cellStyle name="40% - Accent5 10 2 2 3 2 2" xfId="19797" xr:uid="{75569B32-78C5-44AD-A397-6122F2012BFC}"/>
    <cellStyle name="40% - Accent5 10 2 2 3 3" xfId="19798" xr:uid="{15890E94-9E79-4875-94E0-9A8F340EDE21}"/>
    <cellStyle name="40% - Accent5 10 2 2 4" xfId="19799" xr:uid="{BF2ED7F1-FB2F-4F2E-88B9-6D920B60930E}"/>
    <cellStyle name="40% - Accent5 10 2 2 4 2" xfId="19800" xr:uid="{44F21EDA-E25B-4508-A959-6006AF95F0F0}"/>
    <cellStyle name="40% - Accent5 10 2 2 4 2 2" xfId="19801" xr:uid="{4CD1D460-0B3A-4993-8241-28CD7B2CA088}"/>
    <cellStyle name="40% - Accent5 10 2 2 4 3" xfId="19802" xr:uid="{9E4B72CA-76D7-4502-BED9-84B73A7C0691}"/>
    <cellStyle name="40% - Accent5 10 2 2 5" xfId="19803" xr:uid="{D9296E5E-C798-4E28-9FC0-2AC683F0B97C}"/>
    <cellStyle name="40% - Accent5 10 2 2 5 2" xfId="19804" xr:uid="{E764A8F1-B020-46FA-88AD-D1C1739D34DD}"/>
    <cellStyle name="40% - Accent5 10 2 2 6" xfId="19805" xr:uid="{E73F45E1-83B2-464A-A764-05F621FB64DB}"/>
    <cellStyle name="40% - Accent5 10 2 3" xfId="19806" xr:uid="{1CF99561-DF06-4026-9549-5284A03CE179}"/>
    <cellStyle name="40% - Accent5 10 2 3 2" xfId="19807" xr:uid="{DCEB3956-1913-442C-98DC-78E9AB1280DB}"/>
    <cellStyle name="40% - Accent5 10 2 3 2 2" xfId="19808" xr:uid="{54845ADF-EDFF-4016-B7F1-2DFD2A9AF0C7}"/>
    <cellStyle name="40% - Accent5 10 2 3 3" xfId="19809" xr:uid="{25FA1A94-90BF-4DC4-AB60-F16BE53F3F34}"/>
    <cellStyle name="40% - Accent5 10 2 4" xfId="19810" xr:uid="{761B0DE3-C091-4332-AB11-386E5AF52D3C}"/>
    <cellStyle name="40% - Accent5 10 2 4 2" xfId="19811" xr:uid="{C5DBE0D7-3EF9-4CC7-8F5A-A4C596358F7F}"/>
    <cellStyle name="40% - Accent5 10 2 4 2 2" xfId="19812" xr:uid="{98117186-9B57-4D4C-B284-523F821C33A3}"/>
    <cellStyle name="40% - Accent5 10 2 4 3" xfId="19813" xr:uid="{E61D3F91-B634-4A13-BFE6-1F6B7BAF9AE1}"/>
    <cellStyle name="40% - Accent5 10 2 5" xfId="19814" xr:uid="{663542A9-0C04-4A64-8AA1-84717875BC8F}"/>
    <cellStyle name="40% - Accent5 10 2 5 2" xfId="19815" xr:uid="{E28A6F79-049F-4F65-BF6E-44689983F45A}"/>
    <cellStyle name="40% - Accent5 10 2 5 2 2" xfId="19816" xr:uid="{6C61AA4D-F48B-4DE9-ADBD-E64E1DD137FE}"/>
    <cellStyle name="40% - Accent5 10 2 5 3" xfId="19817" xr:uid="{FAC6C808-2F45-49C2-B105-DE963DD80AFA}"/>
    <cellStyle name="40% - Accent5 10 2 6" xfId="19818" xr:uid="{C2BE3FD9-9C75-43AB-BE44-2CD8D37F7B12}"/>
    <cellStyle name="40% - Accent5 10 2 6 2" xfId="19819" xr:uid="{5189C9D1-DFD3-44B7-8E72-7627378B51A4}"/>
    <cellStyle name="40% - Accent5 10 2 7" xfId="19820" xr:uid="{3FFD5E86-A5A3-4812-BC11-CA130153B343}"/>
    <cellStyle name="40% - Accent5 10 3" xfId="19821" xr:uid="{F93AD6E1-A2D9-4016-83F7-5A23887B090C}"/>
    <cellStyle name="40% - Accent5 10 3 2" xfId="19822" xr:uid="{4D854769-25A8-4818-A235-ECA8B4C9B73C}"/>
    <cellStyle name="40% - Accent5 10 3 2 2" xfId="19823" xr:uid="{6E45B68F-611D-43B7-9CE5-DC85CBADA1E6}"/>
    <cellStyle name="40% - Accent5 10 3 2 2 2" xfId="19824" xr:uid="{7EC77C5D-105A-4E7E-8854-BEA881C61BC5}"/>
    <cellStyle name="40% - Accent5 10 3 2 3" xfId="19825" xr:uid="{9E3FD583-9139-45BD-A927-CB28C70814FC}"/>
    <cellStyle name="40% - Accent5 10 3 3" xfId="19826" xr:uid="{EDC409F7-7C71-4BF5-8A71-D617A7E70B81}"/>
    <cellStyle name="40% - Accent5 10 3 3 2" xfId="19827" xr:uid="{1FF4F552-9868-427F-80E6-C11AE45A4C1F}"/>
    <cellStyle name="40% - Accent5 10 3 3 2 2" xfId="19828" xr:uid="{2E5B4D2C-0664-46E5-9974-E474D7719B34}"/>
    <cellStyle name="40% - Accent5 10 3 3 3" xfId="19829" xr:uid="{A7AA7498-831E-406E-8376-977463B87CD4}"/>
    <cellStyle name="40% - Accent5 10 3 4" xfId="19830" xr:uid="{DCB2EA7C-8E93-4885-90AF-1F6863EE84DA}"/>
    <cellStyle name="40% - Accent5 10 3 4 2" xfId="19831" xr:uid="{3E6E3101-D2EE-4633-BA78-F2F9A9A5D138}"/>
    <cellStyle name="40% - Accent5 10 3 4 2 2" xfId="19832" xr:uid="{124191C3-C7B0-4B20-8E3D-0B5E7C27F6BF}"/>
    <cellStyle name="40% - Accent5 10 3 4 3" xfId="19833" xr:uid="{B2646300-752C-414B-B7EC-F7F249E5ED6E}"/>
    <cellStyle name="40% - Accent5 10 3 5" xfId="19834" xr:uid="{E4485A7B-3190-4D5A-86AB-5F9EFF09E693}"/>
    <cellStyle name="40% - Accent5 10 3 5 2" xfId="19835" xr:uid="{C2CFFA27-0113-4F2A-AF96-726F066BA6AF}"/>
    <cellStyle name="40% - Accent5 10 3 6" xfId="19836" xr:uid="{67BCB8BF-9AF8-4A69-81C2-6475C04A9C1A}"/>
    <cellStyle name="40% - Accent5 10 4" xfId="19837" xr:uid="{1B60B3E0-1F53-47BB-88B4-87C2A5FFE95C}"/>
    <cellStyle name="40% - Accent5 10 4 2" xfId="19838" xr:uid="{FB738E9D-4313-4D43-A314-917ED9209A7A}"/>
    <cellStyle name="40% - Accent5 10 4 2 2" xfId="19839" xr:uid="{D8DF12B1-3965-44C6-B71F-5FCECCEE2F0B}"/>
    <cellStyle name="40% - Accent5 10 4 3" xfId="19840" xr:uid="{589EE36D-0F1C-470A-A2EA-12DBBFB7436C}"/>
    <cellStyle name="40% - Accent5 10 5" xfId="19841" xr:uid="{76C496C1-D59F-4B97-89AD-0AD8DB08EC42}"/>
    <cellStyle name="40% - Accent5 10 5 2" xfId="19842" xr:uid="{8747C213-9193-4189-A83A-B2477EC7E46E}"/>
    <cellStyle name="40% - Accent5 10 5 2 2" xfId="19843" xr:uid="{3A7322AE-5763-4EEA-9161-E11FBF28B7D8}"/>
    <cellStyle name="40% - Accent5 10 5 3" xfId="19844" xr:uid="{9189CE8C-7FFB-4552-AA1B-4BC095631894}"/>
    <cellStyle name="40% - Accent5 10 6" xfId="19845" xr:uid="{415296A4-3EAE-4B80-9D5C-7D5A14F8D8B9}"/>
    <cellStyle name="40% - Accent5 10 6 2" xfId="19846" xr:uid="{1F048730-DCF4-46D3-926A-42A240268639}"/>
    <cellStyle name="40% - Accent5 10 6 2 2" xfId="19847" xr:uid="{35CE70C0-6E9D-45A2-9441-459E9C17DDE1}"/>
    <cellStyle name="40% - Accent5 10 6 3" xfId="19848" xr:uid="{205D8581-8074-451A-91A0-78586BD87BA0}"/>
    <cellStyle name="40% - Accent5 10 7" xfId="19849" xr:uid="{CD45973D-5C54-4D69-8FFA-D602F25851F4}"/>
    <cellStyle name="40% - Accent5 10 7 2" xfId="19850" xr:uid="{362400AA-A697-499D-91FD-B3920D74D831}"/>
    <cellStyle name="40% - Accent5 10 8" xfId="19851" xr:uid="{767F8D77-5CAB-4F5C-8C52-7F8F6DA07C55}"/>
    <cellStyle name="40% - Accent5 11" xfId="19852" xr:uid="{DCB34340-CB1E-490A-822C-CC7119C32830}"/>
    <cellStyle name="40% - Accent5 11 2" xfId="19853" xr:uid="{F45D610F-06FA-414C-824E-95D2F40FF04B}"/>
    <cellStyle name="40% - Accent5 11 2 2" xfId="19854" xr:uid="{B980AE4F-DDB8-44C6-9E25-2DC82E7AD075}"/>
    <cellStyle name="40% - Accent5 11 2 2 2" xfId="19855" xr:uid="{71DEC19E-8A7A-4367-A23E-02F9F576AB0E}"/>
    <cellStyle name="40% - Accent5 11 2 2 2 2" xfId="19856" xr:uid="{F238D512-ED91-41A8-BDEF-CD050E7B2631}"/>
    <cellStyle name="40% - Accent5 11 2 2 2 2 2" xfId="19857" xr:uid="{5E97D743-C588-4DBD-B9A8-D02A7358994E}"/>
    <cellStyle name="40% - Accent5 11 2 2 2 3" xfId="19858" xr:uid="{DB225121-D360-456F-A4A3-8D8070F2C9CE}"/>
    <cellStyle name="40% - Accent5 11 2 2 3" xfId="19859" xr:uid="{4322F1CD-700B-423E-810B-384D3CC0F086}"/>
    <cellStyle name="40% - Accent5 11 2 2 3 2" xfId="19860" xr:uid="{D3330F5D-2EA6-4BA7-B948-39292B01996D}"/>
    <cellStyle name="40% - Accent5 11 2 2 3 2 2" xfId="19861" xr:uid="{12083E0E-8B27-40A2-9ED8-3814499E57BD}"/>
    <cellStyle name="40% - Accent5 11 2 2 3 3" xfId="19862" xr:uid="{E53EF943-9F00-4919-A250-F1CC63046255}"/>
    <cellStyle name="40% - Accent5 11 2 2 4" xfId="19863" xr:uid="{FE3B0483-AB9B-4731-BED7-B59F8CD51726}"/>
    <cellStyle name="40% - Accent5 11 2 2 4 2" xfId="19864" xr:uid="{D3516339-DA4D-4AF9-821F-F82CF5A8255F}"/>
    <cellStyle name="40% - Accent5 11 2 2 4 2 2" xfId="19865" xr:uid="{1E48C712-69CF-425F-81B2-7D3F1F320C3F}"/>
    <cellStyle name="40% - Accent5 11 2 2 4 3" xfId="19866" xr:uid="{5899ACAB-9CAC-4E41-B8D8-5E70EC25F56A}"/>
    <cellStyle name="40% - Accent5 11 2 2 5" xfId="19867" xr:uid="{5D358C72-ABC1-4D9B-A1B9-3001C84B8A92}"/>
    <cellStyle name="40% - Accent5 11 2 2 5 2" xfId="19868" xr:uid="{9E75675F-2F90-4241-8229-06DBC1B7CECD}"/>
    <cellStyle name="40% - Accent5 11 2 2 6" xfId="19869" xr:uid="{ACDAFCA5-BF1A-4C84-A497-554E42B2EC7F}"/>
    <cellStyle name="40% - Accent5 11 2 3" xfId="19870" xr:uid="{7DDC3CED-451C-4759-8102-5ADB26C2AD29}"/>
    <cellStyle name="40% - Accent5 11 2 3 2" xfId="19871" xr:uid="{6DAE742E-71F7-410B-8401-12D60778112B}"/>
    <cellStyle name="40% - Accent5 11 2 3 2 2" xfId="19872" xr:uid="{4F09C59B-2746-43B3-98CC-276390AF242F}"/>
    <cellStyle name="40% - Accent5 11 2 3 3" xfId="19873" xr:uid="{EB3D7607-DF25-41E2-BD32-529EEE00F321}"/>
    <cellStyle name="40% - Accent5 11 2 4" xfId="19874" xr:uid="{823E4441-A324-45AD-BDB6-6A38CEAA926E}"/>
    <cellStyle name="40% - Accent5 11 2 4 2" xfId="19875" xr:uid="{9E671027-BF36-4E26-8FB7-9ACE1F418A60}"/>
    <cellStyle name="40% - Accent5 11 2 4 2 2" xfId="19876" xr:uid="{7F6E3E11-0BD6-46A1-B62D-7B8AC79499FD}"/>
    <cellStyle name="40% - Accent5 11 2 4 3" xfId="19877" xr:uid="{61FAFB57-8F50-4703-88F3-9BA619BB5259}"/>
    <cellStyle name="40% - Accent5 11 2 5" xfId="19878" xr:uid="{70D37DB6-7601-46BC-8776-8D05AA22AA40}"/>
    <cellStyle name="40% - Accent5 11 2 5 2" xfId="19879" xr:uid="{B37DD9B3-352D-4AB8-AA7E-1A0DC1D6E8D3}"/>
    <cellStyle name="40% - Accent5 11 2 5 2 2" xfId="19880" xr:uid="{E355C4D0-0127-44C7-8574-AAD8A53710FA}"/>
    <cellStyle name="40% - Accent5 11 2 5 3" xfId="19881" xr:uid="{7C6156EF-B0EC-410E-AE9C-CAB5F4759AFB}"/>
    <cellStyle name="40% - Accent5 11 2 6" xfId="19882" xr:uid="{0483AB2F-E271-4383-8560-5D1F81E52D18}"/>
    <cellStyle name="40% - Accent5 11 2 6 2" xfId="19883" xr:uid="{610A5CA7-9C49-477C-823E-32BAC50E6391}"/>
    <cellStyle name="40% - Accent5 11 2 7" xfId="19884" xr:uid="{82FA9FD2-9F8B-4952-9844-1013103B08FF}"/>
    <cellStyle name="40% - Accent5 11 3" xfId="19885" xr:uid="{C988B77F-3912-478D-A615-59A6925C611D}"/>
    <cellStyle name="40% - Accent5 11 3 2" xfId="19886" xr:uid="{73C36323-EE63-4247-9771-AE89DC9CEDB2}"/>
    <cellStyle name="40% - Accent5 11 3 2 2" xfId="19887" xr:uid="{8FC035CE-7E55-4B4C-BDE9-B1212DA4B8CE}"/>
    <cellStyle name="40% - Accent5 11 3 2 2 2" xfId="19888" xr:uid="{5096228C-698C-41F7-8D4B-599623F38140}"/>
    <cellStyle name="40% - Accent5 11 3 2 3" xfId="19889" xr:uid="{B0E8DBEF-D4EF-4B03-8D31-649E08CA8762}"/>
    <cellStyle name="40% - Accent5 11 3 3" xfId="19890" xr:uid="{8C36E333-19BD-4B19-8B4C-948959438F6F}"/>
    <cellStyle name="40% - Accent5 11 3 3 2" xfId="19891" xr:uid="{A007DE6C-5E2A-4637-8055-AF6C2B7295E5}"/>
    <cellStyle name="40% - Accent5 11 3 3 2 2" xfId="19892" xr:uid="{908E701E-7787-46D5-A665-D44FAC3D8542}"/>
    <cellStyle name="40% - Accent5 11 3 3 3" xfId="19893" xr:uid="{D64DBA73-D26F-4069-BB92-D5FF6083D0C5}"/>
    <cellStyle name="40% - Accent5 11 3 4" xfId="19894" xr:uid="{A15B62F5-75CA-4D50-93BE-4569C47E4EBC}"/>
    <cellStyle name="40% - Accent5 11 3 4 2" xfId="19895" xr:uid="{6959D0B8-9BCB-4F53-BB09-044EE5CADD01}"/>
    <cellStyle name="40% - Accent5 11 3 4 2 2" xfId="19896" xr:uid="{EB7B38DE-84D5-47DC-B925-3838DF35C639}"/>
    <cellStyle name="40% - Accent5 11 3 4 3" xfId="19897" xr:uid="{FF89DF16-D694-4450-B00A-CCB076579B15}"/>
    <cellStyle name="40% - Accent5 11 3 5" xfId="19898" xr:uid="{9CA79E54-B4ED-4EB4-BA54-29D73251CAC7}"/>
    <cellStyle name="40% - Accent5 11 3 5 2" xfId="19899" xr:uid="{97F03DDD-76A9-4186-BF94-22C4989521FB}"/>
    <cellStyle name="40% - Accent5 11 3 6" xfId="19900" xr:uid="{F2705247-9DC6-4EC0-BCFE-CF9EF480BC31}"/>
    <cellStyle name="40% - Accent5 11 4" xfId="19901" xr:uid="{31419726-D375-434A-980A-0B09623425C3}"/>
    <cellStyle name="40% - Accent5 11 4 2" xfId="19902" xr:uid="{28CC5421-9D9F-43DB-86BD-F22FA5076664}"/>
    <cellStyle name="40% - Accent5 11 4 2 2" xfId="19903" xr:uid="{0E616C9A-303E-4421-A561-43E7B1B7E88A}"/>
    <cellStyle name="40% - Accent5 11 4 3" xfId="19904" xr:uid="{32B7B724-2B84-439B-8D51-71CE3FA700FD}"/>
    <cellStyle name="40% - Accent5 11 5" xfId="19905" xr:uid="{5B6058F2-BBA8-44FD-AE47-7B923458B33C}"/>
    <cellStyle name="40% - Accent5 11 5 2" xfId="19906" xr:uid="{AC7DF11B-6B34-4AB4-B46A-0E2CE9928ECA}"/>
    <cellStyle name="40% - Accent5 11 5 2 2" xfId="19907" xr:uid="{173CEEEF-33A2-4840-B463-E8ECFE09924D}"/>
    <cellStyle name="40% - Accent5 11 5 3" xfId="19908" xr:uid="{AD4B32D4-9526-4EF1-81FC-E92D866D3A80}"/>
    <cellStyle name="40% - Accent5 11 6" xfId="19909" xr:uid="{1CA34A1B-144E-4B16-B93A-8820A572751D}"/>
    <cellStyle name="40% - Accent5 11 6 2" xfId="19910" xr:uid="{83776670-B760-458E-BF4B-5FCE40F60F0A}"/>
    <cellStyle name="40% - Accent5 11 6 2 2" xfId="19911" xr:uid="{703BD421-5307-413D-8719-80575109A1F8}"/>
    <cellStyle name="40% - Accent5 11 6 3" xfId="19912" xr:uid="{92CD98EF-DFCC-4E3C-85BE-9601E321F782}"/>
    <cellStyle name="40% - Accent5 11 7" xfId="19913" xr:uid="{6593CCFA-382F-4164-B2BE-655DE760D503}"/>
    <cellStyle name="40% - Accent5 11 7 2" xfId="19914" xr:uid="{2D2DC03D-8721-4662-8F52-1FF689B9ECED}"/>
    <cellStyle name="40% - Accent5 11 8" xfId="19915" xr:uid="{2D5F2B07-8A43-4D43-9C90-6B0EDE407AE2}"/>
    <cellStyle name="40% - Accent5 12" xfId="19916" xr:uid="{7A57EFBC-67B4-425A-B1C8-70143AC808EC}"/>
    <cellStyle name="40% - Accent5 12 2" xfId="19917" xr:uid="{F3C6908A-2140-46C0-9F26-71E8EDA8F861}"/>
    <cellStyle name="40% - Accent5 12 2 2" xfId="19918" xr:uid="{748F3CB5-B222-4986-A094-60B5B14928E7}"/>
    <cellStyle name="40% - Accent5 12 2 2 2" xfId="19919" xr:uid="{AE3ACFC1-C533-4846-AE02-10ECAA219A14}"/>
    <cellStyle name="40% - Accent5 12 2 2 2 2" xfId="19920" xr:uid="{B11830B7-5E05-4029-B928-F397473008B4}"/>
    <cellStyle name="40% - Accent5 12 2 2 3" xfId="19921" xr:uid="{F49C57A0-45D3-4FF8-85FD-E802E1EC3D6C}"/>
    <cellStyle name="40% - Accent5 12 2 3" xfId="19922" xr:uid="{7D284B8E-ECB0-41C8-B19F-FF7005641BCC}"/>
    <cellStyle name="40% - Accent5 12 2 3 2" xfId="19923" xr:uid="{ECD69D6A-9D07-47F0-B7D6-0F1EF8596877}"/>
    <cellStyle name="40% - Accent5 12 2 3 2 2" xfId="19924" xr:uid="{12FE0A96-9547-4E0C-A570-7639487EE712}"/>
    <cellStyle name="40% - Accent5 12 2 3 3" xfId="19925" xr:uid="{266BABB5-44BD-4308-9AAF-79AC1C1DDA69}"/>
    <cellStyle name="40% - Accent5 12 2 4" xfId="19926" xr:uid="{8DDFB9ED-31AC-4E93-B367-541DD450531A}"/>
    <cellStyle name="40% - Accent5 12 2 4 2" xfId="19927" xr:uid="{EAA6BF3B-E88C-44EC-9DBA-31B8F3E3C0DE}"/>
    <cellStyle name="40% - Accent5 12 2 4 2 2" xfId="19928" xr:uid="{9BF7391C-1EA2-4466-8188-2A9C84FD3B83}"/>
    <cellStyle name="40% - Accent5 12 2 4 3" xfId="19929" xr:uid="{86C8AAD4-5D0C-4E89-A048-0AA8A20E4455}"/>
    <cellStyle name="40% - Accent5 12 2 5" xfId="19930" xr:uid="{21069034-43BB-4C6A-AEB7-E74161387466}"/>
    <cellStyle name="40% - Accent5 12 2 5 2" xfId="19931" xr:uid="{F87D01AB-6E52-4BAE-BADE-839FBF535A81}"/>
    <cellStyle name="40% - Accent5 12 2 6" xfId="19932" xr:uid="{D3A3FA44-5591-4D36-9790-F6FA58412C35}"/>
    <cellStyle name="40% - Accent5 12 3" xfId="19933" xr:uid="{389D60A2-0208-4698-9B85-1D745E87CBA1}"/>
    <cellStyle name="40% - Accent5 12 3 2" xfId="19934" xr:uid="{5DF4DA69-8A56-478D-918E-9FA1C2683654}"/>
    <cellStyle name="40% - Accent5 12 3 2 2" xfId="19935" xr:uid="{D5A87AE9-F1B7-4782-9DC9-ADD3C8586833}"/>
    <cellStyle name="40% - Accent5 12 3 3" xfId="19936" xr:uid="{BD02EBAF-7F20-44E9-AFE9-82AD145340E6}"/>
    <cellStyle name="40% - Accent5 12 4" xfId="19937" xr:uid="{6D128EDE-4BDE-4785-8608-1C08440A583E}"/>
    <cellStyle name="40% - Accent5 12 4 2" xfId="19938" xr:uid="{587AF2CB-D2C1-4E3B-894F-6253D803597D}"/>
    <cellStyle name="40% - Accent5 12 4 2 2" xfId="19939" xr:uid="{2C102CE4-6BE6-4C71-B595-4D3D641147EC}"/>
    <cellStyle name="40% - Accent5 12 4 3" xfId="19940" xr:uid="{56505CC7-FC1C-4AC0-92DB-97B0241549DB}"/>
    <cellStyle name="40% - Accent5 12 5" xfId="19941" xr:uid="{45D41E9E-A2BD-4297-8125-96B84198E575}"/>
    <cellStyle name="40% - Accent5 12 5 2" xfId="19942" xr:uid="{35CD4085-6C01-4C19-B7F9-46F85D506460}"/>
    <cellStyle name="40% - Accent5 12 5 2 2" xfId="19943" xr:uid="{A6C89D13-F4BD-44E6-955B-5CB367D59F04}"/>
    <cellStyle name="40% - Accent5 12 5 3" xfId="19944" xr:uid="{B5CD1840-8CFD-42B5-B62D-0B8957506FFB}"/>
    <cellStyle name="40% - Accent5 12 6" xfId="19945" xr:uid="{0A2B1068-64FA-40CC-B0CB-961939BDB26E}"/>
    <cellStyle name="40% - Accent5 12 6 2" xfId="19946" xr:uid="{F695AB29-D046-48DC-BA79-01A6C8CE44F3}"/>
    <cellStyle name="40% - Accent5 12 7" xfId="19947" xr:uid="{D15D1F81-B4CE-41A6-B592-94738A72217B}"/>
    <cellStyle name="40% - Accent5 13" xfId="19948" xr:uid="{C38DA64E-6A98-49BE-9995-668EF9DBBD96}"/>
    <cellStyle name="40% - Accent5 13 2" xfId="19949" xr:uid="{5FCFB253-3EB1-4EE6-A8CB-BE7018C03D6E}"/>
    <cellStyle name="40% - Accent5 13 2 2" xfId="19950" xr:uid="{B5D85CBE-F955-437F-A5EE-9E963056B680}"/>
    <cellStyle name="40% - Accent5 13 2 2 2" xfId="19951" xr:uid="{77513910-173B-4A9F-BC97-EEA6C419BC4D}"/>
    <cellStyle name="40% - Accent5 13 2 3" xfId="19952" xr:uid="{9CBA9939-AA7D-46A4-BDF1-E32FF709D836}"/>
    <cellStyle name="40% - Accent5 13 3" xfId="19953" xr:uid="{19BC3B79-6D58-4EA7-8AC9-6B66C8FADC1C}"/>
    <cellStyle name="40% - Accent5 13 3 2" xfId="19954" xr:uid="{56A43DE6-CBF5-41C1-9D02-0EEA9D7E3074}"/>
    <cellStyle name="40% - Accent5 13 3 2 2" xfId="19955" xr:uid="{9EB9AA4E-C722-4817-859F-291A4AA3C75D}"/>
    <cellStyle name="40% - Accent5 13 3 3" xfId="19956" xr:uid="{71E87B2F-F475-42B2-BCF3-39472F585E48}"/>
    <cellStyle name="40% - Accent5 13 4" xfId="19957" xr:uid="{745BDE93-316D-45DF-89D4-62FB805C8D25}"/>
    <cellStyle name="40% - Accent5 13 4 2" xfId="19958" xr:uid="{2E2EA38D-22F3-4C67-B505-8D298DDBD145}"/>
    <cellStyle name="40% - Accent5 13 4 2 2" xfId="19959" xr:uid="{F6393799-6DB1-4F56-8250-FCE9859CA2C5}"/>
    <cellStyle name="40% - Accent5 13 4 3" xfId="19960" xr:uid="{D1D092A4-A3FC-48E1-9304-0BF9FE4B72C8}"/>
    <cellStyle name="40% - Accent5 13 5" xfId="19961" xr:uid="{F5A499C7-50BE-450E-A534-964A5F1FB333}"/>
    <cellStyle name="40% - Accent5 13 5 2" xfId="19962" xr:uid="{8CBDCD43-D097-4C1A-8A72-9775E8A6880C}"/>
    <cellStyle name="40% - Accent5 13 6" xfId="19963" xr:uid="{FFB3A75F-69A1-4272-BF21-6329DBF7A311}"/>
    <cellStyle name="40% - Accent5 14" xfId="19964" xr:uid="{9103F78A-C7CA-43F6-B616-D27F6FB5E6D1}"/>
    <cellStyle name="40% - Accent5 14 2" xfId="19965" xr:uid="{A3122257-55C5-4F1C-9E4C-B83AEC99C187}"/>
    <cellStyle name="40% - Accent5 14 2 2" xfId="19966" xr:uid="{82729522-9CEC-469A-B8CD-D3C97FC91195}"/>
    <cellStyle name="40% - Accent5 14 2 2 2" xfId="19967" xr:uid="{75AC0B2F-BB1B-4514-AE4E-0F167C2A41BF}"/>
    <cellStyle name="40% - Accent5 14 2 3" xfId="19968" xr:uid="{D4E3E07D-4292-4E08-9B80-5634378707DC}"/>
    <cellStyle name="40% - Accent5 14 3" xfId="19969" xr:uid="{630BF8E9-6EC5-4106-848D-37427FF52FEF}"/>
    <cellStyle name="40% - Accent5 14 3 2" xfId="19970" xr:uid="{4D4E6E13-441A-427F-AB62-3F1D4951A2F8}"/>
    <cellStyle name="40% - Accent5 14 3 2 2" xfId="19971" xr:uid="{DF4BD2C8-B173-4692-B922-8E7C41BD1E16}"/>
    <cellStyle name="40% - Accent5 14 3 3" xfId="19972" xr:uid="{BEDADDFF-3D35-4D05-9A81-BAB3E747AC72}"/>
    <cellStyle name="40% - Accent5 14 4" xfId="19973" xr:uid="{CFE316AD-CEDE-4A60-9705-5840BC3A3E3A}"/>
    <cellStyle name="40% - Accent5 14 4 2" xfId="19974" xr:uid="{2AE572DF-4ED6-4DBD-84AC-A4FDB897C8E4}"/>
    <cellStyle name="40% - Accent5 14 4 2 2" xfId="19975" xr:uid="{45ACFEB4-C11C-41EB-B5AE-5EBE46FE14C5}"/>
    <cellStyle name="40% - Accent5 14 4 3" xfId="19976" xr:uid="{B169D5C7-09CD-49C3-A07E-441D456AB9C6}"/>
    <cellStyle name="40% - Accent5 14 5" xfId="19977" xr:uid="{23A64ADD-82C1-4CA8-A1AA-92A7A568E11C}"/>
    <cellStyle name="40% - Accent5 14 5 2" xfId="19978" xr:uid="{46D2F0C3-CF84-451B-B704-FB46BFDBDADD}"/>
    <cellStyle name="40% - Accent5 14 6" xfId="19979" xr:uid="{D14014F1-D1CF-471F-B206-792ED76797F9}"/>
    <cellStyle name="40% - Accent5 15" xfId="19980" xr:uid="{93FA8E44-A6BD-4CD4-84C3-A16F0C3E150F}"/>
    <cellStyle name="40% - Accent5 15 2" xfId="19981" xr:uid="{2018EE92-4F68-45B9-98E0-0DA63C7095F7}"/>
    <cellStyle name="40% - Accent5 15 2 2" xfId="19982" xr:uid="{F0F96FF6-6309-476F-8B99-88C37EC86432}"/>
    <cellStyle name="40% - Accent5 15 2 2 2" xfId="19983" xr:uid="{9A7DDBD0-C8A3-4765-813A-E3BE4E816516}"/>
    <cellStyle name="40% - Accent5 15 2 3" xfId="19984" xr:uid="{DF1A23E4-37D3-402E-AEE0-127D4FAF8BAF}"/>
    <cellStyle name="40% - Accent5 15 3" xfId="19985" xr:uid="{E91AE35F-1E66-4B3A-9EED-03C9770EBCB3}"/>
    <cellStyle name="40% - Accent5 15 3 2" xfId="19986" xr:uid="{C134E4EF-9222-4D80-A204-6D228252A8E4}"/>
    <cellStyle name="40% - Accent5 15 3 2 2" xfId="19987" xr:uid="{128CF90A-39C9-4F5F-B479-ABC019B12425}"/>
    <cellStyle name="40% - Accent5 15 3 3" xfId="19988" xr:uid="{E0AABAA9-DB4C-4F8B-B7F7-E9A08EE79766}"/>
    <cellStyle name="40% - Accent5 15 4" xfId="19989" xr:uid="{E4A45026-5167-4A0C-9FBD-7DA4340B9A05}"/>
    <cellStyle name="40% - Accent5 15 4 2" xfId="19990" xr:uid="{62CE86FA-BA04-4607-87B6-4C71E1F11980}"/>
    <cellStyle name="40% - Accent5 15 4 2 2" xfId="19991" xr:uid="{4F39B507-B884-4DA9-A389-3EB5363FEA65}"/>
    <cellStyle name="40% - Accent5 15 4 3" xfId="19992" xr:uid="{4FCA8BF8-D2B8-4E0A-84EB-5A9AA9664686}"/>
    <cellStyle name="40% - Accent5 15 5" xfId="19993" xr:uid="{C1374CB7-2BE6-4B29-828F-2F855FDEB0E1}"/>
    <cellStyle name="40% - Accent5 15 5 2" xfId="19994" xr:uid="{6E844262-EE4B-4273-A280-2929C222720B}"/>
    <cellStyle name="40% - Accent5 15 6" xfId="19995" xr:uid="{0B10EF2F-B186-4338-9BB9-C92B9689B8B5}"/>
    <cellStyle name="40% - Accent5 16" xfId="19996" xr:uid="{6591FBAE-F0FF-4EEC-9A2D-F6EB9E03CA7F}"/>
    <cellStyle name="40% - Accent5 16 2" xfId="19997" xr:uid="{940A10EC-ABD2-4DFB-82E2-229786DF726F}"/>
    <cellStyle name="40% - Accent5 16 2 2" xfId="19998" xr:uid="{2975D2E1-A439-4306-874B-503ECD06C27F}"/>
    <cellStyle name="40% - Accent5 16 2 2 2" xfId="19999" xr:uid="{FD2FBB53-89CA-4314-A53B-1705E99E75A9}"/>
    <cellStyle name="40% - Accent5 16 2 3" xfId="20000" xr:uid="{3A63A834-6E4B-489C-B596-85B06C6D235F}"/>
    <cellStyle name="40% - Accent5 16 3" xfId="20001" xr:uid="{C40851EE-C306-4643-844E-052A9F640C2D}"/>
    <cellStyle name="40% - Accent5 16 3 2" xfId="20002" xr:uid="{297C4860-40E4-44B4-84B6-D9BFD1D0B746}"/>
    <cellStyle name="40% - Accent5 16 3 2 2" xfId="20003" xr:uid="{3B5706E5-E1D2-4216-B284-2F5FA82E4FCF}"/>
    <cellStyle name="40% - Accent5 16 3 3" xfId="20004" xr:uid="{11883E8F-7640-435E-9E4F-FAAE37DDC838}"/>
    <cellStyle name="40% - Accent5 16 4" xfId="20005" xr:uid="{F9FE86DD-A772-49CC-983D-9D088F0BA943}"/>
    <cellStyle name="40% - Accent5 16 4 2" xfId="20006" xr:uid="{67807571-D74C-4241-950C-D417CA95082C}"/>
    <cellStyle name="40% - Accent5 16 4 2 2" xfId="20007" xr:uid="{B23ABE24-F0B2-44A7-B7EE-63F55A6757DE}"/>
    <cellStyle name="40% - Accent5 16 4 3" xfId="20008" xr:uid="{31EA0027-668F-45C3-BBF2-DB10B347F677}"/>
    <cellStyle name="40% - Accent5 16 5" xfId="20009" xr:uid="{F7B5382A-D61E-4328-8B9A-E2A725B16469}"/>
    <cellStyle name="40% - Accent5 16 5 2" xfId="20010" xr:uid="{56F875C9-EB50-406A-85AC-CAA0F946DF3E}"/>
    <cellStyle name="40% - Accent5 16 6" xfId="20011" xr:uid="{E7885DE8-2402-4AAF-9F5B-2A6720CFC93A}"/>
    <cellStyle name="40% - Accent5 17" xfId="20012" xr:uid="{776C6985-7548-4A6E-8DD3-56F7DD318618}"/>
    <cellStyle name="40% - Accent5 17 2" xfId="20013" xr:uid="{9AB2FBD1-C109-45F9-A649-C672E580FF7D}"/>
    <cellStyle name="40% - Accent5 17 2 2" xfId="20014" xr:uid="{B0448636-1B86-44D1-B59B-689C80ECE127}"/>
    <cellStyle name="40% - Accent5 17 2 2 2" xfId="20015" xr:uid="{B4CEA23A-5BC9-4325-9024-8F7837E3FF41}"/>
    <cellStyle name="40% - Accent5 17 2 3" xfId="20016" xr:uid="{199DDCE2-6549-425B-B246-51866AE39BC1}"/>
    <cellStyle name="40% - Accent5 17 3" xfId="20017" xr:uid="{38304EDF-7AA1-4761-9BD0-EC34C79D7E33}"/>
    <cellStyle name="40% - Accent5 17 3 2" xfId="20018" xr:uid="{17AB4946-29F5-48E2-8C0A-2E92D9799C22}"/>
    <cellStyle name="40% - Accent5 17 3 2 2" xfId="20019" xr:uid="{B7CCCC6B-ABCD-4B54-ADEB-1EE0CEF54C96}"/>
    <cellStyle name="40% - Accent5 17 3 3" xfId="20020" xr:uid="{9245183F-14C0-4B59-A16C-37125E456747}"/>
    <cellStyle name="40% - Accent5 17 4" xfId="20021" xr:uid="{C4409737-AA79-4127-A45D-584ED71AEC62}"/>
    <cellStyle name="40% - Accent5 17 4 2" xfId="20022" xr:uid="{510D0EB2-A862-4CE1-8C61-9621CF48336A}"/>
    <cellStyle name="40% - Accent5 17 4 2 2" xfId="20023" xr:uid="{13662130-D6BD-43B4-AA33-FB75283BDB87}"/>
    <cellStyle name="40% - Accent5 17 4 3" xfId="20024" xr:uid="{13746761-DA15-4B0B-ACFB-BBE33DF28495}"/>
    <cellStyle name="40% - Accent5 17 5" xfId="20025" xr:uid="{D86861F5-9A3B-4438-B56E-A4CD2B430B79}"/>
    <cellStyle name="40% - Accent5 17 5 2" xfId="20026" xr:uid="{BD3E4B25-4D07-4EF7-BB11-A4BF50FA4BE3}"/>
    <cellStyle name="40% - Accent5 17 6" xfId="20027" xr:uid="{0FF64D43-531D-4DA0-9ADE-78D1944E5A80}"/>
    <cellStyle name="40% - Accent5 18" xfId="20028" xr:uid="{9CE5A7DD-63C0-47F5-BFDB-30CE78C507D1}"/>
    <cellStyle name="40% - Accent5 18 2" xfId="20029" xr:uid="{7EB1A5B0-8061-47F3-A3BB-30EFA672C0E2}"/>
    <cellStyle name="40% - Accent5 18 2 2" xfId="20030" xr:uid="{17A12D82-7B0E-47DA-91D7-BB44098BC36A}"/>
    <cellStyle name="40% - Accent5 18 2 2 2" xfId="20031" xr:uid="{6600D436-0A37-4907-9499-7739E29D43C1}"/>
    <cellStyle name="40% - Accent5 18 2 3" xfId="20032" xr:uid="{D3983884-E310-4795-AA34-D9DFDE1BF0C9}"/>
    <cellStyle name="40% - Accent5 18 3" xfId="20033" xr:uid="{8DF988E7-A012-45E8-8D5C-23AA410482E0}"/>
    <cellStyle name="40% - Accent5 18 3 2" xfId="20034" xr:uid="{E6C7C5CC-7E8D-4233-A044-0375E6A589DB}"/>
    <cellStyle name="40% - Accent5 18 3 2 2" xfId="20035" xr:uid="{D745AED4-426A-4212-9DD5-DE711FA84742}"/>
    <cellStyle name="40% - Accent5 18 3 3" xfId="20036" xr:uid="{E1F37A13-1F5E-4235-BDCA-389D96B884A2}"/>
    <cellStyle name="40% - Accent5 18 4" xfId="20037" xr:uid="{1051D449-21BF-4393-9C15-1F840B795C1C}"/>
    <cellStyle name="40% - Accent5 18 4 2" xfId="20038" xr:uid="{8F37F336-B018-438D-B426-C0D9C7C50C1C}"/>
    <cellStyle name="40% - Accent5 18 4 2 2" xfId="20039" xr:uid="{27235CDE-5353-4654-BE10-DCED5F2212FB}"/>
    <cellStyle name="40% - Accent5 18 4 3" xfId="20040" xr:uid="{4019623E-D512-4857-B37B-E41EFEB22ABD}"/>
    <cellStyle name="40% - Accent5 18 5" xfId="20041" xr:uid="{76529A87-76BC-49B6-9D63-2E16B0660AC3}"/>
    <cellStyle name="40% - Accent5 18 5 2" xfId="20042" xr:uid="{5D0BF88A-00C0-419C-A3E4-EDADD14D1691}"/>
    <cellStyle name="40% - Accent5 18 6" xfId="20043" xr:uid="{46371B3D-083B-41A3-9916-4F5B4D39504F}"/>
    <cellStyle name="40% - Accent5 19" xfId="20044" xr:uid="{7688B5BE-6B85-4DD7-B635-42F9C32B7873}"/>
    <cellStyle name="40% - Accent5 19 2" xfId="20045" xr:uid="{A583CB33-8EA1-471B-8DC7-EF20C92E789D}"/>
    <cellStyle name="40% - Accent5 19 2 2" xfId="20046" xr:uid="{0D431E36-F1BB-4491-A11B-441722AB85F2}"/>
    <cellStyle name="40% - Accent5 19 2 2 2" xfId="20047" xr:uid="{EDABC911-FEC9-47C2-B127-F70453B27C48}"/>
    <cellStyle name="40% - Accent5 19 2 3" xfId="20048" xr:uid="{1684FFEA-7881-4700-9D17-08ADC48F86CF}"/>
    <cellStyle name="40% - Accent5 19 3" xfId="20049" xr:uid="{C804AFBB-FE52-435A-A9DA-F85D6D7EB065}"/>
    <cellStyle name="40% - Accent5 19 3 2" xfId="20050" xr:uid="{E5EAD57B-9D93-43C4-BD47-E0FDDCA65D3D}"/>
    <cellStyle name="40% - Accent5 19 3 2 2" xfId="20051" xr:uid="{2A417AD6-0F86-4288-B8FE-1B8C9F4D1C1D}"/>
    <cellStyle name="40% - Accent5 19 3 3" xfId="20052" xr:uid="{7F87B279-21B9-4239-89A7-0EFAB6549A00}"/>
    <cellStyle name="40% - Accent5 19 4" xfId="20053" xr:uid="{0547B1F6-B8D1-48FA-AE0A-DEBC48FB7C7F}"/>
    <cellStyle name="40% - Accent5 19 4 2" xfId="20054" xr:uid="{9B992E08-812B-4941-A39D-AADCF9182FB0}"/>
    <cellStyle name="40% - Accent5 19 4 2 2" xfId="20055" xr:uid="{1AD5B4A8-9804-4B31-8709-BD4D6A2E8249}"/>
    <cellStyle name="40% - Accent5 19 4 3" xfId="20056" xr:uid="{E20F1050-D836-4742-B8A6-F734B6D6C857}"/>
    <cellStyle name="40% - Accent5 19 5" xfId="20057" xr:uid="{973B0CDE-A812-4A05-9A4D-4ED258D2BFB6}"/>
    <cellStyle name="40% - Accent5 19 5 2" xfId="20058" xr:uid="{AB2D5584-9C28-4375-9EE6-00A79FDD8D9D}"/>
    <cellStyle name="40% - Accent5 19 6" xfId="20059" xr:uid="{AF89B0A6-D8DB-4DB5-9337-277C801B0331}"/>
    <cellStyle name="40% - Accent5 2" xfId="1280" xr:uid="{00000000-0005-0000-0000-000014000000}"/>
    <cellStyle name="40% - Accent5 2 10" xfId="20061" xr:uid="{BAF41181-16EB-421C-80F8-FFB0D7BDBC06}"/>
    <cellStyle name="40% - Accent5 2 10 2" xfId="20062" xr:uid="{666F4796-1A12-4DBA-A61F-5419D877DA6B}"/>
    <cellStyle name="40% - Accent5 2 10 2 2" xfId="20063" xr:uid="{7A49E302-D617-4B0F-AA1E-411B6FD7137A}"/>
    <cellStyle name="40% - Accent5 2 10 2 2 2" xfId="20064" xr:uid="{B86F36DA-EB43-499D-BB4D-CF6452F56CFA}"/>
    <cellStyle name="40% - Accent5 2 10 2 3" xfId="20065" xr:uid="{750E7E4D-CCC7-4904-9104-B7B217FE39C4}"/>
    <cellStyle name="40% - Accent5 2 10 3" xfId="20066" xr:uid="{90521616-B21A-420B-9140-5BB01523381D}"/>
    <cellStyle name="40% - Accent5 2 10 3 2" xfId="20067" xr:uid="{FB078F25-0FC3-47C4-9519-2D674A77DC7E}"/>
    <cellStyle name="40% - Accent5 2 10 3 2 2" xfId="20068" xr:uid="{6AD90058-FE45-4EF6-B703-928251E3FFE4}"/>
    <cellStyle name="40% - Accent5 2 10 3 3" xfId="20069" xr:uid="{603A15F2-ADEA-40C4-A882-33C4D9FAF202}"/>
    <cellStyle name="40% - Accent5 2 10 4" xfId="20070" xr:uid="{D1D814F9-12AD-4D4E-B047-93DC0900A585}"/>
    <cellStyle name="40% - Accent5 2 10 4 2" xfId="20071" xr:uid="{9A2D2BF7-D622-4E10-8006-4AF23C30F51B}"/>
    <cellStyle name="40% - Accent5 2 10 4 2 2" xfId="20072" xr:uid="{FF638C63-31DB-43ED-B2D7-91D608D85446}"/>
    <cellStyle name="40% - Accent5 2 10 4 3" xfId="20073" xr:uid="{F06303B1-694E-45BC-98B2-F9414768B697}"/>
    <cellStyle name="40% - Accent5 2 10 5" xfId="20074" xr:uid="{3511FA59-0A53-4BBB-8554-C07106A499CC}"/>
    <cellStyle name="40% - Accent5 2 10 5 2" xfId="20075" xr:uid="{151051E4-3363-48A2-882B-655824BB68FD}"/>
    <cellStyle name="40% - Accent5 2 10 6" xfId="20076" xr:uid="{3DAEE3D7-D8A1-4105-893E-5332AC76496B}"/>
    <cellStyle name="40% - Accent5 2 11" xfId="20077" xr:uid="{E7488F2B-1FA7-4961-A37E-43226804E151}"/>
    <cellStyle name="40% - Accent5 2 11 2" xfId="20078" xr:uid="{7903AA91-107B-4B3A-9D74-96CBD23C39EF}"/>
    <cellStyle name="40% - Accent5 2 11 2 2" xfId="20079" xr:uid="{D4F90CC1-A999-4F89-A917-49B8C94F8C29}"/>
    <cellStyle name="40% - Accent5 2 11 3" xfId="20080" xr:uid="{59A6A459-F1F3-4897-B1A5-0B37E6571A43}"/>
    <cellStyle name="40% - Accent5 2 12" xfId="20081" xr:uid="{CA06F56D-63B4-4516-A50B-55644E9B96D4}"/>
    <cellStyle name="40% - Accent5 2 12 2" xfId="20082" xr:uid="{DCE03A28-537E-4BA9-AF81-2D8ED8FA85B9}"/>
    <cellStyle name="40% - Accent5 2 12 2 2" xfId="20083" xr:uid="{6094F8DF-A85E-4762-B86A-8E53CF3E73EF}"/>
    <cellStyle name="40% - Accent5 2 12 3" xfId="20084" xr:uid="{2655373F-3FA3-4BDD-8214-55E3958CD0C4}"/>
    <cellStyle name="40% - Accent5 2 13" xfId="20085" xr:uid="{A64922EA-7026-4D4E-8060-21A53983D415}"/>
    <cellStyle name="40% - Accent5 2 13 2" xfId="20086" xr:uid="{D06D1EC1-928A-4D65-9148-97B5D1D7AEE1}"/>
    <cellStyle name="40% - Accent5 2 13 2 2" xfId="20087" xr:uid="{D8A1F28E-CEE0-404E-949B-6A2836C9EE1D}"/>
    <cellStyle name="40% - Accent5 2 13 3" xfId="20088" xr:uid="{21FEABA1-0055-46AA-8B69-766442F59AD8}"/>
    <cellStyle name="40% - Accent5 2 14" xfId="20089" xr:uid="{7D06A02C-5BCD-431F-AA6E-0833C2E2A522}"/>
    <cellStyle name="40% - Accent5 2 14 2" xfId="20090" xr:uid="{F3D96CF8-B31C-4FE2-A05F-6BC7048DCDAB}"/>
    <cellStyle name="40% - Accent5 2 14 2 2" xfId="20091" xr:uid="{8B7C2758-0C45-4D0D-98F9-AEF2ACEECCC1}"/>
    <cellStyle name="40% - Accent5 2 14 3" xfId="20092" xr:uid="{2FDA29CB-757A-40EC-8EE1-71A454CC3D9D}"/>
    <cellStyle name="40% - Accent5 2 15" xfId="20093" xr:uid="{ED7AF157-5B34-452F-B4CF-F3F41F6A7C6C}"/>
    <cellStyle name="40% - Accent5 2 15 2" xfId="20094" xr:uid="{DC5BF39B-3A39-4452-8CFD-AC78036D8860}"/>
    <cellStyle name="40% - Accent5 2 16" xfId="20095" xr:uid="{9576E90C-335C-4A76-8F4F-863E3856B720}"/>
    <cellStyle name="40% - Accent5 2 17" xfId="20060" xr:uid="{668422B1-DEF4-4F89-B4BA-103B67A4EC2C}"/>
    <cellStyle name="40% - Accent5 2 2" xfId="20096" xr:uid="{C91CF771-0767-4D2E-BF06-DA7755E59F52}"/>
    <cellStyle name="40% - Accent5 2 2 2" xfId="20097" xr:uid="{C5261897-3B33-474E-BBB3-E3B832398186}"/>
    <cellStyle name="40% - Accent5 2 2 2 2" xfId="20098" xr:uid="{22E8FDCD-73C2-417C-9927-5D6EBE3D8412}"/>
    <cellStyle name="40% - Accent5 2 2 2 2 2" xfId="20099" xr:uid="{77F9B806-64EC-4BBA-A3A5-DB9DE0370951}"/>
    <cellStyle name="40% - Accent5 2 2 2 2 2 2" xfId="20100" xr:uid="{5CD05944-EA78-4651-A17C-AB8C07C4D97B}"/>
    <cellStyle name="40% - Accent5 2 2 2 2 2 2 2" xfId="20101" xr:uid="{66AEC163-A766-4294-BBF5-EA024BB59661}"/>
    <cellStyle name="40% - Accent5 2 2 2 2 2 3" xfId="20102" xr:uid="{6B39371F-8C68-420C-81F1-667C08B110A1}"/>
    <cellStyle name="40% - Accent5 2 2 2 2 3" xfId="20103" xr:uid="{FF109277-ACB1-4D84-89BD-A192CE71BA6C}"/>
    <cellStyle name="40% - Accent5 2 2 2 2 3 2" xfId="20104" xr:uid="{22DAD817-F6E1-491D-A1C9-0F400DC07C5E}"/>
    <cellStyle name="40% - Accent5 2 2 2 2 3 2 2" xfId="20105" xr:uid="{F02B2AF4-89B3-4DDA-9BB9-83085441AC04}"/>
    <cellStyle name="40% - Accent5 2 2 2 2 3 3" xfId="20106" xr:uid="{54D76754-C04B-48E5-9051-15550986A2EC}"/>
    <cellStyle name="40% - Accent5 2 2 2 2 4" xfId="20107" xr:uid="{0DB087A5-1D8F-47F2-A377-BA589B154E6E}"/>
    <cellStyle name="40% - Accent5 2 2 2 2 4 2" xfId="20108" xr:uid="{37CD22DD-78CA-4DE0-BDE6-829309BCDFC8}"/>
    <cellStyle name="40% - Accent5 2 2 2 2 4 2 2" xfId="20109" xr:uid="{9DE2D7B8-D8D2-4F3C-B14F-A08677090D87}"/>
    <cellStyle name="40% - Accent5 2 2 2 2 4 3" xfId="20110" xr:uid="{F667465A-BD7C-467A-A249-F5C56E3FC8B7}"/>
    <cellStyle name="40% - Accent5 2 2 2 2 5" xfId="20111" xr:uid="{678A0C58-CCCF-4476-9902-3006C35CE089}"/>
    <cellStyle name="40% - Accent5 2 2 2 2 5 2" xfId="20112" xr:uid="{19AEA7E2-8E53-4950-86A4-9F431EF8134F}"/>
    <cellStyle name="40% - Accent5 2 2 2 2 6" xfId="20113" xr:uid="{64E8AC1D-3506-4D6D-942A-D924634FEEC8}"/>
    <cellStyle name="40% - Accent5 2 2 2 3" xfId="20114" xr:uid="{7CEDA353-0C41-48D0-B106-E6E35861B82A}"/>
    <cellStyle name="40% - Accent5 2 2 2 3 2" xfId="20115" xr:uid="{09FA63E3-AFFC-44A7-A8CF-5143A07840C4}"/>
    <cellStyle name="40% - Accent5 2 2 2 3 2 2" xfId="20116" xr:uid="{4C672F40-8CFB-45F6-BD7F-F3D590B81604}"/>
    <cellStyle name="40% - Accent5 2 2 2 3 3" xfId="20117" xr:uid="{07A707CF-2523-48CC-A90A-A2C0E2A05303}"/>
    <cellStyle name="40% - Accent5 2 2 2 4" xfId="20118" xr:uid="{C78276D1-B3A8-4CFC-9C63-689202E7C71F}"/>
    <cellStyle name="40% - Accent5 2 2 2 4 2" xfId="20119" xr:uid="{1547C47A-6575-4321-8C8C-6400CDC91CAC}"/>
    <cellStyle name="40% - Accent5 2 2 2 4 2 2" xfId="20120" xr:uid="{EB024722-9353-42C8-B48A-FF0778697DBE}"/>
    <cellStyle name="40% - Accent5 2 2 2 4 3" xfId="20121" xr:uid="{752E52BD-9E71-4601-99C0-B80FB4DC5D7B}"/>
    <cellStyle name="40% - Accent5 2 2 2 5" xfId="20122" xr:uid="{74A8DF5A-C697-4ECC-8851-9ADB861ACAC5}"/>
    <cellStyle name="40% - Accent5 2 2 2 5 2" xfId="20123" xr:uid="{3C1B89B2-61EE-46E6-97AA-3A63961EAAFC}"/>
    <cellStyle name="40% - Accent5 2 2 2 5 2 2" xfId="20124" xr:uid="{B32E1039-081E-4985-80D0-21F24E9F8EF3}"/>
    <cellStyle name="40% - Accent5 2 2 2 5 3" xfId="20125" xr:uid="{C91E0A41-493D-48B6-8EFA-CCF0CC46A6B4}"/>
    <cellStyle name="40% - Accent5 2 2 2 6" xfId="20126" xr:uid="{3CF03BFD-C360-4311-B0F9-3C1806828C6F}"/>
    <cellStyle name="40% - Accent5 2 2 2 6 2" xfId="20127" xr:uid="{5DC86752-CE04-4333-A9FE-A44D41F5FA9C}"/>
    <cellStyle name="40% - Accent5 2 2 2 7" xfId="20128" xr:uid="{7CEE00F6-C6C2-4391-B5E6-8928506065FB}"/>
    <cellStyle name="40% - Accent5 2 2 3" xfId="20129" xr:uid="{E993D96F-1D3C-4A19-A446-B8E6A1BA63AC}"/>
    <cellStyle name="40% - Accent5 2 2 3 2" xfId="20130" xr:uid="{E3857A2C-7A83-4486-BB08-692EAA3B129C}"/>
    <cellStyle name="40% - Accent5 2 2 3 2 2" xfId="20131" xr:uid="{B247F885-68FB-4A65-8B3D-B551E70D8450}"/>
    <cellStyle name="40% - Accent5 2 2 3 2 2 2" xfId="20132" xr:uid="{7D544584-06B2-4E2E-8ECD-980083CB5A37}"/>
    <cellStyle name="40% - Accent5 2 2 3 2 3" xfId="20133" xr:uid="{266F784B-8734-4B0A-96A9-342A1D494B24}"/>
    <cellStyle name="40% - Accent5 2 2 3 3" xfId="20134" xr:uid="{5D70B6ED-017C-4FF8-A221-381614AD55A6}"/>
    <cellStyle name="40% - Accent5 2 2 3 3 2" xfId="20135" xr:uid="{166483D4-27EE-48C9-8E1A-1832301E8308}"/>
    <cellStyle name="40% - Accent5 2 2 3 3 2 2" xfId="20136" xr:uid="{CB8B7032-63E8-481A-99E9-044284410916}"/>
    <cellStyle name="40% - Accent5 2 2 3 3 3" xfId="20137" xr:uid="{AAFBF603-9685-471B-BF9E-4ACF8831F45E}"/>
    <cellStyle name="40% - Accent5 2 2 3 4" xfId="20138" xr:uid="{B13A936C-50D1-4C1C-B6DC-1E50AE5C05E5}"/>
    <cellStyle name="40% - Accent5 2 2 3 4 2" xfId="20139" xr:uid="{638A0C10-70BA-486C-BE57-604A814C8266}"/>
    <cellStyle name="40% - Accent5 2 2 3 4 2 2" xfId="20140" xr:uid="{83B53475-3AA2-49AC-9F20-CFF1416FBBA0}"/>
    <cellStyle name="40% - Accent5 2 2 3 4 3" xfId="20141" xr:uid="{BFFA3BA8-B583-4614-B473-77CBC5ECC9A3}"/>
    <cellStyle name="40% - Accent5 2 2 3 5" xfId="20142" xr:uid="{7139D3B1-D049-4DBF-9EE0-E5C8A2AA26C9}"/>
    <cellStyle name="40% - Accent5 2 2 3 5 2" xfId="20143" xr:uid="{B8B4647A-E1BE-447E-BE8A-1B4D24C97C68}"/>
    <cellStyle name="40% - Accent5 2 2 3 6" xfId="20144" xr:uid="{FDF78CF2-28D9-480C-90ED-319FAEDE0A12}"/>
    <cellStyle name="40% - Accent5 2 2 4" xfId="20145" xr:uid="{41FC0A39-1AD1-48B6-A584-C8737B734962}"/>
    <cellStyle name="40% - Accent5 2 2 4 2" xfId="20146" xr:uid="{0B52CCC9-6243-4275-9998-A20BCC3FAFCA}"/>
    <cellStyle name="40% - Accent5 2 2 4 2 2" xfId="20147" xr:uid="{C0F7A2E6-2FCD-41D6-B8D6-30505482BEE8}"/>
    <cellStyle name="40% - Accent5 2 2 4 3" xfId="20148" xr:uid="{7AE3E13F-0F74-4E10-B2A3-BC3F002E510D}"/>
    <cellStyle name="40% - Accent5 2 2 5" xfId="20149" xr:uid="{4CCF5E44-C4BC-4DE8-8233-AC651DA99A00}"/>
    <cellStyle name="40% - Accent5 2 2 5 2" xfId="20150" xr:uid="{D5197F1B-D62B-40E8-93CA-52A639F494ED}"/>
    <cellStyle name="40% - Accent5 2 2 5 2 2" xfId="20151" xr:uid="{F7B512AE-0822-4B24-83DF-40AA184730CA}"/>
    <cellStyle name="40% - Accent5 2 2 5 3" xfId="20152" xr:uid="{13115552-15BB-4FB2-96CD-03E1F7DCE23C}"/>
    <cellStyle name="40% - Accent5 2 2 6" xfId="20153" xr:uid="{0A1EE42B-D883-48E0-B8CD-0E2138E6E4A7}"/>
    <cellStyle name="40% - Accent5 2 2 6 2" xfId="20154" xr:uid="{C2C3FF76-26B7-43CA-85DE-119FF1DAFC62}"/>
    <cellStyle name="40% - Accent5 2 2 6 2 2" xfId="20155" xr:uid="{748C3BB6-3692-4F3E-A0FA-6B6876B309B4}"/>
    <cellStyle name="40% - Accent5 2 2 6 3" xfId="20156" xr:uid="{2F9C15B5-D614-490F-8433-3B053650810A}"/>
    <cellStyle name="40% - Accent5 2 2 7" xfId="20157" xr:uid="{C1EBC5CD-FD92-4AD6-A4B8-41555AF19785}"/>
    <cellStyle name="40% - Accent5 2 2 7 2" xfId="20158" xr:uid="{DD983ED4-944F-4836-AEB3-4D3132208A5F}"/>
    <cellStyle name="40% - Accent5 2 2 8" xfId="20159" xr:uid="{84BCDCC3-62C5-463E-A1DF-05E4F5F250FA}"/>
    <cellStyle name="40% - Accent5 2 3" xfId="20160" xr:uid="{F6A26162-D3E3-407C-8D77-ADA8FD551CE8}"/>
    <cellStyle name="40% - Accent5 2 3 2" xfId="20161" xr:uid="{5B58DEB1-CF7A-4FE0-8053-221EFDD9D13E}"/>
    <cellStyle name="40% - Accent5 2 3 2 2" xfId="20162" xr:uid="{B2938F83-7590-46FE-8B17-1E348B82EB86}"/>
    <cellStyle name="40% - Accent5 2 3 2 2 2" xfId="20163" xr:uid="{7B06C104-633A-4D51-9B6E-CFA194042954}"/>
    <cellStyle name="40% - Accent5 2 3 2 2 2 2" xfId="20164" xr:uid="{3F3BD478-725C-414C-AC65-A6CD4DBFC418}"/>
    <cellStyle name="40% - Accent5 2 3 2 2 2 2 2" xfId="20165" xr:uid="{FA53DCB6-CCB9-44BA-8E0C-130A4C36D91F}"/>
    <cellStyle name="40% - Accent5 2 3 2 2 2 3" xfId="20166" xr:uid="{8B91AA10-84BD-4C3C-A682-397B5F135270}"/>
    <cellStyle name="40% - Accent5 2 3 2 2 3" xfId="20167" xr:uid="{2CA34285-3B9C-4D6D-8FE1-57B0A8A8B50C}"/>
    <cellStyle name="40% - Accent5 2 3 2 2 3 2" xfId="20168" xr:uid="{4F338046-3BC2-4D40-A7D8-C9321833C868}"/>
    <cellStyle name="40% - Accent5 2 3 2 2 3 2 2" xfId="20169" xr:uid="{CF0AEC79-72FA-4DD0-9BDB-392BA79FBCDE}"/>
    <cellStyle name="40% - Accent5 2 3 2 2 3 3" xfId="20170" xr:uid="{A596DCD5-DB64-4B7F-BBB8-0684E6946B49}"/>
    <cellStyle name="40% - Accent5 2 3 2 2 4" xfId="20171" xr:uid="{99756D15-8A92-4D33-87BA-A58347D66DB6}"/>
    <cellStyle name="40% - Accent5 2 3 2 2 4 2" xfId="20172" xr:uid="{9453ACBA-F4D2-4C67-8524-F90EE1F08056}"/>
    <cellStyle name="40% - Accent5 2 3 2 2 4 2 2" xfId="20173" xr:uid="{D590843F-50CE-4DED-8EA6-09E933C3AC45}"/>
    <cellStyle name="40% - Accent5 2 3 2 2 4 3" xfId="20174" xr:uid="{0398860B-2DD1-4EB7-AC31-208220A77965}"/>
    <cellStyle name="40% - Accent5 2 3 2 2 5" xfId="20175" xr:uid="{7C5223F5-5B58-4E3E-97EC-E63D4A4A692E}"/>
    <cellStyle name="40% - Accent5 2 3 2 2 5 2" xfId="20176" xr:uid="{3B5ACDAC-C453-49B9-9F85-2B84AC3FCAE0}"/>
    <cellStyle name="40% - Accent5 2 3 2 2 6" xfId="20177" xr:uid="{3FC44B7E-6CD2-43DA-8114-483B0BDC2EAB}"/>
    <cellStyle name="40% - Accent5 2 3 2 3" xfId="20178" xr:uid="{758DA3AB-B465-4901-9E6C-CF24B42CBFB8}"/>
    <cellStyle name="40% - Accent5 2 3 2 3 2" xfId="20179" xr:uid="{58E68A7A-388C-4DC6-8EBE-7E05F01A54E9}"/>
    <cellStyle name="40% - Accent5 2 3 2 3 2 2" xfId="20180" xr:uid="{EFAB3124-44FB-4390-8C0A-60119674F491}"/>
    <cellStyle name="40% - Accent5 2 3 2 3 3" xfId="20181" xr:uid="{E6A0FE9F-C2AE-4DC8-B313-D0D1897B9F1D}"/>
    <cellStyle name="40% - Accent5 2 3 2 4" xfId="20182" xr:uid="{9B7F4357-61AB-4175-99F7-1A4234DC3715}"/>
    <cellStyle name="40% - Accent5 2 3 2 4 2" xfId="20183" xr:uid="{3E0C76F0-EB02-4D04-B475-214DC43926A9}"/>
    <cellStyle name="40% - Accent5 2 3 2 4 2 2" xfId="20184" xr:uid="{CCEE275F-1165-4057-9B76-EF70CB9DCC19}"/>
    <cellStyle name="40% - Accent5 2 3 2 4 3" xfId="20185" xr:uid="{F6523746-3E23-49BF-ADA0-73F5EA8B56F1}"/>
    <cellStyle name="40% - Accent5 2 3 2 5" xfId="20186" xr:uid="{C947D2DC-A85D-43A1-9939-AC2C03F0F9ED}"/>
    <cellStyle name="40% - Accent5 2 3 2 5 2" xfId="20187" xr:uid="{67374521-0ECD-4E71-9F6F-F9E52A0D2B88}"/>
    <cellStyle name="40% - Accent5 2 3 2 5 2 2" xfId="20188" xr:uid="{F037AA93-28D9-4858-B563-79AF861EFFD0}"/>
    <cellStyle name="40% - Accent5 2 3 2 5 3" xfId="20189" xr:uid="{84E2F076-6ABA-4536-9335-D89A74A03D73}"/>
    <cellStyle name="40% - Accent5 2 3 2 6" xfId="20190" xr:uid="{ED90AB12-FE7F-4C5B-B1B6-66B2F687BB5C}"/>
    <cellStyle name="40% - Accent5 2 3 2 6 2" xfId="20191" xr:uid="{6723A8D9-F70F-48E0-8318-676555A7A2DD}"/>
    <cellStyle name="40% - Accent5 2 3 2 7" xfId="20192" xr:uid="{5285E871-AA02-48D9-8584-9F140597C0A1}"/>
    <cellStyle name="40% - Accent5 2 3 3" xfId="20193" xr:uid="{B96934B4-B9AC-45A7-98A8-84B5E54F840E}"/>
    <cellStyle name="40% - Accent5 2 3 3 2" xfId="20194" xr:uid="{D4090659-1699-421C-8413-8CCE08CCF137}"/>
    <cellStyle name="40% - Accent5 2 3 3 2 2" xfId="20195" xr:uid="{FA91681D-0A2E-4CAD-99A9-B6817BEBCD1D}"/>
    <cellStyle name="40% - Accent5 2 3 3 2 2 2" xfId="20196" xr:uid="{79832402-FD4D-455D-AF58-A17523690D8E}"/>
    <cellStyle name="40% - Accent5 2 3 3 2 3" xfId="20197" xr:uid="{399A8E8A-47C0-4D8B-AF12-1BDA02ADB258}"/>
    <cellStyle name="40% - Accent5 2 3 3 3" xfId="20198" xr:uid="{FB809598-40FD-45C5-AC35-ABAD8A8BDFC3}"/>
    <cellStyle name="40% - Accent5 2 3 3 3 2" xfId="20199" xr:uid="{04B68BC4-2D2B-4C00-A3E8-1AEBC2404280}"/>
    <cellStyle name="40% - Accent5 2 3 3 3 2 2" xfId="20200" xr:uid="{EA3A2479-9A66-40A5-9492-79D99B3D1B64}"/>
    <cellStyle name="40% - Accent5 2 3 3 3 3" xfId="20201" xr:uid="{97DA6B51-E222-4CCA-AAA6-0E728458F84E}"/>
    <cellStyle name="40% - Accent5 2 3 3 4" xfId="20202" xr:uid="{147ECCB6-F4BB-457B-87E0-98727B5F354A}"/>
    <cellStyle name="40% - Accent5 2 3 3 4 2" xfId="20203" xr:uid="{AFE18401-467A-4828-8229-BEC82111D953}"/>
    <cellStyle name="40% - Accent5 2 3 3 4 2 2" xfId="20204" xr:uid="{68F24776-BAF0-4475-8C22-9CA65EAFF2AD}"/>
    <cellStyle name="40% - Accent5 2 3 3 4 3" xfId="20205" xr:uid="{54836BFB-DD79-43C0-9CC5-F4D1A85F035B}"/>
    <cellStyle name="40% - Accent5 2 3 3 5" xfId="20206" xr:uid="{C8806E52-65BB-4753-A26C-7A666889B36B}"/>
    <cellStyle name="40% - Accent5 2 3 3 5 2" xfId="20207" xr:uid="{F71AD6F2-501B-4C54-991F-B7710E40DF58}"/>
    <cellStyle name="40% - Accent5 2 3 3 6" xfId="20208" xr:uid="{8D5C60C4-00FB-4475-B858-7ED2BBC41BBF}"/>
    <cellStyle name="40% - Accent5 2 3 4" xfId="20209" xr:uid="{9D1522BD-ECA4-4558-8ABD-4EDD91F7156D}"/>
    <cellStyle name="40% - Accent5 2 3 4 2" xfId="20210" xr:uid="{A49BEF9A-EF14-4221-9FEF-0139779C3B24}"/>
    <cellStyle name="40% - Accent5 2 3 4 2 2" xfId="20211" xr:uid="{98EBF89D-391E-48E2-8B1B-182B3D7230D1}"/>
    <cellStyle name="40% - Accent5 2 3 4 3" xfId="20212" xr:uid="{181055B1-CC11-41CB-B09C-1BD9C100DA93}"/>
    <cellStyle name="40% - Accent5 2 3 5" xfId="20213" xr:uid="{7A256A64-F2E1-4D54-97A9-5B31EBE34970}"/>
    <cellStyle name="40% - Accent5 2 3 5 2" xfId="20214" xr:uid="{A93A3C41-F4AD-41B2-AB55-891689E836B2}"/>
    <cellStyle name="40% - Accent5 2 3 5 2 2" xfId="20215" xr:uid="{22DD9728-F29B-418A-B6AF-69C78AFDB99E}"/>
    <cellStyle name="40% - Accent5 2 3 5 3" xfId="20216" xr:uid="{1FE1495E-615E-4A8D-9B0C-961438E6D771}"/>
    <cellStyle name="40% - Accent5 2 3 6" xfId="20217" xr:uid="{33C618A0-8893-4ED8-B05B-BE46B123E88F}"/>
    <cellStyle name="40% - Accent5 2 3 6 2" xfId="20218" xr:uid="{AE55DA94-1D2D-467F-821D-E449AF05179B}"/>
    <cellStyle name="40% - Accent5 2 3 6 2 2" xfId="20219" xr:uid="{E1B43309-913D-4DD7-90F4-25DE9D9A038B}"/>
    <cellStyle name="40% - Accent5 2 3 6 3" xfId="20220" xr:uid="{43BA99BF-FD2C-419D-80B9-E8E0C8CC4EA4}"/>
    <cellStyle name="40% - Accent5 2 3 7" xfId="20221" xr:uid="{BBE548D8-D287-4589-83CE-2ED8A9B805B5}"/>
    <cellStyle name="40% - Accent5 2 3 7 2" xfId="20222" xr:uid="{CDA28E78-51EA-48D7-A681-897ABA891486}"/>
    <cellStyle name="40% - Accent5 2 3 8" xfId="20223" xr:uid="{B6FA0AE8-55BD-432F-A3A0-062A08066DD4}"/>
    <cellStyle name="40% - Accent5 2 4" xfId="20224" xr:uid="{D0E9BF20-EF9E-4970-AE07-A74932B07A0D}"/>
    <cellStyle name="40% - Accent5 2 4 2" xfId="20225" xr:uid="{1166E281-0B0D-4262-8330-932B804B4747}"/>
    <cellStyle name="40% - Accent5 2 4 2 2" xfId="20226" xr:uid="{46A9D45B-BDC9-4889-AEF0-7E083B72A27C}"/>
    <cellStyle name="40% - Accent5 2 4 2 2 2" xfId="20227" xr:uid="{9D54665D-7CD0-403B-A089-A23E5237391C}"/>
    <cellStyle name="40% - Accent5 2 4 2 2 2 2" xfId="20228" xr:uid="{EBDB4921-6614-4F31-990A-BBEE2C59935B}"/>
    <cellStyle name="40% - Accent5 2 4 2 2 3" xfId="20229" xr:uid="{8BCED0E0-F996-42B0-A211-2ACE52E2213E}"/>
    <cellStyle name="40% - Accent5 2 4 2 3" xfId="20230" xr:uid="{3A829BB3-76A7-4C1F-A808-878DB3868D10}"/>
    <cellStyle name="40% - Accent5 2 4 2 3 2" xfId="20231" xr:uid="{17425E16-A6A6-4645-BAB7-B7BD5B1E8D4D}"/>
    <cellStyle name="40% - Accent5 2 4 2 3 2 2" xfId="20232" xr:uid="{F4B90F34-EF2D-482D-B004-7487EA14E7F4}"/>
    <cellStyle name="40% - Accent5 2 4 2 3 3" xfId="20233" xr:uid="{C70967EF-D054-4BD3-A197-F36BEA98EACE}"/>
    <cellStyle name="40% - Accent5 2 4 2 4" xfId="20234" xr:uid="{03719286-97C2-4A70-BB96-1175CEADE643}"/>
    <cellStyle name="40% - Accent5 2 4 2 4 2" xfId="20235" xr:uid="{08920EC6-9D20-4F03-A398-C0020B8BAEB9}"/>
    <cellStyle name="40% - Accent5 2 4 2 4 2 2" xfId="20236" xr:uid="{10D23EFC-86F4-4866-9B2F-F0735B3690A0}"/>
    <cellStyle name="40% - Accent5 2 4 2 4 3" xfId="20237" xr:uid="{69426845-9478-4F4C-896D-2E35C97C39B5}"/>
    <cellStyle name="40% - Accent5 2 4 2 5" xfId="20238" xr:uid="{617BDB58-2C4B-4F95-B268-A2352AB6F13F}"/>
    <cellStyle name="40% - Accent5 2 4 2 5 2" xfId="20239" xr:uid="{6DE6E717-65E7-4D83-87F8-B5483E33EBE5}"/>
    <cellStyle name="40% - Accent5 2 4 2 6" xfId="20240" xr:uid="{6DBB94CD-BCBF-4D97-A847-75987C317FD2}"/>
    <cellStyle name="40% - Accent5 2 4 3" xfId="20241" xr:uid="{ECE1051D-7992-4135-BCE7-AB664BCDF6C5}"/>
    <cellStyle name="40% - Accent5 2 4 3 2" xfId="20242" xr:uid="{31032CC9-C163-4931-8497-C779C5076536}"/>
    <cellStyle name="40% - Accent5 2 4 3 2 2" xfId="20243" xr:uid="{719397AB-8C7A-4EC5-9FCF-EBEA6DA2884E}"/>
    <cellStyle name="40% - Accent5 2 4 3 3" xfId="20244" xr:uid="{E5A92B22-BD50-43B2-8A78-E7FC660AB0E4}"/>
    <cellStyle name="40% - Accent5 2 4 4" xfId="20245" xr:uid="{9953C556-09BF-4587-AC76-399F0CBE4D36}"/>
    <cellStyle name="40% - Accent5 2 4 4 2" xfId="20246" xr:uid="{0DFC09FF-2224-45D8-9AA6-A13D5FDF29BA}"/>
    <cellStyle name="40% - Accent5 2 4 4 2 2" xfId="20247" xr:uid="{E28911D0-31ED-4633-9569-3C28BDCB3C0D}"/>
    <cellStyle name="40% - Accent5 2 4 4 3" xfId="20248" xr:uid="{EE644183-CABB-415C-9880-4BAAD59E9EDA}"/>
    <cellStyle name="40% - Accent5 2 4 5" xfId="20249" xr:uid="{0FE18C9E-49AF-4300-9381-FBD673A118B8}"/>
    <cellStyle name="40% - Accent5 2 4 5 2" xfId="20250" xr:uid="{5656457F-D4B8-4BDF-9177-3E6F76DC1593}"/>
    <cellStyle name="40% - Accent5 2 4 5 2 2" xfId="20251" xr:uid="{FFF17D82-D6BF-4D70-91AF-59F418A96FF5}"/>
    <cellStyle name="40% - Accent5 2 4 5 3" xfId="20252" xr:uid="{A6CDAEAB-8573-4D77-B629-8742127C1538}"/>
    <cellStyle name="40% - Accent5 2 4 6" xfId="20253" xr:uid="{75B599BB-2B77-426E-9329-119AF3A9A890}"/>
    <cellStyle name="40% - Accent5 2 4 6 2" xfId="20254" xr:uid="{4774E179-E21B-4CD1-8A28-6754EA6A30E2}"/>
    <cellStyle name="40% - Accent5 2 4 7" xfId="20255" xr:uid="{E50D951A-20B9-4654-8D3B-57D7351B98D9}"/>
    <cellStyle name="40% - Accent5 2 5" xfId="20256" xr:uid="{6A0BC336-89EC-49A9-B963-EC20ADACCA19}"/>
    <cellStyle name="40% - Accent5 2 5 2" xfId="20257" xr:uid="{E8DB4146-0D91-4306-A6AF-E67B77948A56}"/>
    <cellStyle name="40% - Accent5 2 5 2 2" xfId="20258" xr:uid="{178F5D60-E44B-4956-B650-6806C6945834}"/>
    <cellStyle name="40% - Accent5 2 5 2 2 2" xfId="20259" xr:uid="{4C3B151A-B77E-4D11-B663-A678C1B9D02D}"/>
    <cellStyle name="40% - Accent5 2 5 2 2 2 2" xfId="20260" xr:uid="{84BAAAA3-F7ED-4304-9EBF-6524E7EE9FCF}"/>
    <cellStyle name="40% - Accent5 2 5 2 2 3" xfId="20261" xr:uid="{FB7F1D74-1C8A-4C89-813C-F212EB974F66}"/>
    <cellStyle name="40% - Accent5 2 5 2 3" xfId="20262" xr:uid="{55F7FFC6-1758-4DAD-A372-93A5C5E02B24}"/>
    <cellStyle name="40% - Accent5 2 5 2 3 2" xfId="20263" xr:uid="{F56A4D04-4E0B-421D-8AAE-2892039CADCC}"/>
    <cellStyle name="40% - Accent5 2 5 2 3 2 2" xfId="20264" xr:uid="{11C4A6C3-DAE0-48D0-A7C9-60C4C65AB7CE}"/>
    <cellStyle name="40% - Accent5 2 5 2 3 3" xfId="20265" xr:uid="{B21FF74D-3C62-4E40-BA36-6B4C074FC291}"/>
    <cellStyle name="40% - Accent5 2 5 2 4" xfId="20266" xr:uid="{847C5C1E-E3AC-46F6-B566-29E886D8187D}"/>
    <cellStyle name="40% - Accent5 2 5 2 4 2" xfId="20267" xr:uid="{AA1DB2EC-E434-4423-9C7E-2DDB714F4FE0}"/>
    <cellStyle name="40% - Accent5 2 5 2 4 2 2" xfId="20268" xr:uid="{5EDCE01D-6E24-4436-A158-1F6E2CFD64B8}"/>
    <cellStyle name="40% - Accent5 2 5 2 4 3" xfId="20269" xr:uid="{AAB20A15-4E3B-4F0B-B162-07115D317D35}"/>
    <cellStyle name="40% - Accent5 2 5 2 5" xfId="20270" xr:uid="{B287E4FE-DCF3-492B-9756-4E8F7C5BA4EF}"/>
    <cellStyle name="40% - Accent5 2 5 2 5 2" xfId="20271" xr:uid="{6DBDB2C4-FE09-4793-B335-A8F1EA032083}"/>
    <cellStyle name="40% - Accent5 2 5 2 6" xfId="20272" xr:uid="{05D9DD33-C47A-48E7-8E32-ADE5B28F92A0}"/>
    <cellStyle name="40% - Accent5 2 5 3" xfId="20273" xr:uid="{D35D1AB5-3827-4320-9728-4C0A60B389C8}"/>
    <cellStyle name="40% - Accent5 2 5 3 2" xfId="20274" xr:uid="{0DEFEFE5-7A81-4718-8941-6FE7B25CBB1B}"/>
    <cellStyle name="40% - Accent5 2 5 3 2 2" xfId="20275" xr:uid="{67995336-44CA-4712-9EBF-A810F60A078D}"/>
    <cellStyle name="40% - Accent5 2 5 3 3" xfId="20276" xr:uid="{5AFE53D0-16AF-461F-9C00-9398D4E5C134}"/>
    <cellStyle name="40% - Accent5 2 5 4" xfId="20277" xr:uid="{E6F2010D-DFCC-46E5-B11F-F6B00E3C94C2}"/>
    <cellStyle name="40% - Accent5 2 5 4 2" xfId="20278" xr:uid="{978DC796-9FA6-4198-8966-E8B71D04CC62}"/>
    <cellStyle name="40% - Accent5 2 5 4 2 2" xfId="20279" xr:uid="{90E801E3-9EF0-440C-AAF5-6BDE2AB5406A}"/>
    <cellStyle name="40% - Accent5 2 5 4 3" xfId="20280" xr:uid="{71B31BA4-FDD9-45BC-AE32-A6CFC44BC4E3}"/>
    <cellStyle name="40% - Accent5 2 5 5" xfId="20281" xr:uid="{00A28F58-17E6-4B2B-9C1A-9DF14D55127D}"/>
    <cellStyle name="40% - Accent5 2 5 5 2" xfId="20282" xr:uid="{1DFF1BFA-177A-40F3-A125-646B5DF30789}"/>
    <cellStyle name="40% - Accent5 2 5 5 2 2" xfId="20283" xr:uid="{7ED40931-4387-4BD2-B93C-D5562D429307}"/>
    <cellStyle name="40% - Accent5 2 5 5 3" xfId="20284" xr:uid="{3D9A79E9-AB3C-4FBA-9302-57E399472ABF}"/>
    <cellStyle name="40% - Accent5 2 5 6" xfId="20285" xr:uid="{5CD04ABB-CDD2-4AF4-80F7-B3417F78CB1F}"/>
    <cellStyle name="40% - Accent5 2 5 6 2" xfId="20286" xr:uid="{7135CC67-16AD-4791-A131-92FE84963033}"/>
    <cellStyle name="40% - Accent5 2 5 7" xfId="20287" xr:uid="{FAB11B2E-1F93-4515-9258-7A0227A41849}"/>
    <cellStyle name="40% - Accent5 2 6" xfId="20288" xr:uid="{F769B5B8-3D1A-40CF-B104-A9FB804D99DA}"/>
    <cellStyle name="40% - Accent5 2 6 2" xfId="20289" xr:uid="{08388144-B030-48E6-BE06-AA69E697858C}"/>
    <cellStyle name="40% - Accent5 2 6 2 2" xfId="20290" xr:uid="{403A8120-A489-4DCA-8240-0E500996C93B}"/>
    <cellStyle name="40% - Accent5 2 6 2 2 2" xfId="20291" xr:uid="{A67B15F9-909D-4022-9E50-8C630672F797}"/>
    <cellStyle name="40% - Accent5 2 6 2 3" xfId="20292" xr:uid="{484F7EF2-4ADE-4342-B74E-6F0EE8B5A116}"/>
    <cellStyle name="40% - Accent5 2 6 3" xfId="20293" xr:uid="{83F40E6B-E439-4433-95B2-1A02BBFC4962}"/>
    <cellStyle name="40% - Accent5 2 6 3 2" xfId="20294" xr:uid="{5C3C1F41-B9AD-4E02-B167-08607E67968E}"/>
    <cellStyle name="40% - Accent5 2 6 3 2 2" xfId="20295" xr:uid="{61CF4FE3-0649-42E7-8560-27517C1BE51B}"/>
    <cellStyle name="40% - Accent5 2 6 3 3" xfId="20296" xr:uid="{5BC5448A-1908-4833-89F4-ECACDEBACA43}"/>
    <cellStyle name="40% - Accent5 2 6 4" xfId="20297" xr:uid="{C398AA1F-3B0C-4E88-975A-F77A3D41030A}"/>
    <cellStyle name="40% - Accent5 2 6 4 2" xfId="20298" xr:uid="{8D0F4EDE-888C-4E21-B4A6-A63B849C8EDE}"/>
    <cellStyle name="40% - Accent5 2 6 4 2 2" xfId="20299" xr:uid="{529DC62F-3BFA-4FDB-B601-7937B535D0FF}"/>
    <cellStyle name="40% - Accent5 2 6 4 3" xfId="20300" xr:uid="{79FB6E7D-7565-4041-AAC7-0317F55089C1}"/>
    <cellStyle name="40% - Accent5 2 6 5" xfId="20301" xr:uid="{9FA1A3AB-9F1D-4140-AD83-CDA8DD693B77}"/>
    <cellStyle name="40% - Accent5 2 6 5 2" xfId="20302" xr:uid="{CD14DE63-3498-49F6-ABDB-D27CE1D98434}"/>
    <cellStyle name="40% - Accent5 2 6 6" xfId="20303" xr:uid="{61E0A2C5-79F2-467B-A15D-ABB450938B9D}"/>
    <cellStyle name="40% - Accent5 2 7" xfId="20304" xr:uid="{88ECEB8E-F0FE-431F-84C2-00FCE5EF7A46}"/>
    <cellStyle name="40% - Accent5 2 7 2" xfId="20305" xr:uid="{5868D1AE-0BC9-4738-ADE4-80B00EF23093}"/>
    <cellStyle name="40% - Accent5 2 7 2 2" xfId="20306" xr:uid="{DE9C1418-B5C6-4AE7-91E9-9DE0F7A38082}"/>
    <cellStyle name="40% - Accent5 2 7 2 2 2" xfId="20307" xr:uid="{CAF33CDB-75DA-4029-9B3A-7C25691FACE7}"/>
    <cellStyle name="40% - Accent5 2 7 2 3" xfId="20308" xr:uid="{A09FA0AE-3943-42E7-B77A-4D8261DCF21F}"/>
    <cellStyle name="40% - Accent5 2 7 3" xfId="20309" xr:uid="{D2256D58-2302-4597-933B-D555A0B7CF9F}"/>
    <cellStyle name="40% - Accent5 2 7 3 2" xfId="20310" xr:uid="{102D7F4F-3231-411E-9D84-543F315F4C8C}"/>
    <cellStyle name="40% - Accent5 2 7 3 2 2" xfId="20311" xr:uid="{DDF07C60-071E-48FC-B67F-5FDC4B2DB583}"/>
    <cellStyle name="40% - Accent5 2 7 3 3" xfId="20312" xr:uid="{3F365C35-924A-48E4-BD3A-634FBEB08F96}"/>
    <cellStyle name="40% - Accent5 2 7 4" xfId="20313" xr:uid="{BCAAE7E8-5D16-46DC-BF88-38688419044B}"/>
    <cellStyle name="40% - Accent5 2 7 4 2" xfId="20314" xr:uid="{66613B94-6DE4-4F3E-841F-01BFC807F299}"/>
    <cellStyle name="40% - Accent5 2 7 4 2 2" xfId="20315" xr:uid="{BF067D62-9BDD-4EEC-9849-F640F8A8CF61}"/>
    <cellStyle name="40% - Accent5 2 7 4 3" xfId="20316" xr:uid="{8AA0921C-21ED-4CDE-A496-15F20B5A3A90}"/>
    <cellStyle name="40% - Accent5 2 7 5" xfId="20317" xr:uid="{21532F16-8015-4AA8-BC2A-6D6284FDFB40}"/>
    <cellStyle name="40% - Accent5 2 7 5 2" xfId="20318" xr:uid="{5DA11A67-74F2-4F35-892E-1943400010C9}"/>
    <cellStyle name="40% - Accent5 2 7 6" xfId="20319" xr:uid="{D78C9EC4-1F60-44DA-A58C-510ED0E54C2A}"/>
    <cellStyle name="40% - Accent5 2 8" xfId="20320" xr:uid="{FB290BF8-7011-48C5-AF02-E4F51B57DF79}"/>
    <cellStyle name="40% - Accent5 2 8 2" xfId="20321" xr:uid="{F8D99FE2-2DCB-4259-9FCE-EA2F80D0C4FB}"/>
    <cellStyle name="40% - Accent5 2 8 2 2" xfId="20322" xr:uid="{6570171C-2C83-4AC8-A396-A1FC6A82D1C4}"/>
    <cellStyle name="40% - Accent5 2 8 2 2 2" xfId="20323" xr:uid="{C3E120CC-B1CD-48E5-8B48-6764BDD57E10}"/>
    <cellStyle name="40% - Accent5 2 8 2 3" xfId="20324" xr:uid="{BE5AD1C2-06F0-42C6-B33A-8963D29782E0}"/>
    <cellStyle name="40% - Accent5 2 8 3" xfId="20325" xr:uid="{D1F2DA90-614D-4529-9E82-520FD5513350}"/>
    <cellStyle name="40% - Accent5 2 8 3 2" xfId="20326" xr:uid="{2C11C3E6-797B-436F-A9A6-FBB2369B1CDF}"/>
    <cellStyle name="40% - Accent5 2 8 3 2 2" xfId="20327" xr:uid="{DEC28B95-66E2-46F9-BC1F-E1BD3CA14CC4}"/>
    <cellStyle name="40% - Accent5 2 8 3 3" xfId="20328" xr:uid="{B23B0F96-C1CE-4544-8727-932307F9641C}"/>
    <cellStyle name="40% - Accent5 2 8 4" xfId="20329" xr:uid="{0E478615-C23F-44F0-809F-1DC23F681524}"/>
    <cellStyle name="40% - Accent5 2 8 4 2" xfId="20330" xr:uid="{6F5D65FC-B827-46BB-812C-8DA55A370404}"/>
    <cellStyle name="40% - Accent5 2 8 4 2 2" xfId="20331" xr:uid="{B029E507-3D96-415F-9D8E-68C4050EA97D}"/>
    <cellStyle name="40% - Accent5 2 8 4 3" xfId="20332" xr:uid="{58D079E2-9B7A-4FF9-8761-343ED319EA72}"/>
    <cellStyle name="40% - Accent5 2 8 5" xfId="20333" xr:uid="{73A726BE-715E-4DE0-A0DD-6403E1477571}"/>
    <cellStyle name="40% - Accent5 2 8 5 2" xfId="20334" xr:uid="{5BC945D6-48F2-4CFE-9872-E2BE0F821B7E}"/>
    <cellStyle name="40% - Accent5 2 8 6" xfId="20335" xr:uid="{3FE49B97-35E1-4242-A290-1CC02DDA5A6C}"/>
    <cellStyle name="40% - Accent5 2 9" xfId="20336" xr:uid="{D1CCC68B-9288-4F3C-92E3-2EF64C0CFFB5}"/>
    <cellStyle name="40% - Accent5 2 9 2" xfId="20337" xr:uid="{01607F33-C702-48B0-ACB6-F631D006B91F}"/>
    <cellStyle name="40% - Accent5 2 9 2 2" xfId="20338" xr:uid="{35565DA8-F0E3-495C-85A8-D873C60EB7A2}"/>
    <cellStyle name="40% - Accent5 2 9 2 2 2" xfId="20339" xr:uid="{B0958E50-70F3-4CDC-91FE-CEF75F518FD0}"/>
    <cellStyle name="40% - Accent5 2 9 2 3" xfId="20340" xr:uid="{EF395E56-E5A7-425B-A9E8-F2A38753EB7D}"/>
    <cellStyle name="40% - Accent5 2 9 3" xfId="20341" xr:uid="{61C5F6A7-0254-4B6B-9AD0-2BAA6FCF9E1A}"/>
    <cellStyle name="40% - Accent5 2 9 3 2" xfId="20342" xr:uid="{C9FF79E2-11D5-48D4-8971-A41A4E229B49}"/>
    <cellStyle name="40% - Accent5 2 9 3 2 2" xfId="20343" xr:uid="{161F1AED-66A2-4234-8BB3-BF3229FE63A6}"/>
    <cellStyle name="40% - Accent5 2 9 3 3" xfId="20344" xr:uid="{25421AC8-C3C5-466F-9724-C8176A6645F6}"/>
    <cellStyle name="40% - Accent5 2 9 4" xfId="20345" xr:uid="{0BB284CD-453C-4122-928D-A676C34E1575}"/>
    <cellStyle name="40% - Accent5 2 9 4 2" xfId="20346" xr:uid="{00FB5167-810E-43C2-8C83-CB41EE96F1E9}"/>
    <cellStyle name="40% - Accent5 2 9 4 2 2" xfId="20347" xr:uid="{452466B1-4C66-44EA-B438-D4BB7B345D80}"/>
    <cellStyle name="40% - Accent5 2 9 4 3" xfId="20348" xr:uid="{0189491C-0C56-4CAB-894E-84FA890D37A1}"/>
    <cellStyle name="40% - Accent5 2 9 5" xfId="20349" xr:uid="{2A0F4936-4029-43A5-B338-4871BD114677}"/>
    <cellStyle name="40% - Accent5 2 9 5 2" xfId="20350" xr:uid="{8FD1EE41-5166-41E7-9A34-31AFF0962F8D}"/>
    <cellStyle name="40% - Accent5 2 9 6" xfId="20351" xr:uid="{8B3151A1-6142-42B1-BFC9-AE35E4A6F09E}"/>
    <cellStyle name="40% - Accent5 20" xfId="20352" xr:uid="{0EAD50FB-8762-40DE-953C-C45F6F3A3175}"/>
    <cellStyle name="40% - Accent5 20 2" xfId="20353" xr:uid="{8708C731-4D70-4CD4-8D4F-7758945E5936}"/>
    <cellStyle name="40% - Accent5 20 2 2" xfId="20354" xr:uid="{7E2CE0A8-104F-4A9D-8884-16DA0DF7C976}"/>
    <cellStyle name="40% - Accent5 20 2 2 2" xfId="20355" xr:uid="{18526AC9-B90B-4933-9352-D36C5561C70C}"/>
    <cellStyle name="40% - Accent5 20 2 3" xfId="20356" xr:uid="{9123DB4A-D924-460C-921D-F4AF68F3D55F}"/>
    <cellStyle name="40% - Accent5 20 3" xfId="20357" xr:uid="{07FEE2A4-C694-4B75-B49F-5EFE147FBCB1}"/>
    <cellStyle name="40% - Accent5 20 3 2" xfId="20358" xr:uid="{71CB276A-1370-4C6D-8AD7-300BEBBB8BB4}"/>
    <cellStyle name="40% - Accent5 20 3 2 2" xfId="20359" xr:uid="{DB032341-FF95-4950-AD21-10B2C613C0A8}"/>
    <cellStyle name="40% - Accent5 20 3 3" xfId="20360" xr:uid="{DFA6524E-8192-44EE-A35A-F2F5FB7DFC14}"/>
    <cellStyle name="40% - Accent5 20 4" xfId="20361" xr:uid="{6E765DC9-8772-4E7F-AE3B-43FB561699BA}"/>
    <cellStyle name="40% - Accent5 20 4 2" xfId="20362" xr:uid="{3F175AB8-7D4A-4572-BAEC-96D29BCB955D}"/>
    <cellStyle name="40% - Accent5 20 4 2 2" xfId="20363" xr:uid="{C2777946-940C-4576-B5EA-F9D6DF7CCECD}"/>
    <cellStyle name="40% - Accent5 20 4 3" xfId="20364" xr:uid="{8EC6C2AD-75CB-4412-8CD1-247F4AB70E3B}"/>
    <cellStyle name="40% - Accent5 20 5" xfId="20365" xr:uid="{F06FFC51-2AEC-4724-83FB-C30F801F47D5}"/>
    <cellStyle name="40% - Accent5 20 5 2" xfId="20366" xr:uid="{7E3DDA89-772C-4618-9000-D1AA2549FCDA}"/>
    <cellStyle name="40% - Accent5 20 6" xfId="20367" xr:uid="{E7A2A425-3818-4CC4-955A-E6B9751B66F9}"/>
    <cellStyle name="40% - Accent5 21" xfId="20368" xr:uid="{C9874346-0C51-4033-921A-D4D9536D1E28}"/>
    <cellStyle name="40% - Accent5 21 2" xfId="20369" xr:uid="{58B3D59F-8D63-40F2-A907-5590DD4E6082}"/>
    <cellStyle name="40% - Accent5 21 2 2" xfId="20370" xr:uid="{08BEEE21-BED2-44F2-B373-E4A9E3ED8679}"/>
    <cellStyle name="40% - Accent5 21 2 2 2" xfId="20371" xr:uid="{4BE6CA78-670E-4D64-87E6-9F07971F5CB1}"/>
    <cellStyle name="40% - Accent5 21 2 3" xfId="20372" xr:uid="{769FEABC-215E-4230-8BE7-3FD0EF7146D8}"/>
    <cellStyle name="40% - Accent5 21 3" xfId="20373" xr:uid="{3AABD3E9-BE69-451A-B5FE-EECCE6DDDF57}"/>
    <cellStyle name="40% - Accent5 21 3 2" xfId="20374" xr:uid="{5D7C6C2B-51E1-4155-AF18-44FD1958BFE8}"/>
    <cellStyle name="40% - Accent5 21 3 2 2" xfId="20375" xr:uid="{43383628-6786-44C1-982F-09205C1D6551}"/>
    <cellStyle name="40% - Accent5 21 3 3" xfId="20376" xr:uid="{3D43FECA-764D-4D65-A355-F91D8741A048}"/>
    <cellStyle name="40% - Accent5 21 4" xfId="20377" xr:uid="{F3B4BC0A-356D-4ECA-B98F-250DFA82DB17}"/>
    <cellStyle name="40% - Accent5 21 4 2" xfId="20378" xr:uid="{4E280EFC-C337-4636-B524-DED666E5B03F}"/>
    <cellStyle name="40% - Accent5 21 4 2 2" xfId="20379" xr:uid="{7CCB3E9E-06DB-4C68-8A4B-A5474B30D7CD}"/>
    <cellStyle name="40% - Accent5 21 4 3" xfId="20380" xr:uid="{1A11ED94-E23D-4DCA-9640-F9D0EBE1A146}"/>
    <cellStyle name="40% - Accent5 21 5" xfId="20381" xr:uid="{EBA6EC10-9988-4804-BBC9-D4DE9BFD1CC4}"/>
    <cellStyle name="40% - Accent5 21 5 2" xfId="20382" xr:uid="{3CA19EF9-BBE5-42FA-851F-A186EFB463DB}"/>
    <cellStyle name="40% - Accent5 21 6" xfId="20383" xr:uid="{10815488-E636-4F84-A427-4F015E342840}"/>
    <cellStyle name="40% - Accent5 22" xfId="20384" xr:uid="{175F8E4D-2334-4B9A-A382-EC75A8A5DF93}"/>
    <cellStyle name="40% - Accent5 22 2" xfId="20385" xr:uid="{0FE811F7-AFD4-441D-9B29-48F92F315953}"/>
    <cellStyle name="40% - Accent5 22 2 2" xfId="20386" xr:uid="{28ED56F6-7D29-4F18-ADA3-5B2118CDA86D}"/>
    <cellStyle name="40% - Accent5 22 3" xfId="20387" xr:uid="{F833A5A2-4603-499C-A0A1-E73F70ACFE0C}"/>
    <cellStyle name="40% - Accent5 23" xfId="20388" xr:uid="{F9397206-96E1-4109-9AD4-F69D0E639D1A}"/>
    <cellStyle name="40% - Accent5 23 2" xfId="20389" xr:uid="{9D710638-7700-48C6-A6AD-49CDFB9A04A6}"/>
    <cellStyle name="40% - Accent5 23 2 2" xfId="20390" xr:uid="{0E4A4F3C-7199-411A-A4D8-8EB0A5299E53}"/>
    <cellStyle name="40% - Accent5 23 3" xfId="20391" xr:uid="{60CAD279-1C22-4773-858C-8379BDE134E2}"/>
    <cellStyle name="40% - Accent5 24" xfId="20392" xr:uid="{621D96EB-5330-4FD6-B8B0-81D7E550943F}"/>
    <cellStyle name="40% - Accent5 24 2" xfId="20393" xr:uid="{AC928D1C-4C15-40BD-B4A9-4DCF77B716FB}"/>
    <cellStyle name="40% - Accent5 24 2 2" xfId="20394" xr:uid="{0CD17CA1-E350-4EBA-9D00-B9D4386BBCA4}"/>
    <cellStyle name="40% - Accent5 24 3" xfId="20395" xr:uid="{E6F6D7DA-E826-4FF3-8A33-B657DD7DF46E}"/>
    <cellStyle name="40% - Accent5 25" xfId="20396" xr:uid="{F6675A6B-81F8-4ABF-965F-BE63710EAF5D}"/>
    <cellStyle name="40% - Accent5 25 2" xfId="20397" xr:uid="{EAA6165A-0762-47C0-9B0F-23BFC87435D9}"/>
    <cellStyle name="40% - Accent5 26" xfId="20398" xr:uid="{AFC3409B-1821-4882-9C3D-2CB9EE7E9BE7}"/>
    <cellStyle name="40% - Accent5 3" xfId="1271" xr:uid="{00000000-0005-0000-0000-000015000000}"/>
    <cellStyle name="40% - Accent5 3 10" xfId="20400" xr:uid="{50A1C8DB-19DB-462B-B48D-1432074324FC}"/>
    <cellStyle name="40% - Accent5 3 10 2" xfId="20401" xr:uid="{DBF18745-EE5C-419D-9F04-54FEC36591F1}"/>
    <cellStyle name="40% - Accent5 3 10 2 2" xfId="20402" xr:uid="{52B0241E-07BE-423B-A170-8A53124B629B}"/>
    <cellStyle name="40% - Accent5 3 10 2 2 2" xfId="20403" xr:uid="{BD13BD44-92BD-48C4-917C-9D0095BC6E51}"/>
    <cellStyle name="40% - Accent5 3 10 2 3" xfId="20404" xr:uid="{23627181-E405-4D94-B76E-9EF89C937DA3}"/>
    <cellStyle name="40% - Accent5 3 10 3" xfId="20405" xr:uid="{6845A59E-C6E7-4674-AC15-23E950D63C04}"/>
    <cellStyle name="40% - Accent5 3 10 3 2" xfId="20406" xr:uid="{0E4C32AD-C88C-4043-B3AC-A365D6860904}"/>
    <cellStyle name="40% - Accent5 3 10 3 2 2" xfId="20407" xr:uid="{92869002-4094-4F42-8EB4-16E84EF7249E}"/>
    <cellStyle name="40% - Accent5 3 10 3 3" xfId="20408" xr:uid="{DD15F1F6-7772-4FF5-A4C6-81E311C31769}"/>
    <cellStyle name="40% - Accent5 3 10 4" xfId="20409" xr:uid="{46FD4B61-7A75-41A1-BA8F-5EA78A5BC0B3}"/>
    <cellStyle name="40% - Accent5 3 10 4 2" xfId="20410" xr:uid="{26065D10-E658-43DC-84B4-DAADA2677C6C}"/>
    <cellStyle name="40% - Accent5 3 10 4 2 2" xfId="20411" xr:uid="{602B0374-254A-4467-B5B3-D00AECE57EFB}"/>
    <cellStyle name="40% - Accent5 3 10 4 3" xfId="20412" xr:uid="{C6A69757-56FE-4D34-B1E8-62B113E1C8FF}"/>
    <cellStyle name="40% - Accent5 3 10 5" xfId="20413" xr:uid="{E6EF0D90-423C-4C09-865E-E878FCB60B68}"/>
    <cellStyle name="40% - Accent5 3 10 5 2" xfId="20414" xr:uid="{22FB33C2-CAB8-4AB1-BE6F-461A06C262A0}"/>
    <cellStyle name="40% - Accent5 3 10 6" xfId="20415" xr:uid="{7AF77F02-7692-4B86-9037-164E49B8E6F2}"/>
    <cellStyle name="40% - Accent5 3 11" xfId="20416" xr:uid="{5261B59D-8229-4B67-B259-D95BE29EE0CF}"/>
    <cellStyle name="40% - Accent5 3 11 2" xfId="20417" xr:uid="{D6E72CBA-5ED2-40FA-9A8C-F8677EE48FE7}"/>
    <cellStyle name="40% - Accent5 3 11 2 2" xfId="20418" xr:uid="{3F1C3369-5E15-4733-BC59-1A09B38757FC}"/>
    <cellStyle name="40% - Accent5 3 11 3" xfId="20419" xr:uid="{EBB1DB5A-459A-4ED4-A158-CC9C14E9BD98}"/>
    <cellStyle name="40% - Accent5 3 12" xfId="20420" xr:uid="{A4C30E8B-D3D2-4F9A-A7DE-60D20742C78F}"/>
    <cellStyle name="40% - Accent5 3 12 2" xfId="20421" xr:uid="{28F9564F-2573-41D5-A677-1021847A0876}"/>
    <cellStyle name="40% - Accent5 3 12 2 2" xfId="20422" xr:uid="{6DE4E6D0-261E-4F06-9F7A-8AA48F90F077}"/>
    <cellStyle name="40% - Accent5 3 12 3" xfId="20423" xr:uid="{465D7B3B-5FB7-447D-943C-5824D0F17175}"/>
    <cellStyle name="40% - Accent5 3 13" xfId="20424" xr:uid="{D2FFD9C2-3089-4FED-AC43-63364AAE46CD}"/>
    <cellStyle name="40% - Accent5 3 13 2" xfId="20425" xr:uid="{FA908219-0A02-4413-B7E8-E014B6FB4FCF}"/>
    <cellStyle name="40% - Accent5 3 13 2 2" xfId="20426" xr:uid="{E7014578-3620-47B0-8EF5-9DEB250F3BF2}"/>
    <cellStyle name="40% - Accent5 3 13 3" xfId="20427" xr:uid="{D3DFFBA2-45BB-428C-9CDF-C64DC1C864FB}"/>
    <cellStyle name="40% - Accent5 3 14" xfId="20428" xr:uid="{3EAC7CBD-024E-43F2-A1DC-422F7DB2E0E0}"/>
    <cellStyle name="40% - Accent5 3 14 2" xfId="20429" xr:uid="{857C6335-EE02-48ED-A1E7-D87235C0AB42}"/>
    <cellStyle name="40% - Accent5 3 14 2 2" xfId="20430" xr:uid="{1CD99D5D-72D6-4C38-9348-1B8BF34A3201}"/>
    <cellStyle name="40% - Accent5 3 14 3" xfId="20431" xr:uid="{D56B6F26-8B20-4D6C-B1BC-D9327DCD1E2A}"/>
    <cellStyle name="40% - Accent5 3 15" xfId="20432" xr:uid="{0972E8FB-A046-4E23-B218-B2A5FA36FA02}"/>
    <cellStyle name="40% - Accent5 3 15 2" xfId="20433" xr:uid="{F1B14BF7-DFF2-44EC-85B8-CFA35B66E799}"/>
    <cellStyle name="40% - Accent5 3 16" xfId="20434" xr:uid="{07F265DF-D059-42B4-A6C7-0505A9E75B04}"/>
    <cellStyle name="40% - Accent5 3 17" xfId="20399" xr:uid="{DA3A6E6D-4A2C-4A07-BD40-6E0EADDC0846}"/>
    <cellStyle name="40% - Accent5 3 2" xfId="20435" xr:uid="{D98D56ED-FED6-4241-A332-F2C39AC39C52}"/>
    <cellStyle name="40% - Accent5 3 2 2" xfId="20436" xr:uid="{B3561B5C-46EC-49D0-95A8-81D6B9BA6394}"/>
    <cellStyle name="40% - Accent5 3 2 2 2" xfId="20437" xr:uid="{9936D9B1-856D-46CE-AC97-CECAD1F0EA42}"/>
    <cellStyle name="40% - Accent5 3 2 2 2 2" xfId="20438" xr:uid="{C5640B87-9899-4B7C-90CC-FDAFC65DFEAE}"/>
    <cellStyle name="40% - Accent5 3 2 2 2 2 2" xfId="20439" xr:uid="{1D57520F-C412-4A62-BFC5-E0567FBA4736}"/>
    <cellStyle name="40% - Accent5 3 2 2 2 2 2 2" xfId="20440" xr:uid="{1DCF6113-526F-4CE9-BA33-AB94157EE121}"/>
    <cellStyle name="40% - Accent5 3 2 2 2 2 3" xfId="20441" xr:uid="{62B9A0F0-A758-47D8-9A19-EF9CD48FF29A}"/>
    <cellStyle name="40% - Accent5 3 2 2 2 3" xfId="20442" xr:uid="{41ED5583-4AFC-473C-8478-3D21BC690F4D}"/>
    <cellStyle name="40% - Accent5 3 2 2 2 3 2" xfId="20443" xr:uid="{E03D9434-E620-4354-92CA-20C3D24A019A}"/>
    <cellStyle name="40% - Accent5 3 2 2 2 3 2 2" xfId="20444" xr:uid="{E5A81B8B-5DA4-40EB-BD82-1302F419BCEC}"/>
    <cellStyle name="40% - Accent5 3 2 2 2 3 3" xfId="20445" xr:uid="{F43B25A6-5041-48EE-975C-FB7E0888A835}"/>
    <cellStyle name="40% - Accent5 3 2 2 2 4" xfId="20446" xr:uid="{2F93D2AC-559F-4A43-930F-31FBDC5D008F}"/>
    <cellStyle name="40% - Accent5 3 2 2 2 4 2" xfId="20447" xr:uid="{491C0D19-7A28-465F-8F34-142CD364B78A}"/>
    <cellStyle name="40% - Accent5 3 2 2 2 4 2 2" xfId="20448" xr:uid="{3F4B4445-1855-47EB-BFE3-C7A28C0F0145}"/>
    <cellStyle name="40% - Accent5 3 2 2 2 4 3" xfId="20449" xr:uid="{3D5F0EC0-1897-4992-9C93-7E79D06E9B5C}"/>
    <cellStyle name="40% - Accent5 3 2 2 2 5" xfId="20450" xr:uid="{6467F19C-DC90-486A-BF72-EF4B130CE49B}"/>
    <cellStyle name="40% - Accent5 3 2 2 2 5 2" xfId="20451" xr:uid="{E41CADBA-C31A-467B-8D80-70AD7A3A2DBA}"/>
    <cellStyle name="40% - Accent5 3 2 2 2 6" xfId="20452" xr:uid="{C7447585-9906-4916-B896-DB2DDBDD148C}"/>
    <cellStyle name="40% - Accent5 3 2 2 3" xfId="20453" xr:uid="{24CD9C08-3679-4872-ACC5-2021DC7140FC}"/>
    <cellStyle name="40% - Accent5 3 2 2 3 2" xfId="20454" xr:uid="{E5C0A055-04AD-4A10-B75E-AE219642E87A}"/>
    <cellStyle name="40% - Accent5 3 2 2 3 2 2" xfId="20455" xr:uid="{5013CF7C-D08F-4FC2-8C5C-B9475B86866E}"/>
    <cellStyle name="40% - Accent5 3 2 2 3 3" xfId="20456" xr:uid="{65C4DEB1-1EF0-482F-B643-EB517DF6634A}"/>
    <cellStyle name="40% - Accent5 3 2 2 4" xfId="20457" xr:uid="{BD82973B-2A6A-4F45-97F5-277CBC8EC60E}"/>
    <cellStyle name="40% - Accent5 3 2 2 4 2" xfId="20458" xr:uid="{BC0ED5D6-D7BA-4A18-BED7-BF25AF41EA24}"/>
    <cellStyle name="40% - Accent5 3 2 2 4 2 2" xfId="20459" xr:uid="{7CF3BC9A-27D8-4110-A938-97B4B235AD55}"/>
    <cellStyle name="40% - Accent5 3 2 2 4 3" xfId="20460" xr:uid="{C7DD6F58-CD6E-4667-B9FB-3388DF0C4C1A}"/>
    <cellStyle name="40% - Accent5 3 2 2 5" xfId="20461" xr:uid="{8B0A8DF9-A97B-49C4-A9F4-A35CC8C9D5BC}"/>
    <cellStyle name="40% - Accent5 3 2 2 5 2" xfId="20462" xr:uid="{F0B54994-1097-4FF6-944A-3A8B6BBEE5AD}"/>
    <cellStyle name="40% - Accent5 3 2 2 5 2 2" xfId="20463" xr:uid="{FB0BB8C2-5582-4012-B3EC-EB9737A197D3}"/>
    <cellStyle name="40% - Accent5 3 2 2 5 3" xfId="20464" xr:uid="{92BEE902-282D-486B-BBB1-8263D0E8C609}"/>
    <cellStyle name="40% - Accent5 3 2 2 6" xfId="20465" xr:uid="{BB2F5B46-82E9-476B-819D-0B7FAA64F4DC}"/>
    <cellStyle name="40% - Accent5 3 2 2 6 2" xfId="20466" xr:uid="{9E1057C5-6618-42A8-A176-EC3BA3FB97E0}"/>
    <cellStyle name="40% - Accent5 3 2 2 7" xfId="20467" xr:uid="{AE141644-41B8-4755-A286-0AFA8A3EF9B2}"/>
    <cellStyle name="40% - Accent5 3 2 3" xfId="20468" xr:uid="{31CB0C7A-CFFF-47AC-A0F2-20C7013ADFA7}"/>
    <cellStyle name="40% - Accent5 3 2 3 2" xfId="20469" xr:uid="{D1BA32FB-0FB0-4E91-BC7E-68CB44384BE2}"/>
    <cellStyle name="40% - Accent5 3 2 3 2 2" xfId="20470" xr:uid="{FB6667D0-5865-4F74-9849-07313A4488FE}"/>
    <cellStyle name="40% - Accent5 3 2 3 2 2 2" xfId="20471" xr:uid="{A5A34510-B9DA-4356-B4F9-2E83AC866ABC}"/>
    <cellStyle name="40% - Accent5 3 2 3 2 3" xfId="20472" xr:uid="{8C2C3CB1-AF66-4DF3-B85C-A0A099A7D2C8}"/>
    <cellStyle name="40% - Accent5 3 2 3 3" xfId="20473" xr:uid="{19D714F5-4DD6-469D-8D40-4E50E215C6C6}"/>
    <cellStyle name="40% - Accent5 3 2 3 3 2" xfId="20474" xr:uid="{E483C7DF-F9EF-4AC4-9E22-27842B4B6469}"/>
    <cellStyle name="40% - Accent5 3 2 3 3 2 2" xfId="20475" xr:uid="{D330EF68-FF5A-4A18-8AD0-EDE6B7F4D201}"/>
    <cellStyle name="40% - Accent5 3 2 3 3 3" xfId="20476" xr:uid="{4DA6950A-1021-4C6F-97E8-6F55811E56C9}"/>
    <cellStyle name="40% - Accent5 3 2 3 4" xfId="20477" xr:uid="{38F963D7-D28E-42DF-8023-9249253991AC}"/>
    <cellStyle name="40% - Accent5 3 2 3 4 2" xfId="20478" xr:uid="{B73082A1-852E-4B52-A348-1B8441E96E42}"/>
    <cellStyle name="40% - Accent5 3 2 3 4 2 2" xfId="20479" xr:uid="{C2B77EDF-2EEE-4C12-8828-D72A5B41B3B1}"/>
    <cellStyle name="40% - Accent5 3 2 3 4 3" xfId="20480" xr:uid="{53823C4C-D692-461C-A66B-3E082ECB68C5}"/>
    <cellStyle name="40% - Accent5 3 2 3 5" xfId="20481" xr:uid="{AB9CBD13-D756-46A0-B859-A4F139F88F23}"/>
    <cellStyle name="40% - Accent5 3 2 3 5 2" xfId="20482" xr:uid="{F9DA8DD6-F173-45B6-85B6-2A3834A002DE}"/>
    <cellStyle name="40% - Accent5 3 2 3 6" xfId="20483" xr:uid="{E4DBFFFD-3FBD-4AB4-B9D5-B85867C39B79}"/>
    <cellStyle name="40% - Accent5 3 2 4" xfId="20484" xr:uid="{36D4C5A9-9C06-4F9F-810C-30ECEE08A9F0}"/>
    <cellStyle name="40% - Accent5 3 2 4 2" xfId="20485" xr:uid="{C10B1E60-01BE-487D-8B27-D4AC4A9E0056}"/>
    <cellStyle name="40% - Accent5 3 2 4 2 2" xfId="20486" xr:uid="{A7BBEA7E-7477-4432-824A-5D6B4F7CB99F}"/>
    <cellStyle name="40% - Accent5 3 2 4 3" xfId="20487" xr:uid="{96052C68-43DE-4F2B-9C06-83CCCFF2C12F}"/>
    <cellStyle name="40% - Accent5 3 2 5" xfId="20488" xr:uid="{57A1099E-3448-4FE5-966E-F2002D6042BA}"/>
    <cellStyle name="40% - Accent5 3 2 5 2" xfId="20489" xr:uid="{1D27ADB9-1EC3-48D1-8AC1-A0C7832B9C9C}"/>
    <cellStyle name="40% - Accent5 3 2 5 2 2" xfId="20490" xr:uid="{4FFD9D48-51B9-481B-95B3-02E9588FED2E}"/>
    <cellStyle name="40% - Accent5 3 2 5 3" xfId="20491" xr:uid="{F6B57A92-0D5B-4727-A21A-F8C336BFAAEC}"/>
    <cellStyle name="40% - Accent5 3 2 6" xfId="20492" xr:uid="{EF631ACE-B102-42F2-9AB7-BB00032585BB}"/>
    <cellStyle name="40% - Accent5 3 2 6 2" xfId="20493" xr:uid="{EDE95BD9-5F14-4FD6-B6F8-88EC37DB51A8}"/>
    <cellStyle name="40% - Accent5 3 2 6 2 2" xfId="20494" xr:uid="{24210A74-F109-48C9-B10D-BD6A29AA6309}"/>
    <cellStyle name="40% - Accent5 3 2 6 3" xfId="20495" xr:uid="{CFCA2B08-565A-4E3D-B80C-F74E831B9C3E}"/>
    <cellStyle name="40% - Accent5 3 2 7" xfId="20496" xr:uid="{A6531623-AE8D-4F64-9B66-4ED57FB8067B}"/>
    <cellStyle name="40% - Accent5 3 2 7 2" xfId="20497" xr:uid="{BFB15B56-DDA6-41E6-A022-E00A105AB3E2}"/>
    <cellStyle name="40% - Accent5 3 2 8" xfId="20498" xr:uid="{D6CD2943-ABCA-490D-B583-EFB635BDFEC0}"/>
    <cellStyle name="40% - Accent5 3 3" xfId="20499" xr:uid="{79BF40BE-6634-4522-8F6F-B4D0C022C5D9}"/>
    <cellStyle name="40% - Accent5 3 3 2" xfId="20500" xr:uid="{F8FFFE12-09AA-41E7-996F-887FFDDC751B}"/>
    <cellStyle name="40% - Accent5 3 3 2 2" xfId="20501" xr:uid="{02A7D0A1-11A7-46B3-9CE6-21BD59705F3F}"/>
    <cellStyle name="40% - Accent5 3 3 2 2 2" xfId="20502" xr:uid="{99FDCAF4-2026-4570-BFFA-60A780CAD81F}"/>
    <cellStyle name="40% - Accent5 3 3 2 2 2 2" xfId="20503" xr:uid="{6851A4DE-7C6E-48F5-89F9-ED5668340EA3}"/>
    <cellStyle name="40% - Accent5 3 3 2 2 2 2 2" xfId="20504" xr:uid="{6F9B8B0B-BAAC-4B92-86A2-967915C9C300}"/>
    <cellStyle name="40% - Accent5 3 3 2 2 2 3" xfId="20505" xr:uid="{9411B754-7F68-44BD-A017-A4D6FC7A410B}"/>
    <cellStyle name="40% - Accent5 3 3 2 2 3" xfId="20506" xr:uid="{483D23B6-8BA9-4CAC-AFEB-FE4812E94389}"/>
    <cellStyle name="40% - Accent5 3 3 2 2 3 2" xfId="20507" xr:uid="{580A65DB-2407-4361-A777-E55B08A8C4FF}"/>
    <cellStyle name="40% - Accent5 3 3 2 2 3 2 2" xfId="20508" xr:uid="{49C7A4E3-BF88-4F9C-9AF0-005C784E0666}"/>
    <cellStyle name="40% - Accent5 3 3 2 2 3 3" xfId="20509" xr:uid="{C32CDD47-0A20-4CD4-A5E9-F537BFDBFF82}"/>
    <cellStyle name="40% - Accent5 3 3 2 2 4" xfId="20510" xr:uid="{9C9CD8F6-4491-4839-9B03-763448C62FA2}"/>
    <cellStyle name="40% - Accent5 3 3 2 2 4 2" xfId="20511" xr:uid="{71386C2C-46B9-4B51-BA0D-962F9CD9BCA8}"/>
    <cellStyle name="40% - Accent5 3 3 2 2 4 2 2" xfId="20512" xr:uid="{39DC3D2B-4B18-4EC0-8567-9B14E6FC8139}"/>
    <cellStyle name="40% - Accent5 3 3 2 2 4 3" xfId="20513" xr:uid="{A30E10E9-1EBA-43B0-BF55-9925EDB5118B}"/>
    <cellStyle name="40% - Accent5 3 3 2 2 5" xfId="20514" xr:uid="{8A94250F-35B7-46DF-9365-4B087E9D05F7}"/>
    <cellStyle name="40% - Accent5 3 3 2 2 5 2" xfId="20515" xr:uid="{677DABDC-1C91-4FC9-8B69-1F1F92A664F2}"/>
    <cellStyle name="40% - Accent5 3 3 2 2 6" xfId="20516" xr:uid="{6FE9069D-0A10-49B6-BC6E-10A3D2407DE3}"/>
    <cellStyle name="40% - Accent5 3 3 2 3" xfId="20517" xr:uid="{91A8BFA9-AE03-4AE3-BDE5-720933CDE0BD}"/>
    <cellStyle name="40% - Accent5 3 3 2 3 2" xfId="20518" xr:uid="{AE86759F-71DA-4E3D-B34E-E317145ACF44}"/>
    <cellStyle name="40% - Accent5 3 3 2 3 2 2" xfId="20519" xr:uid="{018D1145-F14E-44D6-B3B5-406240249DFF}"/>
    <cellStyle name="40% - Accent5 3 3 2 3 3" xfId="20520" xr:uid="{0C13789F-373F-461B-BCE1-71BC4900EB86}"/>
    <cellStyle name="40% - Accent5 3 3 2 4" xfId="20521" xr:uid="{C594A857-59F3-4DFA-B7A4-CE72E432CEAD}"/>
    <cellStyle name="40% - Accent5 3 3 2 4 2" xfId="20522" xr:uid="{42DA0817-AC08-4F2B-8C9A-C938B610B620}"/>
    <cellStyle name="40% - Accent5 3 3 2 4 2 2" xfId="20523" xr:uid="{DF10AE9D-D8CD-4403-B9B8-224431AE3C4E}"/>
    <cellStyle name="40% - Accent5 3 3 2 4 3" xfId="20524" xr:uid="{90C21FC9-2E48-4FA5-8CD1-E2E1C88DDE27}"/>
    <cellStyle name="40% - Accent5 3 3 2 5" xfId="20525" xr:uid="{702E9CAE-76B6-4ADF-9229-5E45CF2979A3}"/>
    <cellStyle name="40% - Accent5 3 3 2 5 2" xfId="20526" xr:uid="{E7EC64B1-5B05-4763-85F9-513A8C49EF4F}"/>
    <cellStyle name="40% - Accent5 3 3 2 5 2 2" xfId="20527" xr:uid="{6E1B44CC-9F7F-428E-8DF4-B943B2440DB3}"/>
    <cellStyle name="40% - Accent5 3 3 2 5 3" xfId="20528" xr:uid="{4A67156B-09B3-4B51-B71C-C51BD246F1EB}"/>
    <cellStyle name="40% - Accent5 3 3 2 6" xfId="20529" xr:uid="{9303148D-225A-4F6D-8C54-03494F248377}"/>
    <cellStyle name="40% - Accent5 3 3 2 6 2" xfId="20530" xr:uid="{0E48422D-582C-457F-B2E7-2C17A3D59F1A}"/>
    <cellStyle name="40% - Accent5 3 3 2 7" xfId="20531" xr:uid="{BE9ADD13-D8B0-4EE3-8E76-2FFB0456A5E0}"/>
    <cellStyle name="40% - Accent5 3 3 3" xfId="20532" xr:uid="{908AD1D3-86CA-49D1-8D83-E0C695305419}"/>
    <cellStyle name="40% - Accent5 3 3 3 2" xfId="20533" xr:uid="{AE233B3B-79BD-4F2E-A47F-46CB635F2077}"/>
    <cellStyle name="40% - Accent5 3 3 3 2 2" xfId="20534" xr:uid="{2C226C11-DFA9-463E-A7F5-E1BB11DABC2C}"/>
    <cellStyle name="40% - Accent5 3 3 3 2 2 2" xfId="20535" xr:uid="{97BF8FD9-5A2F-4FCF-93BA-786784BE5EAB}"/>
    <cellStyle name="40% - Accent5 3 3 3 2 3" xfId="20536" xr:uid="{97FDC678-40F8-48DA-90DD-572147263277}"/>
    <cellStyle name="40% - Accent5 3 3 3 3" xfId="20537" xr:uid="{B25F900C-B55B-4278-B269-6705F3915A9E}"/>
    <cellStyle name="40% - Accent5 3 3 3 3 2" xfId="20538" xr:uid="{98F25EBB-77E9-41E1-82B6-3515B9E2F60E}"/>
    <cellStyle name="40% - Accent5 3 3 3 3 2 2" xfId="20539" xr:uid="{71FAB623-0888-4D6F-AD10-66990AA39F5E}"/>
    <cellStyle name="40% - Accent5 3 3 3 3 3" xfId="20540" xr:uid="{CA65A616-C44A-445D-9D53-74A19475EA5D}"/>
    <cellStyle name="40% - Accent5 3 3 3 4" xfId="20541" xr:uid="{A1D47F35-AAD1-4D94-A2B1-E77667BBB5BA}"/>
    <cellStyle name="40% - Accent5 3 3 3 4 2" xfId="20542" xr:uid="{E7A6E2FD-522D-4688-9F31-755C31CC6784}"/>
    <cellStyle name="40% - Accent5 3 3 3 4 2 2" xfId="20543" xr:uid="{36246E7D-6D52-4307-B84D-1C89E39A8628}"/>
    <cellStyle name="40% - Accent5 3 3 3 4 3" xfId="20544" xr:uid="{07AD55F9-B586-4C28-B591-AB1914F4658C}"/>
    <cellStyle name="40% - Accent5 3 3 3 5" xfId="20545" xr:uid="{F9CF8C9D-D78F-4ACA-B7C5-EA3BE0800C7D}"/>
    <cellStyle name="40% - Accent5 3 3 3 5 2" xfId="20546" xr:uid="{4E9A0F58-7BE3-4451-8404-AEC329F43F26}"/>
    <cellStyle name="40% - Accent5 3 3 3 6" xfId="20547" xr:uid="{EB2E6FDB-85F6-47B7-A060-FCD03F5ABCF9}"/>
    <cellStyle name="40% - Accent5 3 3 4" xfId="20548" xr:uid="{572A6138-4A08-440F-86D6-969576185112}"/>
    <cellStyle name="40% - Accent5 3 3 4 2" xfId="20549" xr:uid="{DAC7EAEC-6F43-48DF-8DB7-411A13A1376A}"/>
    <cellStyle name="40% - Accent5 3 3 4 2 2" xfId="20550" xr:uid="{C667B349-2BAC-45AF-9D32-FF072F8B6AE6}"/>
    <cellStyle name="40% - Accent5 3 3 4 3" xfId="20551" xr:uid="{F928C172-0298-4E7F-8F53-B5830FADCADC}"/>
    <cellStyle name="40% - Accent5 3 3 5" xfId="20552" xr:uid="{9B64EE92-1720-434C-99D2-8486BA243796}"/>
    <cellStyle name="40% - Accent5 3 3 5 2" xfId="20553" xr:uid="{9B53896E-B534-4304-9DEF-AC8712A13EB3}"/>
    <cellStyle name="40% - Accent5 3 3 5 2 2" xfId="20554" xr:uid="{8F79F613-8AA6-424B-95F5-63C726949477}"/>
    <cellStyle name="40% - Accent5 3 3 5 3" xfId="20555" xr:uid="{84B7E46F-35F6-4558-A038-F5878C72BB95}"/>
    <cellStyle name="40% - Accent5 3 3 6" xfId="20556" xr:uid="{57C88C73-E9D2-47C8-9D01-0E7170C05DAD}"/>
    <cellStyle name="40% - Accent5 3 3 6 2" xfId="20557" xr:uid="{6AF9C239-89CE-48CB-A1C2-6B74A9D9F1EB}"/>
    <cellStyle name="40% - Accent5 3 3 6 2 2" xfId="20558" xr:uid="{1D5D4781-73E4-4F18-93A2-D9A2017EA194}"/>
    <cellStyle name="40% - Accent5 3 3 6 3" xfId="20559" xr:uid="{503DDA1B-9C3B-4487-85E6-23EA7F7FA2EF}"/>
    <cellStyle name="40% - Accent5 3 3 7" xfId="20560" xr:uid="{BF0DE9AD-74D2-4D22-A00E-621069E11F52}"/>
    <cellStyle name="40% - Accent5 3 3 7 2" xfId="20561" xr:uid="{E56AADCB-4756-4E56-87AD-17568A4BE886}"/>
    <cellStyle name="40% - Accent5 3 3 8" xfId="20562" xr:uid="{6DAC5CC5-8AFC-45B2-9320-2B42895E6E3F}"/>
    <cellStyle name="40% - Accent5 3 4" xfId="20563" xr:uid="{AB7F8189-99BB-44F6-A15D-F60BEB0C6F2C}"/>
    <cellStyle name="40% - Accent5 3 4 2" xfId="20564" xr:uid="{83AA84E8-10AC-4617-9100-CB6526784C30}"/>
    <cellStyle name="40% - Accent5 3 4 2 2" xfId="20565" xr:uid="{B4465EBC-1966-448F-AFCE-42C4D3FF181A}"/>
    <cellStyle name="40% - Accent5 3 4 2 2 2" xfId="20566" xr:uid="{AE84432F-AE42-4C08-B464-714E55444EB4}"/>
    <cellStyle name="40% - Accent5 3 4 2 2 2 2" xfId="20567" xr:uid="{950EDBA5-B712-4FDC-A283-A8F8873DD801}"/>
    <cellStyle name="40% - Accent5 3 4 2 2 3" xfId="20568" xr:uid="{6648146A-699A-4847-B406-0AA43591146B}"/>
    <cellStyle name="40% - Accent5 3 4 2 3" xfId="20569" xr:uid="{EC84DFCD-9190-446B-9D50-9CD61CFEA4FE}"/>
    <cellStyle name="40% - Accent5 3 4 2 3 2" xfId="20570" xr:uid="{131CF7E4-C603-4461-91DF-F63562741B30}"/>
    <cellStyle name="40% - Accent5 3 4 2 3 2 2" xfId="20571" xr:uid="{21A929C4-B322-4C22-8073-426905A92DCF}"/>
    <cellStyle name="40% - Accent5 3 4 2 3 3" xfId="20572" xr:uid="{AC5E916F-015D-43B9-ADA3-7E8F0053B28B}"/>
    <cellStyle name="40% - Accent5 3 4 2 4" xfId="20573" xr:uid="{1EACBEDB-36D4-4800-A45E-58D88D756CD1}"/>
    <cellStyle name="40% - Accent5 3 4 2 4 2" xfId="20574" xr:uid="{DA56080D-4F4A-4730-9362-BE925D556F74}"/>
    <cellStyle name="40% - Accent5 3 4 2 4 2 2" xfId="20575" xr:uid="{9F828FEB-441B-4D3B-BAC2-A472EE1BEB06}"/>
    <cellStyle name="40% - Accent5 3 4 2 4 3" xfId="20576" xr:uid="{9AA1EB46-606F-4AD3-8C3A-84C5B5A55DC7}"/>
    <cellStyle name="40% - Accent5 3 4 2 5" xfId="20577" xr:uid="{C0083913-51EF-4221-859F-9D121A9FB3D4}"/>
    <cellStyle name="40% - Accent5 3 4 2 5 2" xfId="20578" xr:uid="{2391E1F3-8514-457D-B2AA-798BB9AE1D42}"/>
    <cellStyle name="40% - Accent5 3 4 2 6" xfId="20579" xr:uid="{FFB7268B-0928-4DB2-9497-40FF8BF447AC}"/>
    <cellStyle name="40% - Accent5 3 4 3" xfId="20580" xr:uid="{332AFF9C-0712-433B-8836-F57D827F1FF8}"/>
    <cellStyle name="40% - Accent5 3 4 3 2" xfId="20581" xr:uid="{C4731E1C-EE12-4A3A-B5AB-879C16655D87}"/>
    <cellStyle name="40% - Accent5 3 4 3 2 2" xfId="20582" xr:uid="{70439009-131F-4E0A-830C-C24E5234E627}"/>
    <cellStyle name="40% - Accent5 3 4 3 3" xfId="20583" xr:uid="{68B01CA1-9F8A-4522-A70F-0769DECC293C}"/>
    <cellStyle name="40% - Accent5 3 4 4" xfId="20584" xr:uid="{4E8D2197-0F21-465E-8453-E71E6B2C2936}"/>
    <cellStyle name="40% - Accent5 3 4 4 2" xfId="20585" xr:uid="{802AE3C2-AF87-4B93-8084-0A5AC49CD2A9}"/>
    <cellStyle name="40% - Accent5 3 4 4 2 2" xfId="20586" xr:uid="{27822F36-8A10-4928-8124-79A992BB063C}"/>
    <cellStyle name="40% - Accent5 3 4 4 3" xfId="20587" xr:uid="{A78A9342-8D16-4221-B196-BFE3FD4850E1}"/>
    <cellStyle name="40% - Accent5 3 4 5" xfId="20588" xr:uid="{0D273874-EC72-4A8C-81D8-6C96A99D0C1C}"/>
    <cellStyle name="40% - Accent5 3 4 5 2" xfId="20589" xr:uid="{C6F99B06-805B-44CA-9E23-BF45A0E4A87F}"/>
    <cellStyle name="40% - Accent5 3 4 5 2 2" xfId="20590" xr:uid="{54664F94-2781-4FBA-9957-CF4E0218E1A0}"/>
    <cellStyle name="40% - Accent5 3 4 5 3" xfId="20591" xr:uid="{32CFB86D-575F-4956-80BD-E017B522099E}"/>
    <cellStyle name="40% - Accent5 3 4 6" xfId="20592" xr:uid="{39169BF4-6AB7-4FD6-8AA5-F82F7A54E1F8}"/>
    <cellStyle name="40% - Accent5 3 4 6 2" xfId="20593" xr:uid="{13CCF88F-8F34-4C8A-81AE-A09A6CF5FFCB}"/>
    <cellStyle name="40% - Accent5 3 4 7" xfId="20594" xr:uid="{EB143969-408A-4FF5-81C2-1E4D0521ECCB}"/>
    <cellStyle name="40% - Accent5 3 5" xfId="20595" xr:uid="{E20D071D-2D04-46E1-BD63-F81098CEC5A9}"/>
    <cellStyle name="40% - Accent5 3 5 2" xfId="20596" xr:uid="{1D501667-92E8-4755-BEF4-7AD2EC594DB4}"/>
    <cellStyle name="40% - Accent5 3 5 2 2" xfId="20597" xr:uid="{E0D40B4B-1703-490D-8323-2233C9767D4F}"/>
    <cellStyle name="40% - Accent5 3 5 2 2 2" xfId="20598" xr:uid="{68513754-7B72-4E89-B332-06954181724F}"/>
    <cellStyle name="40% - Accent5 3 5 2 2 2 2" xfId="20599" xr:uid="{4977E5A0-3FAD-42CE-9D10-B9998451E9F3}"/>
    <cellStyle name="40% - Accent5 3 5 2 2 3" xfId="20600" xr:uid="{3E0CA90B-7219-47D2-9FDF-159FC76052A6}"/>
    <cellStyle name="40% - Accent5 3 5 2 3" xfId="20601" xr:uid="{D3F1BD39-0C20-4EAD-BFD6-12D52AEF213D}"/>
    <cellStyle name="40% - Accent5 3 5 2 3 2" xfId="20602" xr:uid="{6AE9A0BA-587D-406B-983F-CDD228590DED}"/>
    <cellStyle name="40% - Accent5 3 5 2 3 2 2" xfId="20603" xr:uid="{E1416481-F4F1-4D89-903D-1F6AC0C39763}"/>
    <cellStyle name="40% - Accent5 3 5 2 3 3" xfId="20604" xr:uid="{3AF7B2F1-3020-48C7-92B0-EF5B8AF4E571}"/>
    <cellStyle name="40% - Accent5 3 5 2 4" xfId="20605" xr:uid="{B73E9DF1-B644-47CC-9646-2A1F7A5FDA71}"/>
    <cellStyle name="40% - Accent5 3 5 2 4 2" xfId="20606" xr:uid="{D8233FC7-6B1D-41B9-A201-9B0680A29457}"/>
    <cellStyle name="40% - Accent5 3 5 2 4 2 2" xfId="20607" xr:uid="{CA02E2E7-359D-4C81-8E75-77DE35628FE5}"/>
    <cellStyle name="40% - Accent5 3 5 2 4 3" xfId="20608" xr:uid="{519CDD89-D96E-4076-8CB2-B472B799B609}"/>
    <cellStyle name="40% - Accent5 3 5 2 5" xfId="20609" xr:uid="{FE3FAA7A-49C3-4E56-95A4-194DBD903922}"/>
    <cellStyle name="40% - Accent5 3 5 2 5 2" xfId="20610" xr:uid="{61D4A3CD-D85A-443F-89CC-38F30A26401B}"/>
    <cellStyle name="40% - Accent5 3 5 2 6" xfId="20611" xr:uid="{6B51A425-2DB0-4EF2-A8DE-2CAA25212606}"/>
    <cellStyle name="40% - Accent5 3 5 3" xfId="20612" xr:uid="{23531408-517C-4583-8DB2-E6E3E73B0F82}"/>
    <cellStyle name="40% - Accent5 3 5 3 2" xfId="20613" xr:uid="{C9451C09-810C-4084-BBC5-1C3F221EBAFA}"/>
    <cellStyle name="40% - Accent5 3 5 3 2 2" xfId="20614" xr:uid="{4B11EA68-D1F3-4664-AE4C-08501AA08009}"/>
    <cellStyle name="40% - Accent5 3 5 3 3" xfId="20615" xr:uid="{39278954-21DC-451A-B1B8-060A88231D91}"/>
    <cellStyle name="40% - Accent5 3 5 4" xfId="20616" xr:uid="{6C717C30-62BD-4F7F-821E-21D5F5FBC624}"/>
    <cellStyle name="40% - Accent5 3 5 4 2" xfId="20617" xr:uid="{743C2D63-6639-4355-8D71-AFC4912A30F2}"/>
    <cellStyle name="40% - Accent5 3 5 4 2 2" xfId="20618" xr:uid="{13F628CD-B928-467B-9AAE-87014A1DDC45}"/>
    <cellStyle name="40% - Accent5 3 5 4 3" xfId="20619" xr:uid="{C0F7E805-8D7D-4696-8FFB-342278A9062D}"/>
    <cellStyle name="40% - Accent5 3 5 5" xfId="20620" xr:uid="{C8B4FE4B-5443-4B9C-BA43-5381BB4ADDC3}"/>
    <cellStyle name="40% - Accent5 3 5 5 2" xfId="20621" xr:uid="{E7A2E49C-60AD-4B96-8485-8C4B88732B05}"/>
    <cellStyle name="40% - Accent5 3 5 5 2 2" xfId="20622" xr:uid="{08CED98E-C915-49A8-9973-583091D577E4}"/>
    <cellStyle name="40% - Accent5 3 5 5 3" xfId="20623" xr:uid="{108E757B-629C-4A06-B13E-567D14A5E8E7}"/>
    <cellStyle name="40% - Accent5 3 5 6" xfId="20624" xr:uid="{02286FDB-6BC3-48BA-A596-79B3F62F85D5}"/>
    <cellStyle name="40% - Accent5 3 5 6 2" xfId="20625" xr:uid="{30E67AA3-FC90-4167-BFD8-0F3FBB3B07B0}"/>
    <cellStyle name="40% - Accent5 3 5 7" xfId="20626" xr:uid="{1F02636B-39A6-4D1D-8398-25C661C2D4DD}"/>
    <cellStyle name="40% - Accent5 3 6" xfId="20627" xr:uid="{03EFC48F-CC8C-4832-B8F7-00D0474A86CB}"/>
    <cellStyle name="40% - Accent5 3 6 2" xfId="20628" xr:uid="{AB2A44A0-B26A-4DD8-B745-8208D307DFB6}"/>
    <cellStyle name="40% - Accent5 3 6 2 2" xfId="20629" xr:uid="{3F122E94-3A7D-4CCD-AEE5-1EBFFC3703E5}"/>
    <cellStyle name="40% - Accent5 3 6 2 2 2" xfId="20630" xr:uid="{C6D3DE0F-0995-4AA2-B8D7-5AFD169F3BBF}"/>
    <cellStyle name="40% - Accent5 3 6 2 3" xfId="20631" xr:uid="{4A90C3F7-6316-4879-B1E4-E568CA34C61D}"/>
    <cellStyle name="40% - Accent5 3 6 3" xfId="20632" xr:uid="{2ED8E496-514A-4B92-B7BC-D437BEF5C2A0}"/>
    <cellStyle name="40% - Accent5 3 6 3 2" xfId="20633" xr:uid="{6D0B6DD6-FF09-46A1-9D21-2447C962373D}"/>
    <cellStyle name="40% - Accent5 3 6 3 2 2" xfId="20634" xr:uid="{07F469E1-594F-4DDF-BBD6-7687744D2E29}"/>
    <cellStyle name="40% - Accent5 3 6 3 3" xfId="20635" xr:uid="{C6C77EF2-8020-480E-A131-9020D8860341}"/>
    <cellStyle name="40% - Accent5 3 6 4" xfId="20636" xr:uid="{6E699AFC-6F83-44B3-91AD-3E5520ED401B}"/>
    <cellStyle name="40% - Accent5 3 6 4 2" xfId="20637" xr:uid="{CB27903C-057B-4B74-8F2C-CDBFDE3C18BF}"/>
    <cellStyle name="40% - Accent5 3 6 4 2 2" xfId="20638" xr:uid="{EAE59DD3-FBC3-4DF4-B263-CBD7A99C47B2}"/>
    <cellStyle name="40% - Accent5 3 6 4 3" xfId="20639" xr:uid="{37DDA413-1EAC-4BF9-9E1C-FB1216EEA5D6}"/>
    <cellStyle name="40% - Accent5 3 6 5" xfId="20640" xr:uid="{1C9F47B2-669C-4A3C-ABEF-0C784FA7BAE2}"/>
    <cellStyle name="40% - Accent5 3 6 5 2" xfId="20641" xr:uid="{B66A1107-006D-4B4F-B1B5-431E7D6DDD1D}"/>
    <cellStyle name="40% - Accent5 3 6 6" xfId="20642" xr:uid="{B9F9E2FD-D44C-4DC6-BA82-F1670E9619E5}"/>
    <cellStyle name="40% - Accent5 3 7" xfId="20643" xr:uid="{234ADEF2-16D6-45BA-A92D-3F763C757D04}"/>
    <cellStyle name="40% - Accent5 3 7 2" xfId="20644" xr:uid="{C707F750-426C-4DF0-9DD9-995C9BD0E641}"/>
    <cellStyle name="40% - Accent5 3 7 2 2" xfId="20645" xr:uid="{059D452C-BB58-45D3-A8B5-03936250F68F}"/>
    <cellStyle name="40% - Accent5 3 7 2 2 2" xfId="20646" xr:uid="{0857CDAF-42CC-4C27-8D40-E4985C522057}"/>
    <cellStyle name="40% - Accent5 3 7 2 3" xfId="20647" xr:uid="{B8929B51-2FAC-4F57-A71D-7E5C516E68F3}"/>
    <cellStyle name="40% - Accent5 3 7 3" xfId="20648" xr:uid="{CE2D6072-1D3D-4D2C-B28E-B816D996ED54}"/>
    <cellStyle name="40% - Accent5 3 7 3 2" xfId="20649" xr:uid="{0FB08BDF-65C4-4FF6-9716-8A67217F7AB8}"/>
    <cellStyle name="40% - Accent5 3 7 3 2 2" xfId="20650" xr:uid="{5BF180C5-22E6-4635-9455-614B09F3ED46}"/>
    <cellStyle name="40% - Accent5 3 7 3 3" xfId="20651" xr:uid="{A9514F7A-E21C-487A-BA15-AE1824501A46}"/>
    <cellStyle name="40% - Accent5 3 7 4" xfId="20652" xr:uid="{E5EE3F03-791B-4435-945A-F32F7FEC4421}"/>
    <cellStyle name="40% - Accent5 3 7 4 2" xfId="20653" xr:uid="{9B4E018D-C6BE-44AC-9DD5-4C4AFD7CBFF1}"/>
    <cellStyle name="40% - Accent5 3 7 4 2 2" xfId="20654" xr:uid="{762A2D79-5775-41AF-AD1F-4AAA8F3690C6}"/>
    <cellStyle name="40% - Accent5 3 7 4 3" xfId="20655" xr:uid="{BBF549A8-05A3-40F5-958C-6CFE53882EB4}"/>
    <cellStyle name="40% - Accent5 3 7 5" xfId="20656" xr:uid="{8715C0B9-C2DC-4842-9499-0E6A3B9B016B}"/>
    <cellStyle name="40% - Accent5 3 7 5 2" xfId="20657" xr:uid="{63107794-43D5-48DA-9276-3D75177D3CC8}"/>
    <cellStyle name="40% - Accent5 3 7 6" xfId="20658" xr:uid="{C70B5255-7DD2-49FE-A187-F18DBFDCA0EA}"/>
    <cellStyle name="40% - Accent5 3 8" xfId="20659" xr:uid="{65BB8829-0EAB-43E2-9AD9-89977D23DC7B}"/>
    <cellStyle name="40% - Accent5 3 8 2" xfId="20660" xr:uid="{58D8EE69-47BF-4CB8-AA50-1B90738C1623}"/>
    <cellStyle name="40% - Accent5 3 8 2 2" xfId="20661" xr:uid="{12170BD9-9040-47F4-B2B5-3408D3136870}"/>
    <cellStyle name="40% - Accent5 3 8 2 2 2" xfId="20662" xr:uid="{9E115AC9-8F11-4D6E-8A78-7CB5DF29298D}"/>
    <cellStyle name="40% - Accent5 3 8 2 3" xfId="20663" xr:uid="{7021D9DD-BF39-4B9F-823E-9E5767233CD9}"/>
    <cellStyle name="40% - Accent5 3 8 3" xfId="20664" xr:uid="{5773BE42-A4F2-455E-9A51-EDB36168A679}"/>
    <cellStyle name="40% - Accent5 3 8 3 2" xfId="20665" xr:uid="{83330EC5-4742-4CAC-A296-4B74A72920F9}"/>
    <cellStyle name="40% - Accent5 3 8 3 2 2" xfId="20666" xr:uid="{47AABB9E-A591-4587-BD61-EFB6496F87DF}"/>
    <cellStyle name="40% - Accent5 3 8 3 3" xfId="20667" xr:uid="{3E8C3720-2A47-4E0D-BA0E-34307BFAD3DC}"/>
    <cellStyle name="40% - Accent5 3 8 4" xfId="20668" xr:uid="{02F8EF7C-A599-4846-A9E6-A2FB8B5848D9}"/>
    <cellStyle name="40% - Accent5 3 8 4 2" xfId="20669" xr:uid="{0EEDC329-2ADC-4581-A1EC-BA5A29B8EB33}"/>
    <cellStyle name="40% - Accent5 3 8 4 2 2" xfId="20670" xr:uid="{62BE175D-601F-4D90-A76F-54B6A720FB3F}"/>
    <cellStyle name="40% - Accent5 3 8 4 3" xfId="20671" xr:uid="{32B96B4E-19D4-4B17-AA37-72BF0BD597CC}"/>
    <cellStyle name="40% - Accent5 3 8 5" xfId="20672" xr:uid="{9ECB24B6-8B48-4E90-BB6D-5F523338678D}"/>
    <cellStyle name="40% - Accent5 3 8 5 2" xfId="20673" xr:uid="{82D31652-BF05-44E7-AF32-AD68A0C50118}"/>
    <cellStyle name="40% - Accent5 3 8 6" xfId="20674" xr:uid="{C467C42B-A32D-4363-B6F9-0E0E92F292C6}"/>
    <cellStyle name="40% - Accent5 3 9" xfId="20675" xr:uid="{1E8C8D53-497C-4CEE-89B7-3717A89FAC37}"/>
    <cellStyle name="40% - Accent5 3 9 2" xfId="20676" xr:uid="{CC7FF4FF-E570-4F8A-9061-B934C69A693C}"/>
    <cellStyle name="40% - Accent5 3 9 2 2" xfId="20677" xr:uid="{559A9615-9C10-4144-9A3D-B0134016107D}"/>
    <cellStyle name="40% - Accent5 3 9 2 2 2" xfId="20678" xr:uid="{289103FB-071E-4098-8B27-9E4213DFBAA3}"/>
    <cellStyle name="40% - Accent5 3 9 2 3" xfId="20679" xr:uid="{72071B8A-1269-4754-95D1-AF1CA09939BB}"/>
    <cellStyle name="40% - Accent5 3 9 3" xfId="20680" xr:uid="{DB57CA95-47CD-4F0E-AC25-D5DD2179962E}"/>
    <cellStyle name="40% - Accent5 3 9 3 2" xfId="20681" xr:uid="{E4DB6699-0CFA-4F69-8AD8-6BB66664913C}"/>
    <cellStyle name="40% - Accent5 3 9 3 2 2" xfId="20682" xr:uid="{931663F4-EA99-4246-9835-FA2F15AB8C1F}"/>
    <cellStyle name="40% - Accent5 3 9 3 3" xfId="20683" xr:uid="{6B29F449-7952-4417-BD49-A280A98EC1FA}"/>
    <cellStyle name="40% - Accent5 3 9 4" xfId="20684" xr:uid="{D4BA8441-4FB1-46D2-BA04-C8486A327697}"/>
    <cellStyle name="40% - Accent5 3 9 4 2" xfId="20685" xr:uid="{ED3E4A4E-8432-4428-9F1F-8375E142FAB1}"/>
    <cellStyle name="40% - Accent5 3 9 4 2 2" xfId="20686" xr:uid="{AF4461DE-1472-4699-9587-029BD1622A46}"/>
    <cellStyle name="40% - Accent5 3 9 4 3" xfId="20687" xr:uid="{C44E896D-03F3-44E4-ACBD-E3D146AC7010}"/>
    <cellStyle name="40% - Accent5 3 9 5" xfId="20688" xr:uid="{4D117EDD-FCE8-464C-8DFE-349DA753D08F}"/>
    <cellStyle name="40% - Accent5 3 9 5 2" xfId="20689" xr:uid="{543CC60F-EDD0-43B7-A3DC-4DDA504E7D96}"/>
    <cellStyle name="40% - Accent5 3 9 6" xfId="20690" xr:uid="{F2774B5D-34FD-4182-AD68-A11BA7611880}"/>
    <cellStyle name="40% - Accent5 4" xfId="20691" xr:uid="{12572653-2D86-44D8-95D4-0C725FA1FC30}"/>
    <cellStyle name="40% - Accent5 4 10" xfId="20692" xr:uid="{B6377030-AFC2-4AC1-BFD5-C07C795357C0}"/>
    <cellStyle name="40% - Accent5 4 10 2" xfId="20693" xr:uid="{3BC77399-A923-4494-9A0A-7C5E215DA297}"/>
    <cellStyle name="40% - Accent5 4 10 2 2" xfId="20694" xr:uid="{2C2927EB-3ED2-4BC2-A070-9FF2CA66985D}"/>
    <cellStyle name="40% - Accent5 4 10 2 2 2" xfId="20695" xr:uid="{0D3BFDCB-E852-43BE-B128-F038855FF203}"/>
    <cellStyle name="40% - Accent5 4 10 2 3" xfId="20696" xr:uid="{97E9FDF6-C9D0-41A7-AD40-08B64E6D75B5}"/>
    <cellStyle name="40% - Accent5 4 10 3" xfId="20697" xr:uid="{D191E491-D47F-42FB-892A-2C167A65B1C8}"/>
    <cellStyle name="40% - Accent5 4 10 3 2" xfId="20698" xr:uid="{DCB96A9C-60FA-4F5E-9515-2866BD5F98D2}"/>
    <cellStyle name="40% - Accent5 4 10 3 2 2" xfId="20699" xr:uid="{8558238A-F37F-4AE6-8A89-D93282DCBBE6}"/>
    <cellStyle name="40% - Accent5 4 10 3 3" xfId="20700" xr:uid="{8ED78D3B-360D-4CFC-83D1-EB880657C712}"/>
    <cellStyle name="40% - Accent5 4 10 4" xfId="20701" xr:uid="{FBD19B8F-D83E-4C73-84D2-EC7950F78B9D}"/>
    <cellStyle name="40% - Accent5 4 10 4 2" xfId="20702" xr:uid="{26DE467B-09B0-4234-A9A0-1B2B2DC17C7D}"/>
    <cellStyle name="40% - Accent5 4 10 4 2 2" xfId="20703" xr:uid="{85CE2446-39D0-4741-A617-B101951298B2}"/>
    <cellStyle name="40% - Accent5 4 10 4 3" xfId="20704" xr:uid="{F198569D-5331-4B3C-8A79-EF45086DEE8D}"/>
    <cellStyle name="40% - Accent5 4 10 5" xfId="20705" xr:uid="{C58A61DC-8231-44B5-B608-84F3DE1C56A3}"/>
    <cellStyle name="40% - Accent5 4 10 5 2" xfId="20706" xr:uid="{B2EEB16A-B085-4FDE-A99D-D30FB303CB21}"/>
    <cellStyle name="40% - Accent5 4 10 6" xfId="20707" xr:uid="{CD95D95B-31B7-4C00-ADE1-66862460BA1D}"/>
    <cellStyle name="40% - Accent5 4 11" xfId="20708" xr:uid="{57A7089D-C83C-405E-9FCD-679DF9E55978}"/>
    <cellStyle name="40% - Accent5 4 11 2" xfId="20709" xr:uid="{F9A9E369-4304-46B4-BDEF-9AD6CCFEC05A}"/>
    <cellStyle name="40% - Accent5 4 11 2 2" xfId="20710" xr:uid="{2AA3EC22-7B29-4E1A-A431-E80ACDB44FDE}"/>
    <cellStyle name="40% - Accent5 4 11 3" xfId="20711" xr:uid="{B6125A74-5D49-4F27-B396-3369415180E2}"/>
    <cellStyle name="40% - Accent5 4 12" xfId="20712" xr:uid="{EF23CE9D-B610-4E69-9358-0ADEA89D905E}"/>
    <cellStyle name="40% - Accent5 4 12 2" xfId="20713" xr:uid="{B67BFB6E-0B29-468F-89AD-A43B4A6348E1}"/>
    <cellStyle name="40% - Accent5 4 12 2 2" xfId="20714" xr:uid="{0F00BEBE-AC57-4B8D-8DEE-25684C1B8F06}"/>
    <cellStyle name="40% - Accent5 4 12 3" xfId="20715" xr:uid="{87BDA2BA-B02E-42B2-8268-850600B4289B}"/>
    <cellStyle name="40% - Accent5 4 13" xfId="20716" xr:uid="{8EEC86A5-7B4C-485F-8860-581BE59B5A4D}"/>
    <cellStyle name="40% - Accent5 4 13 2" xfId="20717" xr:uid="{5C13C08F-F8D9-4DA7-93D2-FBC2AED6D073}"/>
    <cellStyle name="40% - Accent5 4 13 2 2" xfId="20718" xr:uid="{28D22318-BB41-4AAB-B3B3-63302150ABAA}"/>
    <cellStyle name="40% - Accent5 4 13 3" xfId="20719" xr:uid="{9DF1FCB7-0A05-443E-A8AE-C0BB23C0F517}"/>
    <cellStyle name="40% - Accent5 4 14" xfId="20720" xr:uid="{62655735-401F-4F5C-99D0-784DBA4E724E}"/>
    <cellStyle name="40% - Accent5 4 14 2" xfId="20721" xr:uid="{97A58655-B172-4386-911B-51A7A5C235DE}"/>
    <cellStyle name="40% - Accent5 4 14 2 2" xfId="20722" xr:uid="{D5F50783-96C4-4485-8BEF-EDF82F6BA9EC}"/>
    <cellStyle name="40% - Accent5 4 14 3" xfId="20723" xr:uid="{0EA53BCF-5CBB-4063-A970-024F72E7C9AB}"/>
    <cellStyle name="40% - Accent5 4 15" xfId="20724" xr:uid="{77FFC23A-C33B-407E-9EAD-AD9D48EE718C}"/>
    <cellStyle name="40% - Accent5 4 15 2" xfId="20725" xr:uid="{DBDA7A9D-882A-47D8-9B02-7D78C6F3EC8C}"/>
    <cellStyle name="40% - Accent5 4 16" xfId="20726" xr:uid="{2ADC767E-8409-4A19-9FFB-B28109253470}"/>
    <cellStyle name="40% - Accent5 4 2" xfId="20727" xr:uid="{F7A89459-0C82-40EC-92F7-45649F51DB8E}"/>
    <cellStyle name="40% - Accent5 4 2 2" xfId="20728" xr:uid="{595A3BB9-7308-491B-B550-293BF7355C67}"/>
    <cellStyle name="40% - Accent5 4 2 2 2" xfId="20729" xr:uid="{04BA7B24-FCF2-4063-B537-B2B322E63DE8}"/>
    <cellStyle name="40% - Accent5 4 2 2 2 2" xfId="20730" xr:uid="{F81066D4-4C64-462C-B0B8-D090B57AC320}"/>
    <cellStyle name="40% - Accent5 4 2 2 2 2 2" xfId="20731" xr:uid="{DFAC4419-E85A-4F84-8579-57E3EAB92AEA}"/>
    <cellStyle name="40% - Accent5 4 2 2 2 2 2 2" xfId="20732" xr:uid="{FF4081F3-E03C-489F-8863-6DDE09E47143}"/>
    <cellStyle name="40% - Accent5 4 2 2 2 2 3" xfId="20733" xr:uid="{40BF5628-C477-4BF4-8F9D-A995FA30D50F}"/>
    <cellStyle name="40% - Accent5 4 2 2 2 3" xfId="20734" xr:uid="{A9CF8E5E-AC0D-4729-8EAD-21BDB783397F}"/>
    <cellStyle name="40% - Accent5 4 2 2 2 3 2" xfId="20735" xr:uid="{11F962B9-DEBB-4D76-870C-BF1C2EEDF2A5}"/>
    <cellStyle name="40% - Accent5 4 2 2 2 3 2 2" xfId="20736" xr:uid="{2F5DB20E-0F12-478A-8B20-84F2B513546B}"/>
    <cellStyle name="40% - Accent5 4 2 2 2 3 3" xfId="20737" xr:uid="{1030107D-7196-4B52-AAE0-8AE6685F535E}"/>
    <cellStyle name="40% - Accent5 4 2 2 2 4" xfId="20738" xr:uid="{77141FFC-908A-404A-8C9A-12C75E626246}"/>
    <cellStyle name="40% - Accent5 4 2 2 2 4 2" xfId="20739" xr:uid="{5658A2C9-10A9-44C1-B447-13627654A142}"/>
    <cellStyle name="40% - Accent5 4 2 2 2 4 2 2" xfId="20740" xr:uid="{EBA8C5AF-DF95-4A3B-B3B1-9A1F8CEE2984}"/>
    <cellStyle name="40% - Accent5 4 2 2 2 4 3" xfId="20741" xr:uid="{47E84A3C-654E-478D-A169-9CD7E118830D}"/>
    <cellStyle name="40% - Accent5 4 2 2 2 5" xfId="20742" xr:uid="{5F690B0E-01AE-4BF6-97B6-D3B73F232C5F}"/>
    <cellStyle name="40% - Accent5 4 2 2 2 5 2" xfId="20743" xr:uid="{A3D34BDB-1911-4A32-B972-4545121E62C1}"/>
    <cellStyle name="40% - Accent5 4 2 2 2 6" xfId="20744" xr:uid="{1BB16C3A-C89B-40E7-A00D-691005713308}"/>
    <cellStyle name="40% - Accent5 4 2 2 3" xfId="20745" xr:uid="{68712591-0371-4755-988F-629985660994}"/>
    <cellStyle name="40% - Accent5 4 2 2 3 2" xfId="20746" xr:uid="{EF9D6635-2DA8-4991-BD2E-E1D77986164B}"/>
    <cellStyle name="40% - Accent5 4 2 2 3 2 2" xfId="20747" xr:uid="{E3C0D3BD-9C01-4E29-9321-FFD89CCAD38B}"/>
    <cellStyle name="40% - Accent5 4 2 2 3 3" xfId="20748" xr:uid="{9AF69F1A-C1FD-4830-8499-FD7B4202A510}"/>
    <cellStyle name="40% - Accent5 4 2 2 4" xfId="20749" xr:uid="{0133E8CD-3DBB-4726-81FC-A23722CE2399}"/>
    <cellStyle name="40% - Accent5 4 2 2 4 2" xfId="20750" xr:uid="{0F35222F-C637-46AA-ACAE-3722B718583D}"/>
    <cellStyle name="40% - Accent5 4 2 2 4 2 2" xfId="20751" xr:uid="{DD97C72E-BA73-440C-AAF3-CCA61DCF2626}"/>
    <cellStyle name="40% - Accent5 4 2 2 4 3" xfId="20752" xr:uid="{82B77662-431F-4E3E-8C4B-25CC3AB8506A}"/>
    <cellStyle name="40% - Accent5 4 2 2 5" xfId="20753" xr:uid="{F65AD636-D4C6-4C0D-A53E-56503F493253}"/>
    <cellStyle name="40% - Accent5 4 2 2 5 2" xfId="20754" xr:uid="{4CE1C89C-07E0-428E-93E8-1ACCCAD3A900}"/>
    <cellStyle name="40% - Accent5 4 2 2 5 2 2" xfId="20755" xr:uid="{AD929D4D-9247-4A43-B8B1-C43407A56B19}"/>
    <cellStyle name="40% - Accent5 4 2 2 5 3" xfId="20756" xr:uid="{49D240C7-B14D-4C25-9210-06DE276B054B}"/>
    <cellStyle name="40% - Accent5 4 2 2 6" xfId="20757" xr:uid="{ADF05782-FC48-4C57-9BB5-6CCCC4AF3884}"/>
    <cellStyle name="40% - Accent5 4 2 2 6 2" xfId="20758" xr:uid="{3CA750F9-41BF-404F-907B-EBF233DC01C5}"/>
    <cellStyle name="40% - Accent5 4 2 2 7" xfId="20759" xr:uid="{36DEA52F-7193-48E7-B85E-958CB2BC3EEC}"/>
    <cellStyle name="40% - Accent5 4 2 3" xfId="20760" xr:uid="{23E5A914-B1B6-4795-8020-6DC823DB7B1F}"/>
    <cellStyle name="40% - Accent5 4 2 3 2" xfId="20761" xr:uid="{E19F6582-8D58-4FB8-99AB-FCECB6442034}"/>
    <cellStyle name="40% - Accent5 4 2 3 2 2" xfId="20762" xr:uid="{98DD3105-D30A-48CF-9479-081F2D072F57}"/>
    <cellStyle name="40% - Accent5 4 2 3 2 2 2" xfId="20763" xr:uid="{782396F2-76BA-44A4-B4C8-A4259B2B0649}"/>
    <cellStyle name="40% - Accent5 4 2 3 2 3" xfId="20764" xr:uid="{4AF03A1D-1961-422C-80AE-3EEDA64E857C}"/>
    <cellStyle name="40% - Accent5 4 2 3 3" xfId="20765" xr:uid="{800CEDBB-9FAF-429D-8D3B-23CF10018659}"/>
    <cellStyle name="40% - Accent5 4 2 3 3 2" xfId="20766" xr:uid="{220A5DB4-BC7F-4E3A-B0E7-B94390109379}"/>
    <cellStyle name="40% - Accent5 4 2 3 3 2 2" xfId="20767" xr:uid="{7ECE71C9-E73A-4751-9225-61859ECC4E71}"/>
    <cellStyle name="40% - Accent5 4 2 3 3 3" xfId="20768" xr:uid="{EA9E53AC-D70E-43EF-8216-BAE757D01998}"/>
    <cellStyle name="40% - Accent5 4 2 3 4" xfId="20769" xr:uid="{D4A2D8B3-A064-4A24-B443-91AE6CAC0F5C}"/>
    <cellStyle name="40% - Accent5 4 2 3 4 2" xfId="20770" xr:uid="{D500AF65-9E0E-485C-9390-579896029EF1}"/>
    <cellStyle name="40% - Accent5 4 2 3 4 2 2" xfId="20771" xr:uid="{9E806F11-0661-4F64-B103-6FB99E3EA9B2}"/>
    <cellStyle name="40% - Accent5 4 2 3 4 3" xfId="20772" xr:uid="{8F81BC5E-4489-4392-91A6-DF8143768238}"/>
    <cellStyle name="40% - Accent5 4 2 3 5" xfId="20773" xr:uid="{4DFF8086-9A68-4326-BC00-7898414E328B}"/>
    <cellStyle name="40% - Accent5 4 2 3 5 2" xfId="20774" xr:uid="{1F700163-C6EC-4D60-A27F-5690FBE689FC}"/>
    <cellStyle name="40% - Accent5 4 2 3 6" xfId="20775" xr:uid="{56B0C4BC-F76C-4D92-A6FC-9604C08BDDDC}"/>
    <cellStyle name="40% - Accent5 4 2 4" xfId="20776" xr:uid="{8DD73F30-98A5-41AD-8CF9-71E0E3C176A0}"/>
    <cellStyle name="40% - Accent5 4 2 4 2" xfId="20777" xr:uid="{6E5CE2A7-385A-4800-B364-3B5FEB9260BC}"/>
    <cellStyle name="40% - Accent5 4 2 4 2 2" xfId="20778" xr:uid="{D5CCE6B9-3A11-4805-9234-EE614B21F6B7}"/>
    <cellStyle name="40% - Accent5 4 2 4 3" xfId="20779" xr:uid="{D8D4ECDF-DA73-411D-9515-C9C8AE2C538D}"/>
    <cellStyle name="40% - Accent5 4 2 5" xfId="20780" xr:uid="{FF474DE9-1568-400B-A084-6848F25AB19D}"/>
    <cellStyle name="40% - Accent5 4 2 5 2" xfId="20781" xr:uid="{032ED1D1-DA2F-48ED-86C2-ED65C7D66953}"/>
    <cellStyle name="40% - Accent5 4 2 5 2 2" xfId="20782" xr:uid="{ECDC41E4-E4F9-4265-9698-D314296924DA}"/>
    <cellStyle name="40% - Accent5 4 2 5 3" xfId="20783" xr:uid="{3E73EA82-994A-46D4-889C-E51A0200282F}"/>
    <cellStyle name="40% - Accent5 4 2 6" xfId="20784" xr:uid="{11400DB2-C148-4339-AC98-F6D81FA86C90}"/>
    <cellStyle name="40% - Accent5 4 2 6 2" xfId="20785" xr:uid="{1E2C99A1-D2E7-4919-9FE1-C017DE24E0D2}"/>
    <cellStyle name="40% - Accent5 4 2 6 2 2" xfId="20786" xr:uid="{95B8118C-D262-4880-8DED-73CAFCF2145F}"/>
    <cellStyle name="40% - Accent5 4 2 6 3" xfId="20787" xr:uid="{CABD5832-FAD5-4C9A-BCC0-6F0A58B4D1CA}"/>
    <cellStyle name="40% - Accent5 4 2 7" xfId="20788" xr:uid="{B2C87D2E-C0FF-4E5F-A964-25E7B971186B}"/>
    <cellStyle name="40% - Accent5 4 2 7 2" xfId="20789" xr:uid="{A7E1306A-9A5E-435A-BCF7-2AB9CD87996B}"/>
    <cellStyle name="40% - Accent5 4 2 8" xfId="20790" xr:uid="{517D04BC-BB71-4FEE-861A-C512B9712928}"/>
    <cellStyle name="40% - Accent5 4 3" xfId="20791" xr:uid="{EBD7F42C-0648-4606-BE16-BAB64C4A3034}"/>
    <cellStyle name="40% - Accent5 4 3 2" xfId="20792" xr:uid="{B2F63A2C-CFDC-4708-BB21-AA31752E322C}"/>
    <cellStyle name="40% - Accent5 4 3 2 2" xfId="20793" xr:uid="{D24C15CD-6519-4CEE-B8F7-64B946EE0D17}"/>
    <cellStyle name="40% - Accent5 4 3 2 2 2" xfId="20794" xr:uid="{C5CE4588-3E61-4E08-B708-6DE19FA093A5}"/>
    <cellStyle name="40% - Accent5 4 3 2 2 2 2" xfId="20795" xr:uid="{7CE9316D-DAD3-46C6-B3CD-93534C2C534F}"/>
    <cellStyle name="40% - Accent5 4 3 2 2 2 2 2" xfId="20796" xr:uid="{5C1B206C-360C-4157-9337-D65C6032CBA7}"/>
    <cellStyle name="40% - Accent5 4 3 2 2 2 3" xfId="20797" xr:uid="{416A7C9C-C74B-4EE6-B4C5-EA97CC30A24A}"/>
    <cellStyle name="40% - Accent5 4 3 2 2 3" xfId="20798" xr:uid="{ACECFD85-A036-4796-B209-9B32B10CF5AF}"/>
    <cellStyle name="40% - Accent5 4 3 2 2 3 2" xfId="20799" xr:uid="{65F20D71-62B6-48A8-820A-7A59B2A1F3BB}"/>
    <cellStyle name="40% - Accent5 4 3 2 2 3 2 2" xfId="20800" xr:uid="{81C4E055-E746-4DCD-976E-C72E92EA1D86}"/>
    <cellStyle name="40% - Accent5 4 3 2 2 3 3" xfId="20801" xr:uid="{1362D5CA-552F-4DF0-8078-32A7834FEAEB}"/>
    <cellStyle name="40% - Accent5 4 3 2 2 4" xfId="20802" xr:uid="{EE17A330-0B67-4702-8AD5-394CCE73B5B0}"/>
    <cellStyle name="40% - Accent5 4 3 2 2 4 2" xfId="20803" xr:uid="{8748DA7F-E821-4909-80CB-C54F5BD565DD}"/>
    <cellStyle name="40% - Accent5 4 3 2 2 4 2 2" xfId="20804" xr:uid="{63404FBD-0BDA-4B32-8C27-5CF2AE1FF1E9}"/>
    <cellStyle name="40% - Accent5 4 3 2 2 4 3" xfId="20805" xr:uid="{D1CF44C0-E324-41B2-A1B8-3C90E852AE3F}"/>
    <cellStyle name="40% - Accent5 4 3 2 2 5" xfId="20806" xr:uid="{28C2EA3B-1167-4B4C-935A-86A2F87FE088}"/>
    <cellStyle name="40% - Accent5 4 3 2 2 5 2" xfId="20807" xr:uid="{E3B8F814-BAE9-4393-A66C-CAB47DC8FD55}"/>
    <cellStyle name="40% - Accent5 4 3 2 2 6" xfId="20808" xr:uid="{3222BEEA-919B-4958-8281-BA505804290F}"/>
    <cellStyle name="40% - Accent5 4 3 2 3" xfId="20809" xr:uid="{286C6F48-576B-4CA0-85A1-DDCBC7DCF947}"/>
    <cellStyle name="40% - Accent5 4 3 2 3 2" xfId="20810" xr:uid="{1F32B59D-6411-40EC-9A3C-3FE9ED363FE7}"/>
    <cellStyle name="40% - Accent5 4 3 2 3 2 2" xfId="20811" xr:uid="{1AA93C34-7E22-4BA8-82DD-2B06DBC55919}"/>
    <cellStyle name="40% - Accent5 4 3 2 3 3" xfId="20812" xr:uid="{049A6711-8E4E-4563-A0A5-8CEDA8B3DDA7}"/>
    <cellStyle name="40% - Accent5 4 3 2 4" xfId="20813" xr:uid="{3459ED78-419B-40BD-95C2-168E7E66DD49}"/>
    <cellStyle name="40% - Accent5 4 3 2 4 2" xfId="20814" xr:uid="{FC091069-3B50-41DD-AEB6-D2B2E1EF8545}"/>
    <cellStyle name="40% - Accent5 4 3 2 4 2 2" xfId="20815" xr:uid="{852EA6E3-8A7B-4A9E-8B43-8F2873C4693E}"/>
    <cellStyle name="40% - Accent5 4 3 2 4 3" xfId="20816" xr:uid="{AA4211DD-529D-40F7-9830-E58BB1D4A381}"/>
    <cellStyle name="40% - Accent5 4 3 2 5" xfId="20817" xr:uid="{BFA26C51-C993-4408-A620-642F544D9829}"/>
    <cellStyle name="40% - Accent5 4 3 2 5 2" xfId="20818" xr:uid="{59A08E19-1165-4124-86BB-9BAF948B981C}"/>
    <cellStyle name="40% - Accent5 4 3 2 5 2 2" xfId="20819" xr:uid="{2816F84D-CD00-4E73-A6CF-80DDAFA88496}"/>
    <cellStyle name="40% - Accent5 4 3 2 5 3" xfId="20820" xr:uid="{A3812DBE-26C2-4553-B13C-C800B0B1648F}"/>
    <cellStyle name="40% - Accent5 4 3 2 6" xfId="20821" xr:uid="{8A34829A-683C-42FB-BE48-7F0F3186096A}"/>
    <cellStyle name="40% - Accent5 4 3 2 6 2" xfId="20822" xr:uid="{E54CC334-2277-4F82-965E-1C193F9DE551}"/>
    <cellStyle name="40% - Accent5 4 3 2 7" xfId="20823" xr:uid="{E082469E-3B54-4138-8069-3D003C84A110}"/>
    <cellStyle name="40% - Accent5 4 3 3" xfId="20824" xr:uid="{9464E7B6-E992-4093-8B1A-BD5343E194BE}"/>
    <cellStyle name="40% - Accent5 4 3 3 2" xfId="20825" xr:uid="{BF3A881A-8FA8-4E88-A566-DCA239DD3A8F}"/>
    <cellStyle name="40% - Accent5 4 3 3 2 2" xfId="20826" xr:uid="{1249ADF4-FFF3-429B-B71D-A9BFA2125131}"/>
    <cellStyle name="40% - Accent5 4 3 3 2 2 2" xfId="20827" xr:uid="{EC8095D3-3FF4-40AA-B296-CF69F359EFEB}"/>
    <cellStyle name="40% - Accent5 4 3 3 2 3" xfId="20828" xr:uid="{84512DFF-0B55-4955-ABAA-686A62D6C7F5}"/>
    <cellStyle name="40% - Accent5 4 3 3 3" xfId="20829" xr:uid="{63D03FE5-620C-43BC-B3F2-2637B0A79C3F}"/>
    <cellStyle name="40% - Accent5 4 3 3 3 2" xfId="20830" xr:uid="{F9CE4C80-B99E-4C32-857E-9708AFDD3914}"/>
    <cellStyle name="40% - Accent5 4 3 3 3 2 2" xfId="20831" xr:uid="{2ADA6AEE-5CBB-4A89-B373-DD7579678160}"/>
    <cellStyle name="40% - Accent5 4 3 3 3 3" xfId="20832" xr:uid="{FC7A680D-C5EB-47EC-89FE-2FB4F5A76996}"/>
    <cellStyle name="40% - Accent5 4 3 3 4" xfId="20833" xr:uid="{36C14AA1-52BC-4C63-A6FC-583AD96A4AE4}"/>
    <cellStyle name="40% - Accent5 4 3 3 4 2" xfId="20834" xr:uid="{E9A65A0D-3337-47C4-9A11-E83F3BC5EC2A}"/>
    <cellStyle name="40% - Accent5 4 3 3 4 2 2" xfId="20835" xr:uid="{590C2CAB-D548-4216-891B-4D49EE8C0C53}"/>
    <cellStyle name="40% - Accent5 4 3 3 4 3" xfId="20836" xr:uid="{73D78C15-165B-4852-AA7E-066CCB5C39C1}"/>
    <cellStyle name="40% - Accent5 4 3 3 5" xfId="20837" xr:uid="{F7E0CEA0-716B-48D5-AF2F-AEA26B1E776D}"/>
    <cellStyle name="40% - Accent5 4 3 3 5 2" xfId="20838" xr:uid="{BB689F2F-03E9-4340-800F-63077762CDE3}"/>
    <cellStyle name="40% - Accent5 4 3 3 6" xfId="20839" xr:uid="{3309B3C3-1677-4E63-A2FA-10AD76031C29}"/>
    <cellStyle name="40% - Accent5 4 3 4" xfId="20840" xr:uid="{AE8DB792-A52A-476F-B870-174304D6BD49}"/>
    <cellStyle name="40% - Accent5 4 3 4 2" xfId="20841" xr:uid="{769C5A2D-59BE-4CA7-8C71-BF1C2B1D51DD}"/>
    <cellStyle name="40% - Accent5 4 3 4 2 2" xfId="20842" xr:uid="{69CA1A46-C517-4788-96C4-5E238BB25B45}"/>
    <cellStyle name="40% - Accent5 4 3 4 3" xfId="20843" xr:uid="{7471B7ED-FCCC-4463-BFBB-C40B89F91E8D}"/>
    <cellStyle name="40% - Accent5 4 3 5" xfId="20844" xr:uid="{DD953382-A306-422E-8B44-3B5B9B2EBF21}"/>
    <cellStyle name="40% - Accent5 4 3 5 2" xfId="20845" xr:uid="{8FC2D60E-84EC-41AD-868F-233B630E2E16}"/>
    <cellStyle name="40% - Accent5 4 3 5 2 2" xfId="20846" xr:uid="{E1B73ABD-6CE0-4701-A5FB-3ECA2C4B562A}"/>
    <cellStyle name="40% - Accent5 4 3 5 3" xfId="20847" xr:uid="{9A12C8AA-667C-4ABE-8771-8B3DBBE21700}"/>
    <cellStyle name="40% - Accent5 4 3 6" xfId="20848" xr:uid="{07270D5C-93E3-42A5-8431-082898870E37}"/>
    <cellStyle name="40% - Accent5 4 3 6 2" xfId="20849" xr:uid="{5973A354-D315-451E-93B0-6DF3D05EABA8}"/>
    <cellStyle name="40% - Accent5 4 3 6 2 2" xfId="20850" xr:uid="{A040D3B5-703C-4711-8A04-37FCA416841C}"/>
    <cellStyle name="40% - Accent5 4 3 6 3" xfId="20851" xr:uid="{23F92B2F-7753-423E-BF96-E4AAB3867AD4}"/>
    <cellStyle name="40% - Accent5 4 3 7" xfId="20852" xr:uid="{1985C1F6-0C75-4CDE-825A-7ACDDDFA9335}"/>
    <cellStyle name="40% - Accent5 4 3 7 2" xfId="20853" xr:uid="{9BAA98E3-6619-4943-AECD-9356E453DE2F}"/>
    <cellStyle name="40% - Accent5 4 3 8" xfId="20854" xr:uid="{0C2D5343-9BBA-44F8-9972-68D643CA473F}"/>
    <cellStyle name="40% - Accent5 4 4" xfId="20855" xr:uid="{398E28A3-E806-457B-8190-AF3E7CE42091}"/>
    <cellStyle name="40% - Accent5 4 4 2" xfId="20856" xr:uid="{E503D5E2-BA3A-454A-B133-E08AFD262C71}"/>
    <cellStyle name="40% - Accent5 4 4 2 2" xfId="20857" xr:uid="{C7E5E11B-116C-4E7B-8EA9-44020A9CD418}"/>
    <cellStyle name="40% - Accent5 4 4 2 2 2" xfId="20858" xr:uid="{58A57B2E-3595-401E-AA3C-BE88A66BF1C5}"/>
    <cellStyle name="40% - Accent5 4 4 2 2 2 2" xfId="20859" xr:uid="{3B7E5D0D-014A-4424-913E-43C87B66C1B0}"/>
    <cellStyle name="40% - Accent5 4 4 2 2 3" xfId="20860" xr:uid="{0463C00F-E2AC-472E-9C65-9E56DBC0CE1A}"/>
    <cellStyle name="40% - Accent5 4 4 2 3" xfId="20861" xr:uid="{D4886F02-183D-4E03-B172-F4EDFF01039A}"/>
    <cellStyle name="40% - Accent5 4 4 2 3 2" xfId="20862" xr:uid="{37066525-001A-41CF-977B-3AB994C7ABBA}"/>
    <cellStyle name="40% - Accent5 4 4 2 3 2 2" xfId="20863" xr:uid="{3E326979-5B7C-4D59-BA2D-49494A268DD2}"/>
    <cellStyle name="40% - Accent5 4 4 2 3 3" xfId="20864" xr:uid="{F4E3CE50-1AF3-43F7-9F4A-40B33B9A2386}"/>
    <cellStyle name="40% - Accent5 4 4 2 4" xfId="20865" xr:uid="{B6B9FD72-1843-4215-B772-69873949E156}"/>
    <cellStyle name="40% - Accent5 4 4 2 4 2" xfId="20866" xr:uid="{FFFE8F8C-62CF-4424-A42F-0E5E0D04123B}"/>
    <cellStyle name="40% - Accent5 4 4 2 4 2 2" xfId="20867" xr:uid="{A844360D-5AC0-4F09-ACDE-3882FDCBF7AD}"/>
    <cellStyle name="40% - Accent5 4 4 2 4 3" xfId="20868" xr:uid="{7D199CC3-BEB6-4770-AC6F-7B1AB09A537F}"/>
    <cellStyle name="40% - Accent5 4 4 2 5" xfId="20869" xr:uid="{7729CFC5-4CFE-4886-A533-4398B11B6BE8}"/>
    <cellStyle name="40% - Accent5 4 4 2 5 2" xfId="20870" xr:uid="{8BD29543-E9A6-49F2-8E45-141D94D93C35}"/>
    <cellStyle name="40% - Accent5 4 4 2 6" xfId="20871" xr:uid="{0DCC0904-0090-4D6E-A70A-CB04181221BD}"/>
    <cellStyle name="40% - Accent5 4 4 3" xfId="20872" xr:uid="{90774114-BB3D-491F-AE0D-AA312BEA5C09}"/>
    <cellStyle name="40% - Accent5 4 4 3 2" xfId="20873" xr:uid="{DD54FF3F-49D7-4E6E-97F1-02D5DAF9F2F8}"/>
    <cellStyle name="40% - Accent5 4 4 3 2 2" xfId="20874" xr:uid="{69ED567B-BE05-4119-9706-56A71AF83214}"/>
    <cellStyle name="40% - Accent5 4 4 3 3" xfId="20875" xr:uid="{E8232698-C8BC-44FA-85F9-9E842BCD3CCD}"/>
    <cellStyle name="40% - Accent5 4 4 4" xfId="20876" xr:uid="{0977BFCE-B8F7-4E54-A696-5DB7DE17F902}"/>
    <cellStyle name="40% - Accent5 4 4 4 2" xfId="20877" xr:uid="{C0BB8B6D-1538-4A9D-A0D6-7D2BEB4B3581}"/>
    <cellStyle name="40% - Accent5 4 4 4 2 2" xfId="20878" xr:uid="{402F8049-5680-4ED9-89B6-B5D5E7C34253}"/>
    <cellStyle name="40% - Accent5 4 4 4 3" xfId="20879" xr:uid="{598CC804-4506-4611-B48B-220E78D479BE}"/>
    <cellStyle name="40% - Accent5 4 4 5" xfId="20880" xr:uid="{2AC4C6CC-895A-428B-B7BB-478AD3F72F59}"/>
    <cellStyle name="40% - Accent5 4 4 5 2" xfId="20881" xr:uid="{E365315B-1BD1-4ACF-9B5A-A5F1E12F270F}"/>
    <cellStyle name="40% - Accent5 4 4 5 2 2" xfId="20882" xr:uid="{8F95D00E-5696-4C5A-AFF6-B607FB6F66CA}"/>
    <cellStyle name="40% - Accent5 4 4 5 3" xfId="20883" xr:uid="{6197F86F-66FF-4E8A-9A28-52F2BA5B266F}"/>
    <cellStyle name="40% - Accent5 4 4 6" xfId="20884" xr:uid="{556AA31C-9488-490D-9BA3-A981B4E78711}"/>
    <cellStyle name="40% - Accent5 4 4 6 2" xfId="20885" xr:uid="{9248929E-5A66-4D5B-9B2F-B8520DFFD6ED}"/>
    <cellStyle name="40% - Accent5 4 4 7" xfId="20886" xr:uid="{6690AB89-F208-41DE-8AC9-EB2F02D8E081}"/>
    <cellStyle name="40% - Accent5 4 5" xfId="20887" xr:uid="{8C1F0D20-EDAB-4361-9A8C-1F1C08F8674D}"/>
    <cellStyle name="40% - Accent5 4 5 2" xfId="20888" xr:uid="{79AEBF3E-72E5-45E6-87B1-231964799F53}"/>
    <cellStyle name="40% - Accent5 4 5 2 2" xfId="20889" xr:uid="{8D035E3B-C6CB-44C6-AE59-C4F0015BE6BB}"/>
    <cellStyle name="40% - Accent5 4 5 2 2 2" xfId="20890" xr:uid="{E2864ED6-2777-4408-AB87-E6779C8897ED}"/>
    <cellStyle name="40% - Accent5 4 5 2 2 2 2" xfId="20891" xr:uid="{76624AD7-BD4B-4313-8E5C-06D01A8FA8B3}"/>
    <cellStyle name="40% - Accent5 4 5 2 2 3" xfId="20892" xr:uid="{0DBBD4D1-C9B2-4B88-A60C-E975060E8AB7}"/>
    <cellStyle name="40% - Accent5 4 5 2 3" xfId="20893" xr:uid="{AF21F2C8-77B5-477B-BCBF-B8CB412D81A7}"/>
    <cellStyle name="40% - Accent5 4 5 2 3 2" xfId="20894" xr:uid="{27D8959D-49C8-4845-BA14-C5F5280CE64F}"/>
    <cellStyle name="40% - Accent5 4 5 2 3 2 2" xfId="20895" xr:uid="{D4BEC4FB-6F93-4FED-A317-4DD0617C8A35}"/>
    <cellStyle name="40% - Accent5 4 5 2 3 3" xfId="20896" xr:uid="{1DE2E6E9-4D90-41C4-9A98-BD9C2AAB9807}"/>
    <cellStyle name="40% - Accent5 4 5 2 4" xfId="20897" xr:uid="{627735E8-9D86-4BDE-9E30-837E1A45F33D}"/>
    <cellStyle name="40% - Accent5 4 5 2 4 2" xfId="20898" xr:uid="{8D2001C5-C92D-4AFC-B9BC-D731C389F0EE}"/>
    <cellStyle name="40% - Accent5 4 5 2 4 2 2" xfId="20899" xr:uid="{AB6B1020-3F74-41E7-B7FB-EFA986D7A0BE}"/>
    <cellStyle name="40% - Accent5 4 5 2 4 3" xfId="20900" xr:uid="{3A9A5FB6-2724-4EEE-8C9B-58741B8FAD71}"/>
    <cellStyle name="40% - Accent5 4 5 2 5" xfId="20901" xr:uid="{02E343B1-90C3-4710-ADF9-FDF7D8AC5889}"/>
    <cellStyle name="40% - Accent5 4 5 2 5 2" xfId="20902" xr:uid="{160BCDFC-3194-4BD8-B276-A2739982CA3B}"/>
    <cellStyle name="40% - Accent5 4 5 2 6" xfId="20903" xr:uid="{CE053DF1-D3FE-4F76-A798-0A34D62402DE}"/>
    <cellStyle name="40% - Accent5 4 5 3" xfId="20904" xr:uid="{6924D221-D72B-4334-90F0-5E8D582453D8}"/>
    <cellStyle name="40% - Accent5 4 5 3 2" xfId="20905" xr:uid="{E2F01A9C-86B3-4B3E-AA8E-90939A906533}"/>
    <cellStyle name="40% - Accent5 4 5 3 2 2" xfId="20906" xr:uid="{B68AE69B-AAA8-4D8F-9167-F2CD8AA89C8C}"/>
    <cellStyle name="40% - Accent5 4 5 3 3" xfId="20907" xr:uid="{B9E6EDDC-FB56-45E6-BFFC-C12EBD2FEF92}"/>
    <cellStyle name="40% - Accent5 4 5 4" xfId="20908" xr:uid="{61C8C180-DAF1-413F-8E48-7D61089E5D28}"/>
    <cellStyle name="40% - Accent5 4 5 4 2" xfId="20909" xr:uid="{EF4E7317-4207-4F1C-8BCE-16A09B6672F9}"/>
    <cellStyle name="40% - Accent5 4 5 4 2 2" xfId="20910" xr:uid="{4DD7618E-EBE1-4800-B91B-3F06F91D6DAF}"/>
    <cellStyle name="40% - Accent5 4 5 4 3" xfId="20911" xr:uid="{E2033B9A-1E4B-4895-80CD-0AFF35AE2F15}"/>
    <cellStyle name="40% - Accent5 4 5 5" xfId="20912" xr:uid="{DBB80C48-9D98-4BDE-B72A-AD44CD9303CE}"/>
    <cellStyle name="40% - Accent5 4 5 5 2" xfId="20913" xr:uid="{4D38D9BA-D56D-4A4C-B619-886A52835ACC}"/>
    <cellStyle name="40% - Accent5 4 5 5 2 2" xfId="20914" xr:uid="{CA1DCEDB-B9D4-4CEC-8D0A-2FAA63A1CB02}"/>
    <cellStyle name="40% - Accent5 4 5 5 3" xfId="20915" xr:uid="{59336B47-61D2-4D46-818E-0E553B4051FA}"/>
    <cellStyle name="40% - Accent5 4 5 6" xfId="20916" xr:uid="{863242EF-9C33-4467-8E26-66F9991011E0}"/>
    <cellStyle name="40% - Accent5 4 5 6 2" xfId="20917" xr:uid="{0FCF78D8-00BE-4827-A6C0-4672CCBA224D}"/>
    <cellStyle name="40% - Accent5 4 5 7" xfId="20918" xr:uid="{20257A94-E8BC-4943-84B5-43F3B4ED9A65}"/>
    <cellStyle name="40% - Accent5 4 6" xfId="20919" xr:uid="{4C1B9240-5150-46DA-A62B-16FAF80AB85B}"/>
    <cellStyle name="40% - Accent5 4 6 2" xfId="20920" xr:uid="{164CAC51-F737-4608-A6E0-C1683106FF01}"/>
    <cellStyle name="40% - Accent5 4 6 2 2" xfId="20921" xr:uid="{01CCC7ED-7249-4DA2-BB23-9780BBA1E592}"/>
    <cellStyle name="40% - Accent5 4 6 2 2 2" xfId="20922" xr:uid="{F3640009-59D2-4462-8E48-149597363D91}"/>
    <cellStyle name="40% - Accent5 4 6 2 3" xfId="20923" xr:uid="{B8DD1FC3-3F18-4F35-AAEE-4E668D73320A}"/>
    <cellStyle name="40% - Accent5 4 6 3" xfId="20924" xr:uid="{B2C0E195-9A32-4EA5-9142-DF81A9751878}"/>
    <cellStyle name="40% - Accent5 4 6 3 2" xfId="20925" xr:uid="{034BBF00-B31B-45A9-8474-CDBE9DBF8477}"/>
    <cellStyle name="40% - Accent5 4 6 3 2 2" xfId="20926" xr:uid="{FBF8DA3F-D697-4D3F-B066-0C4E86CD853B}"/>
    <cellStyle name="40% - Accent5 4 6 3 3" xfId="20927" xr:uid="{7B54C39C-9BF7-46E0-9CEB-8E0ED52F75F7}"/>
    <cellStyle name="40% - Accent5 4 6 4" xfId="20928" xr:uid="{1F0AF518-7AA1-4A1D-AF45-9862BE93B37D}"/>
    <cellStyle name="40% - Accent5 4 6 4 2" xfId="20929" xr:uid="{C5943E0B-8488-4460-B765-06A0DF7B2DD6}"/>
    <cellStyle name="40% - Accent5 4 6 4 2 2" xfId="20930" xr:uid="{4C9E610C-9825-49C0-99BA-4289AE52C35F}"/>
    <cellStyle name="40% - Accent5 4 6 4 3" xfId="20931" xr:uid="{57E640B7-0C73-4E2F-93DD-E21DFB437D16}"/>
    <cellStyle name="40% - Accent5 4 6 5" xfId="20932" xr:uid="{2AB415E5-7DB2-4CCD-9E12-BB3B93690A4A}"/>
    <cellStyle name="40% - Accent5 4 6 5 2" xfId="20933" xr:uid="{80E5F95F-9E01-4C31-AE25-08A270C4D4F1}"/>
    <cellStyle name="40% - Accent5 4 6 6" xfId="20934" xr:uid="{6D595CB3-D59B-40AB-9FED-26815C26EDC9}"/>
    <cellStyle name="40% - Accent5 4 7" xfId="20935" xr:uid="{371702F2-3395-4AF0-B9B2-2365C6A8C864}"/>
    <cellStyle name="40% - Accent5 4 7 2" xfId="20936" xr:uid="{2054690B-D7CC-4E9D-839A-CABD43D19FA0}"/>
    <cellStyle name="40% - Accent5 4 7 2 2" xfId="20937" xr:uid="{24937BC9-917F-42FF-B6F2-1711EAD3D42C}"/>
    <cellStyle name="40% - Accent5 4 7 2 2 2" xfId="20938" xr:uid="{47AFA066-AB23-4314-96BE-CA6AB8D4EEFB}"/>
    <cellStyle name="40% - Accent5 4 7 2 3" xfId="20939" xr:uid="{055A088F-93B8-4EBC-923A-AAA102A27044}"/>
    <cellStyle name="40% - Accent5 4 7 3" xfId="20940" xr:uid="{044285B6-1012-454C-9F9F-AB301A8297A6}"/>
    <cellStyle name="40% - Accent5 4 7 3 2" xfId="20941" xr:uid="{4357A9DF-F604-408C-9193-5F29755646A0}"/>
    <cellStyle name="40% - Accent5 4 7 3 2 2" xfId="20942" xr:uid="{CF311F71-BF2F-4586-9344-C41CBC4E8363}"/>
    <cellStyle name="40% - Accent5 4 7 3 3" xfId="20943" xr:uid="{FD57D750-B2E9-4CBC-93B5-24861741DF84}"/>
    <cellStyle name="40% - Accent5 4 7 4" xfId="20944" xr:uid="{CEAB9903-5F7A-4D81-B893-9270447CCDC9}"/>
    <cellStyle name="40% - Accent5 4 7 4 2" xfId="20945" xr:uid="{0B7AFAEA-85A4-4685-BAEB-DEDAED550008}"/>
    <cellStyle name="40% - Accent5 4 7 4 2 2" xfId="20946" xr:uid="{4367E18F-4DB3-4A69-9055-128A1FB67146}"/>
    <cellStyle name="40% - Accent5 4 7 4 3" xfId="20947" xr:uid="{ECFA8CDA-E280-455D-AD23-DE56FB6FDBEE}"/>
    <cellStyle name="40% - Accent5 4 7 5" xfId="20948" xr:uid="{F13DC5B4-B5A2-4145-A667-924766D8D9D1}"/>
    <cellStyle name="40% - Accent5 4 7 5 2" xfId="20949" xr:uid="{97CBF9F7-21F7-449D-867C-061DDA3E8A33}"/>
    <cellStyle name="40% - Accent5 4 7 6" xfId="20950" xr:uid="{A96F3CC5-8932-4F5A-B109-F68F04C9D68F}"/>
    <cellStyle name="40% - Accent5 4 8" xfId="20951" xr:uid="{4C6FFFC2-F689-4CFA-9EFF-AD1D4E48A39B}"/>
    <cellStyle name="40% - Accent5 4 8 2" xfId="20952" xr:uid="{4DFC518A-8172-4D60-B4CE-B8C5C8613C83}"/>
    <cellStyle name="40% - Accent5 4 8 2 2" xfId="20953" xr:uid="{8B80B399-E687-43C3-951D-387DD39EA231}"/>
    <cellStyle name="40% - Accent5 4 8 2 2 2" xfId="20954" xr:uid="{3A9B91B9-2A39-48C7-8026-B413A16A8425}"/>
    <cellStyle name="40% - Accent5 4 8 2 3" xfId="20955" xr:uid="{03E2A812-0049-429A-9295-147EFBB79C1C}"/>
    <cellStyle name="40% - Accent5 4 8 3" xfId="20956" xr:uid="{4A31B715-C4F8-456E-A1B5-C1F20E57ADEB}"/>
    <cellStyle name="40% - Accent5 4 8 3 2" xfId="20957" xr:uid="{5EF915A3-BEBE-498F-9BC1-9AE9A7B38B75}"/>
    <cellStyle name="40% - Accent5 4 8 3 2 2" xfId="20958" xr:uid="{8E352399-7AFB-43A6-8043-FDAB8C346040}"/>
    <cellStyle name="40% - Accent5 4 8 3 3" xfId="20959" xr:uid="{CA123E58-A3FA-409B-B9F2-B6CEACCD7BD1}"/>
    <cellStyle name="40% - Accent5 4 8 4" xfId="20960" xr:uid="{08889AE7-37A0-43B0-91A8-42B7ED48F591}"/>
    <cellStyle name="40% - Accent5 4 8 4 2" xfId="20961" xr:uid="{1EC448B2-FB74-497C-8014-2AA97D31D461}"/>
    <cellStyle name="40% - Accent5 4 8 4 2 2" xfId="20962" xr:uid="{FF4E5F04-E830-4C9A-AFBE-F5ECB67117C2}"/>
    <cellStyle name="40% - Accent5 4 8 4 3" xfId="20963" xr:uid="{3A379675-5EDB-40A9-B1CF-94D71C6E16CA}"/>
    <cellStyle name="40% - Accent5 4 8 5" xfId="20964" xr:uid="{2E85981F-DDE4-4B9A-A18A-29ABE1C14FF5}"/>
    <cellStyle name="40% - Accent5 4 8 5 2" xfId="20965" xr:uid="{20C66BBE-BD36-44E5-9AE2-7A05AD5C3429}"/>
    <cellStyle name="40% - Accent5 4 8 6" xfId="20966" xr:uid="{DDDE7000-4EB7-4F64-980E-81BD1A40D83C}"/>
    <cellStyle name="40% - Accent5 4 9" xfId="20967" xr:uid="{2126A262-926D-4494-B300-902C0DADDF2D}"/>
    <cellStyle name="40% - Accent5 4 9 2" xfId="20968" xr:uid="{31AB4932-97A9-43E3-BE45-57FD8E41A875}"/>
    <cellStyle name="40% - Accent5 4 9 2 2" xfId="20969" xr:uid="{42259437-9C54-4053-BE74-E2340703AB66}"/>
    <cellStyle name="40% - Accent5 4 9 2 2 2" xfId="20970" xr:uid="{6CF7CAF8-5879-4AB5-8DB6-1535D6E7BED0}"/>
    <cellStyle name="40% - Accent5 4 9 2 3" xfId="20971" xr:uid="{4AD83651-3CA1-4A1D-91CE-A288B24CD4A8}"/>
    <cellStyle name="40% - Accent5 4 9 3" xfId="20972" xr:uid="{F3EBAD22-09B8-43CC-B80F-E217B0496C61}"/>
    <cellStyle name="40% - Accent5 4 9 3 2" xfId="20973" xr:uid="{1A3BD96E-3FF2-4EBF-8429-65DDCD59E262}"/>
    <cellStyle name="40% - Accent5 4 9 3 2 2" xfId="20974" xr:uid="{E732027C-BA94-4189-80F1-175D50BEE1EA}"/>
    <cellStyle name="40% - Accent5 4 9 3 3" xfId="20975" xr:uid="{9616177F-3794-4540-934B-7C9BBA7D419C}"/>
    <cellStyle name="40% - Accent5 4 9 4" xfId="20976" xr:uid="{C1BF421F-7261-4D5E-9630-3C77DD83A781}"/>
    <cellStyle name="40% - Accent5 4 9 4 2" xfId="20977" xr:uid="{52DE7A65-241D-47F8-9888-92A41471327B}"/>
    <cellStyle name="40% - Accent5 4 9 4 2 2" xfId="20978" xr:uid="{DF05FAAC-CBFA-4382-AE75-B3AD1B97537F}"/>
    <cellStyle name="40% - Accent5 4 9 4 3" xfId="20979" xr:uid="{CE2E77C8-F7D9-422C-BAB2-D8F3F6220E8A}"/>
    <cellStyle name="40% - Accent5 4 9 5" xfId="20980" xr:uid="{0E91C9F4-13FF-40DC-9067-CE4E36605AFD}"/>
    <cellStyle name="40% - Accent5 4 9 5 2" xfId="20981" xr:uid="{F4F9C097-7E05-4552-991F-5D2AC96BBDB2}"/>
    <cellStyle name="40% - Accent5 4 9 6" xfId="20982" xr:uid="{BF66248D-7714-4E76-AC01-D802907E307D}"/>
    <cellStyle name="40% - Accent5 5" xfId="20983" xr:uid="{514EF1AD-FA1B-4757-84F9-0FE2E761A2A2}"/>
    <cellStyle name="40% - Accent5 5 10" xfId="20984" xr:uid="{C5C67FB2-ACDE-4DE5-BDC9-203106F9543C}"/>
    <cellStyle name="40% - Accent5 5 10 2" xfId="20985" xr:uid="{D729FF74-A6F2-4450-B88A-74EAD105F287}"/>
    <cellStyle name="40% - Accent5 5 10 2 2" xfId="20986" xr:uid="{88536DEB-77C0-4E4D-9337-B17B22B30566}"/>
    <cellStyle name="40% - Accent5 5 10 2 2 2" xfId="20987" xr:uid="{F8E3B9AF-6007-458A-B81D-49964C94D481}"/>
    <cellStyle name="40% - Accent5 5 10 2 3" xfId="20988" xr:uid="{E0D7C9BE-D11A-4AC9-A08E-8D9CD161E5B8}"/>
    <cellStyle name="40% - Accent5 5 10 3" xfId="20989" xr:uid="{6B1BDF6E-9C3E-4145-8F79-1EDF783FC00C}"/>
    <cellStyle name="40% - Accent5 5 10 3 2" xfId="20990" xr:uid="{75FAF669-9A50-4A1D-AEC4-2EBC837D52B6}"/>
    <cellStyle name="40% - Accent5 5 10 3 2 2" xfId="20991" xr:uid="{BE5B0342-4AA7-496C-99AA-E929ED955FD0}"/>
    <cellStyle name="40% - Accent5 5 10 3 3" xfId="20992" xr:uid="{75D59D88-93F3-4F59-9CA3-79A1C4E4A18A}"/>
    <cellStyle name="40% - Accent5 5 10 4" xfId="20993" xr:uid="{9C02E10B-75B5-4715-8B1C-1E6BF592656D}"/>
    <cellStyle name="40% - Accent5 5 10 4 2" xfId="20994" xr:uid="{AFC75718-947A-4925-B9A4-64E9C6CCCC0D}"/>
    <cellStyle name="40% - Accent5 5 10 4 2 2" xfId="20995" xr:uid="{739254DC-C580-4EBF-80A8-16D17E2B2B62}"/>
    <cellStyle name="40% - Accent5 5 10 4 3" xfId="20996" xr:uid="{8A2DA434-CB7C-4D54-8F3C-FE367BC2FC45}"/>
    <cellStyle name="40% - Accent5 5 10 5" xfId="20997" xr:uid="{7EB8AB7E-D67A-4B4C-9EC3-EF68E143542F}"/>
    <cellStyle name="40% - Accent5 5 10 5 2" xfId="20998" xr:uid="{693E24CA-2805-41C3-B9CC-DDF9F846AD9A}"/>
    <cellStyle name="40% - Accent5 5 10 6" xfId="20999" xr:uid="{A536C219-6D64-451B-BB44-248CA529C8F6}"/>
    <cellStyle name="40% - Accent5 5 11" xfId="21000" xr:uid="{ED8BE629-7BF6-496D-AB16-6A8F7C7C32F6}"/>
    <cellStyle name="40% - Accent5 5 11 2" xfId="21001" xr:uid="{52AD68A5-D259-4361-82E4-7D98E490351E}"/>
    <cellStyle name="40% - Accent5 5 11 2 2" xfId="21002" xr:uid="{F8B5D259-C955-49B0-A404-8255187C75EE}"/>
    <cellStyle name="40% - Accent5 5 11 3" xfId="21003" xr:uid="{5088902D-450B-4098-8C46-1477111BAC95}"/>
    <cellStyle name="40% - Accent5 5 12" xfId="21004" xr:uid="{70D5F511-AEE4-4B4C-8B5D-5AF4627B5BB2}"/>
    <cellStyle name="40% - Accent5 5 12 2" xfId="21005" xr:uid="{3348693A-C8D3-42B8-B24D-B258663EDEF9}"/>
    <cellStyle name="40% - Accent5 5 12 2 2" xfId="21006" xr:uid="{5478EB11-8688-41AE-A87D-245FDB259A4C}"/>
    <cellStyle name="40% - Accent5 5 12 3" xfId="21007" xr:uid="{96C1C984-041A-451F-8F03-10EE0B3D32D2}"/>
    <cellStyle name="40% - Accent5 5 13" xfId="21008" xr:uid="{994B415C-9447-4F5B-9248-1102722F9465}"/>
    <cellStyle name="40% - Accent5 5 13 2" xfId="21009" xr:uid="{E8B699F6-7337-40E2-8F8A-EA5F07474DF6}"/>
    <cellStyle name="40% - Accent5 5 13 2 2" xfId="21010" xr:uid="{967A2C2E-0505-419C-BA65-58F7FF1EA9C3}"/>
    <cellStyle name="40% - Accent5 5 13 3" xfId="21011" xr:uid="{DB9DDDC4-9AB6-45FF-BBDD-352D37DC8B94}"/>
    <cellStyle name="40% - Accent5 5 14" xfId="21012" xr:uid="{85F47B96-E32C-47E3-8C38-4A69C2FABC28}"/>
    <cellStyle name="40% - Accent5 5 14 2" xfId="21013" xr:uid="{F502812F-4469-4A01-837C-5C74FD4FDC28}"/>
    <cellStyle name="40% - Accent5 5 14 2 2" xfId="21014" xr:uid="{FF5B1427-B4B7-4E52-B0A4-4E5FC12BA712}"/>
    <cellStyle name="40% - Accent5 5 14 3" xfId="21015" xr:uid="{965B51CA-10F0-4968-9CD9-8860B979736A}"/>
    <cellStyle name="40% - Accent5 5 15" xfId="21016" xr:uid="{F2B81637-25D3-4FA8-BF18-94D0005DE55A}"/>
    <cellStyle name="40% - Accent5 5 15 2" xfId="21017" xr:uid="{98766B64-4C8F-4FDD-BD68-FDB9D6F3B3EB}"/>
    <cellStyle name="40% - Accent5 5 16" xfId="21018" xr:uid="{C400B744-1557-440C-8CE4-CF49BAFD6E4C}"/>
    <cellStyle name="40% - Accent5 5 2" xfId="21019" xr:uid="{9A0D0B2A-33C8-4F83-89B4-BA1C321BAC5C}"/>
    <cellStyle name="40% - Accent5 5 2 2" xfId="21020" xr:uid="{04FC1953-2B61-411F-A50B-6F64DCED3859}"/>
    <cellStyle name="40% - Accent5 5 2 2 2" xfId="21021" xr:uid="{315717B4-C1F5-4591-A5D0-B766E97F5F6C}"/>
    <cellStyle name="40% - Accent5 5 2 2 2 2" xfId="21022" xr:uid="{5C83A6C4-31D3-4F1D-A849-A68BFCDA48A6}"/>
    <cellStyle name="40% - Accent5 5 2 2 2 2 2" xfId="21023" xr:uid="{0B6E6E64-CAAD-438A-B65F-63286F5E924C}"/>
    <cellStyle name="40% - Accent5 5 2 2 2 2 2 2" xfId="21024" xr:uid="{3232CF44-DDE1-4397-BB0B-D5A1B224383A}"/>
    <cellStyle name="40% - Accent5 5 2 2 2 2 3" xfId="21025" xr:uid="{4010B3EE-DDBB-4957-A06C-8083E6DE7979}"/>
    <cellStyle name="40% - Accent5 5 2 2 2 3" xfId="21026" xr:uid="{31ACE15C-3111-469F-8EBA-BFD083BE7F9C}"/>
    <cellStyle name="40% - Accent5 5 2 2 2 3 2" xfId="21027" xr:uid="{68F9260D-6BAD-4516-A992-7CC3E13B23D2}"/>
    <cellStyle name="40% - Accent5 5 2 2 2 3 2 2" xfId="21028" xr:uid="{BF19728A-EDB3-4962-9742-90DCC5CD0150}"/>
    <cellStyle name="40% - Accent5 5 2 2 2 3 3" xfId="21029" xr:uid="{D0944FFC-BA74-40C6-9AB2-CC2DCB1DD05C}"/>
    <cellStyle name="40% - Accent5 5 2 2 2 4" xfId="21030" xr:uid="{BAD40009-624B-40C0-B6AA-95318B768825}"/>
    <cellStyle name="40% - Accent5 5 2 2 2 4 2" xfId="21031" xr:uid="{7D5C689A-D9C6-45D7-829A-852CF06A4B84}"/>
    <cellStyle name="40% - Accent5 5 2 2 2 4 2 2" xfId="21032" xr:uid="{CBFACE8A-0676-40C5-B1D1-45B2D5BBEE12}"/>
    <cellStyle name="40% - Accent5 5 2 2 2 4 3" xfId="21033" xr:uid="{9113CA70-6E78-4109-B868-EBA1E4DEE982}"/>
    <cellStyle name="40% - Accent5 5 2 2 2 5" xfId="21034" xr:uid="{341472C6-1B9F-4C0F-88C9-950D961DDDF5}"/>
    <cellStyle name="40% - Accent5 5 2 2 2 5 2" xfId="21035" xr:uid="{891D761B-B8D8-46E2-B063-1F34AF6A243B}"/>
    <cellStyle name="40% - Accent5 5 2 2 2 6" xfId="21036" xr:uid="{74F0F710-A618-43B6-9125-C97ADE5399CF}"/>
    <cellStyle name="40% - Accent5 5 2 2 3" xfId="21037" xr:uid="{328FB66D-E19A-409D-9D8A-CA74455C498E}"/>
    <cellStyle name="40% - Accent5 5 2 2 3 2" xfId="21038" xr:uid="{7CEBE22F-2937-4B6F-AA04-7D2230736D98}"/>
    <cellStyle name="40% - Accent5 5 2 2 3 2 2" xfId="21039" xr:uid="{759BC260-2CCA-418C-A2AB-8661A1D36B2B}"/>
    <cellStyle name="40% - Accent5 5 2 2 3 3" xfId="21040" xr:uid="{258DA9F3-638B-490B-8994-F7F90925B2F9}"/>
    <cellStyle name="40% - Accent5 5 2 2 4" xfId="21041" xr:uid="{A2509F66-F509-46AE-A0E0-FF56E1191C35}"/>
    <cellStyle name="40% - Accent5 5 2 2 4 2" xfId="21042" xr:uid="{B0F15C8D-5176-45E2-B010-99DE98EB7745}"/>
    <cellStyle name="40% - Accent5 5 2 2 4 2 2" xfId="21043" xr:uid="{F38F2FC2-32A1-4482-8836-67BD15E1D3A3}"/>
    <cellStyle name="40% - Accent5 5 2 2 4 3" xfId="21044" xr:uid="{9475E932-DAE2-4015-B34D-25C97368180B}"/>
    <cellStyle name="40% - Accent5 5 2 2 5" xfId="21045" xr:uid="{8E3E0B5B-8290-4400-8EB7-D57F1F0EF705}"/>
    <cellStyle name="40% - Accent5 5 2 2 5 2" xfId="21046" xr:uid="{7F4D2C60-A974-4F51-B151-16E29ECC07D4}"/>
    <cellStyle name="40% - Accent5 5 2 2 5 2 2" xfId="21047" xr:uid="{DB82B1E5-7D1A-4105-91D7-DF429FB9AE5E}"/>
    <cellStyle name="40% - Accent5 5 2 2 5 3" xfId="21048" xr:uid="{BAC67E4E-ADC9-4AA0-B79A-F9BE5DEEA021}"/>
    <cellStyle name="40% - Accent5 5 2 2 6" xfId="21049" xr:uid="{261A34B1-28E0-48CC-9DD3-C6C3C38EAADD}"/>
    <cellStyle name="40% - Accent5 5 2 2 6 2" xfId="21050" xr:uid="{DCCA46F5-A961-4480-8974-57580D6DA7F5}"/>
    <cellStyle name="40% - Accent5 5 2 2 7" xfId="21051" xr:uid="{2F735BF8-AD4B-4AC8-8D99-6F9639538236}"/>
    <cellStyle name="40% - Accent5 5 2 3" xfId="21052" xr:uid="{0763122D-7DD5-444E-93A5-E50CCDD3FD1D}"/>
    <cellStyle name="40% - Accent5 5 2 3 2" xfId="21053" xr:uid="{A8DF7481-681D-4F60-9404-1360B56DCF3C}"/>
    <cellStyle name="40% - Accent5 5 2 3 2 2" xfId="21054" xr:uid="{CD6734E9-E474-42A4-BEAB-F4A6083AE49E}"/>
    <cellStyle name="40% - Accent5 5 2 3 2 2 2" xfId="21055" xr:uid="{BC90C271-3F61-4918-82DD-01A274043A7B}"/>
    <cellStyle name="40% - Accent5 5 2 3 2 3" xfId="21056" xr:uid="{A1F45C79-9ED4-45A2-ADC6-65F751D4042F}"/>
    <cellStyle name="40% - Accent5 5 2 3 3" xfId="21057" xr:uid="{9346EC86-21A2-4C81-A63C-A67B62206089}"/>
    <cellStyle name="40% - Accent5 5 2 3 3 2" xfId="21058" xr:uid="{95C9D25A-9645-48D2-94C3-955AE0E45991}"/>
    <cellStyle name="40% - Accent5 5 2 3 3 2 2" xfId="21059" xr:uid="{E4FF3641-E5B3-497E-BD4B-A3F724E492C4}"/>
    <cellStyle name="40% - Accent5 5 2 3 3 3" xfId="21060" xr:uid="{4EE08E0B-C393-4552-B175-1B1050AEFDD6}"/>
    <cellStyle name="40% - Accent5 5 2 3 4" xfId="21061" xr:uid="{EBF68234-9473-46DC-9B65-CFDECF0DC450}"/>
    <cellStyle name="40% - Accent5 5 2 3 4 2" xfId="21062" xr:uid="{04030F76-7864-483B-B134-C02A60B614A9}"/>
    <cellStyle name="40% - Accent5 5 2 3 4 2 2" xfId="21063" xr:uid="{DFF31367-2DCF-48C1-8A46-7F2A482BA2AE}"/>
    <cellStyle name="40% - Accent5 5 2 3 4 3" xfId="21064" xr:uid="{ED33D910-0B45-4EBB-8316-97FF23605AE6}"/>
    <cellStyle name="40% - Accent5 5 2 3 5" xfId="21065" xr:uid="{2388E8EA-334D-4B7B-BB36-BDE128BFE51A}"/>
    <cellStyle name="40% - Accent5 5 2 3 5 2" xfId="21066" xr:uid="{B76896E9-F66C-4C9B-9C5D-E0085823D920}"/>
    <cellStyle name="40% - Accent5 5 2 3 6" xfId="21067" xr:uid="{430F464E-B230-4A18-93B9-0529B2105936}"/>
    <cellStyle name="40% - Accent5 5 2 4" xfId="21068" xr:uid="{955BBFEE-DD87-4A7B-BFF4-B9A20767C891}"/>
    <cellStyle name="40% - Accent5 5 2 4 2" xfId="21069" xr:uid="{88F57EFF-16DB-481A-9A51-693654E64E17}"/>
    <cellStyle name="40% - Accent5 5 2 4 2 2" xfId="21070" xr:uid="{8EE93954-29F1-43AE-975C-2E8525A0D8D2}"/>
    <cellStyle name="40% - Accent5 5 2 4 3" xfId="21071" xr:uid="{04BE994F-70D8-4542-AC8C-3033E0D8FED1}"/>
    <cellStyle name="40% - Accent5 5 2 5" xfId="21072" xr:uid="{D0AFE4A2-6D77-4D3A-B89A-9A71F3317351}"/>
    <cellStyle name="40% - Accent5 5 2 5 2" xfId="21073" xr:uid="{2DE33CE4-3CDE-4CE1-93AB-96D8BC2055EE}"/>
    <cellStyle name="40% - Accent5 5 2 5 2 2" xfId="21074" xr:uid="{5189D1D1-3EDF-4C4E-B290-3EF39130F5B1}"/>
    <cellStyle name="40% - Accent5 5 2 5 3" xfId="21075" xr:uid="{53D04C4A-F44A-4716-BB03-F3C7C43BA3A1}"/>
    <cellStyle name="40% - Accent5 5 2 6" xfId="21076" xr:uid="{B7D97767-59C7-476B-AE78-6AB44194791D}"/>
    <cellStyle name="40% - Accent5 5 2 6 2" xfId="21077" xr:uid="{CB56679B-6484-41E0-9820-6C728B517CBD}"/>
    <cellStyle name="40% - Accent5 5 2 6 2 2" xfId="21078" xr:uid="{64910CDD-19EE-4A00-9385-DB9111A6809A}"/>
    <cellStyle name="40% - Accent5 5 2 6 3" xfId="21079" xr:uid="{C9D615A4-FA92-40BB-BD81-5268FB8BF1DE}"/>
    <cellStyle name="40% - Accent5 5 2 7" xfId="21080" xr:uid="{F23CEEF5-7B3B-47E9-9CBE-AC2B7F1D96CE}"/>
    <cellStyle name="40% - Accent5 5 2 7 2" xfId="21081" xr:uid="{19226CCA-03DD-49CF-A904-04DE88F0288A}"/>
    <cellStyle name="40% - Accent5 5 2 8" xfId="21082" xr:uid="{7312A24E-757E-4EDF-BEAC-7FCF77D8E674}"/>
    <cellStyle name="40% - Accent5 5 3" xfId="21083" xr:uid="{57BEA097-C948-435D-A6C2-7B986A479EA9}"/>
    <cellStyle name="40% - Accent5 5 3 2" xfId="21084" xr:uid="{73771209-21B8-4C77-A97E-5D862B2E6F36}"/>
    <cellStyle name="40% - Accent5 5 3 2 2" xfId="21085" xr:uid="{37CD1C9D-E9D6-470E-BE89-C1EE58CA4D2E}"/>
    <cellStyle name="40% - Accent5 5 3 2 2 2" xfId="21086" xr:uid="{5BE2655D-5A69-4015-8CF5-E8C853746C15}"/>
    <cellStyle name="40% - Accent5 5 3 2 2 2 2" xfId="21087" xr:uid="{BB20DC7C-32DD-4F1C-BD8B-7D85AF250AB7}"/>
    <cellStyle name="40% - Accent5 5 3 2 2 2 2 2" xfId="21088" xr:uid="{76D1B257-D3D5-45EF-A821-9524280E21D5}"/>
    <cellStyle name="40% - Accent5 5 3 2 2 2 3" xfId="21089" xr:uid="{193DD22B-EB67-453F-A011-017417262369}"/>
    <cellStyle name="40% - Accent5 5 3 2 2 3" xfId="21090" xr:uid="{012A15FD-2D43-42C8-869C-363704074728}"/>
    <cellStyle name="40% - Accent5 5 3 2 2 3 2" xfId="21091" xr:uid="{A62147C7-2D44-458D-A211-DF855E64D878}"/>
    <cellStyle name="40% - Accent5 5 3 2 2 3 2 2" xfId="21092" xr:uid="{F658E1EC-64FA-4A0F-A06D-134EADE82E76}"/>
    <cellStyle name="40% - Accent5 5 3 2 2 3 3" xfId="21093" xr:uid="{97921B13-C630-411B-844F-AA63F0DF24C2}"/>
    <cellStyle name="40% - Accent5 5 3 2 2 4" xfId="21094" xr:uid="{B9578680-51AA-4E42-89D1-C11874198487}"/>
    <cellStyle name="40% - Accent5 5 3 2 2 4 2" xfId="21095" xr:uid="{E02771D3-EE10-447A-8B9C-FAE012552702}"/>
    <cellStyle name="40% - Accent5 5 3 2 2 4 2 2" xfId="21096" xr:uid="{71CBB125-9478-4918-B284-B840BA06B536}"/>
    <cellStyle name="40% - Accent5 5 3 2 2 4 3" xfId="21097" xr:uid="{050DA18D-FC72-4C0E-BFB7-814198A598F7}"/>
    <cellStyle name="40% - Accent5 5 3 2 2 5" xfId="21098" xr:uid="{3E8277B3-F340-447A-84A5-4E2B86434AAD}"/>
    <cellStyle name="40% - Accent5 5 3 2 2 5 2" xfId="21099" xr:uid="{F709A7ED-F332-48BB-998F-E206943D919C}"/>
    <cellStyle name="40% - Accent5 5 3 2 2 6" xfId="21100" xr:uid="{F62E9FBF-BF82-4903-9E9F-A4460DB71DE6}"/>
    <cellStyle name="40% - Accent5 5 3 2 3" xfId="21101" xr:uid="{61299DFA-A471-4FCC-980E-7B9E6217306D}"/>
    <cellStyle name="40% - Accent5 5 3 2 3 2" xfId="21102" xr:uid="{64B4D42F-BBBC-49CB-999E-DD73CB3B6AF1}"/>
    <cellStyle name="40% - Accent5 5 3 2 3 2 2" xfId="21103" xr:uid="{29D3DBAD-7EC8-4AA0-8283-D6CCBB27A04F}"/>
    <cellStyle name="40% - Accent5 5 3 2 3 3" xfId="21104" xr:uid="{31C10873-F88C-4343-A69D-51CED8F335A4}"/>
    <cellStyle name="40% - Accent5 5 3 2 4" xfId="21105" xr:uid="{3F7F1A22-7E8B-40C4-B3DF-D74EF3197FCF}"/>
    <cellStyle name="40% - Accent5 5 3 2 4 2" xfId="21106" xr:uid="{7A4D6B40-E3E5-44CD-8AE5-7A85E9AF347B}"/>
    <cellStyle name="40% - Accent5 5 3 2 4 2 2" xfId="21107" xr:uid="{E9B220CC-8C86-47E2-9A58-5E7E5DED725C}"/>
    <cellStyle name="40% - Accent5 5 3 2 4 3" xfId="21108" xr:uid="{D53EA3E8-D4EE-477D-BD5C-CFE357FF6A4F}"/>
    <cellStyle name="40% - Accent5 5 3 2 5" xfId="21109" xr:uid="{ED103A3B-BBB4-4589-9978-974CEADC3A66}"/>
    <cellStyle name="40% - Accent5 5 3 2 5 2" xfId="21110" xr:uid="{022F5646-F179-4A53-9512-143656E9C98E}"/>
    <cellStyle name="40% - Accent5 5 3 2 5 2 2" xfId="21111" xr:uid="{D596136A-CDC6-47A9-950B-63739C7F02DC}"/>
    <cellStyle name="40% - Accent5 5 3 2 5 3" xfId="21112" xr:uid="{0E35C367-AC04-442D-9B3C-58B82E7CE9FC}"/>
    <cellStyle name="40% - Accent5 5 3 2 6" xfId="21113" xr:uid="{4A4BA672-FF7F-4A94-B946-25017139295A}"/>
    <cellStyle name="40% - Accent5 5 3 2 6 2" xfId="21114" xr:uid="{24A43848-5736-41EE-A178-820E5BC7F3A8}"/>
    <cellStyle name="40% - Accent5 5 3 2 7" xfId="21115" xr:uid="{F64B9242-37E4-46AE-80B1-D8089E09496B}"/>
    <cellStyle name="40% - Accent5 5 3 3" xfId="21116" xr:uid="{36E81E38-65EB-4E46-840E-AE7D916ECCB8}"/>
    <cellStyle name="40% - Accent5 5 3 3 2" xfId="21117" xr:uid="{A120A297-E8BC-4267-BFD3-B9574FC2654C}"/>
    <cellStyle name="40% - Accent5 5 3 3 2 2" xfId="21118" xr:uid="{07E30D3A-9430-4815-ACD0-9EEBB0D1A7B2}"/>
    <cellStyle name="40% - Accent5 5 3 3 2 2 2" xfId="21119" xr:uid="{81C65F7F-55B5-4B70-9242-C7CF4E2420E6}"/>
    <cellStyle name="40% - Accent5 5 3 3 2 3" xfId="21120" xr:uid="{222C6997-EE3F-4305-B21E-D0EB9703A69D}"/>
    <cellStyle name="40% - Accent5 5 3 3 3" xfId="21121" xr:uid="{94BE4CA5-3454-49CF-BF80-3D9CA3CC855C}"/>
    <cellStyle name="40% - Accent5 5 3 3 3 2" xfId="21122" xr:uid="{F497342E-4413-4BC8-AA55-3B834D5D730A}"/>
    <cellStyle name="40% - Accent5 5 3 3 3 2 2" xfId="21123" xr:uid="{E7A57D44-C8D2-430A-8D27-868A4BAB6F8B}"/>
    <cellStyle name="40% - Accent5 5 3 3 3 3" xfId="21124" xr:uid="{9A6139D5-CB74-4663-8DD2-66756CC7E76F}"/>
    <cellStyle name="40% - Accent5 5 3 3 4" xfId="21125" xr:uid="{FE06F599-FD48-4D94-80DF-63E82DC2D950}"/>
    <cellStyle name="40% - Accent5 5 3 3 4 2" xfId="21126" xr:uid="{8123068D-110F-42F2-920B-C657E79AB1C3}"/>
    <cellStyle name="40% - Accent5 5 3 3 4 2 2" xfId="21127" xr:uid="{EEAA5805-7E01-41CD-89F7-C873663C464D}"/>
    <cellStyle name="40% - Accent5 5 3 3 4 3" xfId="21128" xr:uid="{0756C07B-FE96-4055-ACAF-461F1B25F5A3}"/>
    <cellStyle name="40% - Accent5 5 3 3 5" xfId="21129" xr:uid="{C5FB1650-87D5-4556-AAA1-921C6906728B}"/>
    <cellStyle name="40% - Accent5 5 3 3 5 2" xfId="21130" xr:uid="{575D811D-C60D-4519-A1A1-84268FC2D1AD}"/>
    <cellStyle name="40% - Accent5 5 3 3 6" xfId="21131" xr:uid="{884E5160-FB27-43F6-BDE9-D00DAC7CC9AE}"/>
    <cellStyle name="40% - Accent5 5 3 4" xfId="21132" xr:uid="{0B266820-89EA-413C-AE60-287D58E60E60}"/>
    <cellStyle name="40% - Accent5 5 3 4 2" xfId="21133" xr:uid="{71797A87-8DE3-4DAE-9EAE-9139AC367F16}"/>
    <cellStyle name="40% - Accent5 5 3 4 2 2" xfId="21134" xr:uid="{6004E47C-C2E7-4CCD-AD45-AF7E08DCF99B}"/>
    <cellStyle name="40% - Accent5 5 3 4 3" xfId="21135" xr:uid="{0046B38C-E4D7-4C6B-9BE1-D789E55D248E}"/>
    <cellStyle name="40% - Accent5 5 3 5" xfId="21136" xr:uid="{E9345ACD-E4DF-431D-9E4C-5B5818F4567D}"/>
    <cellStyle name="40% - Accent5 5 3 5 2" xfId="21137" xr:uid="{7BCEAF67-B8A8-4B85-872C-4B104A206247}"/>
    <cellStyle name="40% - Accent5 5 3 5 2 2" xfId="21138" xr:uid="{40E59FD3-CAF1-4EF3-B242-7CE6134D456B}"/>
    <cellStyle name="40% - Accent5 5 3 5 3" xfId="21139" xr:uid="{0C52A3D1-7809-4F7A-A499-33D8439FB108}"/>
    <cellStyle name="40% - Accent5 5 3 6" xfId="21140" xr:uid="{082CCD31-5100-4A69-8906-FD609FEDE30C}"/>
    <cellStyle name="40% - Accent5 5 3 6 2" xfId="21141" xr:uid="{246DB31C-62B5-4983-86B1-729DF037580D}"/>
    <cellStyle name="40% - Accent5 5 3 6 2 2" xfId="21142" xr:uid="{17621D03-BD0C-4C65-8FBA-1519FFAF46E0}"/>
    <cellStyle name="40% - Accent5 5 3 6 3" xfId="21143" xr:uid="{5E1D262E-7EA2-465E-AC6B-9F575D49A530}"/>
    <cellStyle name="40% - Accent5 5 3 7" xfId="21144" xr:uid="{448332AA-F50C-48D5-9095-E3BBA18F98A3}"/>
    <cellStyle name="40% - Accent5 5 3 7 2" xfId="21145" xr:uid="{CE3A5166-8D26-424A-8849-009601CA8AEB}"/>
    <cellStyle name="40% - Accent5 5 3 8" xfId="21146" xr:uid="{9B2030A0-204D-4AF8-86B8-34B6C5D21E2E}"/>
    <cellStyle name="40% - Accent5 5 4" xfId="21147" xr:uid="{C1FC1A30-9A7E-41C8-83E8-8C278F0A50D8}"/>
    <cellStyle name="40% - Accent5 5 4 2" xfId="21148" xr:uid="{549C1CD6-C8F6-453F-9174-F84D41105483}"/>
    <cellStyle name="40% - Accent5 5 4 2 2" xfId="21149" xr:uid="{2811CF08-E36A-48FE-93C1-BB042EE7DEFF}"/>
    <cellStyle name="40% - Accent5 5 4 2 2 2" xfId="21150" xr:uid="{47F536A7-9821-4788-A7AE-174823E1F623}"/>
    <cellStyle name="40% - Accent5 5 4 2 2 2 2" xfId="21151" xr:uid="{F506DA24-D5D5-45A0-BF45-0E1FBDA31A41}"/>
    <cellStyle name="40% - Accent5 5 4 2 2 3" xfId="21152" xr:uid="{C0230FD2-47D1-436B-B956-37EC21E23CC4}"/>
    <cellStyle name="40% - Accent5 5 4 2 3" xfId="21153" xr:uid="{418F2253-2C82-44A2-9B9D-507981E890C1}"/>
    <cellStyle name="40% - Accent5 5 4 2 3 2" xfId="21154" xr:uid="{C26FCF42-3110-47B0-B38D-FBB1A5C6B04F}"/>
    <cellStyle name="40% - Accent5 5 4 2 3 2 2" xfId="21155" xr:uid="{E355BC75-7B85-4C33-8252-F7886C5D56DF}"/>
    <cellStyle name="40% - Accent5 5 4 2 3 3" xfId="21156" xr:uid="{D030C568-E1B2-4222-B32E-EE88C5498EED}"/>
    <cellStyle name="40% - Accent5 5 4 2 4" xfId="21157" xr:uid="{836A8711-FE1C-46C3-9932-32281B8A715F}"/>
    <cellStyle name="40% - Accent5 5 4 2 4 2" xfId="21158" xr:uid="{1F57970D-D57F-4854-9597-066F401A3A56}"/>
    <cellStyle name="40% - Accent5 5 4 2 4 2 2" xfId="21159" xr:uid="{7E5A2055-8054-4D35-B01C-181C3D40BBE2}"/>
    <cellStyle name="40% - Accent5 5 4 2 4 3" xfId="21160" xr:uid="{A8284AB5-5319-4988-94DC-6F01F2AF4E0C}"/>
    <cellStyle name="40% - Accent5 5 4 2 5" xfId="21161" xr:uid="{7E71F901-064A-4ED9-83B5-D9AFDD926022}"/>
    <cellStyle name="40% - Accent5 5 4 2 5 2" xfId="21162" xr:uid="{7F85D672-A854-41D0-B04D-9B5A11C5198D}"/>
    <cellStyle name="40% - Accent5 5 4 2 6" xfId="21163" xr:uid="{3ED45812-4A52-43D1-8126-36F8D4839379}"/>
    <cellStyle name="40% - Accent5 5 4 3" xfId="21164" xr:uid="{6E42DBBC-1A0F-44F2-9867-DCCD5D7048D2}"/>
    <cellStyle name="40% - Accent5 5 4 3 2" xfId="21165" xr:uid="{7190F89A-26D6-4D6E-976F-298629E1DB62}"/>
    <cellStyle name="40% - Accent5 5 4 3 2 2" xfId="21166" xr:uid="{80CC60F2-2E2F-429D-B431-F93C3E89A40C}"/>
    <cellStyle name="40% - Accent5 5 4 3 3" xfId="21167" xr:uid="{804FC15E-1E30-43AB-BC42-94A17D2855C7}"/>
    <cellStyle name="40% - Accent5 5 4 4" xfId="21168" xr:uid="{FD92B4C2-AACC-4829-BB0D-F5373C3E7381}"/>
    <cellStyle name="40% - Accent5 5 4 4 2" xfId="21169" xr:uid="{6D8A5F9A-8183-40D9-B871-90687946EFC5}"/>
    <cellStyle name="40% - Accent5 5 4 4 2 2" xfId="21170" xr:uid="{B7AE2AAA-E8C4-4924-8326-F2ADBCC452E5}"/>
    <cellStyle name="40% - Accent5 5 4 4 3" xfId="21171" xr:uid="{59368EC8-49C2-4E40-8EF5-7A9F23FCBB56}"/>
    <cellStyle name="40% - Accent5 5 4 5" xfId="21172" xr:uid="{07F8BECD-2048-4D1A-A927-3A66964505C6}"/>
    <cellStyle name="40% - Accent5 5 4 5 2" xfId="21173" xr:uid="{47C9A4CF-5EE0-4B68-B10D-40D1BC5983E5}"/>
    <cellStyle name="40% - Accent5 5 4 5 2 2" xfId="21174" xr:uid="{5BE74B7D-A275-4F8A-9F44-85A03C5B92E7}"/>
    <cellStyle name="40% - Accent5 5 4 5 3" xfId="21175" xr:uid="{9C047063-C4EF-45C7-B7C5-EEFF739C7458}"/>
    <cellStyle name="40% - Accent5 5 4 6" xfId="21176" xr:uid="{BEA88CD2-8A86-4744-86D2-EACA1622EA6F}"/>
    <cellStyle name="40% - Accent5 5 4 6 2" xfId="21177" xr:uid="{350FD9E0-CE15-41F7-9C5A-43FDBCEC834A}"/>
    <cellStyle name="40% - Accent5 5 4 7" xfId="21178" xr:uid="{856D2DEC-F56A-43DC-B4A1-420C4956A1D9}"/>
    <cellStyle name="40% - Accent5 5 5" xfId="21179" xr:uid="{1E4D6B30-CBE0-4125-8D28-635C7C4EF921}"/>
    <cellStyle name="40% - Accent5 5 5 2" xfId="21180" xr:uid="{E4B2B6D1-4E92-48B8-B378-1AFBCDA13818}"/>
    <cellStyle name="40% - Accent5 5 5 2 2" xfId="21181" xr:uid="{EA14E44D-53E7-433A-8DD3-CD6754504708}"/>
    <cellStyle name="40% - Accent5 5 5 2 2 2" xfId="21182" xr:uid="{A0C47554-5AD5-4DA5-B406-5BBF32BB1A57}"/>
    <cellStyle name="40% - Accent5 5 5 2 2 2 2" xfId="21183" xr:uid="{7B329FE5-9D4B-459E-A472-5D3E5C1BB0C9}"/>
    <cellStyle name="40% - Accent5 5 5 2 2 3" xfId="21184" xr:uid="{FF4D458B-770C-4BE3-80C7-C74BEBB71EB4}"/>
    <cellStyle name="40% - Accent5 5 5 2 3" xfId="21185" xr:uid="{381D665D-0146-44FA-BDCD-19CE386EFCAD}"/>
    <cellStyle name="40% - Accent5 5 5 2 3 2" xfId="21186" xr:uid="{18952726-FEA8-453B-B8FD-D3B20595A959}"/>
    <cellStyle name="40% - Accent5 5 5 2 3 2 2" xfId="21187" xr:uid="{5247ECCA-695B-486A-B3F6-83F836E9E0E8}"/>
    <cellStyle name="40% - Accent5 5 5 2 3 3" xfId="21188" xr:uid="{663C0B4B-1848-41F3-ACEC-C87D9D495916}"/>
    <cellStyle name="40% - Accent5 5 5 2 4" xfId="21189" xr:uid="{8202AC04-8A90-4004-B552-A3C676852A0E}"/>
    <cellStyle name="40% - Accent5 5 5 2 4 2" xfId="21190" xr:uid="{F4D1C80F-AC97-4900-9AF3-232DDEC4BFBE}"/>
    <cellStyle name="40% - Accent5 5 5 2 4 2 2" xfId="21191" xr:uid="{1541C0AD-9965-44C3-A43F-8ADB75D5E531}"/>
    <cellStyle name="40% - Accent5 5 5 2 4 3" xfId="21192" xr:uid="{0CFB90C3-877A-41B5-80B8-CB1D85ECD999}"/>
    <cellStyle name="40% - Accent5 5 5 2 5" xfId="21193" xr:uid="{884FFDD1-237C-4E12-A5D0-029555C1E456}"/>
    <cellStyle name="40% - Accent5 5 5 2 5 2" xfId="21194" xr:uid="{C43DFB3D-71A5-43E6-B9C1-2AECD0FDE05B}"/>
    <cellStyle name="40% - Accent5 5 5 2 6" xfId="21195" xr:uid="{0654814C-774D-4AB7-AE26-B3396641381A}"/>
    <cellStyle name="40% - Accent5 5 5 3" xfId="21196" xr:uid="{9A8CDB39-3D44-4209-BCF2-BBB12659F972}"/>
    <cellStyle name="40% - Accent5 5 5 3 2" xfId="21197" xr:uid="{3B7A6677-2215-41F2-8BF5-F8A53EAB43F1}"/>
    <cellStyle name="40% - Accent5 5 5 3 2 2" xfId="21198" xr:uid="{A0DB27BA-399A-48E3-B739-05422BE4B4AD}"/>
    <cellStyle name="40% - Accent5 5 5 3 3" xfId="21199" xr:uid="{C5DB1500-21BD-41A2-9A79-505E1AC02137}"/>
    <cellStyle name="40% - Accent5 5 5 4" xfId="21200" xr:uid="{BCD4389A-AFD4-489F-ADDD-1E476EB93807}"/>
    <cellStyle name="40% - Accent5 5 5 4 2" xfId="21201" xr:uid="{97171E51-E989-459F-941E-6DEA40391871}"/>
    <cellStyle name="40% - Accent5 5 5 4 2 2" xfId="21202" xr:uid="{CA0C7E0A-9F58-473A-B6BE-2AD4A9C5ABED}"/>
    <cellStyle name="40% - Accent5 5 5 4 3" xfId="21203" xr:uid="{BEAD1B43-6B47-49BA-AEE1-254F7D66C0F7}"/>
    <cellStyle name="40% - Accent5 5 5 5" xfId="21204" xr:uid="{22E7DC8C-5117-4C5B-A844-88BA64402A26}"/>
    <cellStyle name="40% - Accent5 5 5 5 2" xfId="21205" xr:uid="{819A8EA4-BB1F-4AFA-A099-9FF8AFF5DD08}"/>
    <cellStyle name="40% - Accent5 5 5 5 2 2" xfId="21206" xr:uid="{8181CCA4-5E46-462D-BC27-A1EA883F8271}"/>
    <cellStyle name="40% - Accent5 5 5 5 3" xfId="21207" xr:uid="{0D9126A7-4F5E-4F14-96E0-B8CD42B3BAAC}"/>
    <cellStyle name="40% - Accent5 5 5 6" xfId="21208" xr:uid="{38354220-BE78-4DE9-87C6-83C6D901F145}"/>
    <cellStyle name="40% - Accent5 5 5 6 2" xfId="21209" xr:uid="{5A1347EE-85A6-44CA-B31F-3CC390269685}"/>
    <cellStyle name="40% - Accent5 5 5 7" xfId="21210" xr:uid="{5BDA0354-3A3E-44D7-91B1-5783D6EDB7CA}"/>
    <cellStyle name="40% - Accent5 5 6" xfId="21211" xr:uid="{C555FBC4-BF08-4E78-AF3E-268E9A0542E1}"/>
    <cellStyle name="40% - Accent5 5 6 2" xfId="21212" xr:uid="{1656E4C5-69AA-4013-A1D3-CC5DC4902C4D}"/>
    <cellStyle name="40% - Accent5 5 6 2 2" xfId="21213" xr:uid="{80EFDE1C-6CCA-441D-AB8A-7D90CCDB6D78}"/>
    <cellStyle name="40% - Accent5 5 6 2 2 2" xfId="21214" xr:uid="{D6B99D33-9C7E-48A5-95C3-B608553750B4}"/>
    <cellStyle name="40% - Accent5 5 6 2 3" xfId="21215" xr:uid="{6D628431-EAEC-42B2-89A9-82DFA5A43BE3}"/>
    <cellStyle name="40% - Accent5 5 6 3" xfId="21216" xr:uid="{1705D8B3-F153-4CD7-8C1C-B3BA34FE9CFD}"/>
    <cellStyle name="40% - Accent5 5 6 3 2" xfId="21217" xr:uid="{DBACE66F-BE21-46BF-B6D5-611D160E4673}"/>
    <cellStyle name="40% - Accent5 5 6 3 2 2" xfId="21218" xr:uid="{BC4BD091-798E-49F9-9C5F-C3077EA893F7}"/>
    <cellStyle name="40% - Accent5 5 6 3 3" xfId="21219" xr:uid="{F621181C-CCB3-4393-81D7-7531408F06A5}"/>
    <cellStyle name="40% - Accent5 5 6 4" xfId="21220" xr:uid="{F96E25B9-CEB2-414B-90E1-6C89A3A57EC2}"/>
    <cellStyle name="40% - Accent5 5 6 4 2" xfId="21221" xr:uid="{5D1029F6-F96E-4C29-B69D-7EA5CB5DCAE3}"/>
    <cellStyle name="40% - Accent5 5 6 4 2 2" xfId="21222" xr:uid="{FACCFC5A-B5AD-4010-A103-9BBF05BCD81D}"/>
    <cellStyle name="40% - Accent5 5 6 4 3" xfId="21223" xr:uid="{F98893BD-B5B0-4036-AC9D-AE24D1DA432B}"/>
    <cellStyle name="40% - Accent5 5 6 5" xfId="21224" xr:uid="{E0DE08DD-8FAB-4EAD-A92E-4D786BC807F2}"/>
    <cellStyle name="40% - Accent5 5 6 5 2" xfId="21225" xr:uid="{CC959EB3-0187-4D38-943C-8421F74BFCE7}"/>
    <cellStyle name="40% - Accent5 5 6 6" xfId="21226" xr:uid="{AA974748-9439-4862-A8EF-8F9C04BE6487}"/>
    <cellStyle name="40% - Accent5 5 7" xfId="21227" xr:uid="{9CF58343-1819-4AC5-B415-9A00EC430294}"/>
    <cellStyle name="40% - Accent5 5 7 2" xfId="21228" xr:uid="{93C8112F-C82E-4FD4-89DA-FB3CD26BFDD7}"/>
    <cellStyle name="40% - Accent5 5 7 2 2" xfId="21229" xr:uid="{0C4EA80D-27BF-4AD3-9C3A-C5F8D7FA2311}"/>
    <cellStyle name="40% - Accent5 5 7 2 2 2" xfId="21230" xr:uid="{745BBA37-3199-4D53-A732-7E90DDB5FB2F}"/>
    <cellStyle name="40% - Accent5 5 7 2 3" xfId="21231" xr:uid="{D269F3EC-D608-411C-9CF6-82B856A71E6A}"/>
    <cellStyle name="40% - Accent5 5 7 3" xfId="21232" xr:uid="{6BB63D17-5D92-468B-88DA-C0ED85D87910}"/>
    <cellStyle name="40% - Accent5 5 7 3 2" xfId="21233" xr:uid="{5F829CC1-978C-4563-BADA-EF8C5B511EAB}"/>
    <cellStyle name="40% - Accent5 5 7 3 2 2" xfId="21234" xr:uid="{03C6254D-4D62-4B3C-9480-ADC6A3A91CDA}"/>
    <cellStyle name="40% - Accent5 5 7 3 3" xfId="21235" xr:uid="{9BA42E09-F6DE-465A-A8B7-0CF9AA90F956}"/>
    <cellStyle name="40% - Accent5 5 7 4" xfId="21236" xr:uid="{EAB1BAA3-EB74-48C5-965E-4AFBDAB42F04}"/>
    <cellStyle name="40% - Accent5 5 7 4 2" xfId="21237" xr:uid="{2DE56CDD-0F5B-45EE-95CE-9B2EBA4AD283}"/>
    <cellStyle name="40% - Accent5 5 7 4 2 2" xfId="21238" xr:uid="{49A51217-A5B4-4727-9234-B24E5D64007A}"/>
    <cellStyle name="40% - Accent5 5 7 4 3" xfId="21239" xr:uid="{D9DDBBFB-9880-4BCE-A810-4B83FFD8A30C}"/>
    <cellStyle name="40% - Accent5 5 7 5" xfId="21240" xr:uid="{46CFCDB0-D19B-4B79-90B3-343DB7DC84E8}"/>
    <cellStyle name="40% - Accent5 5 7 5 2" xfId="21241" xr:uid="{E48015E2-CA4E-48EA-AAB1-B98400341195}"/>
    <cellStyle name="40% - Accent5 5 7 6" xfId="21242" xr:uid="{F7558D23-9663-4477-A670-A1A5FF901B72}"/>
    <cellStyle name="40% - Accent5 5 8" xfId="21243" xr:uid="{1D3540AD-B7E7-47B7-8FF4-98285CCCF881}"/>
    <cellStyle name="40% - Accent5 5 8 2" xfId="21244" xr:uid="{38A28C5F-0832-49B8-AD06-CE1E2B226E33}"/>
    <cellStyle name="40% - Accent5 5 8 2 2" xfId="21245" xr:uid="{62A1BF43-9CFE-4F84-8FB4-F191039D6EBD}"/>
    <cellStyle name="40% - Accent5 5 8 2 2 2" xfId="21246" xr:uid="{D25BAA68-BE23-4580-AF85-189C40012EC6}"/>
    <cellStyle name="40% - Accent5 5 8 2 3" xfId="21247" xr:uid="{C16B1231-3C77-4590-A206-0C285D47D170}"/>
    <cellStyle name="40% - Accent5 5 8 3" xfId="21248" xr:uid="{016C8367-93E4-4E73-BD03-C68C30D8C6E6}"/>
    <cellStyle name="40% - Accent5 5 8 3 2" xfId="21249" xr:uid="{7637F848-4D9A-4385-AD17-8D3E385DF2CC}"/>
    <cellStyle name="40% - Accent5 5 8 3 2 2" xfId="21250" xr:uid="{48656043-C92A-4165-ADE4-9B508C0D17BD}"/>
    <cellStyle name="40% - Accent5 5 8 3 3" xfId="21251" xr:uid="{E2FB8B91-6AF6-45F5-9AE2-AE4A02E60355}"/>
    <cellStyle name="40% - Accent5 5 8 4" xfId="21252" xr:uid="{98620103-E7D1-4640-83BA-3C81F3AE646B}"/>
    <cellStyle name="40% - Accent5 5 8 4 2" xfId="21253" xr:uid="{AD3D14D8-64D0-45E4-968A-221B051950DC}"/>
    <cellStyle name="40% - Accent5 5 8 4 2 2" xfId="21254" xr:uid="{A8E33480-1CB7-4804-8ED2-DCB1528F7DF7}"/>
    <cellStyle name="40% - Accent5 5 8 4 3" xfId="21255" xr:uid="{D274B9D6-9368-4B03-88ED-375100CE9E6F}"/>
    <cellStyle name="40% - Accent5 5 8 5" xfId="21256" xr:uid="{9C12F62A-C14E-4958-B282-CA5459DFE70C}"/>
    <cellStyle name="40% - Accent5 5 8 5 2" xfId="21257" xr:uid="{67C48B2B-FDE9-4D7B-B3AE-549BE71A8825}"/>
    <cellStyle name="40% - Accent5 5 8 6" xfId="21258" xr:uid="{F91BC775-8C3D-4AF5-B58B-C640FAC9EBC0}"/>
    <cellStyle name="40% - Accent5 5 9" xfId="21259" xr:uid="{064233E8-554C-4ACA-8E86-FA6BAB9571C3}"/>
    <cellStyle name="40% - Accent5 5 9 2" xfId="21260" xr:uid="{3000D2C8-C3AD-46EC-BE84-0A9FFDD060F4}"/>
    <cellStyle name="40% - Accent5 5 9 2 2" xfId="21261" xr:uid="{DD5022F3-09E5-497A-9F19-49436A2D828E}"/>
    <cellStyle name="40% - Accent5 5 9 2 2 2" xfId="21262" xr:uid="{155367FC-1484-4D65-BC1B-BC0FDB55395D}"/>
    <cellStyle name="40% - Accent5 5 9 2 3" xfId="21263" xr:uid="{286429F5-01ED-4066-BFD8-8537145738C2}"/>
    <cellStyle name="40% - Accent5 5 9 3" xfId="21264" xr:uid="{57DA1DC8-90B9-4E31-A63F-C4693D46C8FE}"/>
    <cellStyle name="40% - Accent5 5 9 3 2" xfId="21265" xr:uid="{39F9D037-7C25-4146-9A47-9FDA993F9FF3}"/>
    <cellStyle name="40% - Accent5 5 9 3 2 2" xfId="21266" xr:uid="{5EA67C9E-6D4F-46CD-8D66-D9D42D0CB8D1}"/>
    <cellStyle name="40% - Accent5 5 9 3 3" xfId="21267" xr:uid="{F469B2EC-460C-428C-AE2F-135B5EB4D348}"/>
    <cellStyle name="40% - Accent5 5 9 4" xfId="21268" xr:uid="{B306A6F8-A6B0-4319-94DA-F371E540B2DA}"/>
    <cellStyle name="40% - Accent5 5 9 4 2" xfId="21269" xr:uid="{FF647D95-8A3E-4BDA-82AE-8BCCFD2A3EE3}"/>
    <cellStyle name="40% - Accent5 5 9 4 2 2" xfId="21270" xr:uid="{1DC00E81-CF8C-4B0F-A9CB-EE50E01B56C7}"/>
    <cellStyle name="40% - Accent5 5 9 4 3" xfId="21271" xr:uid="{B1D1EE9A-D4B5-4DEF-A6AF-17D1AC23D823}"/>
    <cellStyle name="40% - Accent5 5 9 5" xfId="21272" xr:uid="{8133951D-287F-4F70-A1DC-554BAE3192D1}"/>
    <cellStyle name="40% - Accent5 5 9 5 2" xfId="21273" xr:uid="{B2E14383-FBC3-4740-804F-1C37C3286CA9}"/>
    <cellStyle name="40% - Accent5 5 9 6" xfId="21274" xr:uid="{8CD3385C-36BF-426E-A9C9-E2642034A267}"/>
    <cellStyle name="40% - Accent5 6" xfId="21275" xr:uid="{F2B13DCA-D277-4805-A158-2F640D62A2CD}"/>
    <cellStyle name="40% - Accent5 6 10" xfId="21276" xr:uid="{93EFEDC7-34E3-4C87-92AD-FBF2BE7B1C9B}"/>
    <cellStyle name="40% - Accent5 6 10 2" xfId="21277" xr:uid="{5C07E49B-A05F-48B0-B4B0-D8B2C976C78C}"/>
    <cellStyle name="40% - Accent5 6 10 2 2" xfId="21278" xr:uid="{394FFA7F-D2D7-4351-880C-CD5334D47211}"/>
    <cellStyle name="40% - Accent5 6 10 2 2 2" xfId="21279" xr:uid="{04D7C563-608F-43B2-9FF6-19CCD3803328}"/>
    <cellStyle name="40% - Accent5 6 10 2 3" xfId="21280" xr:uid="{60BD7873-F889-4CF7-B41F-851310346397}"/>
    <cellStyle name="40% - Accent5 6 10 3" xfId="21281" xr:uid="{E2D65783-772B-4CEB-BFF7-5B9D3CD9EB11}"/>
    <cellStyle name="40% - Accent5 6 10 3 2" xfId="21282" xr:uid="{F0795C2C-224F-4D26-8DF8-81C03B08C9BC}"/>
    <cellStyle name="40% - Accent5 6 10 3 2 2" xfId="21283" xr:uid="{407568A7-EA46-4299-A3F1-60ECB0F06D13}"/>
    <cellStyle name="40% - Accent5 6 10 3 3" xfId="21284" xr:uid="{911BAFC7-3A4A-4CD3-BE57-BBA7C619BBF1}"/>
    <cellStyle name="40% - Accent5 6 10 4" xfId="21285" xr:uid="{FCD0C48C-32E1-40CB-8C93-9FAE50A29E6C}"/>
    <cellStyle name="40% - Accent5 6 10 4 2" xfId="21286" xr:uid="{7FBEF735-0A97-42BA-9F1D-6A9C6BC801FB}"/>
    <cellStyle name="40% - Accent5 6 10 4 2 2" xfId="21287" xr:uid="{01B2EED1-305B-4411-930E-517ABA6FF66C}"/>
    <cellStyle name="40% - Accent5 6 10 4 3" xfId="21288" xr:uid="{E14F7C71-4EE9-401D-A2B6-3BFAD4CD9C07}"/>
    <cellStyle name="40% - Accent5 6 10 5" xfId="21289" xr:uid="{E4BFFC71-98BB-414D-B599-0C5AFA9E1F72}"/>
    <cellStyle name="40% - Accent5 6 10 5 2" xfId="21290" xr:uid="{D2979BC7-E753-4D2A-89E0-2D3EC2884EDF}"/>
    <cellStyle name="40% - Accent5 6 10 6" xfId="21291" xr:uid="{DA513B6D-689D-426B-907B-3EDAE6B09E96}"/>
    <cellStyle name="40% - Accent5 6 11" xfId="21292" xr:uid="{5EE754DE-57E9-4FE8-9357-A72387784B70}"/>
    <cellStyle name="40% - Accent5 6 11 2" xfId="21293" xr:uid="{9782BD37-171B-429C-90F2-0E0F4BF93D32}"/>
    <cellStyle name="40% - Accent5 6 11 2 2" xfId="21294" xr:uid="{4909F4AA-9400-489F-B2EA-EFF4351EECDB}"/>
    <cellStyle name="40% - Accent5 6 11 3" xfId="21295" xr:uid="{9A8290D2-B369-49B2-8B05-5973811AAB06}"/>
    <cellStyle name="40% - Accent5 6 12" xfId="21296" xr:uid="{D75E3711-4E5A-4FB2-924C-399870B60806}"/>
    <cellStyle name="40% - Accent5 6 12 2" xfId="21297" xr:uid="{DC101462-1FDD-40F9-90E7-A6D618EE45BE}"/>
    <cellStyle name="40% - Accent5 6 12 2 2" xfId="21298" xr:uid="{EE9A1097-6C7D-45DD-8C82-F34FBD533123}"/>
    <cellStyle name="40% - Accent5 6 12 3" xfId="21299" xr:uid="{991691A1-EA41-4DD6-9F7A-A02D25F51D01}"/>
    <cellStyle name="40% - Accent5 6 13" xfId="21300" xr:uid="{AA6336FE-3594-4242-820B-F74FE3878F39}"/>
    <cellStyle name="40% - Accent5 6 13 2" xfId="21301" xr:uid="{75431A53-FBEC-4516-A9A8-0F7A3A42254C}"/>
    <cellStyle name="40% - Accent5 6 13 2 2" xfId="21302" xr:uid="{581267FE-0E81-4E7E-97F7-E3E78CBAA984}"/>
    <cellStyle name="40% - Accent5 6 13 3" xfId="21303" xr:uid="{A62109A8-65BD-43E2-96B8-7D53D94CCE1D}"/>
    <cellStyle name="40% - Accent5 6 14" xfId="21304" xr:uid="{40F54573-1273-42E1-BDA8-CC16E72EA030}"/>
    <cellStyle name="40% - Accent5 6 14 2" xfId="21305" xr:uid="{1569F5A7-964F-49D8-B237-4314386E022B}"/>
    <cellStyle name="40% - Accent5 6 14 2 2" xfId="21306" xr:uid="{10F7BEE8-4A95-4603-B315-7E90EE2C3209}"/>
    <cellStyle name="40% - Accent5 6 14 3" xfId="21307" xr:uid="{61904B3A-9A01-4F9B-945E-1DCB6BDC9857}"/>
    <cellStyle name="40% - Accent5 6 15" xfId="21308" xr:uid="{B42A0D8A-038C-497E-B9A5-0F93B109461A}"/>
    <cellStyle name="40% - Accent5 6 15 2" xfId="21309" xr:uid="{734FB982-1939-4AC8-B236-6163B29AD0B1}"/>
    <cellStyle name="40% - Accent5 6 16" xfId="21310" xr:uid="{9EAB3B51-30BB-47D0-92E0-047DB28FDFD5}"/>
    <cellStyle name="40% - Accent5 6 2" xfId="21311" xr:uid="{F0C308B5-2663-428D-A2F1-FB3B77EEBC67}"/>
    <cellStyle name="40% - Accent5 6 2 2" xfId="21312" xr:uid="{1114E2CD-2DE7-4ACA-9B66-3762AF63191E}"/>
    <cellStyle name="40% - Accent5 6 2 2 2" xfId="21313" xr:uid="{CBE975C9-1262-4354-AFC3-4578CBF8AE72}"/>
    <cellStyle name="40% - Accent5 6 2 2 2 2" xfId="21314" xr:uid="{86BFAE80-39E3-429F-8C02-334B21C182A5}"/>
    <cellStyle name="40% - Accent5 6 2 2 2 2 2" xfId="21315" xr:uid="{6402E62A-7AC5-4581-9BE3-74789B0B03A7}"/>
    <cellStyle name="40% - Accent5 6 2 2 2 2 2 2" xfId="21316" xr:uid="{09B26BFC-A9F6-4916-ADFF-6B522D439A04}"/>
    <cellStyle name="40% - Accent5 6 2 2 2 2 3" xfId="21317" xr:uid="{3F6B5B8D-C350-45C2-BD7D-B1CCC4E71400}"/>
    <cellStyle name="40% - Accent5 6 2 2 2 3" xfId="21318" xr:uid="{B5A69FC6-FFB2-4C8A-B53D-13802E908AE3}"/>
    <cellStyle name="40% - Accent5 6 2 2 2 3 2" xfId="21319" xr:uid="{10EBFD00-8D03-47C0-8900-ED54FF10495B}"/>
    <cellStyle name="40% - Accent5 6 2 2 2 3 2 2" xfId="21320" xr:uid="{87516132-9291-4974-86FF-FF3038B4706B}"/>
    <cellStyle name="40% - Accent5 6 2 2 2 3 3" xfId="21321" xr:uid="{300EBA42-8526-4502-8A37-DF79AFAAB172}"/>
    <cellStyle name="40% - Accent5 6 2 2 2 4" xfId="21322" xr:uid="{139844D7-5435-470A-B48C-B5DF979F954A}"/>
    <cellStyle name="40% - Accent5 6 2 2 2 4 2" xfId="21323" xr:uid="{09DC012C-44DA-4C6A-8857-4364C2F1105E}"/>
    <cellStyle name="40% - Accent5 6 2 2 2 4 2 2" xfId="21324" xr:uid="{F12CE41C-47F0-4436-BC1C-DA221260ABB1}"/>
    <cellStyle name="40% - Accent5 6 2 2 2 4 3" xfId="21325" xr:uid="{75EE96E4-2C22-4363-B752-1DD40ACED1FB}"/>
    <cellStyle name="40% - Accent5 6 2 2 2 5" xfId="21326" xr:uid="{6B9E704F-C4DE-4883-ACC4-001F9E303F9B}"/>
    <cellStyle name="40% - Accent5 6 2 2 2 5 2" xfId="21327" xr:uid="{B889608D-05D8-4673-A716-31F8BE6CF07A}"/>
    <cellStyle name="40% - Accent5 6 2 2 2 6" xfId="21328" xr:uid="{D3E9EAF8-035E-40C4-8365-562938F07847}"/>
    <cellStyle name="40% - Accent5 6 2 2 3" xfId="21329" xr:uid="{A0E65951-A2F8-4E73-934C-146C779F0DB5}"/>
    <cellStyle name="40% - Accent5 6 2 2 3 2" xfId="21330" xr:uid="{9CA5DB11-48A2-453F-BCE1-8A36861BE96F}"/>
    <cellStyle name="40% - Accent5 6 2 2 3 2 2" xfId="21331" xr:uid="{2CE0AEC5-BF7C-430A-8E0C-22644AE7BF1D}"/>
    <cellStyle name="40% - Accent5 6 2 2 3 3" xfId="21332" xr:uid="{1FD33E05-85E9-4EFA-AAF1-EF26F90ED087}"/>
    <cellStyle name="40% - Accent5 6 2 2 4" xfId="21333" xr:uid="{142E91AD-C05A-4190-B62C-387F2EDD1A33}"/>
    <cellStyle name="40% - Accent5 6 2 2 4 2" xfId="21334" xr:uid="{629E947A-6972-420D-AD62-87487C73C8E9}"/>
    <cellStyle name="40% - Accent5 6 2 2 4 2 2" xfId="21335" xr:uid="{2591F6CF-6CB3-4B7A-A1C4-663B727AA0AD}"/>
    <cellStyle name="40% - Accent5 6 2 2 4 3" xfId="21336" xr:uid="{459C8DF5-85CE-4E76-B9BC-C8E47C8D0A00}"/>
    <cellStyle name="40% - Accent5 6 2 2 5" xfId="21337" xr:uid="{0B64BF90-D6D4-4DD5-84AD-753BB292EEF2}"/>
    <cellStyle name="40% - Accent5 6 2 2 5 2" xfId="21338" xr:uid="{013A573C-81E0-4DA8-94A4-D08AA657DE2D}"/>
    <cellStyle name="40% - Accent5 6 2 2 5 2 2" xfId="21339" xr:uid="{AA21B121-CD44-441E-A03D-45AC88CFDF08}"/>
    <cellStyle name="40% - Accent5 6 2 2 5 3" xfId="21340" xr:uid="{8776961D-B1AC-4512-AA2A-31ABB74C0B9A}"/>
    <cellStyle name="40% - Accent5 6 2 2 6" xfId="21341" xr:uid="{F2D4759A-3802-4560-BFFF-3750801A1701}"/>
    <cellStyle name="40% - Accent5 6 2 2 6 2" xfId="21342" xr:uid="{9A3932DC-C93F-4BBA-8E14-F1FE38513633}"/>
    <cellStyle name="40% - Accent5 6 2 2 7" xfId="21343" xr:uid="{E8129B0A-258E-4E1D-882C-8FA9CD81BBC0}"/>
    <cellStyle name="40% - Accent5 6 2 3" xfId="21344" xr:uid="{1510E48A-E290-46C4-AA03-2CC15C15BB6C}"/>
    <cellStyle name="40% - Accent5 6 2 3 2" xfId="21345" xr:uid="{3BE827D0-A6F3-4F22-9483-74EE466BB657}"/>
    <cellStyle name="40% - Accent5 6 2 3 2 2" xfId="21346" xr:uid="{8E4BD3DD-77B0-46F3-9E63-22C0CA44B991}"/>
    <cellStyle name="40% - Accent5 6 2 3 2 2 2" xfId="21347" xr:uid="{DA15A967-AC07-43EF-BA05-B96561E832E8}"/>
    <cellStyle name="40% - Accent5 6 2 3 2 3" xfId="21348" xr:uid="{08E1AD4E-A254-4EA8-AA1E-E99062D8E0C2}"/>
    <cellStyle name="40% - Accent5 6 2 3 3" xfId="21349" xr:uid="{B5A02132-DC8D-436F-9A7C-92A6ABDC46E1}"/>
    <cellStyle name="40% - Accent5 6 2 3 3 2" xfId="21350" xr:uid="{B8222A5C-28D0-4EB6-B0CD-3FEBB47CA55E}"/>
    <cellStyle name="40% - Accent5 6 2 3 3 2 2" xfId="21351" xr:uid="{9BB02C20-3453-4A35-83D1-370A24291D85}"/>
    <cellStyle name="40% - Accent5 6 2 3 3 3" xfId="21352" xr:uid="{8CEC57C4-1AAE-4FC1-8643-69DA0F43A429}"/>
    <cellStyle name="40% - Accent5 6 2 3 4" xfId="21353" xr:uid="{497EE160-DDB3-4B36-982D-91511BF653FC}"/>
    <cellStyle name="40% - Accent5 6 2 3 4 2" xfId="21354" xr:uid="{CB615696-9F72-45B6-B0FC-76185D000F57}"/>
    <cellStyle name="40% - Accent5 6 2 3 4 2 2" xfId="21355" xr:uid="{ADD83021-52ED-4AA3-9251-1E6B36DCEE20}"/>
    <cellStyle name="40% - Accent5 6 2 3 4 3" xfId="21356" xr:uid="{9DB4F072-5C9E-4CD7-93DA-105862BCC555}"/>
    <cellStyle name="40% - Accent5 6 2 3 5" xfId="21357" xr:uid="{27B41FF3-3AE5-4EB2-943F-5D386304ABC6}"/>
    <cellStyle name="40% - Accent5 6 2 3 5 2" xfId="21358" xr:uid="{085CD84C-4599-4291-9694-559EA39936B0}"/>
    <cellStyle name="40% - Accent5 6 2 3 6" xfId="21359" xr:uid="{243CA6F0-CBDA-45A7-8925-256538B9FFD7}"/>
    <cellStyle name="40% - Accent5 6 2 4" xfId="21360" xr:uid="{AB755E2C-429B-4987-92FD-1A27941951AA}"/>
    <cellStyle name="40% - Accent5 6 2 4 2" xfId="21361" xr:uid="{72E80229-B19E-4144-8388-FC9B46503BD2}"/>
    <cellStyle name="40% - Accent5 6 2 4 2 2" xfId="21362" xr:uid="{D4979C4C-184E-4267-91DF-FAD098428FEA}"/>
    <cellStyle name="40% - Accent5 6 2 4 3" xfId="21363" xr:uid="{3A4702E0-5B62-40B1-9D13-52342E54E92E}"/>
    <cellStyle name="40% - Accent5 6 2 5" xfId="21364" xr:uid="{51F6D409-24EA-4F85-ADE5-814510FD9E1D}"/>
    <cellStyle name="40% - Accent5 6 2 5 2" xfId="21365" xr:uid="{9B9DFFBA-7E89-4233-9880-C044D2975C83}"/>
    <cellStyle name="40% - Accent5 6 2 5 2 2" xfId="21366" xr:uid="{07093821-C01B-4ED4-AC56-996399FD3961}"/>
    <cellStyle name="40% - Accent5 6 2 5 3" xfId="21367" xr:uid="{FD4E3AD7-779D-4DC1-BF59-6E092DD13691}"/>
    <cellStyle name="40% - Accent5 6 2 6" xfId="21368" xr:uid="{9D710752-EF0A-424E-9DBD-D9C91D4BB866}"/>
    <cellStyle name="40% - Accent5 6 2 6 2" xfId="21369" xr:uid="{74342954-BB9F-41F4-9A6F-1EF97F8B12A0}"/>
    <cellStyle name="40% - Accent5 6 2 6 2 2" xfId="21370" xr:uid="{0292E1FB-3578-459D-B2BD-D9D3E8D2BFDA}"/>
    <cellStyle name="40% - Accent5 6 2 6 3" xfId="21371" xr:uid="{B2FC6793-4856-4321-99DF-28BAB20C32BE}"/>
    <cellStyle name="40% - Accent5 6 2 7" xfId="21372" xr:uid="{A124AB4E-C3D5-49A6-A269-C79C73E41F90}"/>
    <cellStyle name="40% - Accent5 6 2 7 2" xfId="21373" xr:uid="{7D7DB6FA-A197-456C-9BA8-52EC0DB1F93E}"/>
    <cellStyle name="40% - Accent5 6 2 8" xfId="21374" xr:uid="{E268BCD6-D288-47E2-9EE8-D6DD919EECC8}"/>
    <cellStyle name="40% - Accent5 6 3" xfId="21375" xr:uid="{1E48F094-F366-4342-8E64-5318A27EF38D}"/>
    <cellStyle name="40% - Accent5 6 3 2" xfId="21376" xr:uid="{6D922ED8-B9C9-4CAA-A5A7-D54F88CF1B1F}"/>
    <cellStyle name="40% - Accent5 6 3 2 2" xfId="21377" xr:uid="{0629B472-0FB9-4F92-9CA9-509536B3ABC4}"/>
    <cellStyle name="40% - Accent5 6 3 2 2 2" xfId="21378" xr:uid="{3F6A39DF-76E4-4F08-AC0C-B4F7E79AC6A0}"/>
    <cellStyle name="40% - Accent5 6 3 2 2 2 2" xfId="21379" xr:uid="{1D8722DD-0444-4C74-94E2-6F945D7C86F2}"/>
    <cellStyle name="40% - Accent5 6 3 2 2 2 2 2" xfId="21380" xr:uid="{3D6CAD02-5C02-4541-A148-B89EAAC98C5B}"/>
    <cellStyle name="40% - Accent5 6 3 2 2 2 3" xfId="21381" xr:uid="{ABDF6E83-8256-4753-A6D2-F4C851AEB046}"/>
    <cellStyle name="40% - Accent5 6 3 2 2 3" xfId="21382" xr:uid="{1065DE83-E5E9-48CD-B430-25CDA5FC2FCB}"/>
    <cellStyle name="40% - Accent5 6 3 2 2 3 2" xfId="21383" xr:uid="{69B2CCA8-A4D3-49D9-83C3-F6F5EB001288}"/>
    <cellStyle name="40% - Accent5 6 3 2 2 3 2 2" xfId="21384" xr:uid="{89DBA3E8-BF70-42D1-A816-BA73BE6E0441}"/>
    <cellStyle name="40% - Accent5 6 3 2 2 3 3" xfId="21385" xr:uid="{AC9D9A15-566E-47A9-9117-119638A3D70B}"/>
    <cellStyle name="40% - Accent5 6 3 2 2 4" xfId="21386" xr:uid="{3969A120-923D-4FF2-AF56-7C217E1B2002}"/>
    <cellStyle name="40% - Accent5 6 3 2 2 4 2" xfId="21387" xr:uid="{26F40464-DF57-4A7E-A9FE-79214D44D572}"/>
    <cellStyle name="40% - Accent5 6 3 2 2 4 2 2" xfId="21388" xr:uid="{BF9FDC33-180B-461C-B5A0-094A6FE02CBD}"/>
    <cellStyle name="40% - Accent5 6 3 2 2 4 3" xfId="21389" xr:uid="{56AF5C10-EE0F-4289-88CC-4D6331453851}"/>
    <cellStyle name="40% - Accent5 6 3 2 2 5" xfId="21390" xr:uid="{3D28DC80-9D28-415C-AD8C-0607F522E665}"/>
    <cellStyle name="40% - Accent5 6 3 2 2 5 2" xfId="21391" xr:uid="{B40DBE8C-454B-4EE4-A852-8F06CEEB329C}"/>
    <cellStyle name="40% - Accent5 6 3 2 2 6" xfId="21392" xr:uid="{FBB81F97-16BC-45A8-9414-C838B40339EB}"/>
    <cellStyle name="40% - Accent5 6 3 2 3" xfId="21393" xr:uid="{932673FB-35AA-4013-9AEE-7C6CBF670389}"/>
    <cellStyle name="40% - Accent5 6 3 2 3 2" xfId="21394" xr:uid="{24AE26CC-0217-4C7A-A540-57B266B55F24}"/>
    <cellStyle name="40% - Accent5 6 3 2 3 2 2" xfId="21395" xr:uid="{BF3A097E-08D4-4758-BFE1-46336D837AA8}"/>
    <cellStyle name="40% - Accent5 6 3 2 3 3" xfId="21396" xr:uid="{F77E3F14-6B32-4CDE-9D40-550C0B7830CA}"/>
    <cellStyle name="40% - Accent5 6 3 2 4" xfId="21397" xr:uid="{67461E53-A72B-4E84-B469-065F6A980EA0}"/>
    <cellStyle name="40% - Accent5 6 3 2 4 2" xfId="21398" xr:uid="{0B8666D5-B2B9-422A-94E4-5F7D6D184AA9}"/>
    <cellStyle name="40% - Accent5 6 3 2 4 2 2" xfId="21399" xr:uid="{2D3F3CC4-722B-4786-8AEC-D8BBD79B6AC8}"/>
    <cellStyle name="40% - Accent5 6 3 2 4 3" xfId="21400" xr:uid="{1AFB18A1-337F-4A8E-B655-E7D1921BB30A}"/>
    <cellStyle name="40% - Accent5 6 3 2 5" xfId="21401" xr:uid="{79ECD470-170A-4DE8-98F4-9F4DADA50C85}"/>
    <cellStyle name="40% - Accent5 6 3 2 5 2" xfId="21402" xr:uid="{18420B72-D0C6-4C7B-87C8-CD7F1C4AF30F}"/>
    <cellStyle name="40% - Accent5 6 3 2 5 2 2" xfId="21403" xr:uid="{28CE6BD7-1842-4BB0-AA1C-0B6EC7E2C0FD}"/>
    <cellStyle name="40% - Accent5 6 3 2 5 3" xfId="21404" xr:uid="{A6B666C9-E94C-494B-A3CC-904B4860693F}"/>
    <cellStyle name="40% - Accent5 6 3 2 6" xfId="21405" xr:uid="{372A6EED-5061-4A59-B719-1278F0F96B62}"/>
    <cellStyle name="40% - Accent5 6 3 2 6 2" xfId="21406" xr:uid="{87E760F5-F130-4D81-B3DA-AE19BD566D69}"/>
    <cellStyle name="40% - Accent5 6 3 2 7" xfId="21407" xr:uid="{821E2555-3F05-4D13-B78A-8BE6365445B7}"/>
    <cellStyle name="40% - Accent5 6 3 3" xfId="21408" xr:uid="{4865B989-596F-493E-82C6-1C7156E5D167}"/>
    <cellStyle name="40% - Accent5 6 3 3 2" xfId="21409" xr:uid="{308AA5E4-E0D5-4CB8-BE90-8BE9530EA718}"/>
    <cellStyle name="40% - Accent5 6 3 3 2 2" xfId="21410" xr:uid="{CB92AD4E-B692-4E93-8D3B-6B7995D04DC5}"/>
    <cellStyle name="40% - Accent5 6 3 3 2 2 2" xfId="21411" xr:uid="{E58B8396-BEFD-4354-8852-944661FCDD52}"/>
    <cellStyle name="40% - Accent5 6 3 3 2 3" xfId="21412" xr:uid="{30CECBD1-2D55-4F67-B1EA-A7AC5B7F9CFD}"/>
    <cellStyle name="40% - Accent5 6 3 3 3" xfId="21413" xr:uid="{D7743296-8633-406C-AFEF-1F6BEE3AD523}"/>
    <cellStyle name="40% - Accent5 6 3 3 3 2" xfId="21414" xr:uid="{999A7EA3-FDF1-4A48-B5FE-EA18595A4128}"/>
    <cellStyle name="40% - Accent5 6 3 3 3 2 2" xfId="21415" xr:uid="{3F3293D8-B522-4F0F-8EDD-E8BAA7472F75}"/>
    <cellStyle name="40% - Accent5 6 3 3 3 3" xfId="21416" xr:uid="{B1481496-598A-4E6B-BF38-875B2F20B579}"/>
    <cellStyle name="40% - Accent5 6 3 3 4" xfId="21417" xr:uid="{7D842717-B0EE-490F-A679-20B1E71645B6}"/>
    <cellStyle name="40% - Accent5 6 3 3 4 2" xfId="21418" xr:uid="{A5C1F9C4-1CF9-4EEA-856D-04D48AF34FBD}"/>
    <cellStyle name="40% - Accent5 6 3 3 4 2 2" xfId="21419" xr:uid="{7555632D-ACD2-4496-BE78-EA5581D1CEE3}"/>
    <cellStyle name="40% - Accent5 6 3 3 4 3" xfId="21420" xr:uid="{2CFE3AEE-1B08-47AD-B462-9C979043C027}"/>
    <cellStyle name="40% - Accent5 6 3 3 5" xfId="21421" xr:uid="{197C4ED1-21B6-49B5-8E8E-017E6A1FE799}"/>
    <cellStyle name="40% - Accent5 6 3 3 5 2" xfId="21422" xr:uid="{A6C1B31C-1ACF-47FE-9148-D9AF7AECCEF1}"/>
    <cellStyle name="40% - Accent5 6 3 3 6" xfId="21423" xr:uid="{926DD7C2-06FF-44A5-B936-2E9D38EAD8DD}"/>
    <cellStyle name="40% - Accent5 6 3 4" xfId="21424" xr:uid="{DFEB6FD9-4025-4928-A6B4-782B7C7BCCC8}"/>
    <cellStyle name="40% - Accent5 6 3 4 2" xfId="21425" xr:uid="{2E77959B-52C1-4C20-9179-81BC6F0EFAC2}"/>
    <cellStyle name="40% - Accent5 6 3 4 2 2" xfId="21426" xr:uid="{EE6000BF-AFE1-4EB4-AC5A-345505DD21A9}"/>
    <cellStyle name="40% - Accent5 6 3 4 3" xfId="21427" xr:uid="{9C528CA0-D0AE-47F8-88D6-EBB197A3FDF6}"/>
    <cellStyle name="40% - Accent5 6 3 5" xfId="21428" xr:uid="{74DF29A3-2439-4BB5-905C-0680AE5A7906}"/>
    <cellStyle name="40% - Accent5 6 3 5 2" xfId="21429" xr:uid="{28B6A7B6-E686-4873-AFCD-3FDD4CD4A48C}"/>
    <cellStyle name="40% - Accent5 6 3 5 2 2" xfId="21430" xr:uid="{FB9DECE0-5B6E-456D-A283-E2907ECDE8AC}"/>
    <cellStyle name="40% - Accent5 6 3 5 3" xfId="21431" xr:uid="{2F2D8892-849D-498B-8BE8-AB9ADCFD9C17}"/>
    <cellStyle name="40% - Accent5 6 3 6" xfId="21432" xr:uid="{385984F3-F95A-44A7-9B21-1E890B79A996}"/>
    <cellStyle name="40% - Accent5 6 3 6 2" xfId="21433" xr:uid="{4DD70D42-B3EB-4611-AE63-3A3F01E24BD3}"/>
    <cellStyle name="40% - Accent5 6 3 6 2 2" xfId="21434" xr:uid="{02DD0882-B86E-4675-A9B1-757CC5C61EBD}"/>
    <cellStyle name="40% - Accent5 6 3 6 3" xfId="21435" xr:uid="{D0EEAF02-64CD-45AB-BE39-780FE70AF3DC}"/>
    <cellStyle name="40% - Accent5 6 3 7" xfId="21436" xr:uid="{5AB570E0-9D82-4CA9-A37E-D0E2265E02C4}"/>
    <cellStyle name="40% - Accent5 6 3 7 2" xfId="21437" xr:uid="{B9FCA70C-D574-4A27-B702-62A0B8D82FD4}"/>
    <cellStyle name="40% - Accent5 6 3 8" xfId="21438" xr:uid="{A70A6F9D-C875-4FF8-A858-E3340688759F}"/>
    <cellStyle name="40% - Accent5 6 4" xfId="21439" xr:uid="{AC2DD287-71C7-4F5D-8ED8-26AAD6D8AB13}"/>
    <cellStyle name="40% - Accent5 6 4 2" xfId="21440" xr:uid="{8FFC96B4-BA06-49D1-BC0E-291AE968A8D5}"/>
    <cellStyle name="40% - Accent5 6 4 2 2" xfId="21441" xr:uid="{A0FE0894-0549-4A4F-8D48-673324E0C9A1}"/>
    <cellStyle name="40% - Accent5 6 4 2 2 2" xfId="21442" xr:uid="{289F5C6C-7ECD-4878-BF3B-A0669CF4A910}"/>
    <cellStyle name="40% - Accent5 6 4 2 2 2 2" xfId="21443" xr:uid="{A506AB8F-DDE3-47D8-B75C-A3EFB6AD31EA}"/>
    <cellStyle name="40% - Accent5 6 4 2 2 3" xfId="21444" xr:uid="{C343B808-28A3-4787-A7CA-F54A995D487E}"/>
    <cellStyle name="40% - Accent5 6 4 2 3" xfId="21445" xr:uid="{C6041221-B50D-4270-8578-8846AD98DC6B}"/>
    <cellStyle name="40% - Accent5 6 4 2 3 2" xfId="21446" xr:uid="{5C443B00-6C0C-46CA-A46D-30392690708C}"/>
    <cellStyle name="40% - Accent5 6 4 2 3 2 2" xfId="21447" xr:uid="{D0D79ABD-DD5F-46C5-BFF2-28B484E698FA}"/>
    <cellStyle name="40% - Accent5 6 4 2 3 3" xfId="21448" xr:uid="{8883BD59-2194-4595-B108-0AE559A6C587}"/>
    <cellStyle name="40% - Accent5 6 4 2 4" xfId="21449" xr:uid="{D6F76C51-BF05-46EA-A72F-B664AC7B0D4F}"/>
    <cellStyle name="40% - Accent5 6 4 2 4 2" xfId="21450" xr:uid="{2846BAC2-B86A-4542-B67C-64859C6C408D}"/>
    <cellStyle name="40% - Accent5 6 4 2 4 2 2" xfId="21451" xr:uid="{18458D99-2266-4D1A-8472-116E76EA74B6}"/>
    <cellStyle name="40% - Accent5 6 4 2 4 3" xfId="21452" xr:uid="{A2EE2180-48FD-4E04-9D7F-FD20D3A2A35F}"/>
    <cellStyle name="40% - Accent5 6 4 2 5" xfId="21453" xr:uid="{494778B8-FA8F-448D-AA81-7C694B19B882}"/>
    <cellStyle name="40% - Accent5 6 4 2 5 2" xfId="21454" xr:uid="{82D84D0D-5B39-4E60-82A1-C3D283B4D602}"/>
    <cellStyle name="40% - Accent5 6 4 2 6" xfId="21455" xr:uid="{BAEE8967-9552-4190-9C8F-15F991BD397B}"/>
    <cellStyle name="40% - Accent5 6 4 3" xfId="21456" xr:uid="{A1076139-8383-45D2-B44E-823C28F67796}"/>
    <cellStyle name="40% - Accent5 6 4 3 2" xfId="21457" xr:uid="{AC0E2ADE-E128-4BD3-8A99-DD09F83341D3}"/>
    <cellStyle name="40% - Accent5 6 4 3 2 2" xfId="21458" xr:uid="{403D6615-7B04-4600-8490-80E66B3E8ED6}"/>
    <cellStyle name="40% - Accent5 6 4 3 3" xfId="21459" xr:uid="{D93DAFA7-B043-40BF-A30E-A4B960A2A468}"/>
    <cellStyle name="40% - Accent5 6 4 4" xfId="21460" xr:uid="{F02D21C1-1DF3-476A-B7E5-85303D2B4633}"/>
    <cellStyle name="40% - Accent5 6 4 4 2" xfId="21461" xr:uid="{49302797-0D05-4162-832A-067C2C7B5632}"/>
    <cellStyle name="40% - Accent5 6 4 4 2 2" xfId="21462" xr:uid="{2DF7EAE5-7AE1-4729-A70A-321DC019D140}"/>
    <cellStyle name="40% - Accent5 6 4 4 3" xfId="21463" xr:uid="{74D65BEF-985B-4D14-93B7-B756FE53D300}"/>
    <cellStyle name="40% - Accent5 6 4 5" xfId="21464" xr:uid="{3E574E68-76BB-40AD-AA88-C901648FCF0A}"/>
    <cellStyle name="40% - Accent5 6 4 5 2" xfId="21465" xr:uid="{31DF01B7-E104-4FAB-9FC8-9F0C5A42F35D}"/>
    <cellStyle name="40% - Accent5 6 4 5 2 2" xfId="21466" xr:uid="{AD0AFA2A-35C9-4B55-AA13-6E72ECD5A252}"/>
    <cellStyle name="40% - Accent5 6 4 5 3" xfId="21467" xr:uid="{3DDA0D92-3260-4B6B-9161-32EE29F4A9BE}"/>
    <cellStyle name="40% - Accent5 6 4 6" xfId="21468" xr:uid="{7607300C-73BA-4CE5-8390-22751171C9CA}"/>
    <cellStyle name="40% - Accent5 6 4 6 2" xfId="21469" xr:uid="{206E916D-DC0C-4489-9A89-53376C6B34CC}"/>
    <cellStyle name="40% - Accent5 6 4 7" xfId="21470" xr:uid="{1B1732A4-15C2-4150-9555-F2D9393A30C0}"/>
    <cellStyle name="40% - Accent5 6 5" xfId="21471" xr:uid="{10433C89-1ADD-48D3-8024-EE6111A3D1D8}"/>
    <cellStyle name="40% - Accent5 6 5 2" xfId="21472" xr:uid="{08CC88B3-D0EC-420B-81D8-4DD56EB9BD83}"/>
    <cellStyle name="40% - Accent5 6 5 2 2" xfId="21473" xr:uid="{E89A6869-032D-46F0-A9D6-8FCF2B602190}"/>
    <cellStyle name="40% - Accent5 6 5 2 2 2" xfId="21474" xr:uid="{5B15C4FD-9C7F-40AE-B78C-E748CEC1D817}"/>
    <cellStyle name="40% - Accent5 6 5 2 2 2 2" xfId="21475" xr:uid="{8276AFA8-E78A-4770-AC3E-DD4FFBB40F0B}"/>
    <cellStyle name="40% - Accent5 6 5 2 2 3" xfId="21476" xr:uid="{B0001E40-2FB5-48C4-B228-473A01461D56}"/>
    <cellStyle name="40% - Accent5 6 5 2 3" xfId="21477" xr:uid="{C57CAA24-3B4D-4491-936A-679D8262EC68}"/>
    <cellStyle name="40% - Accent5 6 5 2 3 2" xfId="21478" xr:uid="{2DBC5891-ECFD-4FDC-9BE8-E4FF304E0F3C}"/>
    <cellStyle name="40% - Accent5 6 5 2 3 2 2" xfId="21479" xr:uid="{46F5F375-4D35-4A42-9F87-AFBC1F01910F}"/>
    <cellStyle name="40% - Accent5 6 5 2 3 3" xfId="21480" xr:uid="{C5250F51-DA0D-461F-972B-31671B4141D8}"/>
    <cellStyle name="40% - Accent5 6 5 2 4" xfId="21481" xr:uid="{8C88C007-A824-455F-848F-3E8D6E5A90E8}"/>
    <cellStyle name="40% - Accent5 6 5 2 4 2" xfId="21482" xr:uid="{8430BD97-E7D1-4807-BA99-24E1126D65E2}"/>
    <cellStyle name="40% - Accent5 6 5 2 4 2 2" xfId="21483" xr:uid="{5B56F330-EEF0-4F34-A586-9C8974988632}"/>
    <cellStyle name="40% - Accent5 6 5 2 4 3" xfId="21484" xr:uid="{67B4A3C6-F59F-4D08-87E7-454F62C87375}"/>
    <cellStyle name="40% - Accent5 6 5 2 5" xfId="21485" xr:uid="{88D9C748-0932-4072-BFB4-395B6682FBB9}"/>
    <cellStyle name="40% - Accent5 6 5 2 5 2" xfId="21486" xr:uid="{E21020AB-F945-4DD1-9D3C-4DB008DF6D54}"/>
    <cellStyle name="40% - Accent5 6 5 2 6" xfId="21487" xr:uid="{776BFDBE-521F-4CAF-B5D6-93000BD5F17A}"/>
    <cellStyle name="40% - Accent5 6 5 3" xfId="21488" xr:uid="{5D4D5340-693D-4104-960E-EDFE3B5421DE}"/>
    <cellStyle name="40% - Accent5 6 5 3 2" xfId="21489" xr:uid="{F84BB6B8-FC8F-4BC6-A350-041B84DFEB37}"/>
    <cellStyle name="40% - Accent5 6 5 3 2 2" xfId="21490" xr:uid="{5189E999-8057-4915-86EE-5F954DD515D4}"/>
    <cellStyle name="40% - Accent5 6 5 3 3" xfId="21491" xr:uid="{4B1E55BB-5024-4576-B777-1C94B5C660C3}"/>
    <cellStyle name="40% - Accent5 6 5 4" xfId="21492" xr:uid="{1D7C8BEA-FF52-4722-8DF4-DDA3C365F822}"/>
    <cellStyle name="40% - Accent5 6 5 4 2" xfId="21493" xr:uid="{D9F3CD00-CA24-4E4E-9151-9A5E0B531958}"/>
    <cellStyle name="40% - Accent5 6 5 4 2 2" xfId="21494" xr:uid="{366D744B-E8BB-482A-B8B7-3367BE4CF40B}"/>
    <cellStyle name="40% - Accent5 6 5 4 3" xfId="21495" xr:uid="{0905EA81-AC49-48D5-88E0-F00D69B546B4}"/>
    <cellStyle name="40% - Accent5 6 5 5" xfId="21496" xr:uid="{F0E5C50E-3C5B-466A-8DF1-C43272B5B668}"/>
    <cellStyle name="40% - Accent5 6 5 5 2" xfId="21497" xr:uid="{7519EF5C-B728-4911-8D0C-DE12F6B52CE5}"/>
    <cellStyle name="40% - Accent5 6 5 5 2 2" xfId="21498" xr:uid="{688C1CA5-2546-47D8-9800-9899C349850C}"/>
    <cellStyle name="40% - Accent5 6 5 5 3" xfId="21499" xr:uid="{8D5268EC-E44D-41DF-B185-EFD044C8B164}"/>
    <cellStyle name="40% - Accent5 6 5 6" xfId="21500" xr:uid="{534D7DA1-8985-460E-B1F1-01FDE0A0F0FE}"/>
    <cellStyle name="40% - Accent5 6 5 6 2" xfId="21501" xr:uid="{E15EE51B-921C-4872-A570-08E81EDF293B}"/>
    <cellStyle name="40% - Accent5 6 5 7" xfId="21502" xr:uid="{5BE04AF2-955E-4193-B94B-5CF2DCCF0542}"/>
    <cellStyle name="40% - Accent5 6 6" xfId="21503" xr:uid="{D6FBC407-F7F6-4134-99C3-8A13DE59DC53}"/>
    <cellStyle name="40% - Accent5 6 6 2" xfId="21504" xr:uid="{3D02B39B-FC0A-4F88-A3FC-671818A55C7D}"/>
    <cellStyle name="40% - Accent5 6 6 2 2" xfId="21505" xr:uid="{C51849A0-2001-4767-93E4-FD518D594B4E}"/>
    <cellStyle name="40% - Accent5 6 6 2 2 2" xfId="21506" xr:uid="{815D15F0-708A-47ED-8664-736CEC788093}"/>
    <cellStyle name="40% - Accent5 6 6 2 3" xfId="21507" xr:uid="{D04F9B15-DD71-4C5F-AE71-31B5224345EF}"/>
    <cellStyle name="40% - Accent5 6 6 3" xfId="21508" xr:uid="{BCA567B4-A5C1-45F7-A5DB-E8B853919C65}"/>
    <cellStyle name="40% - Accent5 6 6 3 2" xfId="21509" xr:uid="{1ADB203F-0017-4667-AA26-B86F9FC0807E}"/>
    <cellStyle name="40% - Accent5 6 6 3 2 2" xfId="21510" xr:uid="{7320B2DA-ECCE-47AE-BB55-D1302D4E7340}"/>
    <cellStyle name="40% - Accent5 6 6 3 3" xfId="21511" xr:uid="{80B960B1-1CE3-4D49-98D7-02D22E9C9D29}"/>
    <cellStyle name="40% - Accent5 6 6 4" xfId="21512" xr:uid="{450134A5-210C-45A7-8D64-C9923EAE890A}"/>
    <cellStyle name="40% - Accent5 6 6 4 2" xfId="21513" xr:uid="{8D328708-5350-478C-955D-D48E2E339A9A}"/>
    <cellStyle name="40% - Accent5 6 6 4 2 2" xfId="21514" xr:uid="{20C1F214-0646-465E-8817-05E4C118DCB9}"/>
    <cellStyle name="40% - Accent5 6 6 4 3" xfId="21515" xr:uid="{0FCD2449-6445-4D86-B3D1-67A62B21D715}"/>
    <cellStyle name="40% - Accent5 6 6 5" xfId="21516" xr:uid="{6E4F982D-ABFA-41D8-9A06-CAB3CAB5213F}"/>
    <cellStyle name="40% - Accent5 6 6 5 2" xfId="21517" xr:uid="{DA16EEC0-EA06-422D-AD0E-EFDEAC26167C}"/>
    <cellStyle name="40% - Accent5 6 6 6" xfId="21518" xr:uid="{67EDCA14-F421-45BF-8DA5-8019D9EA5576}"/>
    <cellStyle name="40% - Accent5 6 7" xfId="21519" xr:uid="{6A9E7E0D-2586-4B1B-A5B3-30F7195C771B}"/>
    <cellStyle name="40% - Accent5 6 7 2" xfId="21520" xr:uid="{CF25A28A-6693-48EE-A2F0-DED76A49E909}"/>
    <cellStyle name="40% - Accent5 6 7 2 2" xfId="21521" xr:uid="{0B5537C4-16EA-4575-AAF5-CE4A3A081E47}"/>
    <cellStyle name="40% - Accent5 6 7 2 2 2" xfId="21522" xr:uid="{823CC2EE-DB12-4A05-AADC-EE0CC2B93D87}"/>
    <cellStyle name="40% - Accent5 6 7 2 3" xfId="21523" xr:uid="{EC5FA93B-838B-4299-862B-3F2F986CAC68}"/>
    <cellStyle name="40% - Accent5 6 7 3" xfId="21524" xr:uid="{474A5CEE-7926-4BA5-BEC9-D333715CEC98}"/>
    <cellStyle name="40% - Accent5 6 7 3 2" xfId="21525" xr:uid="{BF3D3EFE-D34B-48FF-8D10-A9EEA012AA41}"/>
    <cellStyle name="40% - Accent5 6 7 3 2 2" xfId="21526" xr:uid="{3DC94C9C-DDB4-4318-8CF4-E4DECC973932}"/>
    <cellStyle name="40% - Accent5 6 7 3 3" xfId="21527" xr:uid="{A4B8042D-AE3F-4C09-9B11-0715D2F76D4C}"/>
    <cellStyle name="40% - Accent5 6 7 4" xfId="21528" xr:uid="{86E6B3A1-D20D-4BF7-BE44-3301D38DA8F2}"/>
    <cellStyle name="40% - Accent5 6 7 4 2" xfId="21529" xr:uid="{B6179F4C-6F00-4235-873A-72858F82521F}"/>
    <cellStyle name="40% - Accent5 6 7 4 2 2" xfId="21530" xr:uid="{C6645741-CFDA-4195-9E91-CBC93E38F1F9}"/>
    <cellStyle name="40% - Accent5 6 7 4 3" xfId="21531" xr:uid="{12BCF842-CC75-4AA4-A873-4EF8145C4202}"/>
    <cellStyle name="40% - Accent5 6 7 5" xfId="21532" xr:uid="{8540C26A-41C1-4152-866D-135E1B3A0D2F}"/>
    <cellStyle name="40% - Accent5 6 7 5 2" xfId="21533" xr:uid="{B1E6FBEB-305E-4057-881B-8E16C12686C7}"/>
    <cellStyle name="40% - Accent5 6 7 6" xfId="21534" xr:uid="{DA12F47E-33D3-414B-9318-507F7D017392}"/>
    <cellStyle name="40% - Accent5 6 8" xfId="21535" xr:uid="{E53B41C4-80D7-466E-B0CD-6C39D203989E}"/>
    <cellStyle name="40% - Accent5 6 8 2" xfId="21536" xr:uid="{AAC2D025-7FEF-472C-B348-295914E0ACCE}"/>
    <cellStyle name="40% - Accent5 6 8 2 2" xfId="21537" xr:uid="{DBD36DCB-B12C-4384-8264-16290C05BE20}"/>
    <cellStyle name="40% - Accent5 6 8 2 2 2" xfId="21538" xr:uid="{858B521F-F8E9-4372-830A-8B9B7CCE7B0D}"/>
    <cellStyle name="40% - Accent5 6 8 2 3" xfId="21539" xr:uid="{DC822D15-7FAC-4C26-95C9-F56114FD864A}"/>
    <cellStyle name="40% - Accent5 6 8 3" xfId="21540" xr:uid="{D08F5012-7A10-4604-A33A-AA1149431D34}"/>
    <cellStyle name="40% - Accent5 6 8 3 2" xfId="21541" xr:uid="{6354FD57-1DCB-4ECD-A4E3-7F72D2100252}"/>
    <cellStyle name="40% - Accent5 6 8 3 2 2" xfId="21542" xr:uid="{AE67D373-1DB0-4F3C-A5CA-73E8FAE08FB9}"/>
    <cellStyle name="40% - Accent5 6 8 3 3" xfId="21543" xr:uid="{DBD9A6D3-8D8F-42C4-9DED-805CE1BC049D}"/>
    <cellStyle name="40% - Accent5 6 8 4" xfId="21544" xr:uid="{839AAD99-C5F9-485F-AB03-74D53E9EF5F2}"/>
    <cellStyle name="40% - Accent5 6 8 4 2" xfId="21545" xr:uid="{51237C5D-E3BF-4156-9CDB-3399661AAA3E}"/>
    <cellStyle name="40% - Accent5 6 8 4 2 2" xfId="21546" xr:uid="{0CF10AFD-D7A4-4519-88BF-CD6D7D30894B}"/>
    <cellStyle name="40% - Accent5 6 8 4 3" xfId="21547" xr:uid="{05226896-9A08-4A3B-A868-372BCE16996E}"/>
    <cellStyle name="40% - Accent5 6 8 5" xfId="21548" xr:uid="{590A55F6-E58D-40DA-AA84-F80E31AADE8E}"/>
    <cellStyle name="40% - Accent5 6 8 5 2" xfId="21549" xr:uid="{48EA88A1-57C3-48A3-80B1-05AEBD2746C1}"/>
    <cellStyle name="40% - Accent5 6 8 6" xfId="21550" xr:uid="{1081D08F-B7E7-42D2-878B-715CB10C5D5A}"/>
    <cellStyle name="40% - Accent5 6 9" xfId="21551" xr:uid="{29FD4078-B3C2-4992-B909-65A51B023BCF}"/>
    <cellStyle name="40% - Accent5 6 9 2" xfId="21552" xr:uid="{8C529209-7D96-4641-A0B2-D7352782C4F5}"/>
    <cellStyle name="40% - Accent5 6 9 2 2" xfId="21553" xr:uid="{740857D7-6234-46E6-939E-F6575ED9DC8C}"/>
    <cellStyle name="40% - Accent5 6 9 2 2 2" xfId="21554" xr:uid="{9A25A326-B888-4187-B832-203D4DF03FF3}"/>
    <cellStyle name="40% - Accent5 6 9 2 3" xfId="21555" xr:uid="{8AD5FF83-3E40-4A40-8360-35FE81848A00}"/>
    <cellStyle name="40% - Accent5 6 9 3" xfId="21556" xr:uid="{043C5F81-E81E-4145-9AFF-02C6D4900164}"/>
    <cellStyle name="40% - Accent5 6 9 3 2" xfId="21557" xr:uid="{A79F2A23-E566-4399-920C-AC2ECD84386A}"/>
    <cellStyle name="40% - Accent5 6 9 3 2 2" xfId="21558" xr:uid="{EBAE3BCC-58DF-47FE-8899-4AAF957F8731}"/>
    <cellStyle name="40% - Accent5 6 9 3 3" xfId="21559" xr:uid="{1B4B3ECE-5CD0-4B79-8E95-2C77F481E8A3}"/>
    <cellStyle name="40% - Accent5 6 9 4" xfId="21560" xr:uid="{079C28EC-66B3-491B-9866-FA55F4F2B054}"/>
    <cellStyle name="40% - Accent5 6 9 4 2" xfId="21561" xr:uid="{B38C8FB2-3167-49C5-A632-544B1B68228B}"/>
    <cellStyle name="40% - Accent5 6 9 4 2 2" xfId="21562" xr:uid="{D6A308A7-599A-4B7D-9033-D2DFDCFD362E}"/>
    <cellStyle name="40% - Accent5 6 9 4 3" xfId="21563" xr:uid="{C6ED53EA-3A36-45C7-9ACE-128DA97B13CF}"/>
    <cellStyle name="40% - Accent5 6 9 5" xfId="21564" xr:uid="{62502EB2-3319-47D3-9EDD-DFE2B245ECFC}"/>
    <cellStyle name="40% - Accent5 6 9 5 2" xfId="21565" xr:uid="{9931A471-7F38-4320-89F6-363B54C055E2}"/>
    <cellStyle name="40% - Accent5 6 9 6" xfId="21566" xr:uid="{9C4A7B75-C58A-48E0-B39B-BC35B75378EC}"/>
    <cellStyle name="40% - Accent5 7" xfId="21567" xr:uid="{003D0255-483B-49DE-A844-692CF34D7A90}"/>
    <cellStyle name="40% - Accent5 7 10" xfId="21568" xr:uid="{5C59D824-06D4-4538-8E78-552436D18CE5}"/>
    <cellStyle name="40% - Accent5 7 10 2" xfId="21569" xr:uid="{795C590B-488F-4339-AD83-3E3D719FDA4B}"/>
    <cellStyle name="40% - Accent5 7 10 2 2" xfId="21570" xr:uid="{4E6785F4-3996-437F-BC1C-43A7B096CD55}"/>
    <cellStyle name="40% - Accent5 7 10 2 2 2" xfId="21571" xr:uid="{66802491-79E8-4AAB-92C8-BB4C3B0BB2D2}"/>
    <cellStyle name="40% - Accent5 7 10 2 3" xfId="21572" xr:uid="{FAB4B9F5-6507-4170-BE76-985FC2F866C9}"/>
    <cellStyle name="40% - Accent5 7 10 3" xfId="21573" xr:uid="{F21294F3-6BA8-4FD5-89D1-67E4429B7F44}"/>
    <cellStyle name="40% - Accent5 7 10 3 2" xfId="21574" xr:uid="{8AEC1E4A-E883-432C-B513-CF70192B8798}"/>
    <cellStyle name="40% - Accent5 7 10 3 2 2" xfId="21575" xr:uid="{1C7E57B2-E95A-4643-A502-6F9F82D96D72}"/>
    <cellStyle name="40% - Accent5 7 10 3 3" xfId="21576" xr:uid="{8696E192-6F0C-4DCA-89E9-00FC07FD1D56}"/>
    <cellStyle name="40% - Accent5 7 10 4" xfId="21577" xr:uid="{80710597-9D29-4C1E-A578-B8CF75C5619C}"/>
    <cellStyle name="40% - Accent5 7 10 4 2" xfId="21578" xr:uid="{C17D2780-1446-410A-A720-2CF7D868DCF2}"/>
    <cellStyle name="40% - Accent5 7 10 4 2 2" xfId="21579" xr:uid="{0443FA2F-027D-4D49-A617-ACB895EEF142}"/>
    <cellStyle name="40% - Accent5 7 10 4 3" xfId="21580" xr:uid="{38FB9EC6-D55A-4B6A-865D-52F1CAC27532}"/>
    <cellStyle name="40% - Accent5 7 10 5" xfId="21581" xr:uid="{CAE460B5-BAA0-4DD1-BA98-05504EC04F32}"/>
    <cellStyle name="40% - Accent5 7 10 5 2" xfId="21582" xr:uid="{4F75575F-2CDB-43C5-95D5-6F8367533A75}"/>
    <cellStyle name="40% - Accent5 7 10 6" xfId="21583" xr:uid="{7ED47850-8E7C-4A01-94D0-769B96503D7C}"/>
    <cellStyle name="40% - Accent5 7 11" xfId="21584" xr:uid="{881ECEB7-E81D-43D5-87A1-B623862AA930}"/>
    <cellStyle name="40% - Accent5 7 11 2" xfId="21585" xr:uid="{C85293A6-3C16-4780-8653-C4C2D23D8526}"/>
    <cellStyle name="40% - Accent5 7 11 2 2" xfId="21586" xr:uid="{0CFC9112-412C-47E9-8B9E-67FB8609213B}"/>
    <cellStyle name="40% - Accent5 7 11 3" xfId="21587" xr:uid="{4DBE47AD-A8A3-4327-92ED-366E2DA45FBD}"/>
    <cellStyle name="40% - Accent5 7 12" xfId="21588" xr:uid="{761A2E4E-F167-47E9-A0A8-02ADDDEF82F3}"/>
    <cellStyle name="40% - Accent5 7 12 2" xfId="21589" xr:uid="{34775C45-1E12-479A-9FEA-0E29B8735956}"/>
    <cellStyle name="40% - Accent5 7 12 2 2" xfId="21590" xr:uid="{B5BFDAEB-D4B8-4EEC-94E7-831B9D58B755}"/>
    <cellStyle name="40% - Accent5 7 12 3" xfId="21591" xr:uid="{5B5BA218-5479-4B41-8BE1-51EE2ABE6230}"/>
    <cellStyle name="40% - Accent5 7 13" xfId="21592" xr:uid="{98CD3F4B-86F1-4E3C-894A-0CBA72D405F7}"/>
    <cellStyle name="40% - Accent5 7 13 2" xfId="21593" xr:uid="{6277F8A7-2E73-4EF9-879F-C23EAF2FF7D1}"/>
    <cellStyle name="40% - Accent5 7 13 2 2" xfId="21594" xr:uid="{48936DF3-FF0B-4139-8102-148817B5B35F}"/>
    <cellStyle name="40% - Accent5 7 13 3" xfId="21595" xr:uid="{E932D9C5-3CBB-40FA-9BC7-415828783F3B}"/>
    <cellStyle name="40% - Accent5 7 14" xfId="21596" xr:uid="{EEBB93F9-4006-414D-8556-75FE2CCCEBFC}"/>
    <cellStyle name="40% - Accent5 7 14 2" xfId="21597" xr:uid="{4930BF40-7CC5-4B94-84DC-6B3014708F93}"/>
    <cellStyle name="40% - Accent5 7 14 2 2" xfId="21598" xr:uid="{DED5FF45-9CC7-452C-822F-F6C5D5E569E7}"/>
    <cellStyle name="40% - Accent5 7 14 3" xfId="21599" xr:uid="{059B1EA9-83B1-44AD-8036-6793A7849B55}"/>
    <cellStyle name="40% - Accent5 7 15" xfId="21600" xr:uid="{4DA5C7A4-53CA-480B-BFC0-C8334C42AE5A}"/>
    <cellStyle name="40% - Accent5 7 15 2" xfId="21601" xr:uid="{8EAC6799-4EBC-4A09-8C51-C1461200A2FD}"/>
    <cellStyle name="40% - Accent5 7 16" xfId="21602" xr:uid="{BF80C125-A08D-4F40-B3CA-8A9BC312BA4D}"/>
    <cellStyle name="40% - Accent5 7 2" xfId="21603" xr:uid="{EA672E81-46F2-47C5-82D0-A8084A31C64C}"/>
    <cellStyle name="40% - Accent5 7 2 2" xfId="21604" xr:uid="{9DD0EAE0-008C-4815-8EF0-D0C7804C3431}"/>
    <cellStyle name="40% - Accent5 7 2 2 2" xfId="21605" xr:uid="{BDB7B19A-DEE3-4B0A-9B76-AC776A24CB5D}"/>
    <cellStyle name="40% - Accent5 7 2 2 2 2" xfId="21606" xr:uid="{D5D083C6-0158-4C0B-AA45-E6D654244F9C}"/>
    <cellStyle name="40% - Accent5 7 2 2 2 2 2" xfId="21607" xr:uid="{43BE7B83-87E1-4A5F-A4FB-3A0B97366B49}"/>
    <cellStyle name="40% - Accent5 7 2 2 2 2 2 2" xfId="21608" xr:uid="{5A73CCCC-9348-4A28-B147-61699D58D117}"/>
    <cellStyle name="40% - Accent5 7 2 2 2 2 3" xfId="21609" xr:uid="{9BADCA86-4371-4366-A5DC-1BB62116C386}"/>
    <cellStyle name="40% - Accent5 7 2 2 2 3" xfId="21610" xr:uid="{117113C0-45B1-4F5E-A723-3F9199476F4A}"/>
    <cellStyle name="40% - Accent5 7 2 2 2 3 2" xfId="21611" xr:uid="{D7312C91-B534-49F5-BF3D-38A44C9F95EB}"/>
    <cellStyle name="40% - Accent5 7 2 2 2 3 2 2" xfId="21612" xr:uid="{2582FC2E-6C80-4684-86C0-723696187375}"/>
    <cellStyle name="40% - Accent5 7 2 2 2 3 3" xfId="21613" xr:uid="{6E2079C3-A5E7-4F9E-81FF-30A1DA4C63D5}"/>
    <cellStyle name="40% - Accent5 7 2 2 2 4" xfId="21614" xr:uid="{E1D7C33B-BD04-4987-BE71-E2B5A5834650}"/>
    <cellStyle name="40% - Accent5 7 2 2 2 4 2" xfId="21615" xr:uid="{37988ACA-0CFA-447A-9B91-7F7EC09BB935}"/>
    <cellStyle name="40% - Accent5 7 2 2 2 4 2 2" xfId="21616" xr:uid="{F0C67BCD-D807-489B-9933-B0CEA9669BE4}"/>
    <cellStyle name="40% - Accent5 7 2 2 2 4 3" xfId="21617" xr:uid="{C44A8661-1161-4273-A428-F6951F5FFD08}"/>
    <cellStyle name="40% - Accent5 7 2 2 2 5" xfId="21618" xr:uid="{541CE2E7-D6CB-43F1-BC14-057BFC37A54F}"/>
    <cellStyle name="40% - Accent5 7 2 2 2 5 2" xfId="21619" xr:uid="{8DC90FF2-05EC-421E-A22A-65C75C5462BF}"/>
    <cellStyle name="40% - Accent5 7 2 2 2 6" xfId="21620" xr:uid="{10CD3F1A-7764-4FF7-ABFC-132CCC593301}"/>
    <cellStyle name="40% - Accent5 7 2 2 3" xfId="21621" xr:uid="{39D52857-FE99-4153-A47A-37B5075EB028}"/>
    <cellStyle name="40% - Accent5 7 2 2 3 2" xfId="21622" xr:uid="{CA8F3625-63BE-4559-8759-D6F7EE4811DE}"/>
    <cellStyle name="40% - Accent5 7 2 2 3 2 2" xfId="21623" xr:uid="{8F548705-63CD-4E5D-8892-4D657510397C}"/>
    <cellStyle name="40% - Accent5 7 2 2 3 3" xfId="21624" xr:uid="{516F55F7-23D6-4CA9-B53A-D120E132B43D}"/>
    <cellStyle name="40% - Accent5 7 2 2 4" xfId="21625" xr:uid="{50412392-5E75-4ECC-A6A7-55089241FF43}"/>
    <cellStyle name="40% - Accent5 7 2 2 4 2" xfId="21626" xr:uid="{59B88F48-2F32-43C8-B151-4C98EB458499}"/>
    <cellStyle name="40% - Accent5 7 2 2 4 2 2" xfId="21627" xr:uid="{C3669E43-FA6F-4C60-B1F0-E1FE796E7EF3}"/>
    <cellStyle name="40% - Accent5 7 2 2 4 3" xfId="21628" xr:uid="{64F086F1-8DF9-4006-A7E0-EA57CF3648C4}"/>
    <cellStyle name="40% - Accent5 7 2 2 5" xfId="21629" xr:uid="{351552BC-0F74-42E3-B0D6-84507F38C899}"/>
    <cellStyle name="40% - Accent5 7 2 2 5 2" xfId="21630" xr:uid="{11F44BFA-352A-444B-A6C5-6B346A6FF0B5}"/>
    <cellStyle name="40% - Accent5 7 2 2 5 2 2" xfId="21631" xr:uid="{8F6E8B30-7591-409A-AE1D-79EBD59803DC}"/>
    <cellStyle name="40% - Accent5 7 2 2 5 3" xfId="21632" xr:uid="{54B9BCBD-B3FE-4B05-98E0-98C585D2CF11}"/>
    <cellStyle name="40% - Accent5 7 2 2 6" xfId="21633" xr:uid="{D1291036-87BC-4201-B7E3-7FA7F61A3E93}"/>
    <cellStyle name="40% - Accent5 7 2 2 6 2" xfId="21634" xr:uid="{7EC448DF-AD20-4202-9E3E-517C9A332ED0}"/>
    <cellStyle name="40% - Accent5 7 2 2 7" xfId="21635" xr:uid="{BFAEA652-682F-414E-9F2E-41BDD8E6AF8E}"/>
    <cellStyle name="40% - Accent5 7 2 3" xfId="21636" xr:uid="{DED29359-5DA4-4ECF-B5F6-2FF935EDDE14}"/>
    <cellStyle name="40% - Accent5 7 2 3 2" xfId="21637" xr:uid="{6D4F9B4E-6846-48D7-BBD3-A07A739B9813}"/>
    <cellStyle name="40% - Accent5 7 2 3 2 2" xfId="21638" xr:uid="{73DC15C5-6AB5-4F03-8341-A55DBC2059EB}"/>
    <cellStyle name="40% - Accent5 7 2 3 2 2 2" xfId="21639" xr:uid="{3C4DF1AB-3988-42E8-A13A-867BFE81D0FC}"/>
    <cellStyle name="40% - Accent5 7 2 3 2 3" xfId="21640" xr:uid="{6F2C13E0-DC24-4C31-A4D4-1FFF96D9E141}"/>
    <cellStyle name="40% - Accent5 7 2 3 3" xfId="21641" xr:uid="{FBDAD7F4-E159-40DE-99F6-595C48FA408F}"/>
    <cellStyle name="40% - Accent5 7 2 3 3 2" xfId="21642" xr:uid="{91CB1EA8-2B31-41A1-BEF4-6380E737A25F}"/>
    <cellStyle name="40% - Accent5 7 2 3 3 2 2" xfId="21643" xr:uid="{EFA11416-857B-4340-8687-EFE0F2ABCB1D}"/>
    <cellStyle name="40% - Accent5 7 2 3 3 3" xfId="21644" xr:uid="{ED6D1311-0FC0-4DD5-9ED7-E547EC605E1A}"/>
    <cellStyle name="40% - Accent5 7 2 3 4" xfId="21645" xr:uid="{5D3313A3-D8D5-4265-B911-97EC81594EB2}"/>
    <cellStyle name="40% - Accent5 7 2 3 4 2" xfId="21646" xr:uid="{1199A709-8963-4823-8ECB-B4B50BE9DB28}"/>
    <cellStyle name="40% - Accent5 7 2 3 4 2 2" xfId="21647" xr:uid="{FF980CE1-5B40-4D07-B62D-55932E418FE0}"/>
    <cellStyle name="40% - Accent5 7 2 3 4 3" xfId="21648" xr:uid="{86068225-4FAA-4F81-BC19-2CBDEE513B9C}"/>
    <cellStyle name="40% - Accent5 7 2 3 5" xfId="21649" xr:uid="{00328570-F9AA-43DE-A795-4E84C1671E1A}"/>
    <cellStyle name="40% - Accent5 7 2 3 5 2" xfId="21650" xr:uid="{3AA309FC-BEF1-4B47-AA8B-396F3C0C3389}"/>
    <cellStyle name="40% - Accent5 7 2 3 6" xfId="21651" xr:uid="{B2445DA2-64CC-47C6-8A27-BDE7918F940A}"/>
    <cellStyle name="40% - Accent5 7 2 4" xfId="21652" xr:uid="{1AAD9C30-AF8C-416A-8C81-94FD186D390C}"/>
    <cellStyle name="40% - Accent5 7 2 4 2" xfId="21653" xr:uid="{B1D3F9F1-9EBE-4931-B4DB-70538660D09B}"/>
    <cellStyle name="40% - Accent5 7 2 4 2 2" xfId="21654" xr:uid="{5A0B9282-65C6-4971-AA57-8B3783E5ACEF}"/>
    <cellStyle name="40% - Accent5 7 2 4 3" xfId="21655" xr:uid="{AC0EDD06-583D-458D-A253-C09B863290D9}"/>
    <cellStyle name="40% - Accent5 7 2 5" xfId="21656" xr:uid="{A28A54C9-7FCD-4921-B53A-395C1FDE2AC0}"/>
    <cellStyle name="40% - Accent5 7 2 5 2" xfId="21657" xr:uid="{619F4269-DD82-4204-B472-70A8A144279C}"/>
    <cellStyle name="40% - Accent5 7 2 5 2 2" xfId="21658" xr:uid="{F87CCC29-F221-432D-A7E7-DE3BF29875F2}"/>
    <cellStyle name="40% - Accent5 7 2 5 3" xfId="21659" xr:uid="{DCB0522A-5C38-4728-B335-750DC03543FA}"/>
    <cellStyle name="40% - Accent5 7 2 6" xfId="21660" xr:uid="{EDAA57A2-B7BF-4080-8C54-AF72F52AA324}"/>
    <cellStyle name="40% - Accent5 7 2 6 2" xfId="21661" xr:uid="{524867A8-7E16-4D9E-B805-83B8D3415E8E}"/>
    <cellStyle name="40% - Accent5 7 2 6 2 2" xfId="21662" xr:uid="{2EE59739-73DF-4200-8B5A-37606D919DF8}"/>
    <cellStyle name="40% - Accent5 7 2 6 3" xfId="21663" xr:uid="{C9BECBE5-4BF2-4564-9E07-4D33B1C64533}"/>
    <cellStyle name="40% - Accent5 7 2 7" xfId="21664" xr:uid="{43D5E8BC-D2BE-42A5-B740-46878089194B}"/>
    <cellStyle name="40% - Accent5 7 2 7 2" xfId="21665" xr:uid="{D019478B-386E-4262-AEEA-50A9511AB04E}"/>
    <cellStyle name="40% - Accent5 7 2 8" xfId="21666" xr:uid="{0BC60EB8-D6EA-4B1E-A52E-4BFB3F738422}"/>
    <cellStyle name="40% - Accent5 7 3" xfId="21667" xr:uid="{64ACCF56-7215-4904-A091-34B18F0FEC61}"/>
    <cellStyle name="40% - Accent5 7 3 2" xfId="21668" xr:uid="{C5E73D80-6425-40A2-9B20-ADB36F2427A4}"/>
    <cellStyle name="40% - Accent5 7 3 2 2" xfId="21669" xr:uid="{8C3ABA8A-D295-4018-97A9-AA7CFDFCA04D}"/>
    <cellStyle name="40% - Accent5 7 3 2 2 2" xfId="21670" xr:uid="{F4531E01-452D-4954-A51C-C704ACEA4FDC}"/>
    <cellStyle name="40% - Accent5 7 3 2 2 2 2" xfId="21671" xr:uid="{0461EB59-2B32-4F3B-AE7F-F05219ED5897}"/>
    <cellStyle name="40% - Accent5 7 3 2 2 2 2 2" xfId="21672" xr:uid="{5DA2935E-AA8B-43DE-A0E1-14EA69896781}"/>
    <cellStyle name="40% - Accent5 7 3 2 2 2 3" xfId="21673" xr:uid="{B40E570F-D8E1-42D7-8838-F1CF4788AD4E}"/>
    <cellStyle name="40% - Accent5 7 3 2 2 3" xfId="21674" xr:uid="{353CC9AE-3A4F-45F8-868B-7D50171FFF30}"/>
    <cellStyle name="40% - Accent5 7 3 2 2 3 2" xfId="21675" xr:uid="{E75A39BD-2AF8-4706-A0E5-3CBF22F9F1C4}"/>
    <cellStyle name="40% - Accent5 7 3 2 2 3 2 2" xfId="21676" xr:uid="{D7EF0ADC-BF7B-4290-9106-361CFD87A450}"/>
    <cellStyle name="40% - Accent5 7 3 2 2 3 3" xfId="21677" xr:uid="{559B2AE9-F97F-4630-83DC-BF4E77873DCB}"/>
    <cellStyle name="40% - Accent5 7 3 2 2 4" xfId="21678" xr:uid="{2620F99C-3BAC-485C-8D3C-AC783FFB04A0}"/>
    <cellStyle name="40% - Accent5 7 3 2 2 4 2" xfId="21679" xr:uid="{1A854EBA-C4D9-4DA1-9569-6D628B6C67E5}"/>
    <cellStyle name="40% - Accent5 7 3 2 2 4 2 2" xfId="21680" xr:uid="{BCBF46F0-DF58-47AB-853D-8363F5577C46}"/>
    <cellStyle name="40% - Accent5 7 3 2 2 4 3" xfId="21681" xr:uid="{B0AECF23-EEA2-438A-8899-DE2C9E56E1E1}"/>
    <cellStyle name="40% - Accent5 7 3 2 2 5" xfId="21682" xr:uid="{B3FE21A8-2BC3-493E-801F-52EACDB220F0}"/>
    <cellStyle name="40% - Accent5 7 3 2 2 5 2" xfId="21683" xr:uid="{D0B286B9-0F3F-443A-ADA7-A609B463EA13}"/>
    <cellStyle name="40% - Accent5 7 3 2 2 6" xfId="21684" xr:uid="{F20FED50-C013-410D-B25D-C384BDBC1A91}"/>
    <cellStyle name="40% - Accent5 7 3 2 3" xfId="21685" xr:uid="{98D9B14B-01F2-4C20-8C04-C7D58184D9F4}"/>
    <cellStyle name="40% - Accent5 7 3 2 3 2" xfId="21686" xr:uid="{76840BA0-A713-4056-AD02-0A7FB5BC3FEF}"/>
    <cellStyle name="40% - Accent5 7 3 2 3 2 2" xfId="21687" xr:uid="{287E416A-9C79-493A-963B-A8B118A0AA49}"/>
    <cellStyle name="40% - Accent5 7 3 2 3 3" xfId="21688" xr:uid="{39A3B121-0A20-4DE1-9685-A534EAF03FFB}"/>
    <cellStyle name="40% - Accent5 7 3 2 4" xfId="21689" xr:uid="{8773B2F2-848C-49FD-A2E4-C82EB7725F09}"/>
    <cellStyle name="40% - Accent5 7 3 2 4 2" xfId="21690" xr:uid="{6B796408-912E-4FB1-A0BA-EEA056964595}"/>
    <cellStyle name="40% - Accent5 7 3 2 4 2 2" xfId="21691" xr:uid="{C5D1CA30-2E67-4C33-A893-797D30753995}"/>
    <cellStyle name="40% - Accent5 7 3 2 4 3" xfId="21692" xr:uid="{9A7F516B-3C99-47C7-8DD2-2E170B15C50B}"/>
    <cellStyle name="40% - Accent5 7 3 2 5" xfId="21693" xr:uid="{548E3DD6-E1DA-4F87-975C-5A0E1BD31ECA}"/>
    <cellStyle name="40% - Accent5 7 3 2 5 2" xfId="21694" xr:uid="{D790717B-D973-4470-B289-2FCB3E79AE1D}"/>
    <cellStyle name="40% - Accent5 7 3 2 5 2 2" xfId="21695" xr:uid="{09712598-2AE5-4992-88B3-35B27CA531CE}"/>
    <cellStyle name="40% - Accent5 7 3 2 5 3" xfId="21696" xr:uid="{AB3F334B-C256-458B-B8F6-289E84E17584}"/>
    <cellStyle name="40% - Accent5 7 3 2 6" xfId="21697" xr:uid="{971A9820-BD25-4636-876C-6246E9B3CD22}"/>
    <cellStyle name="40% - Accent5 7 3 2 6 2" xfId="21698" xr:uid="{9575A5EC-9F2E-4E74-8867-1ECEA98DA1B0}"/>
    <cellStyle name="40% - Accent5 7 3 2 7" xfId="21699" xr:uid="{710E925E-67C7-4E81-946B-8E349E27E555}"/>
    <cellStyle name="40% - Accent5 7 3 3" xfId="21700" xr:uid="{EA5A0E92-3ED6-407F-B587-735BF86CA9DF}"/>
    <cellStyle name="40% - Accent5 7 3 3 2" xfId="21701" xr:uid="{F31A7651-43FE-49E5-8E3F-7EA5FFB7368D}"/>
    <cellStyle name="40% - Accent5 7 3 3 2 2" xfId="21702" xr:uid="{CA0252BE-7A8F-42AA-81B5-0D847C18615D}"/>
    <cellStyle name="40% - Accent5 7 3 3 2 2 2" xfId="21703" xr:uid="{9EB41D7A-3827-4C27-A400-11203769CCCF}"/>
    <cellStyle name="40% - Accent5 7 3 3 2 3" xfId="21704" xr:uid="{A3DB8D8B-E04B-4633-ACA7-9F1591FE719E}"/>
    <cellStyle name="40% - Accent5 7 3 3 3" xfId="21705" xr:uid="{728732F8-2B36-4D5D-80CF-AE533EDE70A4}"/>
    <cellStyle name="40% - Accent5 7 3 3 3 2" xfId="21706" xr:uid="{C3923C86-5129-4625-B368-F6A267EA7BB8}"/>
    <cellStyle name="40% - Accent5 7 3 3 3 2 2" xfId="21707" xr:uid="{F018C54F-5B53-4558-83E7-917EF6ED69C3}"/>
    <cellStyle name="40% - Accent5 7 3 3 3 3" xfId="21708" xr:uid="{FE438803-D448-417D-97C7-A34BE29F6512}"/>
    <cellStyle name="40% - Accent5 7 3 3 4" xfId="21709" xr:uid="{3180B175-0DBA-472C-B590-382769E3AC77}"/>
    <cellStyle name="40% - Accent5 7 3 3 4 2" xfId="21710" xr:uid="{FA302610-9DBC-4361-BA46-FBA3320725E8}"/>
    <cellStyle name="40% - Accent5 7 3 3 4 2 2" xfId="21711" xr:uid="{A32FDB68-868C-4867-BA82-C88F5E025899}"/>
    <cellStyle name="40% - Accent5 7 3 3 4 3" xfId="21712" xr:uid="{F8AB4A44-F841-4B0B-B4B6-16F2F76341FA}"/>
    <cellStyle name="40% - Accent5 7 3 3 5" xfId="21713" xr:uid="{BAE1F47C-97E2-4537-9BD3-8F07235D50E8}"/>
    <cellStyle name="40% - Accent5 7 3 3 5 2" xfId="21714" xr:uid="{4D63338D-C1FB-4BC7-8037-5289E2F42CBB}"/>
    <cellStyle name="40% - Accent5 7 3 3 6" xfId="21715" xr:uid="{7DF5B7FF-A474-478C-9F0F-CFEA62393C8D}"/>
    <cellStyle name="40% - Accent5 7 3 4" xfId="21716" xr:uid="{9BA74D91-9BA5-4A14-BAD9-093F98C9388F}"/>
    <cellStyle name="40% - Accent5 7 3 4 2" xfId="21717" xr:uid="{CC8BDB8E-8884-42B0-B051-FC017C54867A}"/>
    <cellStyle name="40% - Accent5 7 3 4 2 2" xfId="21718" xr:uid="{40C60D98-A198-4DD0-8D58-9624EDE875B9}"/>
    <cellStyle name="40% - Accent5 7 3 4 3" xfId="21719" xr:uid="{24CE8F48-0887-4413-BE42-24AC790FC1BD}"/>
    <cellStyle name="40% - Accent5 7 3 5" xfId="21720" xr:uid="{8608D27A-448B-4195-A5D5-D227A0DFC7E8}"/>
    <cellStyle name="40% - Accent5 7 3 5 2" xfId="21721" xr:uid="{4340B6C0-D60F-4F40-9305-6876A902A0F4}"/>
    <cellStyle name="40% - Accent5 7 3 5 2 2" xfId="21722" xr:uid="{CB582FA9-19AC-4837-932A-EE706F7B527F}"/>
    <cellStyle name="40% - Accent5 7 3 5 3" xfId="21723" xr:uid="{4F7F4F1F-78E5-4C4C-8A4B-0B2F8F855D9C}"/>
    <cellStyle name="40% - Accent5 7 3 6" xfId="21724" xr:uid="{B58D1BE9-A84D-4BB3-9056-45F14CC144FF}"/>
    <cellStyle name="40% - Accent5 7 3 6 2" xfId="21725" xr:uid="{E6AB2545-5848-466A-87EB-D7490295C944}"/>
    <cellStyle name="40% - Accent5 7 3 6 2 2" xfId="21726" xr:uid="{AD5F2C77-6755-4677-8E30-500602CCBFD7}"/>
    <cellStyle name="40% - Accent5 7 3 6 3" xfId="21727" xr:uid="{FF5C95BF-33E7-49BF-8BB7-D86ECD8AE803}"/>
    <cellStyle name="40% - Accent5 7 3 7" xfId="21728" xr:uid="{99DF6FAB-A83F-4D5A-B0C9-67E63E0D3726}"/>
    <cellStyle name="40% - Accent5 7 3 7 2" xfId="21729" xr:uid="{1C5753E8-AE3E-4AEE-AEC7-8F07C0CD7954}"/>
    <cellStyle name="40% - Accent5 7 3 8" xfId="21730" xr:uid="{4A38A5EB-5710-4083-AF19-A5D454DE9D15}"/>
    <cellStyle name="40% - Accent5 7 4" xfId="21731" xr:uid="{EA122575-C327-4505-8D77-09C4B5171A27}"/>
    <cellStyle name="40% - Accent5 7 4 2" xfId="21732" xr:uid="{F8C5A47F-DE0C-4F77-AA31-11841BC1BE39}"/>
    <cellStyle name="40% - Accent5 7 4 2 2" xfId="21733" xr:uid="{12AAE322-62C5-4E8C-BEAA-21E2D7D8FEAB}"/>
    <cellStyle name="40% - Accent5 7 4 2 2 2" xfId="21734" xr:uid="{F0F39BEE-496E-480A-8EA5-3EE6758BB3B3}"/>
    <cellStyle name="40% - Accent5 7 4 2 2 2 2" xfId="21735" xr:uid="{60BAA726-F112-43D7-A9E5-34C12A4E6B16}"/>
    <cellStyle name="40% - Accent5 7 4 2 2 3" xfId="21736" xr:uid="{DA839BEC-EE96-4A9A-922D-E3B797FAAE35}"/>
    <cellStyle name="40% - Accent5 7 4 2 3" xfId="21737" xr:uid="{693CAFBA-0798-4D98-A530-3FAE8E01F961}"/>
    <cellStyle name="40% - Accent5 7 4 2 3 2" xfId="21738" xr:uid="{4D40D8BF-6ACD-4573-9CB0-4495C9C7BF7F}"/>
    <cellStyle name="40% - Accent5 7 4 2 3 2 2" xfId="21739" xr:uid="{F2485C16-4333-4962-9F72-4E3AEF42908A}"/>
    <cellStyle name="40% - Accent5 7 4 2 3 3" xfId="21740" xr:uid="{6868DD3B-9EF3-485D-9956-AC73E7355EFE}"/>
    <cellStyle name="40% - Accent5 7 4 2 4" xfId="21741" xr:uid="{AF690922-FE5A-4587-A65F-1DF4ED6E0267}"/>
    <cellStyle name="40% - Accent5 7 4 2 4 2" xfId="21742" xr:uid="{F6CD2F71-102D-4B7B-9339-D942FAC5E2C6}"/>
    <cellStyle name="40% - Accent5 7 4 2 4 2 2" xfId="21743" xr:uid="{7DF731C8-D05E-482F-BA9F-1BA8F684746D}"/>
    <cellStyle name="40% - Accent5 7 4 2 4 3" xfId="21744" xr:uid="{6A68AB6B-C24B-4485-8814-D4B2BF63EB24}"/>
    <cellStyle name="40% - Accent5 7 4 2 5" xfId="21745" xr:uid="{AC02B146-ECA7-4973-9CC1-B7BE2D26816D}"/>
    <cellStyle name="40% - Accent5 7 4 2 5 2" xfId="21746" xr:uid="{3D5A9EF7-7AC5-4D59-8A83-2FE856C1EB13}"/>
    <cellStyle name="40% - Accent5 7 4 2 6" xfId="21747" xr:uid="{B464CB20-7642-499F-BD84-01BD9D188092}"/>
    <cellStyle name="40% - Accent5 7 4 3" xfId="21748" xr:uid="{B3D6EB5F-FEEA-44FE-BAB3-AEFA78FC84C5}"/>
    <cellStyle name="40% - Accent5 7 4 3 2" xfId="21749" xr:uid="{87E36B6E-AD4D-4D06-AF2A-E69C95C4CB66}"/>
    <cellStyle name="40% - Accent5 7 4 3 2 2" xfId="21750" xr:uid="{80AFAEF1-03B1-4930-8BF0-BDB9956A4ADC}"/>
    <cellStyle name="40% - Accent5 7 4 3 3" xfId="21751" xr:uid="{FBA4F716-3136-48F4-A5E3-F4E0E71DA1E2}"/>
    <cellStyle name="40% - Accent5 7 4 4" xfId="21752" xr:uid="{57D43603-21A2-4169-A0AC-9C340F276E14}"/>
    <cellStyle name="40% - Accent5 7 4 4 2" xfId="21753" xr:uid="{F94E88EC-4E0F-4163-A3A0-49D1F188A001}"/>
    <cellStyle name="40% - Accent5 7 4 4 2 2" xfId="21754" xr:uid="{F85CD7FD-EA81-4489-9102-2D5CE050D0D7}"/>
    <cellStyle name="40% - Accent5 7 4 4 3" xfId="21755" xr:uid="{2BAA6B96-8AAC-4566-AA6A-54D0D4DC590D}"/>
    <cellStyle name="40% - Accent5 7 4 5" xfId="21756" xr:uid="{5AD8C755-82A3-42DC-878F-3DA0F204C868}"/>
    <cellStyle name="40% - Accent5 7 4 5 2" xfId="21757" xr:uid="{01787562-C1C7-49AC-AA30-31BD81852F9E}"/>
    <cellStyle name="40% - Accent5 7 4 5 2 2" xfId="21758" xr:uid="{42DE58B1-01C4-4574-A439-AB168B7D9EB2}"/>
    <cellStyle name="40% - Accent5 7 4 5 3" xfId="21759" xr:uid="{F6B9345D-EA29-490C-9B42-0E1460EA4168}"/>
    <cellStyle name="40% - Accent5 7 4 6" xfId="21760" xr:uid="{4029D895-8788-492C-944B-103239FEACC3}"/>
    <cellStyle name="40% - Accent5 7 4 6 2" xfId="21761" xr:uid="{303C26A5-5F17-463E-B4F3-C73328B773B4}"/>
    <cellStyle name="40% - Accent5 7 4 7" xfId="21762" xr:uid="{A4BA856C-ABA9-481C-B75A-DC5A6BE526CA}"/>
    <cellStyle name="40% - Accent5 7 5" xfId="21763" xr:uid="{44A1932A-393C-48A0-96D9-304EB149EF9A}"/>
    <cellStyle name="40% - Accent5 7 5 2" xfId="21764" xr:uid="{4F017427-C134-4395-A7B3-A5803DAC6E69}"/>
    <cellStyle name="40% - Accent5 7 5 2 2" xfId="21765" xr:uid="{CD8BA2E1-62FF-40AB-90F3-4E4421161141}"/>
    <cellStyle name="40% - Accent5 7 5 2 2 2" xfId="21766" xr:uid="{EED82807-D3EF-4205-B853-86BB1462742A}"/>
    <cellStyle name="40% - Accent5 7 5 2 2 2 2" xfId="21767" xr:uid="{601BF80D-C19A-4231-B380-072B9D77E6AA}"/>
    <cellStyle name="40% - Accent5 7 5 2 2 3" xfId="21768" xr:uid="{8C09632B-A420-4BD3-A7D5-AC15C2B1A22F}"/>
    <cellStyle name="40% - Accent5 7 5 2 3" xfId="21769" xr:uid="{9CBE3721-E11E-431C-AD36-7DEE603CD584}"/>
    <cellStyle name="40% - Accent5 7 5 2 3 2" xfId="21770" xr:uid="{FE1595AD-6CFA-4C0C-AC7F-EBB58D88EAD0}"/>
    <cellStyle name="40% - Accent5 7 5 2 3 2 2" xfId="21771" xr:uid="{7A74C6CD-28BD-40DF-835F-86DA7853B893}"/>
    <cellStyle name="40% - Accent5 7 5 2 3 3" xfId="21772" xr:uid="{42401A5A-5BBE-49C0-9EEB-969310E0D0AB}"/>
    <cellStyle name="40% - Accent5 7 5 2 4" xfId="21773" xr:uid="{B1D11140-3FAB-4CE4-A40F-28FD0635DBC1}"/>
    <cellStyle name="40% - Accent5 7 5 2 4 2" xfId="21774" xr:uid="{393C0C40-3B6B-4B93-B560-5A876F0AA3E3}"/>
    <cellStyle name="40% - Accent5 7 5 2 4 2 2" xfId="21775" xr:uid="{0B83CBC8-500B-44D0-9776-AEDDD475112D}"/>
    <cellStyle name="40% - Accent5 7 5 2 4 3" xfId="21776" xr:uid="{4F2F78CA-5C67-4E95-B888-F2C2B8D4B038}"/>
    <cellStyle name="40% - Accent5 7 5 2 5" xfId="21777" xr:uid="{2F8D2964-55D3-4581-8D17-C99E7FFFC2C9}"/>
    <cellStyle name="40% - Accent5 7 5 2 5 2" xfId="21778" xr:uid="{E9FD900A-FF69-4257-8493-424FE8097BA4}"/>
    <cellStyle name="40% - Accent5 7 5 2 6" xfId="21779" xr:uid="{71A20E84-2B24-4721-99C1-DBC55CD0432C}"/>
    <cellStyle name="40% - Accent5 7 5 3" xfId="21780" xr:uid="{1DB0A039-422E-49C1-8490-ABA1C77D259D}"/>
    <cellStyle name="40% - Accent5 7 5 3 2" xfId="21781" xr:uid="{5054C4EF-60D4-4F1C-A244-F1F0B2C5CA33}"/>
    <cellStyle name="40% - Accent5 7 5 3 2 2" xfId="21782" xr:uid="{BDE12028-0E40-4613-98E6-4613FBA69F5E}"/>
    <cellStyle name="40% - Accent5 7 5 3 3" xfId="21783" xr:uid="{D34BB885-468B-4568-BA19-15CEE522AC01}"/>
    <cellStyle name="40% - Accent5 7 5 4" xfId="21784" xr:uid="{7A7076B9-BA5F-4FC1-830C-B867E9E5BF04}"/>
    <cellStyle name="40% - Accent5 7 5 4 2" xfId="21785" xr:uid="{6E7FDCD4-1B1B-4712-89AB-C26DE0CFB40E}"/>
    <cellStyle name="40% - Accent5 7 5 4 2 2" xfId="21786" xr:uid="{56D0A207-F08E-4416-8766-2DB733DFD099}"/>
    <cellStyle name="40% - Accent5 7 5 4 3" xfId="21787" xr:uid="{54C92D62-84E6-4694-A9F7-D13A2D376A0A}"/>
    <cellStyle name="40% - Accent5 7 5 5" xfId="21788" xr:uid="{E94B017F-FF6D-4D0B-B9E3-B28911531E1C}"/>
    <cellStyle name="40% - Accent5 7 5 5 2" xfId="21789" xr:uid="{71003792-A4DD-45C9-B73D-7F71C909E125}"/>
    <cellStyle name="40% - Accent5 7 5 5 2 2" xfId="21790" xr:uid="{31139826-AF7C-4FF3-A26F-047EDF81A2FF}"/>
    <cellStyle name="40% - Accent5 7 5 5 3" xfId="21791" xr:uid="{F0730559-D80E-46EA-A913-576A8D21A6D0}"/>
    <cellStyle name="40% - Accent5 7 5 6" xfId="21792" xr:uid="{22719AF7-2C29-402B-A447-4CB55C4D6916}"/>
    <cellStyle name="40% - Accent5 7 5 6 2" xfId="21793" xr:uid="{ADBF3BA1-1E63-4BA1-968E-D6F37A7F4994}"/>
    <cellStyle name="40% - Accent5 7 5 7" xfId="21794" xr:uid="{01A7E7FF-EA2D-45FF-95EC-738D08382531}"/>
    <cellStyle name="40% - Accent5 7 6" xfId="21795" xr:uid="{53D5BB3C-79A0-4D47-8B51-B47E75D91FA3}"/>
    <cellStyle name="40% - Accent5 7 6 2" xfId="21796" xr:uid="{FAD31CF3-8B54-4BAA-9D68-CABE07795DB6}"/>
    <cellStyle name="40% - Accent5 7 6 2 2" xfId="21797" xr:uid="{B5AE7945-70DD-450B-826B-424DC56346C1}"/>
    <cellStyle name="40% - Accent5 7 6 2 2 2" xfId="21798" xr:uid="{07D0549B-EB13-4277-AD0F-EE26E171D026}"/>
    <cellStyle name="40% - Accent5 7 6 2 3" xfId="21799" xr:uid="{43785799-5F4B-4E50-8657-330E57936058}"/>
    <cellStyle name="40% - Accent5 7 6 3" xfId="21800" xr:uid="{83CDDC19-0F26-40F7-B531-0DC3E2882D32}"/>
    <cellStyle name="40% - Accent5 7 6 3 2" xfId="21801" xr:uid="{2CAC786B-CF3A-4464-BA62-5EA2189C1BBC}"/>
    <cellStyle name="40% - Accent5 7 6 3 2 2" xfId="21802" xr:uid="{3BC45ADC-006C-4694-AFCB-1817B87AA9EB}"/>
    <cellStyle name="40% - Accent5 7 6 3 3" xfId="21803" xr:uid="{4BE6D7DC-5077-4150-A2E8-DB7630E55C54}"/>
    <cellStyle name="40% - Accent5 7 6 4" xfId="21804" xr:uid="{ACFE7063-ED29-4866-AF7A-5B5424C4C6CD}"/>
    <cellStyle name="40% - Accent5 7 6 4 2" xfId="21805" xr:uid="{E14D91B2-1891-45F3-91A2-8A3005516232}"/>
    <cellStyle name="40% - Accent5 7 6 4 2 2" xfId="21806" xr:uid="{940D2924-AAFB-4D71-8A54-037F89F30CF3}"/>
    <cellStyle name="40% - Accent5 7 6 4 3" xfId="21807" xr:uid="{0154AF01-DCBF-4B16-A256-4EDB551D4FE4}"/>
    <cellStyle name="40% - Accent5 7 6 5" xfId="21808" xr:uid="{D51D2237-838B-4916-9414-34183A3E9572}"/>
    <cellStyle name="40% - Accent5 7 6 5 2" xfId="21809" xr:uid="{3D16B916-6B62-4F0F-A943-76587E7DF819}"/>
    <cellStyle name="40% - Accent5 7 6 6" xfId="21810" xr:uid="{531006C2-1B55-4E77-BA5E-BCD9D5362435}"/>
    <cellStyle name="40% - Accent5 7 7" xfId="21811" xr:uid="{2EC0AFAD-75F9-4347-8A4E-6AC4ED665ACD}"/>
    <cellStyle name="40% - Accent5 7 7 2" xfId="21812" xr:uid="{F503882B-B9FA-47A8-9E12-E28EBA7E0D4E}"/>
    <cellStyle name="40% - Accent5 7 7 2 2" xfId="21813" xr:uid="{B2D13EB3-0138-471B-A8E5-74603FABFA5A}"/>
    <cellStyle name="40% - Accent5 7 7 2 2 2" xfId="21814" xr:uid="{ADCD713F-A9A2-4290-9A9E-333E0E17C224}"/>
    <cellStyle name="40% - Accent5 7 7 2 3" xfId="21815" xr:uid="{1706F26F-395C-4155-9F23-666DB5BC91AE}"/>
    <cellStyle name="40% - Accent5 7 7 3" xfId="21816" xr:uid="{4802B9B2-1A78-49EC-A652-C22CE8555828}"/>
    <cellStyle name="40% - Accent5 7 7 3 2" xfId="21817" xr:uid="{1B1F2ACD-7C61-450C-A8BC-1C247BA921A9}"/>
    <cellStyle name="40% - Accent5 7 7 3 2 2" xfId="21818" xr:uid="{0C2BF50B-236B-4A7B-A96B-FF3C76A5FFA5}"/>
    <cellStyle name="40% - Accent5 7 7 3 3" xfId="21819" xr:uid="{4A90DE0E-C151-4B0E-9DB3-22DB3C94D983}"/>
    <cellStyle name="40% - Accent5 7 7 4" xfId="21820" xr:uid="{35044786-EF7F-4B35-8DDA-29588420D6D2}"/>
    <cellStyle name="40% - Accent5 7 7 4 2" xfId="21821" xr:uid="{B46ED45E-BAE9-4ABE-8C54-883D55623542}"/>
    <cellStyle name="40% - Accent5 7 7 4 2 2" xfId="21822" xr:uid="{6371694C-8E96-4497-93AF-21C9CE908514}"/>
    <cellStyle name="40% - Accent5 7 7 4 3" xfId="21823" xr:uid="{A0EAFBD2-EC84-46A3-9B69-BE8D5F2C03D9}"/>
    <cellStyle name="40% - Accent5 7 7 5" xfId="21824" xr:uid="{24B56749-BCED-4615-8662-2FA6D78339DF}"/>
    <cellStyle name="40% - Accent5 7 7 5 2" xfId="21825" xr:uid="{85E60A37-8127-43D9-B6E2-17E93E443D3D}"/>
    <cellStyle name="40% - Accent5 7 7 6" xfId="21826" xr:uid="{D79D53C5-F8D7-45F4-962F-6090DE4FB5AE}"/>
    <cellStyle name="40% - Accent5 7 8" xfId="21827" xr:uid="{FAD32FE5-64F1-45C2-8717-0A2D4FFEE3C4}"/>
    <cellStyle name="40% - Accent5 7 8 2" xfId="21828" xr:uid="{388844C1-C19E-406F-BB02-17D1FF93245F}"/>
    <cellStyle name="40% - Accent5 7 8 2 2" xfId="21829" xr:uid="{C49B886F-A0DA-4297-8867-28D52E6C7E76}"/>
    <cellStyle name="40% - Accent5 7 8 2 2 2" xfId="21830" xr:uid="{BDEA5B1E-B976-4A37-8CB7-8AB19415F9FB}"/>
    <cellStyle name="40% - Accent5 7 8 2 3" xfId="21831" xr:uid="{E60CE2E7-061C-47E4-B432-F014E7F2CF2D}"/>
    <cellStyle name="40% - Accent5 7 8 3" xfId="21832" xr:uid="{DE52FF6A-3542-429A-89FA-B326183D4181}"/>
    <cellStyle name="40% - Accent5 7 8 3 2" xfId="21833" xr:uid="{57495CAB-9A24-46E1-8422-764019DD85A8}"/>
    <cellStyle name="40% - Accent5 7 8 3 2 2" xfId="21834" xr:uid="{56FB5A20-EDAC-47B1-A656-CDC089A2BF57}"/>
    <cellStyle name="40% - Accent5 7 8 3 3" xfId="21835" xr:uid="{73DB321D-F992-49E5-9D5C-7D64A2EE711C}"/>
    <cellStyle name="40% - Accent5 7 8 4" xfId="21836" xr:uid="{AE43E49B-9B1E-42E3-860B-B3E3705AED44}"/>
    <cellStyle name="40% - Accent5 7 8 4 2" xfId="21837" xr:uid="{D6EDEDEF-260C-436A-96EF-5C211778B857}"/>
    <cellStyle name="40% - Accent5 7 8 4 2 2" xfId="21838" xr:uid="{16151931-22F4-4A09-B6DF-1FEA31B20536}"/>
    <cellStyle name="40% - Accent5 7 8 4 3" xfId="21839" xr:uid="{AEE87AFB-1AEC-4719-985E-2431D13F2B7A}"/>
    <cellStyle name="40% - Accent5 7 8 5" xfId="21840" xr:uid="{DA5057FB-9558-414D-AC05-2D5294C4A289}"/>
    <cellStyle name="40% - Accent5 7 8 5 2" xfId="21841" xr:uid="{D4ADD7A8-EED3-412E-B6C1-F9F3B7C49A08}"/>
    <cellStyle name="40% - Accent5 7 8 6" xfId="21842" xr:uid="{E0F3760D-141A-418C-A3D0-3856215D4524}"/>
    <cellStyle name="40% - Accent5 7 9" xfId="21843" xr:uid="{41B2351C-F1E9-474C-8ADD-A6072EBD70DE}"/>
    <cellStyle name="40% - Accent5 7 9 2" xfId="21844" xr:uid="{B0638DE5-2F6C-4AE1-B75C-C737BBCA70D8}"/>
    <cellStyle name="40% - Accent5 7 9 2 2" xfId="21845" xr:uid="{4AB11E26-00F0-4298-BEEF-930E33B01C5F}"/>
    <cellStyle name="40% - Accent5 7 9 2 2 2" xfId="21846" xr:uid="{03E49EEB-82EF-410E-B43F-5191AF7909C8}"/>
    <cellStyle name="40% - Accent5 7 9 2 3" xfId="21847" xr:uid="{0EF9EAE2-EFC9-410E-B1AF-B7A1A042F18A}"/>
    <cellStyle name="40% - Accent5 7 9 3" xfId="21848" xr:uid="{DBA4D03E-04D1-400A-9491-698241D6E02F}"/>
    <cellStyle name="40% - Accent5 7 9 3 2" xfId="21849" xr:uid="{28BF461F-8EED-4D38-89E3-C9C26744AACB}"/>
    <cellStyle name="40% - Accent5 7 9 3 2 2" xfId="21850" xr:uid="{C5250406-336D-47C8-99C4-5BD39B4D2E5C}"/>
    <cellStyle name="40% - Accent5 7 9 3 3" xfId="21851" xr:uid="{2D6BF750-F0E2-4FF3-84F8-5E295010B1BB}"/>
    <cellStyle name="40% - Accent5 7 9 4" xfId="21852" xr:uid="{93857829-FE14-4A22-90AE-1930CC12CDDC}"/>
    <cellStyle name="40% - Accent5 7 9 4 2" xfId="21853" xr:uid="{00D5BC72-A138-42A0-A109-18A652BAC7C1}"/>
    <cellStyle name="40% - Accent5 7 9 4 2 2" xfId="21854" xr:uid="{23E53520-8BE3-4B31-9372-8C6FEEE53E76}"/>
    <cellStyle name="40% - Accent5 7 9 4 3" xfId="21855" xr:uid="{9E15D154-F021-4BD9-899F-FCB3A7861AE2}"/>
    <cellStyle name="40% - Accent5 7 9 5" xfId="21856" xr:uid="{CDE6F197-5398-4DD7-BA62-B0C36EC66E1B}"/>
    <cellStyle name="40% - Accent5 7 9 5 2" xfId="21857" xr:uid="{606ED8E6-030B-4E14-A927-5DD64583DC17}"/>
    <cellStyle name="40% - Accent5 7 9 6" xfId="21858" xr:uid="{3F127396-C3E7-4734-8FAF-DD157825A962}"/>
    <cellStyle name="40% - Accent5 8" xfId="21859" xr:uid="{0734D391-09A1-476D-8C64-7B7198411591}"/>
    <cellStyle name="40% - Accent5 9" xfId="21860" xr:uid="{09399974-C1D2-4091-BBD6-79B6E009BCDE}"/>
    <cellStyle name="40% - Accent5 9 2" xfId="21861" xr:uid="{ADA9C0A1-4FDB-4BB1-99B4-B263E1A534FB}"/>
    <cellStyle name="40% - Accent5 9 2 2" xfId="21862" xr:uid="{F268B224-6A36-46BE-9D3E-1D1E3135D4E3}"/>
    <cellStyle name="40% - Accent5 9 2 2 2" xfId="21863" xr:uid="{5F2BD204-534C-49BF-8A3D-8550AEBD0B96}"/>
    <cellStyle name="40% - Accent5 9 2 2 2 2" xfId="21864" xr:uid="{BFD9C503-E087-4A64-8715-3C3D8CB8E60F}"/>
    <cellStyle name="40% - Accent5 9 2 2 2 2 2" xfId="21865" xr:uid="{82ECC089-A026-4DB3-B26D-631008632EFB}"/>
    <cellStyle name="40% - Accent5 9 2 2 2 3" xfId="21866" xr:uid="{96292DF8-9F33-42B2-B39D-868C68DB445B}"/>
    <cellStyle name="40% - Accent5 9 2 2 3" xfId="21867" xr:uid="{B9D16C6E-5FF6-4BD6-99EA-BEDAFF0555FF}"/>
    <cellStyle name="40% - Accent5 9 2 2 3 2" xfId="21868" xr:uid="{212934F2-5E12-42CF-9E2E-5EA599F392DC}"/>
    <cellStyle name="40% - Accent5 9 2 2 3 2 2" xfId="21869" xr:uid="{E3E82674-C2AD-4B61-873B-FFED79F07C10}"/>
    <cellStyle name="40% - Accent5 9 2 2 3 3" xfId="21870" xr:uid="{027557D3-8523-4C54-8574-78D2B232BF33}"/>
    <cellStyle name="40% - Accent5 9 2 2 4" xfId="21871" xr:uid="{26DB6883-A91E-404D-98C1-B5B504695E84}"/>
    <cellStyle name="40% - Accent5 9 2 2 4 2" xfId="21872" xr:uid="{BF004410-D99D-4EC0-8183-C96BC3C5C7FE}"/>
    <cellStyle name="40% - Accent5 9 2 2 4 2 2" xfId="21873" xr:uid="{407C6AE3-871D-4483-A169-C874A3F53219}"/>
    <cellStyle name="40% - Accent5 9 2 2 4 3" xfId="21874" xr:uid="{0BC2DE63-E1C4-46C7-AF06-AEA381595E18}"/>
    <cellStyle name="40% - Accent5 9 2 2 5" xfId="21875" xr:uid="{10291A8A-DF22-4333-A52D-8038D9A2E1D5}"/>
    <cellStyle name="40% - Accent5 9 2 2 5 2" xfId="21876" xr:uid="{76529E84-EF5F-4D0A-826A-74C02BCD8DC2}"/>
    <cellStyle name="40% - Accent5 9 2 2 6" xfId="21877" xr:uid="{D63D8452-8094-4EBC-BFF6-6A5D25A1095D}"/>
    <cellStyle name="40% - Accent5 9 2 3" xfId="21878" xr:uid="{3C586A5A-CA96-48CE-91D0-C8134987BFDE}"/>
    <cellStyle name="40% - Accent5 9 2 3 2" xfId="21879" xr:uid="{0AC69EC2-E890-4514-8C9F-3EAB38A63B6E}"/>
    <cellStyle name="40% - Accent5 9 2 3 2 2" xfId="21880" xr:uid="{8850F735-4A11-4613-AD24-04B6328AA50B}"/>
    <cellStyle name="40% - Accent5 9 2 3 3" xfId="21881" xr:uid="{BAF64D76-E041-48CB-92F7-2CE8F110BD36}"/>
    <cellStyle name="40% - Accent5 9 2 4" xfId="21882" xr:uid="{C633EC1F-4006-4404-A01F-F7482E96454F}"/>
    <cellStyle name="40% - Accent5 9 2 4 2" xfId="21883" xr:uid="{BDF2C534-EDCB-48E9-BB21-44BCFBF9B3A3}"/>
    <cellStyle name="40% - Accent5 9 2 4 2 2" xfId="21884" xr:uid="{C5EC6200-BF20-4981-B3D0-E8EFC0CD2ACE}"/>
    <cellStyle name="40% - Accent5 9 2 4 3" xfId="21885" xr:uid="{416576A9-116F-47F6-AAC8-52E61782CC74}"/>
    <cellStyle name="40% - Accent5 9 2 5" xfId="21886" xr:uid="{7E6E893B-21AC-4437-B60E-2C2109235569}"/>
    <cellStyle name="40% - Accent5 9 2 5 2" xfId="21887" xr:uid="{759CF605-69AC-4B21-8C9C-FEDCB93A9720}"/>
    <cellStyle name="40% - Accent5 9 2 5 2 2" xfId="21888" xr:uid="{3A5A9673-42F6-4CF0-AD3D-D401D8F0D728}"/>
    <cellStyle name="40% - Accent5 9 2 5 3" xfId="21889" xr:uid="{1A144C65-8394-4F09-A585-F176253B7EA7}"/>
    <cellStyle name="40% - Accent5 9 2 6" xfId="21890" xr:uid="{C8510CC3-869E-423F-9137-5C0024B3BA6A}"/>
    <cellStyle name="40% - Accent5 9 2 6 2" xfId="21891" xr:uid="{86561570-BD9B-42D4-A7D4-6926A14AF72C}"/>
    <cellStyle name="40% - Accent5 9 2 7" xfId="21892" xr:uid="{F235420A-84C4-472C-AD0D-5B9E003EACE1}"/>
    <cellStyle name="40% - Accent5 9 3" xfId="21893" xr:uid="{576A1584-9609-4014-9995-B84274725DF8}"/>
    <cellStyle name="40% - Accent5 9 3 2" xfId="21894" xr:uid="{82EB9D89-513F-4DE4-90AA-B3961C04567E}"/>
    <cellStyle name="40% - Accent5 9 3 2 2" xfId="21895" xr:uid="{5D3520A5-251E-4E89-99EE-10A98CFDBC27}"/>
    <cellStyle name="40% - Accent5 9 3 2 2 2" xfId="21896" xr:uid="{F75A20E7-10D0-42BF-86E4-FD16ADD0F02E}"/>
    <cellStyle name="40% - Accent5 9 3 2 3" xfId="21897" xr:uid="{D4D0FB26-4FDE-4854-A3B3-29174245D800}"/>
    <cellStyle name="40% - Accent5 9 3 3" xfId="21898" xr:uid="{50407013-109A-4522-B28A-9B4FDC3A2634}"/>
    <cellStyle name="40% - Accent5 9 3 3 2" xfId="21899" xr:uid="{9F7CEFE3-B22D-49A5-A0E0-71C272F9DCC9}"/>
    <cellStyle name="40% - Accent5 9 3 3 2 2" xfId="21900" xr:uid="{A1CB1C86-13E0-4946-B199-A00E18975C33}"/>
    <cellStyle name="40% - Accent5 9 3 3 3" xfId="21901" xr:uid="{0666D2C6-2D85-4A85-9861-864AE993764A}"/>
    <cellStyle name="40% - Accent5 9 3 4" xfId="21902" xr:uid="{7FA6D0BF-8C84-449D-BF4F-D4747FDAA52B}"/>
    <cellStyle name="40% - Accent5 9 3 4 2" xfId="21903" xr:uid="{B872B5A2-15D1-43E6-830E-944AD2847BCF}"/>
    <cellStyle name="40% - Accent5 9 3 4 2 2" xfId="21904" xr:uid="{6E9CC188-A0BF-43E2-81F9-D6521480097A}"/>
    <cellStyle name="40% - Accent5 9 3 4 3" xfId="21905" xr:uid="{F95C70A9-80B7-475D-8AD4-5F8917A3D347}"/>
    <cellStyle name="40% - Accent5 9 3 5" xfId="21906" xr:uid="{9E4AA2C0-8014-4155-A3FF-BE85A15B46B8}"/>
    <cellStyle name="40% - Accent5 9 3 5 2" xfId="21907" xr:uid="{A9127AB6-D5D1-4587-B5CA-91D36EAE5601}"/>
    <cellStyle name="40% - Accent5 9 3 6" xfId="21908" xr:uid="{3345D1F7-4194-471F-A522-16B4B87FC795}"/>
    <cellStyle name="40% - Accent5 9 4" xfId="21909" xr:uid="{3DE152BB-19AB-4862-9779-6396551E90A7}"/>
    <cellStyle name="40% - Accent5 9 4 2" xfId="21910" xr:uid="{7B246382-4958-4978-84E1-287B222F4479}"/>
    <cellStyle name="40% - Accent5 9 4 2 2" xfId="21911" xr:uid="{2BB45037-32F8-4E28-B77C-8D4C76551D13}"/>
    <cellStyle name="40% - Accent5 9 4 3" xfId="21912" xr:uid="{5F48CC5F-FE24-4289-9DA6-A87E8CC7CD2E}"/>
    <cellStyle name="40% - Accent5 9 5" xfId="21913" xr:uid="{1FBFC094-81BE-46A1-B81B-575287A19DB7}"/>
    <cellStyle name="40% - Accent5 9 5 2" xfId="21914" xr:uid="{06CAC4C7-CB06-4FEF-8C70-8315599C2483}"/>
    <cellStyle name="40% - Accent5 9 5 2 2" xfId="21915" xr:uid="{1C2158F4-109F-456C-9E87-B5473D946806}"/>
    <cellStyle name="40% - Accent5 9 5 3" xfId="21916" xr:uid="{7C513AA4-6750-4FB7-A397-E456E0139981}"/>
    <cellStyle name="40% - Accent5 9 6" xfId="21917" xr:uid="{36AAD113-9A64-4069-A93B-5076770FE93C}"/>
    <cellStyle name="40% - Accent5 9 6 2" xfId="21918" xr:uid="{2471927C-E06E-4408-8AE5-A896B9F99F89}"/>
    <cellStyle name="40% - Accent5 9 6 2 2" xfId="21919" xr:uid="{D32A76B9-3BBC-4A16-8766-242E1CDACEF5}"/>
    <cellStyle name="40% - Accent5 9 6 3" xfId="21920" xr:uid="{8AE6C222-ACC0-428F-A12A-150AD9DC7A1A}"/>
    <cellStyle name="40% - Accent5 9 7" xfId="21921" xr:uid="{8F040837-929A-42A4-A09F-D4A51F0F9DFE}"/>
    <cellStyle name="40% - Accent5 9 7 2" xfId="21922" xr:uid="{62603D8D-8326-43EE-A3C7-0BFF3F607C7F}"/>
    <cellStyle name="40% - Accent5 9 8" xfId="21923" xr:uid="{FF419662-2433-43A9-A8FB-BFB464A4CF06}"/>
    <cellStyle name="40% - Accent6 10" xfId="21924" xr:uid="{08A0FD0A-865D-4D4D-ADE3-DD16D87B2058}"/>
    <cellStyle name="40% - Accent6 10 2" xfId="21925" xr:uid="{63A9C7A4-258D-4E37-B5C8-F7146ED247A3}"/>
    <cellStyle name="40% - Accent6 10 2 2" xfId="21926" xr:uid="{81FD57BE-41CA-4B9E-817A-596D395E86A4}"/>
    <cellStyle name="40% - Accent6 10 2 2 2" xfId="21927" xr:uid="{C54BA6B3-803B-4783-B4A0-88D0630687FE}"/>
    <cellStyle name="40% - Accent6 10 2 2 2 2" xfId="21928" xr:uid="{5A0DD029-5316-41CE-97DA-6F6406C4F6DC}"/>
    <cellStyle name="40% - Accent6 10 2 2 2 2 2" xfId="21929" xr:uid="{9019975B-0739-4E8A-A2C1-9A1BB7E7CA71}"/>
    <cellStyle name="40% - Accent6 10 2 2 2 3" xfId="21930" xr:uid="{19F98DA7-58B4-4A8E-A404-364F7368D8B6}"/>
    <cellStyle name="40% - Accent6 10 2 2 3" xfId="21931" xr:uid="{76749280-728E-49EC-B433-2F41678EA2FE}"/>
    <cellStyle name="40% - Accent6 10 2 2 3 2" xfId="21932" xr:uid="{2ECD0A1A-CF69-46C4-8973-39338D0E3D48}"/>
    <cellStyle name="40% - Accent6 10 2 2 3 2 2" xfId="21933" xr:uid="{CDC7475A-9EFF-42C2-8995-F692ED5D08FF}"/>
    <cellStyle name="40% - Accent6 10 2 2 3 3" xfId="21934" xr:uid="{37BDB6ED-4D45-4606-A0B1-4932C6676CF6}"/>
    <cellStyle name="40% - Accent6 10 2 2 4" xfId="21935" xr:uid="{1B5FC373-E0F6-4EDA-8B67-D6E7DF479F10}"/>
    <cellStyle name="40% - Accent6 10 2 2 4 2" xfId="21936" xr:uid="{55317D6A-310B-4B16-A900-1D55F74913E9}"/>
    <cellStyle name="40% - Accent6 10 2 2 4 2 2" xfId="21937" xr:uid="{C510AAD0-F6D0-4C36-AE54-598BFF547F80}"/>
    <cellStyle name="40% - Accent6 10 2 2 4 3" xfId="21938" xr:uid="{7C3C3706-A0FD-4F3A-BD92-D31A86960973}"/>
    <cellStyle name="40% - Accent6 10 2 2 5" xfId="21939" xr:uid="{EE49CC44-5793-4C16-A097-C0E71C7836FF}"/>
    <cellStyle name="40% - Accent6 10 2 2 5 2" xfId="21940" xr:uid="{F51CF2AA-ADF5-44E8-AD08-B7B3E141715E}"/>
    <cellStyle name="40% - Accent6 10 2 2 6" xfId="21941" xr:uid="{EBDEDC2A-58C5-4660-9727-E3C2CEB1B662}"/>
    <cellStyle name="40% - Accent6 10 2 3" xfId="21942" xr:uid="{D9DCBF2E-22C0-4045-801C-F7D069BEF1D9}"/>
    <cellStyle name="40% - Accent6 10 2 3 2" xfId="21943" xr:uid="{29E4B6E4-AD07-459C-BC03-8074CA2D8B14}"/>
    <cellStyle name="40% - Accent6 10 2 3 2 2" xfId="21944" xr:uid="{BCA42438-E5D8-4932-9770-547C0A779DA7}"/>
    <cellStyle name="40% - Accent6 10 2 3 3" xfId="21945" xr:uid="{938DF056-ED53-4869-BA7C-6121A661C5D7}"/>
    <cellStyle name="40% - Accent6 10 2 4" xfId="21946" xr:uid="{25E68C9B-AE4E-4EAB-8ACA-24731CFBB990}"/>
    <cellStyle name="40% - Accent6 10 2 4 2" xfId="21947" xr:uid="{6FCB807C-9A35-4FB6-9237-B2C490FBB56C}"/>
    <cellStyle name="40% - Accent6 10 2 4 2 2" xfId="21948" xr:uid="{3FA1C523-571C-4F3A-9BC7-0D6EA22033EF}"/>
    <cellStyle name="40% - Accent6 10 2 4 3" xfId="21949" xr:uid="{2C4E3155-CF96-4438-BA8D-A20E9097D2F6}"/>
    <cellStyle name="40% - Accent6 10 2 5" xfId="21950" xr:uid="{97229A76-A008-4EC0-A949-B6D36C595805}"/>
    <cellStyle name="40% - Accent6 10 2 5 2" xfId="21951" xr:uid="{7E7E5366-A101-418E-88E7-4F5664C79B7A}"/>
    <cellStyle name="40% - Accent6 10 2 5 2 2" xfId="21952" xr:uid="{F6DA2823-DDC9-4723-906A-FE639063D6CC}"/>
    <cellStyle name="40% - Accent6 10 2 5 3" xfId="21953" xr:uid="{4B20FA8C-D5F2-41B5-9CAE-0E7E855FB8FA}"/>
    <cellStyle name="40% - Accent6 10 2 6" xfId="21954" xr:uid="{2CB12404-1A14-489E-BEB8-122C71EF681B}"/>
    <cellStyle name="40% - Accent6 10 2 6 2" xfId="21955" xr:uid="{55823708-37EC-48BB-AD18-A33ED4FEC6AF}"/>
    <cellStyle name="40% - Accent6 10 2 7" xfId="21956" xr:uid="{681369D6-4AD4-46A4-B239-1637FDC3457A}"/>
    <cellStyle name="40% - Accent6 10 3" xfId="21957" xr:uid="{4FA5DF28-60FC-43C5-B7AE-FCB80082E985}"/>
    <cellStyle name="40% - Accent6 10 3 2" xfId="21958" xr:uid="{2A213AEB-DFA6-4572-9596-E501946E25F7}"/>
    <cellStyle name="40% - Accent6 10 3 2 2" xfId="21959" xr:uid="{A60B9111-0CEC-48E8-A107-4D57EA6B3D09}"/>
    <cellStyle name="40% - Accent6 10 3 2 2 2" xfId="21960" xr:uid="{86F1D340-33C9-4AEF-861E-03933F283F97}"/>
    <cellStyle name="40% - Accent6 10 3 2 3" xfId="21961" xr:uid="{F7F702E7-4498-486B-B35B-207CF3005401}"/>
    <cellStyle name="40% - Accent6 10 3 3" xfId="21962" xr:uid="{B114C867-DDF7-4BA1-8499-B9C86A98A1B4}"/>
    <cellStyle name="40% - Accent6 10 3 3 2" xfId="21963" xr:uid="{6F1F1456-675A-4307-BFB7-F653F39AAFAA}"/>
    <cellStyle name="40% - Accent6 10 3 3 2 2" xfId="21964" xr:uid="{F639C38F-5F6B-487C-8B35-1CA5052DA46B}"/>
    <cellStyle name="40% - Accent6 10 3 3 3" xfId="21965" xr:uid="{E7FEB250-B183-47F8-BE63-A0CF03F046B8}"/>
    <cellStyle name="40% - Accent6 10 3 4" xfId="21966" xr:uid="{52873CCE-60BD-4C80-90E2-7F9F958D3300}"/>
    <cellStyle name="40% - Accent6 10 3 4 2" xfId="21967" xr:uid="{CD81FA16-79E1-4793-A1F0-BC4486E18470}"/>
    <cellStyle name="40% - Accent6 10 3 4 2 2" xfId="21968" xr:uid="{3CF61AEA-F32C-4868-B018-CDFF2CC994BC}"/>
    <cellStyle name="40% - Accent6 10 3 4 3" xfId="21969" xr:uid="{777106A9-420D-4B22-94A6-BB4FF9C2BA99}"/>
    <cellStyle name="40% - Accent6 10 3 5" xfId="21970" xr:uid="{2BB7854D-DAC7-4153-9D3F-C0D23D84336F}"/>
    <cellStyle name="40% - Accent6 10 3 5 2" xfId="21971" xr:uid="{6976D085-C4B9-4C81-B24D-0C7CE9A6C0EA}"/>
    <cellStyle name="40% - Accent6 10 3 6" xfId="21972" xr:uid="{1ECC0423-1ECF-4325-A55B-A2708776070F}"/>
    <cellStyle name="40% - Accent6 10 4" xfId="21973" xr:uid="{3AE264DF-A11B-41C5-B477-DD87467471E6}"/>
    <cellStyle name="40% - Accent6 10 4 2" xfId="21974" xr:uid="{950B7D2A-EF37-40B2-B129-8E50A6E7FB31}"/>
    <cellStyle name="40% - Accent6 10 4 2 2" xfId="21975" xr:uid="{368D92A5-856B-46C5-9502-E6ED393AE567}"/>
    <cellStyle name="40% - Accent6 10 4 3" xfId="21976" xr:uid="{4EF3F2C2-4ECB-4F6D-9B8D-2495F6E446F4}"/>
    <cellStyle name="40% - Accent6 10 5" xfId="21977" xr:uid="{B3B0178A-7FE7-4BE1-8ED8-E0CEA3AAD763}"/>
    <cellStyle name="40% - Accent6 10 5 2" xfId="21978" xr:uid="{F7E63EFC-EDA8-440C-8FDC-6C39925C9B9D}"/>
    <cellStyle name="40% - Accent6 10 5 2 2" xfId="21979" xr:uid="{5B232B8E-070F-45D7-A6CB-97957F20A1EB}"/>
    <cellStyle name="40% - Accent6 10 5 3" xfId="21980" xr:uid="{8A7A8B69-92E4-47FE-AB2E-7F1588E9B3ED}"/>
    <cellStyle name="40% - Accent6 10 6" xfId="21981" xr:uid="{1C0290A0-0A2E-42C4-ACD8-CBE1418E3AA3}"/>
    <cellStyle name="40% - Accent6 10 6 2" xfId="21982" xr:uid="{C99B5120-5020-4E25-82A0-7FEA5094C1E5}"/>
    <cellStyle name="40% - Accent6 10 6 2 2" xfId="21983" xr:uid="{5BA6C826-FADE-4B02-827F-108719526B2E}"/>
    <cellStyle name="40% - Accent6 10 6 3" xfId="21984" xr:uid="{405D8A97-4A77-4839-9A77-472DF7F89DE1}"/>
    <cellStyle name="40% - Accent6 10 7" xfId="21985" xr:uid="{726FDF42-7FA1-422C-A71E-A29688685033}"/>
    <cellStyle name="40% - Accent6 10 7 2" xfId="21986" xr:uid="{6BCFFCC2-DDCE-46F6-8009-762A9E2FB65F}"/>
    <cellStyle name="40% - Accent6 10 8" xfId="21987" xr:uid="{3A15AA2F-5C52-46CF-BE14-1A1B897995FD}"/>
    <cellStyle name="40% - Accent6 11" xfId="21988" xr:uid="{8E0FCDE2-5A75-414A-9264-B5239E8FDB67}"/>
    <cellStyle name="40% - Accent6 11 2" xfId="21989" xr:uid="{40793F7D-B6E2-4CC5-873D-2F3D7E1AE65D}"/>
    <cellStyle name="40% - Accent6 11 2 2" xfId="21990" xr:uid="{19DFB9C2-6D21-4FE7-9A79-A7CDA59F4909}"/>
    <cellStyle name="40% - Accent6 11 2 2 2" xfId="21991" xr:uid="{8E070F9C-13E7-4855-ADA0-1929A863D60D}"/>
    <cellStyle name="40% - Accent6 11 2 2 2 2" xfId="21992" xr:uid="{FA1308D1-E9ED-4F7F-BD22-5AC01AE1A275}"/>
    <cellStyle name="40% - Accent6 11 2 2 2 2 2" xfId="21993" xr:uid="{912462F8-5CFB-40B0-976D-F2B43731005B}"/>
    <cellStyle name="40% - Accent6 11 2 2 2 3" xfId="21994" xr:uid="{F1021B70-8EBB-469D-A533-DD0F0DDEF1EC}"/>
    <cellStyle name="40% - Accent6 11 2 2 3" xfId="21995" xr:uid="{38E2AA45-8DDA-420A-BAAF-964BC12CA96F}"/>
    <cellStyle name="40% - Accent6 11 2 2 3 2" xfId="21996" xr:uid="{CA905AC0-73F9-4A57-A2AA-BA115B950153}"/>
    <cellStyle name="40% - Accent6 11 2 2 3 2 2" xfId="21997" xr:uid="{3A78E16A-F3D5-4F5F-9949-70C1107F1FA2}"/>
    <cellStyle name="40% - Accent6 11 2 2 3 3" xfId="21998" xr:uid="{7F8AC097-3461-4C57-B11A-FB91BF584A4B}"/>
    <cellStyle name="40% - Accent6 11 2 2 4" xfId="21999" xr:uid="{4C17D528-09D8-4737-B0AA-2294DFB2637A}"/>
    <cellStyle name="40% - Accent6 11 2 2 4 2" xfId="22000" xr:uid="{113FE8D9-A341-4019-B9AB-133B5947DBC0}"/>
    <cellStyle name="40% - Accent6 11 2 2 4 2 2" xfId="22001" xr:uid="{4DFD31DC-98EB-4B6E-8DCD-E27FE5C9BC6C}"/>
    <cellStyle name="40% - Accent6 11 2 2 4 3" xfId="22002" xr:uid="{200B7F70-98D3-410F-9193-9F82DF04C98F}"/>
    <cellStyle name="40% - Accent6 11 2 2 5" xfId="22003" xr:uid="{77D563EF-75A5-469E-8E38-B59E362A2FCD}"/>
    <cellStyle name="40% - Accent6 11 2 2 5 2" xfId="22004" xr:uid="{35F01085-E9EE-4E4F-AAEE-0F0C616E5F95}"/>
    <cellStyle name="40% - Accent6 11 2 2 6" xfId="22005" xr:uid="{F8D79239-108F-46CA-9337-F1D98F89E4EA}"/>
    <cellStyle name="40% - Accent6 11 2 3" xfId="22006" xr:uid="{E8588E31-5733-4A99-846F-FE05F085FFE9}"/>
    <cellStyle name="40% - Accent6 11 2 3 2" xfId="22007" xr:uid="{6C71E216-60C0-4FB9-928D-7C429D722F4D}"/>
    <cellStyle name="40% - Accent6 11 2 3 2 2" xfId="22008" xr:uid="{572D05D1-ABFF-4DB7-9820-3EAC7076E539}"/>
    <cellStyle name="40% - Accent6 11 2 3 3" xfId="22009" xr:uid="{03095F88-9B9E-4103-8303-8D0614370174}"/>
    <cellStyle name="40% - Accent6 11 2 4" xfId="22010" xr:uid="{F45EE43A-BC2F-4838-AE44-5D5CF4232B32}"/>
    <cellStyle name="40% - Accent6 11 2 4 2" xfId="22011" xr:uid="{F9BD9CEE-C6ED-4B4F-8273-40F1E3ACE73C}"/>
    <cellStyle name="40% - Accent6 11 2 4 2 2" xfId="22012" xr:uid="{66644A2B-C7DB-475B-8BD4-E0939AA971CB}"/>
    <cellStyle name="40% - Accent6 11 2 4 3" xfId="22013" xr:uid="{788B27FF-8B04-4301-8585-285D240138F0}"/>
    <cellStyle name="40% - Accent6 11 2 5" xfId="22014" xr:uid="{BB064BD7-D513-4120-8702-60E1DDA8736E}"/>
    <cellStyle name="40% - Accent6 11 2 5 2" xfId="22015" xr:uid="{291F1E43-1AF0-4CF6-B9E7-FE808F41E3FF}"/>
    <cellStyle name="40% - Accent6 11 2 5 2 2" xfId="22016" xr:uid="{AE1AADB2-0D05-4544-802A-5DE10019BB17}"/>
    <cellStyle name="40% - Accent6 11 2 5 3" xfId="22017" xr:uid="{A9512EB4-538C-457B-861C-728700581B16}"/>
    <cellStyle name="40% - Accent6 11 2 6" xfId="22018" xr:uid="{DAB9F321-78A6-4E74-A13B-AB95441275A3}"/>
    <cellStyle name="40% - Accent6 11 2 6 2" xfId="22019" xr:uid="{C9BACF75-09F9-4FE8-85E2-038731028A4F}"/>
    <cellStyle name="40% - Accent6 11 2 7" xfId="22020" xr:uid="{FD16B136-9660-42BC-B9A0-30694428D5A8}"/>
    <cellStyle name="40% - Accent6 11 3" xfId="22021" xr:uid="{8D1812CC-BE8E-4D37-8004-1D89328434CF}"/>
    <cellStyle name="40% - Accent6 11 3 2" xfId="22022" xr:uid="{CC7CE965-86A2-47FB-9CAE-BD7ADD2D2CEB}"/>
    <cellStyle name="40% - Accent6 11 3 2 2" xfId="22023" xr:uid="{07E0F19D-43E2-4B2D-A6A5-555E9DF60800}"/>
    <cellStyle name="40% - Accent6 11 3 2 2 2" xfId="22024" xr:uid="{8133E199-0B3E-4EE3-A5A9-41E7CCB991AD}"/>
    <cellStyle name="40% - Accent6 11 3 2 3" xfId="22025" xr:uid="{BE8472B5-FB6A-4631-BEDA-D76BFD52BA80}"/>
    <cellStyle name="40% - Accent6 11 3 3" xfId="22026" xr:uid="{243CFC47-A533-43A9-ABED-55D2E470F599}"/>
    <cellStyle name="40% - Accent6 11 3 3 2" xfId="22027" xr:uid="{75CC2864-794E-4B6B-94E1-281C7CAEA79E}"/>
    <cellStyle name="40% - Accent6 11 3 3 2 2" xfId="22028" xr:uid="{66C56005-C34A-42C9-B63C-3825E08941AF}"/>
    <cellStyle name="40% - Accent6 11 3 3 3" xfId="22029" xr:uid="{1200A84A-0774-43A8-A7BA-38505222135F}"/>
    <cellStyle name="40% - Accent6 11 3 4" xfId="22030" xr:uid="{EA2A4507-550C-4C0E-889B-752A195B6D9A}"/>
    <cellStyle name="40% - Accent6 11 3 4 2" xfId="22031" xr:uid="{A6B627A6-DE42-4ADD-8A45-27EB448CEF41}"/>
    <cellStyle name="40% - Accent6 11 3 4 2 2" xfId="22032" xr:uid="{B12ED347-6A12-4159-BCD7-8CA4609EC00F}"/>
    <cellStyle name="40% - Accent6 11 3 4 3" xfId="22033" xr:uid="{7F99ABC6-8D85-4364-9297-46C0A075EA74}"/>
    <cellStyle name="40% - Accent6 11 3 5" xfId="22034" xr:uid="{00F64D97-50C4-401D-80D9-9B5324B7489F}"/>
    <cellStyle name="40% - Accent6 11 3 5 2" xfId="22035" xr:uid="{EF2BBE69-F200-46AB-BA6D-7088D759C628}"/>
    <cellStyle name="40% - Accent6 11 3 6" xfId="22036" xr:uid="{6F8CF937-B45E-477B-966F-8ED2227E05A3}"/>
    <cellStyle name="40% - Accent6 11 4" xfId="22037" xr:uid="{8FFD6222-C6D7-443E-B3FD-0CA9E37390CF}"/>
    <cellStyle name="40% - Accent6 11 4 2" xfId="22038" xr:uid="{F9962703-F2D6-4E14-B0BF-5F58F4260D8E}"/>
    <cellStyle name="40% - Accent6 11 4 2 2" xfId="22039" xr:uid="{DE68214E-FFF9-4F62-9FB3-976450171977}"/>
    <cellStyle name="40% - Accent6 11 4 3" xfId="22040" xr:uid="{BBCA238B-FEF1-41F3-ABEF-C7FAC36F6300}"/>
    <cellStyle name="40% - Accent6 11 5" xfId="22041" xr:uid="{C9817B97-77C2-43FE-A65E-CF6DE8940C26}"/>
    <cellStyle name="40% - Accent6 11 5 2" xfId="22042" xr:uid="{B66A9FF2-56D4-4CD3-AEDC-1B0B76533CEC}"/>
    <cellStyle name="40% - Accent6 11 5 2 2" xfId="22043" xr:uid="{D1A95B4A-CA46-4431-A88E-82A058E03A9D}"/>
    <cellStyle name="40% - Accent6 11 5 3" xfId="22044" xr:uid="{101A46B4-9C74-44F7-BFDA-319943C218EB}"/>
    <cellStyle name="40% - Accent6 11 6" xfId="22045" xr:uid="{596382EB-F26D-402A-B7AF-99DF5D08F02E}"/>
    <cellStyle name="40% - Accent6 11 6 2" xfId="22046" xr:uid="{E0EF7EBB-A3FD-4C6C-A868-8109696912D9}"/>
    <cellStyle name="40% - Accent6 11 6 2 2" xfId="22047" xr:uid="{B5F36CF7-0191-4686-A0F6-8EF4D102F299}"/>
    <cellStyle name="40% - Accent6 11 6 3" xfId="22048" xr:uid="{CA95A15D-D3B0-42BA-9F4F-506A0601F31F}"/>
    <cellStyle name="40% - Accent6 11 7" xfId="22049" xr:uid="{782A449B-CFA3-46E9-AC8D-E7ECE5D61709}"/>
    <cellStyle name="40% - Accent6 11 7 2" xfId="22050" xr:uid="{5462849D-2ECB-42E8-9507-D2DD6BD3EFEE}"/>
    <cellStyle name="40% - Accent6 11 8" xfId="22051" xr:uid="{5E07D20B-38A8-4BB9-8C59-A67442F90B63}"/>
    <cellStyle name="40% - Accent6 12" xfId="22052" xr:uid="{77397F82-471E-4CDC-8B81-E55B94F3519C}"/>
    <cellStyle name="40% - Accent6 12 2" xfId="22053" xr:uid="{FCA90F06-C3CA-49E8-B407-D82C446291B0}"/>
    <cellStyle name="40% - Accent6 12 2 2" xfId="22054" xr:uid="{6843AFC2-228B-49A5-AAEB-85AF178AB43B}"/>
    <cellStyle name="40% - Accent6 12 2 2 2" xfId="22055" xr:uid="{12E2F723-BBD2-4E58-9272-D5F360F9C980}"/>
    <cellStyle name="40% - Accent6 12 2 2 2 2" xfId="22056" xr:uid="{CC625EDC-06F2-4384-BA95-999AAC8C321E}"/>
    <cellStyle name="40% - Accent6 12 2 2 3" xfId="22057" xr:uid="{59F33A6F-9907-4386-ABDF-D96221080E4A}"/>
    <cellStyle name="40% - Accent6 12 2 3" xfId="22058" xr:uid="{C59461B3-C709-44A7-B0E8-B2E40840AC56}"/>
    <cellStyle name="40% - Accent6 12 2 3 2" xfId="22059" xr:uid="{5150B1A6-E4AC-4A5D-A5C8-AD0D4718A0BC}"/>
    <cellStyle name="40% - Accent6 12 2 3 2 2" xfId="22060" xr:uid="{874C5850-0A21-4F9F-8DEB-40E90730CF1E}"/>
    <cellStyle name="40% - Accent6 12 2 3 3" xfId="22061" xr:uid="{A712855A-3CAE-41B8-BF6F-E3EFD0028F49}"/>
    <cellStyle name="40% - Accent6 12 2 4" xfId="22062" xr:uid="{4D5BF8A4-3111-430A-8FB2-FA0D2554923A}"/>
    <cellStyle name="40% - Accent6 12 2 4 2" xfId="22063" xr:uid="{03EA82F2-A8A6-4CB9-87CB-F7EA04D4F59E}"/>
    <cellStyle name="40% - Accent6 12 2 4 2 2" xfId="22064" xr:uid="{9E9019CE-3EEE-490A-B0A9-A6B284169703}"/>
    <cellStyle name="40% - Accent6 12 2 4 3" xfId="22065" xr:uid="{EFB83AFB-F175-4313-8B9A-09503A4E174C}"/>
    <cellStyle name="40% - Accent6 12 2 5" xfId="22066" xr:uid="{D630361E-D626-4060-BC59-3E01F8E19675}"/>
    <cellStyle name="40% - Accent6 12 2 5 2" xfId="22067" xr:uid="{095CB41F-899D-497A-8B19-CA2B46E8C81A}"/>
    <cellStyle name="40% - Accent6 12 2 6" xfId="22068" xr:uid="{38202A8E-824E-40BF-A873-59578C5E65C6}"/>
    <cellStyle name="40% - Accent6 12 3" xfId="22069" xr:uid="{2F74790F-EEAF-4462-BB5C-2919E475E96F}"/>
    <cellStyle name="40% - Accent6 12 3 2" xfId="22070" xr:uid="{F7C7F941-D813-4393-B43D-01DC89994405}"/>
    <cellStyle name="40% - Accent6 12 3 2 2" xfId="22071" xr:uid="{CC2EC77A-691D-4B20-9838-0DB63B92A377}"/>
    <cellStyle name="40% - Accent6 12 3 3" xfId="22072" xr:uid="{057BED76-C515-4E9A-A9D4-C38472CEEDE0}"/>
    <cellStyle name="40% - Accent6 12 4" xfId="22073" xr:uid="{3F83E7E7-8F04-4E58-B4C0-DD32E38F5645}"/>
    <cellStyle name="40% - Accent6 12 4 2" xfId="22074" xr:uid="{7681F8A9-BD34-4ED5-95EE-1C76E232F311}"/>
    <cellStyle name="40% - Accent6 12 4 2 2" xfId="22075" xr:uid="{AC6915BD-2E3B-46C2-9248-89CF2DD0DDE4}"/>
    <cellStyle name="40% - Accent6 12 4 3" xfId="22076" xr:uid="{338FC5CA-4AC5-44DE-B320-6C72906D3329}"/>
    <cellStyle name="40% - Accent6 12 5" xfId="22077" xr:uid="{CC327F11-7DC7-493C-B059-DBBEDF30473A}"/>
    <cellStyle name="40% - Accent6 12 5 2" xfId="22078" xr:uid="{7A17DBD4-90E1-4E64-AFD4-619E96691D96}"/>
    <cellStyle name="40% - Accent6 12 5 2 2" xfId="22079" xr:uid="{23575C2B-980B-4DF3-B196-667ED72DCE6C}"/>
    <cellStyle name="40% - Accent6 12 5 3" xfId="22080" xr:uid="{EA19C0B1-C808-4C1A-9001-D8993E2BA1F1}"/>
    <cellStyle name="40% - Accent6 12 6" xfId="22081" xr:uid="{D53A0D1C-DE77-41D8-B83E-00E12D5850FF}"/>
    <cellStyle name="40% - Accent6 12 6 2" xfId="22082" xr:uid="{ADF2DFFC-5A6F-411A-A074-2876339824F6}"/>
    <cellStyle name="40% - Accent6 12 7" xfId="22083" xr:uid="{82A75CCC-D002-45FA-805F-ADFD3C46645D}"/>
    <cellStyle name="40% - Accent6 13" xfId="22084" xr:uid="{BA660DEF-3588-413E-A8B7-5A2CA9E21ED8}"/>
    <cellStyle name="40% - Accent6 13 2" xfId="22085" xr:uid="{7ABEA22C-C96D-447D-9991-0508B7DC7F75}"/>
    <cellStyle name="40% - Accent6 13 2 2" xfId="22086" xr:uid="{A3B73499-7A8E-4605-8251-B6AEADE66AA4}"/>
    <cellStyle name="40% - Accent6 13 2 2 2" xfId="22087" xr:uid="{5ADD84AB-07B9-40ED-8BFA-6CCD3597D1B8}"/>
    <cellStyle name="40% - Accent6 13 2 3" xfId="22088" xr:uid="{468ABDA1-9F71-45F8-A80C-669ACFF28474}"/>
    <cellStyle name="40% - Accent6 13 3" xfId="22089" xr:uid="{2C90562B-5A45-4335-A7A3-EBEB8AF7A36D}"/>
    <cellStyle name="40% - Accent6 13 3 2" xfId="22090" xr:uid="{D7CD5AA0-6EBB-48F6-A9DE-31D86233B0F8}"/>
    <cellStyle name="40% - Accent6 13 3 2 2" xfId="22091" xr:uid="{E44F9FA2-09A1-41F1-B83D-502207FE5E48}"/>
    <cellStyle name="40% - Accent6 13 3 3" xfId="22092" xr:uid="{42B40B1C-F8E0-42BE-94D2-A537D8C99B5C}"/>
    <cellStyle name="40% - Accent6 13 4" xfId="22093" xr:uid="{553E5953-7A60-4B8A-BEBD-A598AD8C4CAF}"/>
    <cellStyle name="40% - Accent6 13 4 2" xfId="22094" xr:uid="{48297F68-8582-4AA6-B018-37D4B4AED04E}"/>
    <cellStyle name="40% - Accent6 13 4 2 2" xfId="22095" xr:uid="{EE96D072-CF6A-4BF4-81A2-D9A67C656D7A}"/>
    <cellStyle name="40% - Accent6 13 4 3" xfId="22096" xr:uid="{B44C24A9-CFCD-4313-BBF3-F8656E423CC5}"/>
    <cellStyle name="40% - Accent6 13 5" xfId="22097" xr:uid="{C9C20270-7861-4FB2-985F-2AFC182767D9}"/>
    <cellStyle name="40% - Accent6 13 5 2" xfId="22098" xr:uid="{409BEC6F-CDD7-402B-A7AE-291285BFC6C1}"/>
    <cellStyle name="40% - Accent6 13 6" xfId="22099" xr:uid="{5101457E-E4AC-4378-9AB1-5A280798A5E6}"/>
    <cellStyle name="40% - Accent6 14" xfId="22100" xr:uid="{D01837D8-2429-4DF0-97B2-B02B386DAC9F}"/>
    <cellStyle name="40% - Accent6 14 2" xfId="22101" xr:uid="{EC830472-5AD2-4B01-B976-7C4A4515B877}"/>
    <cellStyle name="40% - Accent6 14 2 2" xfId="22102" xr:uid="{AB89ABDF-482A-4638-8E13-719839B191C3}"/>
    <cellStyle name="40% - Accent6 14 2 2 2" xfId="22103" xr:uid="{D6FFD2FB-185E-4277-927E-46D04EC5DFC5}"/>
    <cellStyle name="40% - Accent6 14 2 3" xfId="22104" xr:uid="{46250ED8-519E-486C-A468-6390D284C656}"/>
    <cellStyle name="40% - Accent6 14 3" xfId="22105" xr:uid="{7EBB50D9-F07F-4EFE-803C-33C297204844}"/>
    <cellStyle name="40% - Accent6 14 3 2" xfId="22106" xr:uid="{4E9AA392-156E-4982-B4A0-1065256ADBA3}"/>
    <cellStyle name="40% - Accent6 14 3 2 2" xfId="22107" xr:uid="{74131A49-64B6-41C0-9ABD-F6CB8634A34D}"/>
    <cellStyle name="40% - Accent6 14 3 3" xfId="22108" xr:uid="{86D2051A-BF4A-4895-AAEA-90357509F724}"/>
    <cellStyle name="40% - Accent6 14 4" xfId="22109" xr:uid="{89764A0D-28A1-4E85-8496-91BE482097A6}"/>
    <cellStyle name="40% - Accent6 14 4 2" xfId="22110" xr:uid="{AF5D943E-5309-41C7-8D77-8972063518C8}"/>
    <cellStyle name="40% - Accent6 14 4 2 2" xfId="22111" xr:uid="{4BF1C8FA-D3A1-4B3B-9BAD-7186029DA39C}"/>
    <cellStyle name="40% - Accent6 14 4 3" xfId="22112" xr:uid="{87DB2FDF-29B9-4AA1-B8C7-A4AF81F6B6AB}"/>
    <cellStyle name="40% - Accent6 14 5" xfId="22113" xr:uid="{4EDCAF8C-DDC5-447F-92FF-B8C972C7D592}"/>
    <cellStyle name="40% - Accent6 14 5 2" xfId="22114" xr:uid="{F541651B-7BB3-4D11-A622-4A544F9E00AF}"/>
    <cellStyle name="40% - Accent6 14 6" xfId="22115" xr:uid="{B9BF6A62-EE27-438D-9209-F44D34275709}"/>
    <cellStyle name="40% - Accent6 15" xfId="22116" xr:uid="{C54ED341-569A-4BB6-8AB0-954EFCF0A2EB}"/>
    <cellStyle name="40% - Accent6 15 2" xfId="22117" xr:uid="{866F5385-8597-4E36-B356-0FC0E0D9C574}"/>
    <cellStyle name="40% - Accent6 15 2 2" xfId="22118" xr:uid="{CD58278F-6BD1-4656-9F6D-442A16D4F63A}"/>
    <cellStyle name="40% - Accent6 15 2 2 2" xfId="22119" xr:uid="{92E2BD0C-F392-4DAB-942F-B34979658D20}"/>
    <cellStyle name="40% - Accent6 15 2 3" xfId="22120" xr:uid="{96A8BE4E-47B4-4C48-9BF6-D67EEF5A8A69}"/>
    <cellStyle name="40% - Accent6 15 3" xfId="22121" xr:uid="{2990B55B-F82E-4E16-BB5D-B2CF5153A866}"/>
    <cellStyle name="40% - Accent6 15 3 2" xfId="22122" xr:uid="{065A5E5E-AD88-484A-A8FC-B461E710F524}"/>
    <cellStyle name="40% - Accent6 15 3 2 2" xfId="22123" xr:uid="{848FF171-949F-4050-8867-92D237549783}"/>
    <cellStyle name="40% - Accent6 15 3 3" xfId="22124" xr:uid="{7160B4CD-AC60-470E-8805-DCE9EFDB7526}"/>
    <cellStyle name="40% - Accent6 15 4" xfId="22125" xr:uid="{41B8B189-0648-48B7-8E7C-63C1840E768F}"/>
    <cellStyle name="40% - Accent6 15 4 2" xfId="22126" xr:uid="{AF9F9037-1B62-4CE7-A607-AF55D3C45B33}"/>
    <cellStyle name="40% - Accent6 15 4 2 2" xfId="22127" xr:uid="{3839FF48-5F3E-44B2-B184-CBD5694E1F1D}"/>
    <cellStyle name="40% - Accent6 15 4 3" xfId="22128" xr:uid="{698E7795-7FAD-42C7-83C9-18245528B511}"/>
    <cellStyle name="40% - Accent6 15 5" xfId="22129" xr:uid="{2647E6B0-5450-4A83-BC37-4222BB2A77E5}"/>
    <cellStyle name="40% - Accent6 15 5 2" xfId="22130" xr:uid="{D7C76F5D-9856-4B13-BAE8-05114C9FF8D7}"/>
    <cellStyle name="40% - Accent6 15 6" xfId="22131" xr:uid="{9FDF1B91-9BB3-46DA-A348-07B2BE93A658}"/>
    <cellStyle name="40% - Accent6 16" xfId="22132" xr:uid="{44877C1C-72D9-43AA-8511-D453330D541B}"/>
    <cellStyle name="40% - Accent6 16 2" xfId="22133" xr:uid="{7FA98B5A-F49C-4E9E-A10E-1877BFBCB9F0}"/>
    <cellStyle name="40% - Accent6 16 2 2" xfId="22134" xr:uid="{B71C3875-203E-4758-8693-9B75F6FE3A7F}"/>
    <cellStyle name="40% - Accent6 16 2 2 2" xfId="22135" xr:uid="{8D4A7AD3-A042-4380-9BCC-326021535655}"/>
    <cellStyle name="40% - Accent6 16 2 3" xfId="22136" xr:uid="{D9C2C5A1-D24D-42F8-9AE9-F4944053A976}"/>
    <cellStyle name="40% - Accent6 16 3" xfId="22137" xr:uid="{E4AA82E4-AD6B-401D-BD16-0C71B775AD08}"/>
    <cellStyle name="40% - Accent6 16 3 2" xfId="22138" xr:uid="{70689110-4642-4C6F-BC52-DC285EA7C0EE}"/>
    <cellStyle name="40% - Accent6 16 3 2 2" xfId="22139" xr:uid="{B5105A17-D06E-4F50-B234-47C7AD8A0528}"/>
    <cellStyle name="40% - Accent6 16 3 3" xfId="22140" xr:uid="{2B1180DD-0AC2-4310-9956-20F6C73C06F5}"/>
    <cellStyle name="40% - Accent6 16 4" xfId="22141" xr:uid="{AAA5B6D6-34BD-4F91-BBC9-804B48AC4D5D}"/>
    <cellStyle name="40% - Accent6 16 4 2" xfId="22142" xr:uid="{E130C1E9-2C2B-480C-ACC5-A956BED1F4E7}"/>
    <cellStyle name="40% - Accent6 16 4 2 2" xfId="22143" xr:uid="{DA346072-B97F-4892-A9F1-418204E1ADAA}"/>
    <cellStyle name="40% - Accent6 16 4 3" xfId="22144" xr:uid="{40ED1622-BE23-4176-982A-1A9B531482D8}"/>
    <cellStyle name="40% - Accent6 16 5" xfId="22145" xr:uid="{3BF1B86E-0209-4104-A17E-7B6B5A33763F}"/>
    <cellStyle name="40% - Accent6 16 5 2" xfId="22146" xr:uid="{B1DE3D73-EB8A-47C5-8D91-5CCA8FB69279}"/>
    <cellStyle name="40% - Accent6 16 6" xfId="22147" xr:uid="{0505ED8A-1498-41D8-958B-7864389BBD2F}"/>
    <cellStyle name="40% - Accent6 17" xfId="22148" xr:uid="{CD37FCDA-2769-460F-9064-9F4A4CBC2B4F}"/>
    <cellStyle name="40% - Accent6 17 2" xfId="22149" xr:uid="{177D38C0-2C16-4060-83AB-FF30626C4CAB}"/>
    <cellStyle name="40% - Accent6 17 2 2" xfId="22150" xr:uid="{283B956A-7EF0-4688-AE0D-81552F6FDF6D}"/>
    <cellStyle name="40% - Accent6 17 2 2 2" xfId="22151" xr:uid="{43141549-2C99-46A3-B0EA-F32942BB308A}"/>
    <cellStyle name="40% - Accent6 17 2 3" xfId="22152" xr:uid="{467933AE-B487-4802-9518-3E64C9F00A28}"/>
    <cellStyle name="40% - Accent6 17 3" xfId="22153" xr:uid="{64B8379B-844E-4B54-87EF-FA8A5455891A}"/>
    <cellStyle name="40% - Accent6 17 3 2" xfId="22154" xr:uid="{7465B250-93AD-4ADA-9527-488622B8AF44}"/>
    <cellStyle name="40% - Accent6 17 3 2 2" xfId="22155" xr:uid="{BD668D1C-F1AF-4136-A04F-B9B5A9C0F806}"/>
    <cellStyle name="40% - Accent6 17 3 3" xfId="22156" xr:uid="{BC1AC20A-6EC5-4AA6-9889-BA29044F8459}"/>
    <cellStyle name="40% - Accent6 17 4" xfId="22157" xr:uid="{7B4299EA-0B97-4F94-8ED9-1E47F2ECBF00}"/>
    <cellStyle name="40% - Accent6 17 4 2" xfId="22158" xr:uid="{CCE671EB-76AB-4A87-A4B7-1AA0ACBED5D7}"/>
    <cellStyle name="40% - Accent6 17 4 2 2" xfId="22159" xr:uid="{EC672462-7E53-42B7-9718-7A6F583C1FB0}"/>
    <cellStyle name="40% - Accent6 17 4 3" xfId="22160" xr:uid="{D13A351D-D2B7-4787-A995-232E102098CD}"/>
    <cellStyle name="40% - Accent6 17 5" xfId="22161" xr:uid="{78822364-12C8-42C4-8CA5-52AA149677E9}"/>
    <cellStyle name="40% - Accent6 17 5 2" xfId="22162" xr:uid="{BA4B0C4D-1A95-4AAC-BD50-DC66D730E851}"/>
    <cellStyle name="40% - Accent6 17 6" xfId="22163" xr:uid="{A1F3A157-B42A-4C37-93CD-D80C15904307}"/>
    <cellStyle name="40% - Accent6 18" xfId="22164" xr:uid="{764E12B1-D7E8-4CCC-8E07-416B6518E5A8}"/>
    <cellStyle name="40% - Accent6 18 2" xfId="22165" xr:uid="{0A7B8EC0-4560-48FA-846F-7DDBE048483C}"/>
    <cellStyle name="40% - Accent6 18 2 2" xfId="22166" xr:uid="{5F3C4F72-A81E-46F1-81F2-B8AECAE00E4A}"/>
    <cellStyle name="40% - Accent6 18 2 2 2" xfId="22167" xr:uid="{F7454629-1C00-4190-9000-F18104B4CF60}"/>
    <cellStyle name="40% - Accent6 18 2 3" xfId="22168" xr:uid="{2EFA8EF3-8BC3-4C1E-A5D0-E5B53D96169D}"/>
    <cellStyle name="40% - Accent6 18 3" xfId="22169" xr:uid="{6502CF08-6FEC-4E14-87ED-2A6CF1451353}"/>
    <cellStyle name="40% - Accent6 18 3 2" xfId="22170" xr:uid="{C7198CC9-5D83-43F7-BD57-6EBEB31C9961}"/>
    <cellStyle name="40% - Accent6 18 3 2 2" xfId="22171" xr:uid="{CF92EE9B-1FF7-4AF3-BCB0-D58B1312994E}"/>
    <cellStyle name="40% - Accent6 18 3 3" xfId="22172" xr:uid="{F9AC1653-0AD3-43FB-92DA-1248979B3961}"/>
    <cellStyle name="40% - Accent6 18 4" xfId="22173" xr:uid="{69FA6276-1583-4648-BB88-EB04A299058D}"/>
    <cellStyle name="40% - Accent6 18 4 2" xfId="22174" xr:uid="{67FC2CCD-9327-434E-B335-117302DBE3DE}"/>
    <cellStyle name="40% - Accent6 18 4 2 2" xfId="22175" xr:uid="{FBB1C52C-357A-45E7-AABC-0369D47369DA}"/>
    <cellStyle name="40% - Accent6 18 4 3" xfId="22176" xr:uid="{3B90B93E-8A99-425E-88F4-8F1CC986B24A}"/>
    <cellStyle name="40% - Accent6 18 5" xfId="22177" xr:uid="{BE6FE67A-EA2D-4D77-B967-E3F8861634D4}"/>
    <cellStyle name="40% - Accent6 18 5 2" xfId="22178" xr:uid="{43ED44C4-8ECE-4E59-AC48-8524BE352DFD}"/>
    <cellStyle name="40% - Accent6 18 6" xfId="22179" xr:uid="{28F99BFF-9660-485A-972B-7F2B85CA76D6}"/>
    <cellStyle name="40% - Accent6 19" xfId="22180" xr:uid="{9BDEAA95-7DFB-4B1C-94C1-B67C761B6F57}"/>
    <cellStyle name="40% - Accent6 19 2" xfId="22181" xr:uid="{C547B1A5-3558-4265-8FBC-D174B5DC4573}"/>
    <cellStyle name="40% - Accent6 19 2 2" xfId="22182" xr:uid="{E54D040B-8B5C-4BEB-8C87-3BBA77BE3D75}"/>
    <cellStyle name="40% - Accent6 19 2 2 2" xfId="22183" xr:uid="{0FBB8BE1-25D6-48A4-9A5A-1061A97E4F45}"/>
    <cellStyle name="40% - Accent6 19 2 3" xfId="22184" xr:uid="{F4DA06EC-EE4C-4323-B929-2B766F1D8C37}"/>
    <cellStyle name="40% - Accent6 19 3" xfId="22185" xr:uid="{0E229696-6417-409B-AB45-65CC56434373}"/>
    <cellStyle name="40% - Accent6 19 3 2" xfId="22186" xr:uid="{CA7DBD6A-FF66-447C-AC64-431B7BEC6FAA}"/>
    <cellStyle name="40% - Accent6 19 3 2 2" xfId="22187" xr:uid="{3A0EB3D2-9504-408F-8FE5-C345B836E9B4}"/>
    <cellStyle name="40% - Accent6 19 3 3" xfId="22188" xr:uid="{EDB905BB-1EE3-4625-91E6-35E6B4F3E34A}"/>
    <cellStyle name="40% - Accent6 19 4" xfId="22189" xr:uid="{2ABAEA88-7253-41B4-B6EB-37007E0ACF65}"/>
    <cellStyle name="40% - Accent6 19 4 2" xfId="22190" xr:uid="{0E7CF9A2-5633-4C36-B57E-EADBAF02FF7E}"/>
    <cellStyle name="40% - Accent6 19 4 2 2" xfId="22191" xr:uid="{341F6FDD-1801-4B41-941F-6C888EC83A04}"/>
    <cellStyle name="40% - Accent6 19 4 3" xfId="22192" xr:uid="{5BB55E0E-95DB-4247-8AA4-247B61BD3F83}"/>
    <cellStyle name="40% - Accent6 19 5" xfId="22193" xr:uid="{E4155BCF-C19C-461B-889C-1EA5537F4B26}"/>
    <cellStyle name="40% - Accent6 19 5 2" xfId="22194" xr:uid="{F5CE375B-393B-4A1F-9104-660F3A1E2C97}"/>
    <cellStyle name="40% - Accent6 19 6" xfId="22195" xr:uid="{A09FB8B5-E23F-4678-BBED-D3CC53737E84}"/>
    <cellStyle name="40% - Accent6 2" xfId="1279" xr:uid="{00000000-0005-0000-0000-000016000000}"/>
    <cellStyle name="40% - Accent6 2 10" xfId="22197" xr:uid="{AD6A234C-607B-45B5-9983-AD24E58999CF}"/>
    <cellStyle name="40% - Accent6 2 10 2" xfId="22198" xr:uid="{BC1D9886-1456-41AD-B07F-088081A50580}"/>
    <cellStyle name="40% - Accent6 2 10 2 2" xfId="22199" xr:uid="{E25B84B8-ADF7-44E6-A845-CD4BB10E5F94}"/>
    <cellStyle name="40% - Accent6 2 10 2 2 2" xfId="22200" xr:uid="{E1799799-2208-4CBC-8846-39758A3A73AD}"/>
    <cellStyle name="40% - Accent6 2 10 2 3" xfId="22201" xr:uid="{4D9FFC99-BE22-4141-B031-25F5251F75A7}"/>
    <cellStyle name="40% - Accent6 2 10 3" xfId="22202" xr:uid="{DA1340F1-9394-42EF-8FEC-493F9DA33AFD}"/>
    <cellStyle name="40% - Accent6 2 10 3 2" xfId="22203" xr:uid="{160AA608-D13D-4FC9-82BB-106A7F579849}"/>
    <cellStyle name="40% - Accent6 2 10 3 2 2" xfId="22204" xr:uid="{7F919DF8-4D9C-4D2C-B6B6-44A8BB515D84}"/>
    <cellStyle name="40% - Accent6 2 10 3 3" xfId="22205" xr:uid="{C5FFABA1-97C5-4B94-B128-E3961CB4D7DE}"/>
    <cellStyle name="40% - Accent6 2 10 4" xfId="22206" xr:uid="{44E1ADA2-E8BF-478C-A4EC-0BC9E2853F22}"/>
    <cellStyle name="40% - Accent6 2 10 4 2" xfId="22207" xr:uid="{EE807102-FA81-4AA0-95A7-C72F1432BE0D}"/>
    <cellStyle name="40% - Accent6 2 10 4 2 2" xfId="22208" xr:uid="{660F59B7-05BD-4ED4-AC2E-DB4270DDE33D}"/>
    <cellStyle name="40% - Accent6 2 10 4 3" xfId="22209" xr:uid="{172DC495-9C70-4896-A3D7-213697A5BBC0}"/>
    <cellStyle name="40% - Accent6 2 10 5" xfId="22210" xr:uid="{81651349-839C-4A4F-87B1-34897ED26615}"/>
    <cellStyle name="40% - Accent6 2 10 5 2" xfId="22211" xr:uid="{00CAC414-0916-424D-B2AF-9EB2208B5564}"/>
    <cellStyle name="40% - Accent6 2 10 6" xfId="22212" xr:uid="{A1A14398-AA0E-450C-BE43-E77EF8998922}"/>
    <cellStyle name="40% - Accent6 2 11" xfId="22213" xr:uid="{AF97879F-5395-4784-A34D-A2CA28BEEBB9}"/>
    <cellStyle name="40% - Accent6 2 11 2" xfId="22214" xr:uid="{88D0A6D8-2C07-4623-B443-F27611CD5F35}"/>
    <cellStyle name="40% - Accent6 2 11 2 2" xfId="22215" xr:uid="{5FF3E793-3491-41E5-B12E-B31AFBD242D9}"/>
    <cellStyle name="40% - Accent6 2 11 3" xfId="22216" xr:uid="{F761D4D1-A785-48B4-9532-86D45C3F90F7}"/>
    <cellStyle name="40% - Accent6 2 12" xfId="22217" xr:uid="{F9BECCAB-9458-44CD-9F72-1427E7654758}"/>
    <cellStyle name="40% - Accent6 2 12 2" xfId="22218" xr:uid="{25B7CDC8-AEF2-47D5-BD75-66D26110DD50}"/>
    <cellStyle name="40% - Accent6 2 12 2 2" xfId="22219" xr:uid="{D4FFCFE2-4E80-4E69-80D0-72C326B09673}"/>
    <cellStyle name="40% - Accent6 2 12 3" xfId="22220" xr:uid="{42DEE5EB-EACA-44C3-B3B2-374681C92B01}"/>
    <cellStyle name="40% - Accent6 2 13" xfId="22221" xr:uid="{2900E721-B747-4FD5-BC2E-04D3EA22E360}"/>
    <cellStyle name="40% - Accent6 2 13 2" xfId="22222" xr:uid="{73895477-9383-405B-9D4B-124527DE6635}"/>
    <cellStyle name="40% - Accent6 2 13 2 2" xfId="22223" xr:uid="{B5C5BDE9-03F9-4297-ADA3-AE2BCEDDB06C}"/>
    <cellStyle name="40% - Accent6 2 13 3" xfId="22224" xr:uid="{AFBBD73C-D459-4442-9E42-7F619116D1D7}"/>
    <cellStyle name="40% - Accent6 2 14" xfId="22225" xr:uid="{68FA4395-8F60-4C1B-9818-71AE2A48C30B}"/>
    <cellStyle name="40% - Accent6 2 14 2" xfId="22226" xr:uid="{2DDCE8FE-6F6A-4969-B9B7-DC2CD4A310E2}"/>
    <cellStyle name="40% - Accent6 2 14 2 2" xfId="22227" xr:uid="{A27C8F21-7367-497A-A1C0-6F9F517ABC67}"/>
    <cellStyle name="40% - Accent6 2 14 3" xfId="22228" xr:uid="{F73C7021-DA51-4B4F-9563-1148A6D8C183}"/>
    <cellStyle name="40% - Accent6 2 15" xfId="22229" xr:uid="{199EFB46-E891-4BAF-B851-02734DB1DAFC}"/>
    <cellStyle name="40% - Accent6 2 15 2" xfId="22230" xr:uid="{51ED89D8-A43C-4D4B-98BC-12FD00846E5C}"/>
    <cellStyle name="40% - Accent6 2 16" xfId="22231" xr:uid="{CA79E458-174D-4279-9CB6-672CC9F98AF0}"/>
    <cellStyle name="40% - Accent6 2 17" xfId="22196" xr:uid="{285CB0E8-BE44-4DE6-95A3-E3A9EDDCF6F7}"/>
    <cellStyle name="40% - Accent6 2 2" xfId="22232" xr:uid="{941DD893-6F27-44DE-8AC0-6A548B1778DC}"/>
    <cellStyle name="40% - Accent6 2 2 2" xfId="22233" xr:uid="{7B93AB36-6C5A-488B-A55A-E72A57BCBE0A}"/>
    <cellStyle name="40% - Accent6 2 2 2 2" xfId="22234" xr:uid="{7626B6CA-89E3-4426-8CA3-C121A6949B4A}"/>
    <cellStyle name="40% - Accent6 2 2 2 2 2" xfId="22235" xr:uid="{2526D939-1DFE-4E28-A91D-3E8CFF33A378}"/>
    <cellStyle name="40% - Accent6 2 2 2 2 2 2" xfId="22236" xr:uid="{684A2AAB-1A65-4BCD-AE77-5534E4D6A752}"/>
    <cellStyle name="40% - Accent6 2 2 2 2 2 2 2" xfId="22237" xr:uid="{F956B85E-541F-4CA5-A839-397E87EE5E21}"/>
    <cellStyle name="40% - Accent6 2 2 2 2 2 3" xfId="22238" xr:uid="{38B23DCC-31A2-4500-9E1E-A6306C9F07C6}"/>
    <cellStyle name="40% - Accent6 2 2 2 2 3" xfId="22239" xr:uid="{572FD53C-3B56-4050-8A3D-765D51B2CF14}"/>
    <cellStyle name="40% - Accent6 2 2 2 2 3 2" xfId="22240" xr:uid="{873F095E-7902-4AD1-A577-1D21F6BFEBAD}"/>
    <cellStyle name="40% - Accent6 2 2 2 2 3 2 2" xfId="22241" xr:uid="{B53E4662-43B0-439F-BFE5-97CA40F4BAEB}"/>
    <cellStyle name="40% - Accent6 2 2 2 2 3 3" xfId="22242" xr:uid="{AF6202AC-AF66-4E4E-8290-F69ABD747BE3}"/>
    <cellStyle name="40% - Accent6 2 2 2 2 4" xfId="22243" xr:uid="{C5913BAB-BC0F-47CF-A341-B56B6168E84A}"/>
    <cellStyle name="40% - Accent6 2 2 2 2 4 2" xfId="22244" xr:uid="{E4789EA1-9A5B-4756-9662-8CC1A5BC8551}"/>
    <cellStyle name="40% - Accent6 2 2 2 2 4 2 2" xfId="22245" xr:uid="{4BBD6F99-ADC2-4D2C-AB5E-A9E09EFDE050}"/>
    <cellStyle name="40% - Accent6 2 2 2 2 4 3" xfId="22246" xr:uid="{E64AB0D1-9277-4A63-A728-5B4F5D1063AD}"/>
    <cellStyle name="40% - Accent6 2 2 2 2 5" xfId="22247" xr:uid="{073F63F8-A48C-4576-A391-3EF7F3419DE0}"/>
    <cellStyle name="40% - Accent6 2 2 2 2 5 2" xfId="22248" xr:uid="{C83FFA61-5155-48D0-9D9A-506A1CD7E3F5}"/>
    <cellStyle name="40% - Accent6 2 2 2 2 6" xfId="22249" xr:uid="{C8005994-8171-40A0-A569-F9921BEB0113}"/>
    <cellStyle name="40% - Accent6 2 2 2 3" xfId="22250" xr:uid="{1AD31FB7-9399-4C38-8BEE-EE70E8CCCC30}"/>
    <cellStyle name="40% - Accent6 2 2 2 3 2" xfId="22251" xr:uid="{4D889D18-CFA6-49A1-9FB3-85AF7B9536BB}"/>
    <cellStyle name="40% - Accent6 2 2 2 3 2 2" xfId="22252" xr:uid="{A4299850-5672-463A-AF04-F166D7BD1F7F}"/>
    <cellStyle name="40% - Accent6 2 2 2 3 3" xfId="22253" xr:uid="{F1428869-EE84-42DA-A742-AF2F91782CD9}"/>
    <cellStyle name="40% - Accent6 2 2 2 4" xfId="22254" xr:uid="{BF845C97-6E23-490C-90A7-252F1AE30F44}"/>
    <cellStyle name="40% - Accent6 2 2 2 4 2" xfId="22255" xr:uid="{A35A1827-A1A8-4775-A8A9-CCDD223B8160}"/>
    <cellStyle name="40% - Accent6 2 2 2 4 2 2" xfId="22256" xr:uid="{FA53DD63-DFD9-48B8-AB51-5E1C7D5B2A53}"/>
    <cellStyle name="40% - Accent6 2 2 2 4 3" xfId="22257" xr:uid="{1B58E5BB-4E45-4403-8D6E-DE797A039D33}"/>
    <cellStyle name="40% - Accent6 2 2 2 5" xfId="22258" xr:uid="{9C1BD970-FC00-46D4-8B46-0DE5A9058A80}"/>
    <cellStyle name="40% - Accent6 2 2 2 5 2" xfId="22259" xr:uid="{6D3080F1-F2E7-4F4D-B547-96D3891AECB1}"/>
    <cellStyle name="40% - Accent6 2 2 2 5 2 2" xfId="22260" xr:uid="{3094BFAF-1EB2-4FA4-9958-121142300140}"/>
    <cellStyle name="40% - Accent6 2 2 2 5 3" xfId="22261" xr:uid="{284F2E38-9737-4005-B016-DBB6C3826576}"/>
    <cellStyle name="40% - Accent6 2 2 2 6" xfId="22262" xr:uid="{B4D9A7D3-C0E5-46C6-A615-82AF92658BA4}"/>
    <cellStyle name="40% - Accent6 2 2 2 6 2" xfId="22263" xr:uid="{1D3875CA-8C44-408B-A775-EBAACB0B10F7}"/>
    <cellStyle name="40% - Accent6 2 2 2 7" xfId="22264" xr:uid="{894DF94C-B2A1-4C2E-9074-A101213BC182}"/>
    <cellStyle name="40% - Accent6 2 2 3" xfId="22265" xr:uid="{C481B8A1-F357-493D-91AA-6E68FCA6AECC}"/>
    <cellStyle name="40% - Accent6 2 2 3 2" xfId="22266" xr:uid="{8AE888F1-610F-4248-B01A-180392D0AFFA}"/>
    <cellStyle name="40% - Accent6 2 2 3 2 2" xfId="22267" xr:uid="{6EC430A4-3203-4CA1-9627-C404B6E878B5}"/>
    <cellStyle name="40% - Accent6 2 2 3 2 2 2" xfId="22268" xr:uid="{2A7EBD4F-204F-4623-A783-0D0411E97DAB}"/>
    <cellStyle name="40% - Accent6 2 2 3 2 3" xfId="22269" xr:uid="{EC868440-533D-43B5-833E-8B3D9153275B}"/>
    <cellStyle name="40% - Accent6 2 2 3 3" xfId="22270" xr:uid="{C7BCF95D-1475-447C-A07C-C6BCE9CE716A}"/>
    <cellStyle name="40% - Accent6 2 2 3 3 2" xfId="22271" xr:uid="{F266E542-3540-448C-B30E-42406DD7290F}"/>
    <cellStyle name="40% - Accent6 2 2 3 3 2 2" xfId="22272" xr:uid="{E7444919-6B54-4774-A8F7-0F67BE58D37D}"/>
    <cellStyle name="40% - Accent6 2 2 3 3 3" xfId="22273" xr:uid="{A6C3E769-BFEE-4382-ACB4-7501673BDB3B}"/>
    <cellStyle name="40% - Accent6 2 2 3 4" xfId="22274" xr:uid="{15AA4B8D-8CFC-4833-86C5-240A37E14367}"/>
    <cellStyle name="40% - Accent6 2 2 3 4 2" xfId="22275" xr:uid="{AEA4EA2A-9947-4769-AABB-D5BD03C39374}"/>
    <cellStyle name="40% - Accent6 2 2 3 4 2 2" xfId="22276" xr:uid="{B29208AD-DF79-43E8-82B2-8268C5558DAD}"/>
    <cellStyle name="40% - Accent6 2 2 3 4 3" xfId="22277" xr:uid="{6A74307E-4FFC-4CA5-8A30-9AB31FED64A7}"/>
    <cellStyle name="40% - Accent6 2 2 3 5" xfId="22278" xr:uid="{325942E6-5121-4D8C-BC91-D35A35A061E3}"/>
    <cellStyle name="40% - Accent6 2 2 3 5 2" xfId="22279" xr:uid="{02054CFD-BE14-4F80-8E75-549E9A9FF3BB}"/>
    <cellStyle name="40% - Accent6 2 2 3 6" xfId="22280" xr:uid="{65E54715-F1B6-4D94-9622-AEC2B7FDE11F}"/>
    <cellStyle name="40% - Accent6 2 2 4" xfId="22281" xr:uid="{A9C277A1-8376-425C-88A3-CAD6158E5557}"/>
    <cellStyle name="40% - Accent6 2 2 4 2" xfId="22282" xr:uid="{F006B9E9-AF23-48BD-93A1-B8D2EFE9FFB4}"/>
    <cellStyle name="40% - Accent6 2 2 4 2 2" xfId="22283" xr:uid="{F4AC6DD7-E461-45A5-8F7B-46E8082DDCC2}"/>
    <cellStyle name="40% - Accent6 2 2 4 3" xfId="22284" xr:uid="{86AC6F85-EB0E-4115-BFD6-9ECF6F117461}"/>
    <cellStyle name="40% - Accent6 2 2 5" xfId="22285" xr:uid="{B79DC621-71E1-40B2-897F-A85E27F18CA8}"/>
    <cellStyle name="40% - Accent6 2 2 5 2" xfId="22286" xr:uid="{A62895AC-4002-41B9-A19C-BFD6EE3A6CCA}"/>
    <cellStyle name="40% - Accent6 2 2 5 2 2" xfId="22287" xr:uid="{F0087772-28B0-484E-9347-4EF06A017C0D}"/>
    <cellStyle name="40% - Accent6 2 2 5 3" xfId="22288" xr:uid="{F7BBA41A-3C14-453D-A3D7-B2D8E138A5B1}"/>
    <cellStyle name="40% - Accent6 2 2 6" xfId="22289" xr:uid="{2C27AD5C-5397-44A0-B57E-81B927AA2EA7}"/>
    <cellStyle name="40% - Accent6 2 2 6 2" xfId="22290" xr:uid="{93696D78-AC53-42CE-884C-C04B9F3DC1AB}"/>
    <cellStyle name="40% - Accent6 2 2 6 2 2" xfId="22291" xr:uid="{D6DDE46B-88EB-44C7-AD22-CCF65BF419CE}"/>
    <cellStyle name="40% - Accent6 2 2 6 3" xfId="22292" xr:uid="{6C265DE9-16DA-401A-9DF2-08994856FDA6}"/>
    <cellStyle name="40% - Accent6 2 2 7" xfId="22293" xr:uid="{8FC36EEB-88AE-4ECF-AF2C-DB8132015D51}"/>
    <cellStyle name="40% - Accent6 2 2 7 2" xfId="22294" xr:uid="{BE7E7C5B-62A0-4188-8F66-C046D208963F}"/>
    <cellStyle name="40% - Accent6 2 2 8" xfId="22295" xr:uid="{98C57341-50A3-4D87-9744-20BCDF1D19F1}"/>
    <cellStyle name="40% - Accent6 2 3" xfId="22296" xr:uid="{3C8E6BC7-E604-430F-B39C-6C65002B3087}"/>
    <cellStyle name="40% - Accent6 2 3 2" xfId="22297" xr:uid="{20278D1E-0CDD-41C4-8CD8-9F22673C2BC7}"/>
    <cellStyle name="40% - Accent6 2 3 2 2" xfId="22298" xr:uid="{9011CE3C-976E-4D5D-A80E-22C2228A8BBB}"/>
    <cellStyle name="40% - Accent6 2 3 2 2 2" xfId="22299" xr:uid="{50228063-B8B7-4D14-8B09-F906DAD0CA0B}"/>
    <cellStyle name="40% - Accent6 2 3 2 2 2 2" xfId="22300" xr:uid="{D331D910-5A6C-4C53-9B20-58304F9B5CA2}"/>
    <cellStyle name="40% - Accent6 2 3 2 2 2 2 2" xfId="22301" xr:uid="{23D816BF-2F98-45F5-85BB-641A6DA1C20F}"/>
    <cellStyle name="40% - Accent6 2 3 2 2 2 3" xfId="22302" xr:uid="{ED8ED8F8-387E-4C2F-88B0-210054FA52F6}"/>
    <cellStyle name="40% - Accent6 2 3 2 2 3" xfId="22303" xr:uid="{C564A146-0866-472B-AF9F-C97A40EACD13}"/>
    <cellStyle name="40% - Accent6 2 3 2 2 3 2" xfId="22304" xr:uid="{294068CE-10D4-40C8-B704-79E0041A4BA6}"/>
    <cellStyle name="40% - Accent6 2 3 2 2 3 2 2" xfId="22305" xr:uid="{63003625-52AC-4174-9749-ED064C31AEBE}"/>
    <cellStyle name="40% - Accent6 2 3 2 2 3 3" xfId="22306" xr:uid="{3B7CBFA5-BED7-4221-AB14-CD4F96D09EFA}"/>
    <cellStyle name="40% - Accent6 2 3 2 2 4" xfId="22307" xr:uid="{11EF9411-005E-4714-BCCE-9D13EE75E000}"/>
    <cellStyle name="40% - Accent6 2 3 2 2 4 2" xfId="22308" xr:uid="{81B1CCC0-2B91-47D7-97D7-FFAFA66C28F9}"/>
    <cellStyle name="40% - Accent6 2 3 2 2 4 2 2" xfId="22309" xr:uid="{81BACA68-8B98-4DEA-B4AC-EF6EAF1DB960}"/>
    <cellStyle name="40% - Accent6 2 3 2 2 4 3" xfId="22310" xr:uid="{076C9CF1-131C-452F-8401-E9D7B2E0ED78}"/>
    <cellStyle name="40% - Accent6 2 3 2 2 5" xfId="22311" xr:uid="{AEB177CB-E858-4A26-9E1D-D93C66BA3C1C}"/>
    <cellStyle name="40% - Accent6 2 3 2 2 5 2" xfId="22312" xr:uid="{FEB42C34-5F21-43A1-8187-08F76A1ADB97}"/>
    <cellStyle name="40% - Accent6 2 3 2 2 6" xfId="22313" xr:uid="{029B0EC8-F77C-40AF-ABE3-8694DAB49B6E}"/>
    <cellStyle name="40% - Accent6 2 3 2 3" xfId="22314" xr:uid="{0DC67AB9-080D-496D-B4B6-07C35A85B411}"/>
    <cellStyle name="40% - Accent6 2 3 2 3 2" xfId="22315" xr:uid="{6B0FC357-626D-4AB7-A8B7-E23813381E7E}"/>
    <cellStyle name="40% - Accent6 2 3 2 3 2 2" xfId="22316" xr:uid="{7875233A-15A5-43B9-8718-804BA6B7AAAB}"/>
    <cellStyle name="40% - Accent6 2 3 2 3 3" xfId="22317" xr:uid="{45C7C7B4-C2B3-4C48-B7EF-54F3AED0B315}"/>
    <cellStyle name="40% - Accent6 2 3 2 4" xfId="22318" xr:uid="{570EEB77-D5A6-40C3-A618-1108F39973E9}"/>
    <cellStyle name="40% - Accent6 2 3 2 4 2" xfId="22319" xr:uid="{83AB7EBF-8345-40F2-A71B-AC5CB833DD85}"/>
    <cellStyle name="40% - Accent6 2 3 2 4 2 2" xfId="22320" xr:uid="{D5173D6D-6197-41FA-825B-945C5A664B01}"/>
    <cellStyle name="40% - Accent6 2 3 2 4 3" xfId="22321" xr:uid="{399073CE-7B86-425A-9FB1-DA71272FC128}"/>
    <cellStyle name="40% - Accent6 2 3 2 5" xfId="22322" xr:uid="{9E3510EB-9E95-4501-9968-86446FFD0EC5}"/>
    <cellStyle name="40% - Accent6 2 3 2 5 2" xfId="22323" xr:uid="{AF25894C-797F-412E-BB06-DAFE6F5FE94E}"/>
    <cellStyle name="40% - Accent6 2 3 2 5 2 2" xfId="22324" xr:uid="{73F987A7-26E7-4777-A8F4-D76F85F87E4B}"/>
    <cellStyle name="40% - Accent6 2 3 2 5 3" xfId="22325" xr:uid="{E5DF75A9-FD21-44A5-ADE6-22B26A48F566}"/>
    <cellStyle name="40% - Accent6 2 3 2 6" xfId="22326" xr:uid="{D62BC10C-8227-48E3-BD54-A0F56BF2D1D2}"/>
    <cellStyle name="40% - Accent6 2 3 2 6 2" xfId="22327" xr:uid="{8522CC6A-AFF9-4CC4-9F53-EC55AA019DC2}"/>
    <cellStyle name="40% - Accent6 2 3 2 7" xfId="22328" xr:uid="{201C0F74-C435-4E47-887F-D37D75C9E5C3}"/>
    <cellStyle name="40% - Accent6 2 3 3" xfId="22329" xr:uid="{D408006A-8873-4BE5-BD0D-3DF2799D7E30}"/>
    <cellStyle name="40% - Accent6 2 3 3 2" xfId="22330" xr:uid="{C8BC7C6F-1123-48B0-BF4A-22B0B8DE0840}"/>
    <cellStyle name="40% - Accent6 2 3 3 2 2" xfId="22331" xr:uid="{056D0178-48ED-4970-B554-FE603269EE75}"/>
    <cellStyle name="40% - Accent6 2 3 3 2 2 2" xfId="22332" xr:uid="{EA677D52-E394-473C-B484-9191A6ED7ADC}"/>
    <cellStyle name="40% - Accent6 2 3 3 2 3" xfId="22333" xr:uid="{F8E973C2-C717-4678-AF62-5C14A8E9E567}"/>
    <cellStyle name="40% - Accent6 2 3 3 3" xfId="22334" xr:uid="{8728ECA1-F29D-422E-BF5B-6998DF342ACB}"/>
    <cellStyle name="40% - Accent6 2 3 3 3 2" xfId="22335" xr:uid="{E741F8DA-48C7-4E11-8755-419FEF08B50E}"/>
    <cellStyle name="40% - Accent6 2 3 3 3 2 2" xfId="22336" xr:uid="{203F35CD-459C-4E80-A41B-A76FA0213FAF}"/>
    <cellStyle name="40% - Accent6 2 3 3 3 3" xfId="22337" xr:uid="{7BC45994-63CA-4685-9FBD-565786086E6D}"/>
    <cellStyle name="40% - Accent6 2 3 3 4" xfId="22338" xr:uid="{419AC205-FA8C-47A1-92E4-3328481AD928}"/>
    <cellStyle name="40% - Accent6 2 3 3 4 2" xfId="22339" xr:uid="{89127E39-4A74-4312-A75F-74CD2E6B277D}"/>
    <cellStyle name="40% - Accent6 2 3 3 4 2 2" xfId="22340" xr:uid="{701EAD19-A27C-4412-9432-0B72B98A3D56}"/>
    <cellStyle name="40% - Accent6 2 3 3 4 3" xfId="22341" xr:uid="{FD83D524-72AF-4321-89FE-73D6AEB72195}"/>
    <cellStyle name="40% - Accent6 2 3 3 5" xfId="22342" xr:uid="{7BBCA507-1A2F-4E8B-A478-53966CBDFC33}"/>
    <cellStyle name="40% - Accent6 2 3 3 5 2" xfId="22343" xr:uid="{E9AF50C0-3D58-4C2C-B918-ADC3DABF4044}"/>
    <cellStyle name="40% - Accent6 2 3 3 6" xfId="22344" xr:uid="{4C811CAE-38B2-48A2-9537-8B24865F707D}"/>
    <cellStyle name="40% - Accent6 2 3 4" xfId="22345" xr:uid="{59A2CB44-EF7B-453D-86EA-DBCD4B533735}"/>
    <cellStyle name="40% - Accent6 2 3 4 2" xfId="22346" xr:uid="{EA16CBCC-1913-4011-B39E-FEEE4CF964FE}"/>
    <cellStyle name="40% - Accent6 2 3 4 2 2" xfId="22347" xr:uid="{10784A82-573E-4B9A-82AB-EC900110BB6C}"/>
    <cellStyle name="40% - Accent6 2 3 4 3" xfId="22348" xr:uid="{F18D7F4B-4AE9-42E9-BF37-8196138E1E25}"/>
    <cellStyle name="40% - Accent6 2 3 5" xfId="22349" xr:uid="{DC0E1207-7E99-4EB6-A10F-636BFCA4E62D}"/>
    <cellStyle name="40% - Accent6 2 3 5 2" xfId="22350" xr:uid="{CA89BF66-B7BA-4E51-AAB6-DCBB06508200}"/>
    <cellStyle name="40% - Accent6 2 3 5 2 2" xfId="22351" xr:uid="{349E0CEA-85DF-4B62-A197-6DAB796D0C30}"/>
    <cellStyle name="40% - Accent6 2 3 5 3" xfId="22352" xr:uid="{B658C58F-A517-47A6-A5E4-21E863234505}"/>
    <cellStyle name="40% - Accent6 2 3 6" xfId="22353" xr:uid="{3C7FD84D-8717-4A7B-938D-9D04DD47DC62}"/>
    <cellStyle name="40% - Accent6 2 3 6 2" xfId="22354" xr:uid="{3D480210-938D-44E1-AF96-372CF1D518D2}"/>
    <cellStyle name="40% - Accent6 2 3 6 2 2" xfId="22355" xr:uid="{491E3FBE-E925-4D25-9EE6-415A9843BF7C}"/>
    <cellStyle name="40% - Accent6 2 3 6 3" xfId="22356" xr:uid="{89CCAFDD-52B3-4842-90D1-0A60DE7E9690}"/>
    <cellStyle name="40% - Accent6 2 3 7" xfId="22357" xr:uid="{174AEBE1-659F-4AB0-8A51-C7FAFE4F2F60}"/>
    <cellStyle name="40% - Accent6 2 3 7 2" xfId="22358" xr:uid="{5C47DBE8-49D5-44ED-8BB4-1B9FC4A7D0D2}"/>
    <cellStyle name="40% - Accent6 2 3 8" xfId="22359" xr:uid="{D5900C71-2EAD-4F77-B60F-4B79411C3201}"/>
    <cellStyle name="40% - Accent6 2 4" xfId="22360" xr:uid="{8E73E84B-8EB4-4D8C-83AA-A90D4192A0B2}"/>
    <cellStyle name="40% - Accent6 2 4 2" xfId="22361" xr:uid="{04560686-E49E-4E06-BCFA-50F5FCFFEEC1}"/>
    <cellStyle name="40% - Accent6 2 4 2 2" xfId="22362" xr:uid="{0CAD7D33-BF37-41E2-8A65-169A7A709F5B}"/>
    <cellStyle name="40% - Accent6 2 4 2 2 2" xfId="22363" xr:uid="{24A47BCC-51C2-4797-BAB2-2A1DC0EEAE34}"/>
    <cellStyle name="40% - Accent6 2 4 2 2 2 2" xfId="22364" xr:uid="{12D2FE66-F4A8-40CB-8B23-3E3E42277C0E}"/>
    <cellStyle name="40% - Accent6 2 4 2 2 3" xfId="22365" xr:uid="{D55BE605-F599-41FD-A60B-3640FDCAACC4}"/>
    <cellStyle name="40% - Accent6 2 4 2 3" xfId="22366" xr:uid="{4234C279-2BFB-4731-8F3E-65BA35D7BC49}"/>
    <cellStyle name="40% - Accent6 2 4 2 3 2" xfId="22367" xr:uid="{F6B93438-DF10-4C94-BBAE-9F367813E0E3}"/>
    <cellStyle name="40% - Accent6 2 4 2 3 2 2" xfId="22368" xr:uid="{1780972A-1BE1-4A7F-A9F9-60B5A87D0F54}"/>
    <cellStyle name="40% - Accent6 2 4 2 3 3" xfId="22369" xr:uid="{23C71CD8-9118-429D-8526-AD7E3607271A}"/>
    <cellStyle name="40% - Accent6 2 4 2 4" xfId="22370" xr:uid="{F8A4EE73-F809-4A07-9280-40481CA315D8}"/>
    <cellStyle name="40% - Accent6 2 4 2 4 2" xfId="22371" xr:uid="{C7592218-7693-4379-9167-4C75CF79268B}"/>
    <cellStyle name="40% - Accent6 2 4 2 4 2 2" xfId="22372" xr:uid="{D3E05473-650C-42D1-81FD-117637FC97FE}"/>
    <cellStyle name="40% - Accent6 2 4 2 4 3" xfId="22373" xr:uid="{A732A6F2-F443-4E34-871D-AA118EAB0F9C}"/>
    <cellStyle name="40% - Accent6 2 4 2 5" xfId="22374" xr:uid="{4F2D79C7-D74D-47E6-B31F-2135D78B2AFD}"/>
    <cellStyle name="40% - Accent6 2 4 2 5 2" xfId="22375" xr:uid="{B7919C15-561D-4084-B5D5-385FB23ABD55}"/>
    <cellStyle name="40% - Accent6 2 4 2 6" xfId="22376" xr:uid="{74B11BAB-0572-4BEF-A832-A3E9F268A7CF}"/>
    <cellStyle name="40% - Accent6 2 4 3" xfId="22377" xr:uid="{BA884E8C-C877-40E4-ABA9-6FE2CDB58FB4}"/>
    <cellStyle name="40% - Accent6 2 4 3 2" xfId="22378" xr:uid="{A75F84ED-18A8-46F8-9C8E-F7EB5DD4E620}"/>
    <cellStyle name="40% - Accent6 2 4 3 2 2" xfId="22379" xr:uid="{DD8F2CB2-CE69-4DDB-A92C-6D7E1E7E5FCE}"/>
    <cellStyle name="40% - Accent6 2 4 3 3" xfId="22380" xr:uid="{C165FAF3-1741-496C-96CA-7DE5D31D4126}"/>
    <cellStyle name="40% - Accent6 2 4 4" xfId="22381" xr:uid="{B004F6D2-F867-4EB6-A127-6202396695A1}"/>
    <cellStyle name="40% - Accent6 2 4 4 2" xfId="22382" xr:uid="{65E8D3D6-5210-4940-84DF-880A81BD3679}"/>
    <cellStyle name="40% - Accent6 2 4 4 2 2" xfId="22383" xr:uid="{51A82A5D-E420-4D1F-AF14-7BA8796960FD}"/>
    <cellStyle name="40% - Accent6 2 4 4 3" xfId="22384" xr:uid="{46AB4C32-29BF-42A1-A92F-BE5F9FB8D707}"/>
    <cellStyle name="40% - Accent6 2 4 5" xfId="22385" xr:uid="{5DE803A2-0DB8-40E7-A2A0-89C44105BA37}"/>
    <cellStyle name="40% - Accent6 2 4 5 2" xfId="22386" xr:uid="{A55E148A-A78A-4B47-9840-1B0E5B0B6F21}"/>
    <cellStyle name="40% - Accent6 2 4 5 2 2" xfId="22387" xr:uid="{37055382-409D-4B51-8CB5-901A711B4740}"/>
    <cellStyle name="40% - Accent6 2 4 5 3" xfId="22388" xr:uid="{933F54D8-1AB2-477C-9736-8A804890C9D7}"/>
    <cellStyle name="40% - Accent6 2 4 6" xfId="22389" xr:uid="{81FFF050-6B5C-4CEB-98BD-AB7B02F224D8}"/>
    <cellStyle name="40% - Accent6 2 4 6 2" xfId="22390" xr:uid="{05B5E723-E32C-4C4B-8B3B-8FD713BBCA81}"/>
    <cellStyle name="40% - Accent6 2 4 7" xfId="22391" xr:uid="{0C5FCDD6-DC49-4EDA-9D90-D3DA8A52246E}"/>
    <cellStyle name="40% - Accent6 2 5" xfId="22392" xr:uid="{C2465D52-53D1-4995-9F72-4EB348EDFF47}"/>
    <cellStyle name="40% - Accent6 2 5 2" xfId="22393" xr:uid="{5780D526-CF92-4120-A5A1-161DB6E917C0}"/>
    <cellStyle name="40% - Accent6 2 5 2 2" xfId="22394" xr:uid="{798AC3E3-1B45-413C-A8C2-7397EA886C17}"/>
    <cellStyle name="40% - Accent6 2 5 2 2 2" xfId="22395" xr:uid="{FBC90AF5-B1CA-4BDA-8691-8462548A6C02}"/>
    <cellStyle name="40% - Accent6 2 5 2 2 2 2" xfId="22396" xr:uid="{73231DC0-081F-47F9-8F2F-5A98DBC02379}"/>
    <cellStyle name="40% - Accent6 2 5 2 2 3" xfId="22397" xr:uid="{EB076E53-F70F-458B-95EF-32842B205848}"/>
    <cellStyle name="40% - Accent6 2 5 2 3" xfId="22398" xr:uid="{42F0F65B-FC09-42F1-9C2E-EDC31E6DD96D}"/>
    <cellStyle name="40% - Accent6 2 5 2 3 2" xfId="22399" xr:uid="{DE952D96-3D8D-4384-93BB-30F0B512AFD9}"/>
    <cellStyle name="40% - Accent6 2 5 2 3 2 2" xfId="22400" xr:uid="{666F8AEA-E6E8-4F4D-A5ED-858450400B92}"/>
    <cellStyle name="40% - Accent6 2 5 2 3 3" xfId="22401" xr:uid="{CE9E15EA-1F2A-4FE0-A77B-FF4A4F8C8540}"/>
    <cellStyle name="40% - Accent6 2 5 2 4" xfId="22402" xr:uid="{7226D5EF-968E-4561-85AA-C80AA95BDD32}"/>
    <cellStyle name="40% - Accent6 2 5 2 4 2" xfId="22403" xr:uid="{0D4FFA55-BB46-4279-9851-C90CF560A346}"/>
    <cellStyle name="40% - Accent6 2 5 2 4 2 2" xfId="22404" xr:uid="{20FB097F-2EF6-4E8D-9370-C009D6BD2090}"/>
    <cellStyle name="40% - Accent6 2 5 2 4 3" xfId="22405" xr:uid="{5377AA2D-3144-49BA-B908-C895AA569016}"/>
    <cellStyle name="40% - Accent6 2 5 2 5" xfId="22406" xr:uid="{FEB1EEAF-43A6-4036-B2A6-704AC3AD1D17}"/>
    <cellStyle name="40% - Accent6 2 5 2 5 2" xfId="22407" xr:uid="{182468B6-E459-464B-BDA7-21D4E0C31AC9}"/>
    <cellStyle name="40% - Accent6 2 5 2 6" xfId="22408" xr:uid="{5B6CC071-9CE1-43E4-A81B-5DEA54286B83}"/>
    <cellStyle name="40% - Accent6 2 5 3" xfId="22409" xr:uid="{BD4F1D57-D05C-4E97-A1D3-0E2AFFE586E7}"/>
    <cellStyle name="40% - Accent6 2 5 3 2" xfId="22410" xr:uid="{1A5D89C1-AD4A-4BAF-9577-EEE78F729B53}"/>
    <cellStyle name="40% - Accent6 2 5 3 2 2" xfId="22411" xr:uid="{FEFC2904-3C41-49C2-83C1-A2F9C4C10E41}"/>
    <cellStyle name="40% - Accent6 2 5 3 3" xfId="22412" xr:uid="{AA8FB73E-376D-42FD-AB0E-E4CA31285ED1}"/>
    <cellStyle name="40% - Accent6 2 5 4" xfId="22413" xr:uid="{C192DADE-A51A-4AE7-A855-4DED8D61284A}"/>
    <cellStyle name="40% - Accent6 2 5 4 2" xfId="22414" xr:uid="{B020A3C9-38B9-43E6-B016-E1F0F759BFF8}"/>
    <cellStyle name="40% - Accent6 2 5 4 2 2" xfId="22415" xr:uid="{5EAE37CB-F833-4A35-94AB-B917055ED152}"/>
    <cellStyle name="40% - Accent6 2 5 4 3" xfId="22416" xr:uid="{C2CE608C-CF5C-4BA7-8D8E-49046431B79F}"/>
    <cellStyle name="40% - Accent6 2 5 5" xfId="22417" xr:uid="{BBEB69AD-1157-46C4-872A-B25C7CC67B2A}"/>
    <cellStyle name="40% - Accent6 2 5 5 2" xfId="22418" xr:uid="{36E8F6F3-3007-4ED6-8BE1-770A507BAA68}"/>
    <cellStyle name="40% - Accent6 2 5 5 2 2" xfId="22419" xr:uid="{DE4D0849-7144-4CD5-B20E-7A6593C6F707}"/>
    <cellStyle name="40% - Accent6 2 5 5 3" xfId="22420" xr:uid="{DA2F81B1-5468-4076-AF8A-6B628B3E3A71}"/>
    <cellStyle name="40% - Accent6 2 5 6" xfId="22421" xr:uid="{ECBA54ED-62C1-498A-BB6D-793932E152D7}"/>
    <cellStyle name="40% - Accent6 2 5 6 2" xfId="22422" xr:uid="{EDD956A5-C0AD-45BE-93B4-DE8FEB333CDD}"/>
    <cellStyle name="40% - Accent6 2 5 7" xfId="22423" xr:uid="{308BEA27-42D6-449B-B089-98C5AE58C245}"/>
    <cellStyle name="40% - Accent6 2 6" xfId="22424" xr:uid="{B11D37E0-77B6-4A29-BB78-EBD1D6C040CB}"/>
    <cellStyle name="40% - Accent6 2 6 2" xfId="22425" xr:uid="{731EC704-8001-455F-9CB0-5F97739E0EEB}"/>
    <cellStyle name="40% - Accent6 2 6 2 2" xfId="22426" xr:uid="{B2BA7186-B389-4F1F-AD43-4FC3621066F9}"/>
    <cellStyle name="40% - Accent6 2 6 2 2 2" xfId="22427" xr:uid="{F55606EF-3F10-4145-BFF4-52B9F63287CB}"/>
    <cellStyle name="40% - Accent6 2 6 2 3" xfId="22428" xr:uid="{52E6E455-EBD3-4947-B67C-4F2240761D9B}"/>
    <cellStyle name="40% - Accent6 2 6 3" xfId="22429" xr:uid="{DA260DB7-B81B-4C18-9185-0C6EC393ECDB}"/>
    <cellStyle name="40% - Accent6 2 6 3 2" xfId="22430" xr:uid="{2C17C578-426A-4935-9692-81E1BBFADD42}"/>
    <cellStyle name="40% - Accent6 2 6 3 2 2" xfId="22431" xr:uid="{CC229ABC-0578-42DC-B652-AE9A33EA13DF}"/>
    <cellStyle name="40% - Accent6 2 6 3 3" xfId="22432" xr:uid="{0BE4B5F2-6F55-4A52-9FC3-598E8AD641BE}"/>
    <cellStyle name="40% - Accent6 2 6 4" xfId="22433" xr:uid="{9C2D2875-AE9D-4C9C-9F7B-4598876FC38B}"/>
    <cellStyle name="40% - Accent6 2 6 4 2" xfId="22434" xr:uid="{63CDF953-067C-41F7-8859-590844FDCC3B}"/>
    <cellStyle name="40% - Accent6 2 6 4 2 2" xfId="22435" xr:uid="{B400CADE-9F47-4AEE-A91B-847718D32351}"/>
    <cellStyle name="40% - Accent6 2 6 4 3" xfId="22436" xr:uid="{83F683EE-6C13-488A-B55F-F990D8976340}"/>
    <cellStyle name="40% - Accent6 2 6 5" xfId="22437" xr:uid="{828D211D-C83A-4D24-AC66-FAD2A4AE5A1B}"/>
    <cellStyle name="40% - Accent6 2 6 5 2" xfId="22438" xr:uid="{8CD5C5F7-ED38-4CE4-B873-8858064C6ED3}"/>
    <cellStyle name="40% - Accent6 2 6 6" xfId="22439" xr:uid="{C5444589-9E6B-4633-AF4F-592E04C7E3FE}"/>
    <cellStyle name="40% - Accent6 2 7" xfId="22440" xr:uid="{1185EB76-8E3D-4262-BF04-B191E1D0464F}"/>
    <cellStyle name="40% - Accent6 2 7 2" xfId="22441" xr:uid="{CBC17639-3F2E-44F6-80AD-B249D331DF05}"/>
    <cellStyle name="40% - Accent6 2 7 2 2" xfId="22442" xr:uid="{D34B9D40-F826-4325-A31B-CBAB9A2DA858}"/>
    <cellStyle name="40% - Accent6 2 7 2 2 2" xfId="22443" xr:uid="{749DBF38-AA54-4494-A491-DA7B16387949}"/>
    <cellStyle name="40% - Accent6 2 7 2 3" xfId="22444" xr:uid="{0C70FF0C-2DDB-475A-A7F6-955C4EDD5B31}"/>
    <cellStyle name="40% - Accent6 2 7 3" xfId="22445" xr:uid="{6A311184-1F2D-44C0-9BBE-77205BC75BDF}"/>
    <cellStyle name="40% - Accent6 2 7 3 2" xfId="22446" xr:uid="{9C179330-1DDE-47B7-B919-59B3362DA6E7}"/>
    <cellStyle name="40% - Accent6 2 7 3 2 2" xfId="22447" xr:uid="{9C7E4F72-5B1C-4E07-9FAD-6CF803B1C5BE}"/>
    <cellStyle name="40% - Accent6 2 7 3 3" xfId="22448" xr:uid="{4CDE00FA-A484-44F8-9215-058BD3EF86CF}"/>
    <cellStyle name="40% - Accent6 2 7 4" xfId="22449" xr:uid="{B7A08F79-1A80-4DC6-8F5D-966B1667450F}"/>
    <cellStyle name="40% - Accent6 2 7 4 2" xfId="22450" xr:uid="{A62FA3CA-FF57-4898-B027-D4D7DC0F4F80}"/>
    <cellStyle name="40% - Accent6 2 7 4 2 2" xfId="22451" xr:uid="{21F9D085-EED2-416C-A4BA-9DE02FD8D6D7}"/>
    <cellStyle name="40% - Accent6 2 7 4 3" xfId="22452" xr:uid="{12810E78-6956-4502-9870-88B4B2BE38CB}"/>
    <cellStyle name="40% - Accent6 2 7 5" xfId="22453" xr:uid="{E102E934-3F37-44E7-80E9-6616AF3F168F}"/>
    <cellStyle name="40% - Accent6 2 7 5 2" xfId="22454" xr:uid="{0A661BB6-CFBA-4FCC-B6B5-1DE982BBAC34}"/>
    <cellStyle name="40% - Accent6 2 7 6" xfId="22455" xr:uid="{8FF40692-24B0-4CF9-899D-E2F7E81A176C}"/>
    <cellStyle name="40% - Accent6 2 8" xfId="22456" xr:uid="{B69C306D-4D24-4825-B179-D9CF0D043F12}"/>
    <cellStyle name="40% - Accent6 2 8 2" xfId="22457" xr:uid="{06F90962-1AA3-4E11-94F0-55B7C6DF4189}"/>
    <cellStyle name="40% - Accent6 2 8 2 2" xfId="22458" xr:uid="{0F2BDAFD-1E22-41CD-B9FE-C1406BFABE26}"/>
    <cellStyle name="40% - Accent6 2 8 2 2 2" xfId="22459" xr:uid="{449B6157-A6AC-42FA-AB13-10AA51C486F2}"/>
    <cellStyle name="40% - Accent6 2 8 2 3" xfId="22460" xr:uid="{D0CBC943-145B-4AC2-8C2D-4B0604AD7D82}"/>
    <cellStyle name="40% - Accent6 2 8 3" xfId="22461" xr:uid="{829DAC1F-D3D2-4227-842A-2B9FEE97187C}"/>
    <cellStyle name="40% - Accent6 2 8 3 2" xfId="22462" xr:uid="{386C618B-C85F-45D4-B57E-234A01C792D9}"/>
    <cellStyle name="40% - Accent6 2 8 3 2 2" xfId="22463" xr:uid="{E5BB36BA-9B31-4FD4-9928-48F422D847CC}"/>
    <cellStyle name="40% - Accent6 2 8 3 3" xfId="22464" xr:uid="{7AA6AF68-FC64-4A86-AF94-A3BCE51F32FE}"/>
    <cellStyle name="40% - Accent6 2 8 4" xfId="22465" xr:uid="{4B76EC5A-FA41-4904-A125-034A62C903EF}"/>
    <cellStyle name="40% - Accent6 2 8 4 2" xfId="22466" xr:uid="{5A3A09A3-9A80-409A-9656-F586035F13BF}"/>
    <cellStyle name="40% - Accent6 2 8 4 2 2" xfId="22467" xr:uid="{5D364A27-4789-48B0-B4E7-A1BD29AD3B33}"/>
    <cellStyle name="40% - Accent6 2 8 4 3" xfId="22468" xr:uid="{118026A5-84BA-44F4-8DA6-7DB6A0BC5C57}"/>
    <cellStyle name="40% - Accent6 2 8 5" xfId="22469" xr:uid="{D1F43CDF-0552-4F4B-A2FE-E441819149C4}"/>
    <cellStyle name="40% - Accent6 2 8 5 2" xfId="22470" xr:uid="{8D64FD00-977E-4BDB-8622-DAB8C1E2F371}"/>
    <cellStyle name="40% - Accent6 2 8 6" xfId="22471" xr:uid="{BF0C9CD6-E153-4415-899C-1240049D2ADB}"/>
    <cellStyle name="40% - Accent6 2 9" xfId="22472" xr:uid="{A3F5F084-63E2-4E81-AF40-F9D8B711321E}"/>
    <cellStyle name="40% - Accent6 2 9 2" xfId="22473" xr:uid="{BFB5C555-B095-497B-B57D-C3FEA29B2B24}"/>
    <cellStyle name="40% - Accent6 2 9 2 2" xfId="22474" xr:uid="{2B1675E5-BABB-436D-9296-052E91E92941}"/>
    <cellStyle name="40% - Accent6 2 9 2 2 2" xfId="22475" xr:uid="{3D2CDF19-B781-4184-A348-3468FC9D89A0}"/>
    <cellStyle name="40% - Accent6 2 9 2 3" xfId="22476" xr:uid="{A7836C9D-1ECA-447C-A1E3-17C7FB023EF4}"/>
    <cellStyle name="40% - Accent6 2 9 3" xfId="22477" xr:uid="{F5CB9842-2577-4A32-81ED-4D81D6634F0F}"/>
    <cellStyle name="40% - Accent6 2 9 3 2" xfId="22478" xr:uid="{ACC95493-0248-404C-B16E-90EA05DB758D}"/>
    <cellStyle name="40% - Accent6 2 9 3 2 2" xfId="22479" xr:uid="{C6495A89-A994-4B7C-9E39-C73526FE29B6}"/>
    <cellStyle name="40% - Accent6 2 9 3 3" xfId="22480" xr:uid="{CFA0AA21-611C-436D-8FAF-B87E0BEA923E}"/>
    <cellStyle name="40% - Accent6 2 9 4" xfId="22481" xr:uid="{19CDBFC2-3347-4B01-8147-7D6D3B424A37}"/>
    <cellStyle name="40% - Accent6 2 9 4 2" xfId="22482" xr:uid="{2F141E82-1F5C-43F4-BF6B-70ED4B7D1EC4}"/>
    <cellStyle name="40% - Accent6 2 9 4 2 2" xfId="22483" xr:uid="{6F86BF43-DEA6-47F0-8E7B-B92F6389BBDA}"/>
    <cellStyle name="40% - Accent6 2 9 4 3" xfId="22484" xr:uid="{D60D8D7C-DAF2-4EAB-87B8-6FF266A4ABE3}"/>
    <cellStyle name="40% - Accent6 2 9 5" xfId="22485" xr:uid="{EE773303-67EB-41F3-BB7B-F586CADE6DB2}"/>
    <cellStyle name="40% - Accent6 2 9 5 2" xfId="22486" xr:uid="{5D414E21-720D-4103-95DD-F6C128AEE63C}"/>
    <cellStyle name="40% - Accent6 2 9 6" xfId="22487" xr:uid="{50A840ED-9C4A-457A-99D7-52556096B484}"/>
    <cellStyle name="40% - Accent6 20" xfId="22488" xr:uid="{0256AB3F-2DCD-4514-ABFF-EB184BEAAB99}"/>
    <cellStyle name="40% - Accent6 20 2" xfId="22489" xr:uid="{4B0F71EA-84FF-4FA8-B58E-5A25F8596B75}"/>
    <cellStyle name="40% - Accent6 20 2 2" xfId="22490" xr:uid="{EC347D07-325C-414F-BE2F-FA6CBACFC4EE}"/>
    <cellStyle name="40% - Accent6 20 2 2 2" xfId="22491" xr:uid="{CF1CF0A4-0117-4CBB-8157-3C80FE9E0827}"/>
    <cellStyle name="40% - Accent6 20 2 3" xfId="22492" xr:uid="{89D496AE-1E51-436A-A320-872997FD02BE}"/>
    <cellStyle name="40% - Accent6 20 3" xfId="22493" xr:uid="{6A2C9E42-F7E6-49EA-9532-B2B8B0CFEA32}"/>
    <cellStyle name="40% - Accent6 20 3 2" xfId="22494" xr:uid="{1EA94D9B-5BAB-433A-B9D8-13BBC93EEB3A}"/>
    <cellStyle name="40% - Accent6 20 3 2 2" xfId="22495" xr:uid="{AF531A63-EBD5-4E41-A784-437079792E18}"/>
    <cellStyle name="40% - Accent6 20 3 3" xfId="22496" xr:uid="{B51480BA-0B4B-4C7C-B43D-5DEFDBE62F30}"/>
    <cellStyle name="40% - Accent6 20 4" xfId="22497" xr:uid="{E235C1EE-78B5-435C-AF1E-076ACD1A6E25}"/>
    <cellStyle name="40% - Accent6 20 4 2" xfId="22498" xr:uid="{C30CCA85-787D-4A04-9E1B-C018925CA0BF}"/>
    <cellStyle name="40% - Accent6 20 4 2 2" xfId="22499" xr:uid="{BF82A8EC-7C39-4155-A826-AA39BABD6580}"/>
    <cellStyle name="40% - Accent6 20 4 3" xfId="22500" xr:uid="{1B66FCAE-5F0E-4E47-BFFA-8872D30EDEE6}"/>
    <cellStyle name="40% - Accent6 20 5" xfId="22501" xr:uid="{564B5348-CE13-499C-BEA8-E4791CE338C9}"/>
    <cellStyle name="40% - Accent6 20 5 2" xfId="22502" xr:uid="{C31EB4EB-FD07-45CB-867F-F2D60BA520A6}"/>
    <cellStyle name="40% - Accent6 20 6" xfId="22503" xr:uid="{5CEE8009-53A0-47BD-A020-2DFD5AF9E098}"/>
    <cellStyle name="40% - Accent6 21" xfId="22504" xr:uid="{96B54501-AC9E-4645-A46A-8D2CA9CBF0A0}"/>
    <cellStyle name="40% - Accent6 21 2" xfId="22505" xr:uid="{917089C2-1083-4684-A5B9-0BF80168066C}"/>
    <cellStyle name="40% - Accent6 21 2 2" xfId="22506" xr:uid="{DF38A853-9272-417D-8EFA-DBC3A1FA078A}"/>
    <cellStyle name="40% - Accent6 21 2 2 2" xfId="22507" xr:uid="{2B6851A9-D06E-4C65-A8B5-9954316BF8D2}"/>
    <cellStyle name="40% - Accent6 21 2 3" xfId="22508" xr:uid="{91D7E17F-A26E-4021-9BDC-C8D9914E6898}"/>
    <cellStyle name="40% - Accent6 21 3" xfId="22509" xr:uid="{63799263-CE35-41EF-A852-0F715DB0D673}"/>
    <cellStyle name="40% - Accent6 21 3 2" xfId="22510" xr:uid="{22BA3411-8E39-4E56-86FE-EC730878BA95}"/>
    <cellStyle name="40% - Accent6 21 3 2 2" xfId="22511" xr:uid="{60F4B8F9-9B38-482C-9997-BE4561EB92E8}"/>
    <cellStyle name="40% - Accent6 21 3 3" xfId="22512" xr:uid="{BDDC8855-D12F-4F32-AC17-723FF001BF0D}"/>
    <cellStyle name="40% - Accent6 21 4" xfId="22513" xr:uid="{FC05AF0C-50D2-474E-B504-9D52AC19DDF1}"/>
    <cellStyle name="40% - Accent6 21 4 2" xfId="22514" xr:uid="{6A2EC092-BAF8-4466-99F4-7DB781F44971}"/>
    <cellStyle name="40% - Accent6 21 4 2 2" xfId="22515" xr:uid="{7D03D879-66C4-4BE5-876C-BE7C8572F12B}"/>
    <cellStyle name="40% - Accent6 21 4 3" xfId="22516" xr:uid="{DB6770F1-7BB9-408B-858D-3E2CC2261A78}"/>
    <cellStyle name="40% - Accent6 21 5" xfId="22517" xr:uid="{5CA78BE2-0F63-4868-B0DD-BAF998FE31D6}"/>
    <cellStyle name="40% - Accent6 21 5 2" xfId="22518" xr:uid="{2C647213-D951-4C0D-B2A7-611CC034EE89}"/>
    <cellStyle name="40% - Accent6 21 6" xfId="22519" xr:uid="{98A62F06-D2C4-42FC-889F-B796E3D2850B}"/>
    <cellStyle name="40% - Accent6 22" xfId="22520" xr:uid="{A35A84E3-9E1B-46E1-B679-6283499179D9}"/>
    <cellStyle name="40% - Accent6 22 2" xfId="22521" xr:uid="{424BF58C-7660-40E8-978A-0AC94DB09AD6}"/>
    <cellStyle name="40% - Accent6 22 2 2" xfId="22522" xr:uid="{0D162972-98CA-40C0-B04E-3F6FFCB6A1F4}"/>
    <cellStyle name="40% - Accent6 22 3" xfId="22523" xr:uid="{C3D84DFA-F0B2-4BB1-AC0A-6DF34BE7A59D}"/>
    <cellStyle name="40% - Accent6 23" xfId="22524" xr:uid="{FD685A86-47E5-4316-BE5D-98058A509DA4}"/>
    <cellStyle name="40% - Accent6 23 2" xfId="22525" xr:uid="{5D75B492-E84C-4B8C-9C55-189323A04E0E}"/>
    <cellStyle name="40% - Accent6 23 2 2" xfId="22526" xr:uid="{6482179E-04F5-4B75-8671-6F9B1CE1EC57}"/>
    <cellStyle name="40% - Accent6 23 3" xfId="22527" xr:uid="{2D830722-2DAF-4FA5-BFC9-76E84BD3EFF9}"/>
    <cellStyle name="40% - Accent6 24" xfId="22528" xr:uid="{836F53D3-E728-4AB0-BBF3-D9B21B935107}"/>
    <cellStyle name="40% - Accent6 24 2" xfId="22529" xr:uid="{6058F6A3-5D27-4BE6-91DA-E121D4AD094A}"/>
    <cellStyle name="40% - Accent6 24 2 2" xfId="22530" xr:uid="{BD027E55-D2DF-4BEF-A7DC-B0F9C8C38DE4}"/>
    <cellStyle name="40% - Accent6 24 3" xfId="22531" xr:uid="{61CF56A0-3974-4A21-8D0B-B2E5DD35EAFC}"/>
    <cellStyle name="40% - Accent6 25" xfId="22532" xr:uid="{7CCC560A-2158-42FA-A354-EFB02DBB6370}"/>
    <cellStyle name="40% - Accent6 25 2" xfId="22533" xr:uid="{36912C89-8836-403D-B2D9-6296ED7D815D}"/>
    <cellStyle name="40% - Accent6 26" xfId="22534" xr:uid="{A5F0E1A2-68A9-479F-9BF8-563EB74BD131}"/>
    <cellStyle name="40% - Accent6 3" xfId="1275" xr:uid="{00000000-0005-0000-0000-000017000000}"/>
    <cellStyle name="40% - Accent6 3 10" xfId="22536" xr:uid="{1D6E7420-994E-45BE-966C-0200FD790886}"/>
    <cellStyle name="40% - Accent6 3 10 2" xfId="22537" xr:uid="{37672688-7192-4B50-B1E8-0C8BF13AE5C9}"/>
    <cellStyle name="40% - Accent6 3 10 2 2" xfId="22538" xr:uid="{6432D3F5-C840-44BF-8D1A-74DB44868FB6}"/>
    <cellStyle name="40% - Accent6 3 10 2 2 2" xfId="22539" xr:uid="{F263B649-35E9-484A-8A6C-33CA43FCD2C6}"/>
    <cellStyle name="40% - Accent6 3 10 2 3" xfId="22540" xr:uid="{7A4DA4FA-8610-403B-BF7C-F5B088DB1205}"/>
    <cellStyle name="40% - Accent6 3 10 3" xfId="22541" xr:uid="{564CDCC2-5612-4317-ACE1-DFC5D7209060}"/>
    <cellStyle name="40% - Accent6 3 10 3 2" xfId="22542" xr:uid="{E09B6AA5-1B6D-465E-9B79-1E46F3A2DF27}"/>
    <cellStyle name="40% - Accent6 3 10 3 2 2" xfId="22543" xr:uid="{A2717B80-0D9B-4B29-AC58-71320F550009}"/>
    <cellStyle name="40% - Accent6 3 10 3 3" xfId="22544" xr:uid="{B8963A65-5AC7-4535-92B3-429DAC2F54F3}"/>
    <cellStyle name="40% - Accent6 3 10 4" xfId="22545" xr:uid="{F7A65BAF-D4D2-4EC3-B02E-D26E805E5EDB}"/>
    <cellStyle name="40% - Accent6 3 10 4 2" xfId="22546" xr:uid="{8E5948D0-9251-4BE6-ADF9-3B64E1F96081}"/>
    <cellStyle name="40% - Accent6 3 10 4 2 2" xfId="22547" xr:uid="{3AA01B0F-DB8C-4230-B2CC-BA2CB6E41134}"/>
    <cellStyle name="40% - Accent6 3 10 4 3" xfId="22548" xr:uid="{FCD083CC-740E-4351-9700-F27E1D01EA76}"/>
    <cellStyle name="40% - Accent6 3 10 5" xfId="22549" xr:uid="{DC89CEF6-ACE4-4F24-B352-6422CDEFC058}"/>
    <cellStyle name="40% - Accent6 3 10 5 2" xfId="22550" xr:uid="{2BA81492-ADAF-46AE-A72E-E21B44DEB706}"/>
    <cellStyle name="40% - Accent6 3 10 6" xfId="22551" xr:uid="{AD29A2AD-D060-41B2-9D0C-339F729F95BE}"/>
    <cellStyle name="40% - Accent6 3 11" xfId="22552" xr:uid="{13436257-221C-490F-97DA-B59F7A4B0D09}"/>
    <cellStyle name="40% - Accent6 3 11 2" xfId="22553" xr:uid="{46AD8016-4053-4B4D-B9AB-237C614ACF41}"/>
    <cellStyle name="40% - Accent6 3 11 2 2" xfId="22554" xr:uid="{070A9D43-AE98-403C-B976-5AC216FF751C}"/>
    <cellStyle name="40% - Accent6 3 11 3" xfId="22555" xr:uid="{CBD52B3E-28AB-4BF2-A524-A8234BAFC2A6}"/>
    <cellStyle name="40% - Accent6 3 12" xfId="22556" xr:uid="{64D249B6-085F-4C96-81AC-F1172F7AC934}"/>
    <cellStyle name="40% - Accent6 3 12 2" xfId="22557" xr:uid="{C5B245AE-D89A-4EC8-892A-48936D5556A8}"/>
    <cellStyle name="40% - Accent6 3 12 2 2" xfId="22558" xr:uid="{8BC495A9-E54E-4E17-B615-08512CF57A6C}"/>
    <cellStyle name="40% - Accent6 3 12 3" xfId="22559" xr:uid="{B500FF59-2397-472A-AD5C-99098568C97E}"/>
    <cellStyle name="40% - Accent6 3 13" xfId="22560" xr:uid="{751F9E5A-9309-438A-AFF9-7519693F5E5A}"/>
    <cellStyle name="40% - Accent6 3 13 2" xfId="22561" xr:uid="{D5DE222B-FE56-4AA4-854D-26FC57DD07BE}"/>
    <cellStyle name="40% - Accent6 3 13 2 2" xfId="22562" xr:uid="{C63F2FAE-71DD-44F5-A7D7-BEDFF079F03A}"/>
    <cellStyle name="40% - Accent6 3 13 3" xfId="22563" xr:uid="{52935E55-FEC0-4951-9650-181D7AA3283E}"/>
    <cellStyle name="40% - Accent6 3 14" xfId="22564" xr:uid="{A314F196-FE67-4474-8B29-73C6E231A61B}"/>
    <cellStyle name="40% - Accent6 3 14 2" xfId="22565" xr:uid="{FE8F91F1-E06C-4BAE-86BC-7831F79E0B8E}"/>
    <cellStyle name="40% - Accent6 3 14 2 2" xfId="22566" xr:uid="{0B00AC7E-C797-4203-AF4E-93B1E9B28E59}"/>
    <cellStyle name="40% - Accent6 3 14 3" xfId="22567" xr:uid="{64609A4C-51AA-4ABB-AC2E-6B3DB83A9A20}"/>
    <cellStyle name="40% - Accent6 3 15" xfId="22568" xr:uid="{F983C115-3E19-43A4-9A1D-14AF4E40BDA1}"/>
    <cellStyle name="40% - Accent6 3 15 2" xfId="22569" xr:uid="{8936A118-964A-4A0F-9152-D5A0FF45443B}"/>
    <cellStyle name="40% - Accent6 3 16" xfId="22570" xr:uid="{3BD745B4-B987-48A3-B3E0-1A397ADA9C57}"/>
    <cellStyle name="40% - Accent6 3 17" xfId="22535" xr:uid="{93A51323-ADFF-4BA1-BC31-9AE259E05E52}"/>
    <cellStyle name="40% - Accent6 3 2" xfId="22571" xr:uid="{08725EA8-8A81-418A-B779-39E12F66EE42}"/>
    <cellStyle name="40% - Accent6 3 2 2" xfId="22572" xr:uid="{3073C085-C16B-4DE7-ABF9-00519CAFCE07}"/>
    <cellStyle name="40% - Accent6 3 2 2 2" xfId="22573" xr:uid="{F475D98E-F0D9-49D8-B45E-29FC6796E748}"/>
    <cellStyle name="40% - Accent6 3 2 2 2 2" xfId="22574" xr:uid="{577570FB-D5E4-4B98-B702-675DE123655D}"/>
    <cellStyle name="40% - Accent6 3 2 2 2 2 2" xfId="22575" xr:uid="{484F0718-30E6-44D7-BE36-C41DFC8ACDBF}"/>
    <cellStyle name="40% - Accent6 3 2 2 2 2 2 2" xfId="22576" xr:uid="{E1C63B88-C229-4CF4-A44F-6CA56B470B60}"/>
    <cellStyle name="40% - Accent6 3 2 2 2 2 3" xfId="22577" xr:uid="{2CCE5016-20F8-4274-A18B-05FDDBD1050E}"/>
    <cellStyle name="40% - Accent6 3 2 2 2 3" xfId="22578" xr:uid="{41750920-A2DF-4900-9E70-8C44FDB9738B}"/>
    <cellStyle name="40% - Accent6 3 2 2 2 3 2" xfId="22579" xr:uid="{5142FE3F-747A-47C1-BF7C-3AFA7187DD41}"/>
    <cellStyle name="40% - Accent6 3 2 2 2 3 2 2" xfId="22580" xr:uid="{EDEBD602-D338-4113-85F4-5A95B92E99E7}"/>
    <cellStyle name="40% - Accent6 3 2 2 2 3 3" xfId="22581" xr:uid="{C71057D6-81F6-4C31-B927-E61B22E45E6C}"/>
    <cellStyle name="40% - Accent6 3 2 2 2 4" xfId="22582" xr:uid="{7D49FE65-02BD-4E19-AC38-8DE600701862}"/>
    <cellStyle name="40% - Accent6 3 2 2 2 4 2" xfId="22583" xr:uid="{1E6620CD-2F44-408A-BA65-1AFA46378E1F}"/>
    <cellStyle name="40% - Accent6 3 2 2 2 4 2 2" xfId="22584" xr:uid="{7D719692-EA31-4CD9-A5B1-BB1CDAE9E3CD}"/>
    <cellStyle name="40% - Accent6 3 2 2 2 4 3" xfId="22585" xr:uid="{D7B57125-BE71-4880-BC59-1274716D0E37}"/>
    <cellStyle name="40% - Accent6 3 2 2 2 5" xfId="22586" xr:uid="{BA2B83B6-9863-4DE0-A24C-F0887FB1C05F}"/>
    <cellStyle name="40% - Accent6 3 2 2 2 5 2" xfId="22587" xr:uid="{F6B23256-0014-4DDB-B7D9-7A9C0CB45DDB}"/>
    <cellStyle name="40% - Accent6 3 2 2 2 6" xfId="22588" xr:uid="{F9716B27-D23D-4D98-8C6F-3EF0456FAB53}"/>
    <cellStyle name="40% - Accent6 3 2 2 3" xfId="22589" xr:uid="{AB1FF443-9431-41C0-B707-5272C0CC88CE}"/>
    <cellStyle name="40% - Accent6 3 2 2 3 2" xfId="22590" xr:uid="{65D4E004-238B-44CE-8705-FADE695DA690}"/>
    <cellStyle name="40% - Accent6 3 2 2 3 2 2" xfId="22591" xr:uid="{78B54EEC-3121-4CDE-AFEB-B0F6E5AF3C67}"/>
    <cellStyle name="40% - Accent6 3 2 2 3 3" xfId="22592" xr:uid="{AD90379C-D099-4142-B8BF-4CFE4E030C25}"/>
    <cellStyle name="40% - Accent6 3 2 2 4" xfId="22593" xr:uid="{DB1F12C9-2C1B-49B0-BB6D-160EDAC1B57D}"/>
    <cellStyle name="40% - Accent6 3 2 2 4 2" xfId="22594" xr:uid="{8F82D993-D94E-4AD8-93B4-107D587E1148}"/>
    <cellStyle name="40% - Accent6 3 2 2 4 2 2" xfId="22595" xr:uid="{D88C397C-FC2D-49F0-AD84-21450A351F90}"/>
    <cellStyle name="40% - Accent6 3 2 2 4 3" xfId="22596" xr:uid="{AC82605D-01A4-42D4-B1BC-4E6DFF0A0DFE}"/>
    <cellStyle name="40% - Accent6 3 2 2 5" xfId="22597" xr:uid="{2F40ED79-DFDA-4229-BF93-AB41FABC8762}"/>
    <cellStyle name="40% - Accent6 3 2 2 5 2" xfId="22598" xr:uid="{C406D73A-01DF-4388-9243-334155C40F75}"/>
    <cellStyle name="40% - Accent6 3 2 2 5 2 2" xfId="22599" xr:uid="{4C0BE37E-2083-4E2F-84E0-59E405F63620}"/>
    <cellStyle name="40% - Accent6 3 2 2 5 3" xfId="22600" xr:uid="{8947E1B4-7266-4045-A7E3-4418DF459AA5}"/>
    <cellStyle name="40% - Accent6 3 2 2 6" xfId="22601" xr:uid="{9525D097-BB3A-475B-AB32-D902112930BC}"/>
    <cellStyle name="40% - Accent6 3 2 2 6 2" xfId="22602" xr:uid="{A9F8517D-7A09-4622-9E16-D7DF5BF25F68}"/>
    <cellStyle name="40% - Accent6 3 2 2 7" xfId="22603" xr:uid="{47622666-EA9E-4871-B8E7-CD1EEAC618EC}"/>
    <cellStyle name="40% - Accent6 3 2 3" xfId="22604" xr:uid="{07F0C43A-20D3-4C52-8C1F-07F0B128F715}"/>
    <cellStyle name="40% - Accent6 3 2 3 2" xfId="22605" xr:uid="{1DCE623A-95B8-4371-B20B-103E36A71654}"/>
    <cellStyle name="40% - Accent6 3 2 3 2 2" xfId="22606" xr:uid="{5C8BCEAA-8930-4BD7-AC59-2E54E1EA5F33}"/>
    <cellStyle name="40% - Accent6 3 2 3 2 2 2" xfId="22607" xr:uid="{0CFEAC81-2621-4FBD-9680-4770E481BDC9}"/>
    <cellStyle name="40% - Accent6 3 2 3 2 3" xfId="22608" xr:uid="{A60EE6EE-8150-4F89-8FE9-211F563EB1DF}"/>
    <cellStyle name="40% - Accent6 3 2 3 3" xfId="22609" xr:uid="{11A1DD95-C96C-4C9A-83F6-03F2046D395D}"/>
    <cellStyle name="40% - Accent6 3 2 3 3 2" xfId="22610" xr:uid="{ACDC9315-28CE-4172-A0DF-59E2CA3F816F}"/>
    <cellStyle name="40% - Accent6 3 2 3 3 2 2" xfId="22611" xr:uid="{234A48D5-07D6-41EC-AC4B-501715D3418F}"/>
    <cellStyle name="40% - Accent6 3 2 3 3 3" xfId="22612" xr:uid="{5B89B2D1-CB86-4EF4-AE37-4764ACBDC714}"/>
    <cellStyle name="40% - Accent6 3 2 3 4" xfId="22613" xr:uid="{5A91B403-B35B-4A7B-A614-11C6F96E4F20}"/>
    <cellStyle name="40% - Accent6 3 2 3 4 2" xfId="22614" xr:uid="{8E1E6399-A008-43EF-A0A3-205B94F2A1E2}"/>
    <cellStyle name="40% - Accent6 3 2 3 4 2 2" xfId="22615" xr:uid="{2816FABF-E056-47EE-9FA6-E51EB20784BD}"/>
    <cellStyle name="40% - Accent6 3 2 3 4 3" xfId="22616" xr:uid="{95A55C61-AC56-429C-90F7-91EC5AD04F25}"/>
    <cellStyle name="40% - Accent6 3 2 3 5" xfId="22617" xr:uid="{142DA979-B4CA-4E11-97E2-2E974B2FB1E6}"/>
    <cellStyle name="40% - Accent6 3 2 3 5 2" xfId="22618" xr:uid="{B56BC954-2C8F-4C8A-A01B-B6468B4B9888}"/>
    <cellStyle name="40% - Accent6 3 2 3 6" xfId="22619" xr:uid="{433C0F15-C603-4C90-853B-1383A65319B1}"/>
    <cellStyle name="40% - Accent6 3 2 4" xfId="22620" xr:uid="{5CDFF146-23B9-4AF0-AF0B-EEAF4272D144}"/>
    <cellStyle name="40% - Accent6 3 2 4 2" xfId="22621" xr:uid="{7E15DCC3-540E-48D8-B4B6-F1FA7020F813}"/>
    <cellStyle name="40% - Accent6 3 2 4 2 2" xfId="22622" xr:uid="{FF3D4675-B3B9-4D4E-9930-F30BE5040E1C}"/>
    <cellStyle name="40% - Accent6 3 2 4 3" xfId="22623" xr:uid="{ABDB08B4-73BA-4074-89FF-3A6789AB32DE}"/>
    <cellStyle name="40% - Accent6 3 2 5" xfId="22624" xr:uid="{53B5C9C8-A231-40CC-96EF-4DA598F29623}"/>
    <cellStyle name="40% - Accent6 3 2 5 2" xfId="22625" xr:uid="{41664E19-87D2-43F9-899B-BB07F1702405}"/>
    <cellStyle name="40% - Accent6 3 2 5 2 2" xfId="22626" xr:uid="{9F04139F-353C-41B5-9024-6FC52D87ADEA}"/>
    <cellStyle name="40% - Accent6 3 2 5 3" xfId="22627" xr:uid="{AAD31239-046F-4D02-B99F-112E9F4269AE}"/>
    <cellStyle name="40% - Accent6 3 2 6" xfId="22628" xr:uid="{419A83E8-EA0B-4579-B9D8-ADCA12239E85}"/>
    <cellStyle name="40% - Accent6 3 2 6 2" xfId="22629" xr:uid="{95D5D5CF-49CC-499F-8486-169B2921881C}"/>
    <cellStyle name="40% - Accent6 3 2 6 2 2" xfId="22630" xr:uid="{CDB17F1E-0558-4324-A807-07B69933D417}"/>
    <cellStyle name="40% - Accent6 3 2 6 3" xfId="22631" xr:uid="{AD7CDA7A-F0C5-40DC-8CEF-05AA1A87FC25}"/>
    <cellStyle name="40% - Accent6 3 2 7" xfId="22632" xr:uid="{341B9D4A-2D03-4471-B766-216F3F93D706}"/>
    <cellStyle name="40% - Accent6 3 2 7 2" xfId="22633" xr:uid="{1668EF18-8AA4-4808-BD6F-35F578892064}"/>
    <cellStyle name="40% - Accent6 3 2 8" xfId="22634" xr:uid="{FCF3C332-BC32-4BE4-B2C7-1B53C9966880}"/>
    <cellStyle name="40% - Accent6 3 3" xfId="22635" xr:uid="{D60E0E4C-8D42-4597-A67F-47EF750485E3}"/>
    <cellStyle name="40% - Accent6 3 3 2" xfId="22636" xr:uid="{824A1B21-6ADA-48E7-98D8-6F625019EAA0}"/>
    <cellStyle name="40% - Accent6 3 3 2 2" xfId="22637" xr:uid="{E46BEAAC-C187-4E7E-A94D-EF0FD7E659A2}"/>
    <cellStyle name="40% - Accent6 3 3 2 2 2" xfId="22638" xr:uid="{A721C36A-1FA4-410E-9E5A-281AD063D176}"/>
    <cellStyle name="40% - Accent6 3 3 2 2 2 2" xfId="22639" xr:uid="{D1A935EB-C069-4B4B-B848-2F0713A31DE3}"/>
    <cellStyle name="40% - Accent6 3 3 2 2 2 2 2" xfId="22640" xr:uid="{4C4B4B84-5160-4974-A362-C13DA4D96942}"/>
    <cellStyle name="40% - Accent6 3 3 2 2 2 3" xfId="22641" xr:uid="{F54E9E74-6D8E-4BFC-9FC3-6D0FC89C1BA3}"/>
    <cellStyle name="40% - Accent6 3 3 2 2 3" xfId="22642" xr:uid="{FE4DDC9C-80BA-4312-90A1-8F77B6A14235}"/>
    <cellStyle name="40% - Accent6 3 3 2 2 3 2" xfId="22643" xr:uid="{40E2B611-4024-45FC-966F-5C1808D7EFDE}"/>
    <cellStyle name="40% - Accent6 3 3 2 2 3 2 2" xfId="22644" xr:uid="{8F746DBD-71CC-4A73-B9BE-D58B34FA0799}"/>
    <cellStyle name="40% - Accent6 3 3 2 2 3 3" xfId="22645" xr:uid="{12571DF7-7087-46B0-8181-13E0AF7356EA}"/>
    <cellStyle name="40% - Accent6 3 3 2 2 4" xfId="22646" xr:uid="{23597351-2051-4F5E-BE44-59B22B8DD1AF}"/>
    <cellStyle name="40% - Accent6 3 3 2 2 4 2" xfId="22647" xr:uid="{F776CB02-558F-4AF7-90B8-2D10FB1BA34A}"/>
    <cellStyle name="40% - Accent6 3 3 2 2 4 2 2" xfId="22648" xr:uid="{FA8B242F-9D81-432E-BBDE-366D0F6DFF39}"/>
    <cellStyle name="40% - Accent6 3 3 2 2 4 3" xfId="22649" xr:uid="{D64E7565-DD11-41EE-B1C9-C4DE693CBF67}"/>
    <cellStyle name="40% - Accent6 3 3 2 2 5" xfId="22650" xr:uid="{A38B2132-14EC-497C-8377-72C26E88563C}"/>
    <cellStyle name="40% - Accent6 3 3 2 2 5 2" xfId="22651" xr:uid="{1E089BE0-AFDB-4C65-A187-BFCD0E58A00D}"/>
    <cellStyle name="40% - Accent6 3 3 2 2 6" xfId="22652" xr:uid="{19ADC321-7244-497F-8525-F9693BD44466}"/>
    <cellStyle name="40% - Accent6 3 3 2 3" xfId="22653" xr:uid="{BD9890DE-E59B-4A9F-A81D-8B97E64A9574}"/>
    <cellStyle name="40% - Accent6 3 3 2 3 2" xfId="22654" xr:uid="{8F4A5028-6893-44FF-8E44-1DDB2757707E}"/>
    <cellStyle name="40% - Accent6 3 3 2 3 2 2" xfId="22655" xr:uid="{09FE1303-A435-4CD5-A42F-EA355308C46D}"/>
    <cellStyle name="40% - Accent6 3 3 2 3 3" xfId="22656" xr:uid="{44D16F29-D138-4C97-A852-2E95A7FF2264}"/>
    <cellStyle name="40% - Accent6 3 3 2 4" xfId="22657" xr:uid="{BD42FA6E-BC32-4323-8364-EDF16A26C7CA}"/>
    <cellStyle name="40% - Accent6 3 3 2 4 2" xfId="22658" xr:uid="{34A41719-7865-46C0-81BE-ADE32AB643B1}"/>
    <cellStyle name="40% - Accent6 3 3 2 4 2 2" xfId="22659" xr:uid="{448F34E2-C639-4197-8781-305A993CB2F1}"/>
    <cellStyle name="40% - Accent6 3 3 2 4 3" xfId="22660" xr:uid="{368AF424-3948-46E2-BABB-B9F7798369F3}"/>
    <cellStyle name="40% - Accent6 3 3 2 5" xfId="22661" xr:uid="{3B69EABE-4A69-488A-9242-1ED66EF54171}"/>
    <cellStyle name="40% - Accent6 3 3 2 5 2" xfId="22662" xr:uid="{294716AA-3FBF-4690-9730-9FCDE5674CCC}"/>
    <cellStyle name="40% - Accent6 3 3 2 5 2 2" xfId="22663" xr:uid="{E2207092-CB1D-4A67-A7AC-592B3DB9380C}"/>
    <cellStyle name="40% - Accent6 3 3 2 5 3" xfId="22664" xr:uid="{C04EF0D3-024C-44CE-9117-D8F79D886FC7}"/>
    <cellStyle name="40% - Accent6 3 3 2 6" xfId="22665" xr:uid="{FBFBD32B-578B-4E85-8131-2938E845FE3A}"/>
    <cellStyle name="40% - Accent6 3 3 2 6 2" xfId="22666" xr:uid="{F43878E0-D971-44EE-AC9C-25C97BFEF7D4}"/>
    <cellStyle name="40% - Accent6 3 3 2 7" xfId="22667" xr:uid="{C934D3FF-41EA-4407-9410-B65A9DAE237B}"/>
    <cellStyle name="40% - Accent6 3 3 3" xfId="22668" xr:uid="{0134802B-B2DB-4103-99A0-E3239FFEA4C8}"/>
    <cellStyle name="40% - Accent6 3 3 3 2" xfId="22669" xr:uid="{2BB14868-D0A3-4EC1-A7D6-451E9FA4BCAC}"/>
    <cellStyle name="40% - Accent6 3 3 3 2 2" xfId="22670" xr:uid="{42F9492A-D931-4A87-9BFF-C4265A2FCE45}"/>
    <cellStyle name="40% - Accent6 3 3 3 2 2 2" xfId="22671" xr:uid="{29952A76-9840-4ABC-9DD9-66322A62BD2B}"/>
    <cellStyle name="40% - Accent6 3 3 3 2 3" xfId="22672" xr:uid="{D66D4E1B-7AB9-4576-83EE-3779C212EDBB}"/>
    <cellStyle name="40% - Accent6 3 3 3 3" xfId="22673" xr:uid="{32DE3A4A-3E48-4042-B001-C701F130760A}"/>
    <cellStyle name="40% - Accent6 3 3 3 3 2" xfId="22674" xr:uid="{984AE4B5-92A0-407E-B7FD-1CA2B2A34321}"/>
    <cellStyle name="40% - Accent6 3 3 3 3 2 2" xfId="22675" xr:uid="{183B4CEA-107A-4304-ADE7-D8753EAF6344}"/>
    <cellStyle name="40% - Accent6 3 3 3 3 3" xfId="22676" xr:uid="{AFA64A2A-AD90-4F90-8A60-9E08E6546389}"/>
    <cellStyle name="40% - Accent6 3 3 3 4" xfId="22677" xr:uid="{A61445C9-AF48-4B13-802A-1D45B401F7D4}"/>
    <cellStyle name="40% - Accent6 3 3 3 4 2" xfId="22678" xr:uid="{71450D95-2705-48EF-A493-2CA4312CF43F}"/>
    <cellStyle name="40% - Accent6 3 3 3 4 2 2" xfId="22679" xr:uid="{A5339095-176A-419D-8FA4-C256AC30393D}"/>
    <cellStyle name="40% - Accent6 3 3 3 4 3" xfId="22680" xr:uid="{6597C5CC-94A0-4F6F-BC89-BBAE728F6DBF}"/>
    <cellStyle name="40% - Accent6 3 3 3 5" xfId="22681" xr:uid="{7F0B454F-DAF8-4537-A9BD-11A17B535959}"/>
    <cellStyle name="40% - Accent6 3 3 3 5 2" xfId="22682" xr:uid="{D00A6F46-5442-403A-A4FB-CC6F45CDCE6A}"/>
    <cellStyle name="40% - Accent6 3 3 3 6" xfId="22683" xr:uid="{9362FD50-5575-488C-95EF-F057C473FFBC}"/>
    <cellStyle name="40% - Accent6 3 3 4" xfId="22684" xr:uid="{7E762BE6-B42C-40BA-9D0B-098B86F1CB89}"/>
    <cellStyle name="40% - Accent6 3 3 4 2" xfId="22685" xr:uid="{786E13C8-78AB-416F-ACAD-7B3384ADDB4E}"/>
    <cellStyle name="40% - Accent6 3 3 4 2 2" xfId="22686" xr:uid="{F22187DA-A445-4353-B210-D0C74D3F1195}"/>
    <cellStyle name="40% - Accent6 3 3 4 3" xfId="22687" xr:uid="{CB1E5F83-8361-4751-9321-177BDAE357B7}"/>
    <cellStyle name="40% - Accent6 3 3 5" xfId="22688" xr:uid="{38BA1150-B432-4426-A547-E05B21753D1A}"/>
    <cellStyle name="40% - Accent6 3 3 5 2" xfId="22689" xr:uid="{D2F95B86-C0DB-419A-9A73-C21D202C429C}"/>
    <cellStyle name="40% - Accent6 3 3 5 2 2" xfId="22690" xr:uid="{B69BC482-A9C7-4B7B-B688-7B896F92E07C}"/>
    <cellStyle name="40% - Accent6 3 3 5 3" xfId="22691" xr:uid="{FE6CDCCD-3F0B-44AF-80EB-E834BE9BFFA4}"/>
    <cellStyle name="40% - Accent6 3 3 6" xfId="22692" xr:uid="{B5926B20-EB78-4187-B168-4610900E6E78}"/>
    <cellStyle name="40% - Accent6 3 3 6 2" xfId="22693" xr:uid="{36BBD402-F847-4634-8EB1-5FCF55DE7E2D}"/>
    <cellStyle name="40% - Accent6 3 3 6 2 2" xfId="22694" xr:uid="{41F73B24-098D-4913-B2A7-E03CBDEB99DC}"/>
    <cellStyle name="40% - Accent6 3 3 6 3" xfId="22695" xr:uid="{3FAA0FD2-9F21-4413-9211-E27FCBA6FDD6}"/>
    <cellStyle name="40% - Accent6 3 3 7" xfId="22696" xr:uid="{4A9DC023-CF3D-459A-89D1-EB10CF631F91}"/>
    <cellStyle name="40% - Accent6 3 3 7 2" xfId="22697" xr:uid="{40FDB5EF-A897-44A5-8F65-CFA1BFAA1589}"/>
    <cellStyle name="40% - Accent6 3 3 8" xfId="22698" xr:uid="{1153F8E7-5337-48A6-88BA-32167CCEB789}"/>
    <cellStyle name="40% - Accent6 3 4" xfId="22699" xr:uid="{5DCFCE6C-9982-4343-8A9C-C5251AEDEAC5}"/>
    <cellStyle name="40% - Accent6 3 4 2" xfId="22700" xr:uid="{4DCA32B7-AF63-4F77-A6F4-F8028F072B39}"/>
    <cellStyle name="40% - Accent6 3 4 2 2" xfId="22701" xr:uid="{36C5663C-51BE-4245-86D7-C99921779CB1}"/>
    <cellStyle name="40% - Accent6 3 4 2 2 2" xfId="22702" xr:uid="{6C205EFF-DF68-4A37-B3BE-5CEB4D266C7E}"/>
    <cellStyle name="40% - Accent6 3 4 2 2 2 2" xfId="22703" xr:uid="{693A74BF-E398-47BB-86B0-CAC40899781E}"/>
    <cellStyle name="40% - Accent6 3 4 2 2 3" xfId="22704" xr:uid="{9C8014A3-2448-4724-B0F4-AD25926D50D5}"/>
    <cellStyle name="40% - Accent6 3 4 2 3" xfId="22705" xr:uid="{CB73563A-E99A-4EEF-BF81-3EB99F71655F}"/>
    <cellStyle name="40% - Accent6 3 4 2 3 2" xfId="22706" xr:uid="{E46973C6-0FD6-4E15-98E8-4A8C127BE6D2}"/>
    <cellStyle name="40% - Accent6 3 4 2 3 2 2" xfId="22707" xr:uid="{9E8DD896-A0BC-4664-8658-124B0CCD1CA8}"/>
    <cellStyle name="40% - Accent6 3 4 2 3 3" xfId="22708" xr:uid="{0AFB0CDD-BF67-43DB-8F7C-6FD6C28586BF}"/>
    <cellStyle name="40% - Accent6 3 4 2 4" xfId="22709" xr:uid="{6364004F-9B51-42B8-9A95-EF138A34CC9D}"/>
    <cellStyle name="40% - Accent6 3 4 2 4 2" xfId="22710" xr:uid="{F9FB761F-9889-430B-962D-DF305E2C2C98}"/>
    <cellStyle name="40% - Accent6 3 4 2 4 2 2" xfId="22711" xr:uid="{FCDEF132-9696-4058-98F8-103F1609C682}"/>
    <cellStyle name="40% - Accent6 3 4 2 4 3" xfId="22712" xr:uid="{14666B8F-8404-4416-870F-51068E515417}"/>
    <cellStyle name="40% - Accent6 3 4 2 5" xfId="22713" xr:uid="{453B8CBF-2E9F-4A9E-8242-654A88DF4AA3}"/>
    <cellStyle name="40% - Accent6 3 4 2 5 2" xfId="22714" xr:uid="{5E97984B-3D08-4EF1-8198-286C8146BC4E}"/>
    <cellStyle name="40% - Accent6 3 4 2 6" xfId="22715" xr:uid="{3BC23B5E-B092-43A7-AA14-974FE4E6F35F}"/>
    <cellStyle name="40% - Accent6 3 4 3" xfId="22716" xr:uid="{5F152F96-5B31-40AC-A805-4B9B20F3B2E4}"/>
    <cellStyle name="40% - Accent6 3 4 3 2" xfId="22717" xr:uid="{9B2548BF-2210-4439-8217-45D06A954B96}"/>
    <cellStyle name="40% - Accent6 3 4 3 2 2" xfId="22718" xr:uid="{8009BA9A-5AB1-4F20-BFC5-BB64DB88B009}"/>
    <cellStyle name="40% - Accent6 3 4 3 3" xfId="22719" xr:uid="{FC4DC0B2-9850-4927-8315-46E29BB831EB}"/>
    <cellStyle name="40% - Accent6 3 4 4" xfId="22720" xr:uid="{4FE29A2E-E503-4599-91AE-5B90B06104D4}"/>
    <cellStyle name="40% - Accent6 3 4 4 2" xfId="22721" xr:uid="{878D85F7-7161-448B-8574-9B1EE4D60B5D}"/>
    <cellStyle name="40% - Accent6 3 4 4 2 2" xfId="22722" xr:uid="{97ACB092-8E99-4001-A4AC-0E0782E8AF50}"/>
    <cellStyle name="40% - Accent6 3 4 4 3" xfId="22723" xr:uid="{1A20B980-9329-48DB-A5CB-7F4C61363849}"/>
    <cellStyle name="40% - Accent6 3 4 5" xfId="22724" xr:uid="{C0788FBC-5D0A-4353-8E52-6E5D8E2206AE}"/>
    <cellStyle name="40% - Accent6 3 4 5 2" xfId="22725" xr:uid="{45B8408B-256B-465A-A747-02E9C22D9B8F}"/>
    <cellStyle name="40% - Accent6 3 4 5 2 2" xfId="22726" xr:uid="{21B86210-F7AA-4F8A-93C8-1F6B9AC65EB2}"/>
    <cellStyle name="40% - Accent6 3 4 5 3" xfId="22727" xr:uid="{1BDBCE12-EAF2-45E2-93E5-7D7C8F134AD4}"/>
    <cellStyle name="40% - Accent6 3 4 6" xfId="22728" xr:uid="{3C4920EB-C0D9-48F2-9484-1147BDBE062C}"/>
    <cellStyle name="40% - Accent6 3 4 6 2" xfId="22729" xr:uid="{69B1D2C8-8138-4658-A2B8-9E463DE8FA13}"/>
    <cellStyle name="40% - Accent6 3 4 7" xfId="22730" xr:uid="{5F8AE2DB-276E-4C70-A4A6-6BC29FF430F5}"/>
    <cellStyle name="40% - Accent6 3 5" xfId="22731" xr:uid="{A1239E1C-08F1-46D9-AE3C-81FB2D13C479}"/>
    <cellStyle name="40% - Accent6 3 5 2" xfId="22732" xr:uid="{CC974557-DA85-4768-B8C3-311AC9F71BF0}"/>
    <cellStyle name="40% - Accent6 3 5 2 2" xfId="22733" xr:uid="{1968AFFF-C516-413D-8A27-2C5294578E33}"/>
    <cellStyle name="40% - Accent6 3 5 2 2 2" xfId="22734" xr:uid="{D8478727-0288-402D-9805-EBA68D0C7D12}"/>
    <cellStyle name="40% - Accent6 3 5 2 2 2 2" xfId="22735" xr:uid="{F6E51F62-4857-4F10-B0B3-98D5857D1B5F}"/>
    <cellStyle name="40% - Accent6 3 5 2 2 3" xfId="22736" xr:uid="{670BF0A5-AA36-4CF5-ADD0-A06EC4427AAD}"/>
    <cellStyle name="40% - Accent6 3 5 2 3" xfId="22737" xr:uid="{AAFCBA52-C743-42F0-ADAE-7BF477DBA5B1}"/>
    <cellStyle name="40% - Accent6 3 5 2 3 2" xfId="22738" xr:uid="{D70DF8D2-5974-4EE3-BE92-5C0B69D2F0A2}"/>
    <cellStyle name="40% - Accent6 3 5 2 3 2 2" xfId="22739" xr:uid="{19D1EA43-234F-457F-A4A2-A0A551F7CDFA}"/>
    <cellStyle name="40% - Accent6 3 5 2 3 3" xfId="22740" xr:uid="{EBD0EA4F-EBDC-49E5-A455-B013EB021AEF}"/>
    <cellStyle name="40% - Accent6 3 5 2 4" xfId="22741" xr:uid="{B0286380-08E1-41DC-B238-DBF1B37F2772}"/>
    <cellStyle name="40% - Accent6 3 5 2 4 2" xfId="22742" xr:uid="{EC08CC96-25E6-4278-BB2C-43AECB1BBD97}"/>
    <cellStyle name="40% - Accent6 3 5 2 4 2 2" xfId="22743" xr:uid="{6CB03E67-56A8-40D3-ADCF-8CCADFA07BD5}"/>
    <cellStyle name="40% - Accent6 3 5 2 4 3" xfId="22744" xr:uid="{D9382731-F0CD-40D9-A8D7-EFA76242EB76}"/>
    <cellStyle name="40% - Accent6 3 5 2 5" xfId="22745" xr:uid="{B5BF7B0C-323C-4031-8349-08A1212D7EF1}"/>
    <cellStyle name="40% - Accent6 3 5 2 5 2" xfId="22746" xr:uid="{FE7E019A-5EFB-44D1-8CCA-191F289E647F}"/>
    <cellStyle name="40% - Accent6 3 5 2 6" xfId="22747" xr:uid="{1913719E-91A9-4AC7-8CAA-551BC0C0D286}"/>
    <cellStyle name="40% - Accent6 3 5 3" xfId="22748" xr:uid="{F64C71C6-A7A5-422D-8F0B-A3DD1483B898}"/>
    <cellStyle name="40% - Accent6 3 5 3 2" xfId="22749" xr:uid="{352E398C-8CC0-4528-B393-56080D7F9209}"/>
    <cellStyle name="40% - Accent6 3 5 3 2 2" xfId="22750" xr:uid="{77814EF7-BE75-488F-871B-EFC663C59F2F}"/>
    <cellStyle name="40% - Accent6 3 5 3 3" xfId="22751" xr:uid="{CD1A5C37-E89B-4B48-B98D-722A597600A1}"/>
    <cellStyle name="40% - Accent6 3 5 4" xfId="22752" xr:uid="{7773CE94-2955-43BE-9AE9-D1B1FB0C1AD0}"/>
    <cellStyle name="40% - Accent6 3 5 4 2" xfId="22753" xr:uid="{A418A508-87F9-4EBD-8422-0B08EEA27CCA}"/>
    <cellStyle name="40% - Accent6 3 5 4 2 2" xfId="22754" xr:uid="{FAAD0E9D-D4B1-4996-BCEC-6E4E370D4049}"/>
    <cellStyle name="40% - Accent6 3 5 4 3" xfId="22755" xr:uid="{7B7F8B37-A4E1-420B-8839-D28A17609C93}"/>
    <cellStyle name="40% - Accent6 3 5 5" xfId="22756" xr:uid="{02CA0AFB-B942-4F10-BEC0-DC445C637E08}"/>
    <cellStyle name="40% - Accent6 3 5 5 2" xfId="22757" xr:uid="{1604D334-6321-45C6-B629-E71F37AC3984}"/>
    <cellStyle name="40% - Accent6 3 5 5 2 2" xfId="22758" xr:uid="{DB6FFE80-EE6E-4D65-9F26-7A15323C4663}"/>
    <cellStyle name="40% - Accent6 3 5 5 3" xfId="22759" xr:uid="{DF61F6CD-F7DA-4D3C-8FCA-E4C1D03BE8A1}"/>
    <cellStyle name="40% - Accent6 3 5 6" xfId="22760" xr:uid="{C4049438-C0E7-45AB-BD56-D5444E5804E4}"/>
    <cellStyle name="40% - Accent6 3 5 6 2" xfId="22761" xr:uid="{BC31800F-CF1E-4B70-A893-D42450B571B2}"/>
    <cellStyle name="40% - Accent6 3 5 7" xfId="22762" xr:uid="{622AEC7A-CCBA-4D9A-BE76-6A1372A841EF}"/>
    <cellStyle name="40% - Accent6 3 6" xfId="22763" xr:uid="{8B776FB5-CF21-4F6A-A9D0-0E42D76983C0}"/>
    <cellStyle name="40% - Accent6 3 6 2" xfId="22764" xr:uid="{467EACA3-E8B6-473D-897C-C570743DD726}"/>
    <cellStyle name="40% - Accent6 3 6 2 2" xfId="22765" xr:uid="{57334A8E-7311-4214-AAF5-2ABFBD72D79F}"/>
    <cellStyle name="40% - Accent6 3 6 2 2 2" xfId="22766" xr:uid="{BB27CCB2-DB95-4B18-96CE-EE1C77FB2D74}"/>
    <cellStyle name="40% - Accent6 3 6 2 3" xfId="22767" xr:uid="{A0AD6C0C-5D63-4D68-9C0A-A1527C1225B5}"/>
    <cellStyle name="40% - Accent6 3 6 3" xfId="22768" xr:uid="{37747382-7B22-4EB0-A7E9-54FDF26967A0}"/>
    <cellStyle name="40% - Accent6 3 6 3 2" xfId="22769" xr:uid="{AC256865-7BE9-4D67-9489-AFE1EB45CF8C}"/>
    <cellStyle name="40% - Accent6 3 6 3 2 2" xfId="22770" xr:uid="{8071E3BE-0967-4F67-96DA-A46FB88FEF25}"/>
    <cellStyle name="40% - Accent6 3 6 3 3" xfId="22771" xr:uid="{D329139A-BC24-4306-A7A2-BCEB4D81C5A5}"/>
    <cellStyle name="40% - Accent6 3 6 4" xfId="22772" xr:uid="{EF854006-3100-4DFB-A6F6-7628E2D1A138}"/>
    <cellStyle name="40% - Accent6 3 6 4 2" xfId="22773" xr:uid="{DE31F279-1203-4128-8AF3-40EF32E15B9E}"/>
    <cellStyle name="40% - Accent6 3 6 4 2 2" xfId="22774" xr:uid="{AB63EE18-7371-41F3-A041-B0D10D368519}"/>
    <cellStyle name="40% - Accent6 3 6 4 3" xfId="22775" xr:uid="{2262B90A-F939-4651-8153-14C4D130E57F}"/>
    <cellStyle name="40% - Accent6 3 6 5" xfId="22776" xr:uid="{D8C1A869-3C23-46D6-99EC-F1579ABEC14C}"/>
    <cellStyle name="40% - Accent6 3 6 5 2" xfId="22777" xr:uid="{CC365445-F491-4A17-92FE-C7A028C127A3}"/>
    <cellStyle name="40% - Accent6 3 6 6" xfId="22778" xr:uid="{2D6836E3-C26D-4444-8C45-F0738D800EC6}"/>
    <cellStyle name="40% - Accent6 3 7" xfId="22779" xr:uid="{DA8C1395-1B7C-4C90-983B-B9AE458905AF}"/>
    <cellStyle name="40% - Accent6 3 7 2" xfId="22780" xr:uid="{77737B57-1F75-4E22-8E62-1CBD327AE7F8}"/>
    <cellStyle name="40% - Accent6 3 7 2 2" xfId="22781" xr:uid="{A67D6AD5-C3DE-48FC-9455-0F1775C27BBB}"/>
    <cellStyle name="40% - Accent6 3 7 2 2 2" xfId="22782" xr:uid="{E10994A7-8D5C-486B-A3DC-597A25E27D36}"/>
    <cellStyle name="40% - Accent6 3 7 2 3" xfId="22783" xr:uid="{E4D6B9FD-81D9-4ECF-82F9-9D00EE611736}"/>
    <cellStyle name="40% - Accent6 3 7 3" xfId="22784" xr:uid="{FA9D60A8-8895-454F-8298-DB842061868D}"/>
    <cellStyle name="40% - Accent6 3 7 3 2" xfId="22785" xr:uid="{76BAF881-319A-4575-9BFA-6E0B5D87EA37}"/>
    <cellStyle name="40% - Accent6 3 7 3 2 2" xfId="22786" xr:uid="{2CCF9D1A-2BFE-451A-B638-7AC2C7526E59}"/>
    <cellStyle name="40% - Accent6 3 7 3 3" xfId="22787" xr:uid="{3B420C87-2D04-4AA7-9163-EC9833B04343}"/>
    <cellStyle name="40% - Accent6 3 7 4" xfId="22788" xr:uid="{6A78167B-1B93-4890-AAED-543479908257}"/>
    <cellStyle name="40% - Accent6 3 7 4 2" xfId="22789" xr:uid="{8E67E2F8-6994-4486-A90C-61D365F156EF}"/>
    <cellStyle name="40% - Accent6 3 7 4 2 2" xfId="22790" xr:uid="{FFCE0280-4D67-4817-A836-2875BBAEBB36}"/>
    <cellStyle name="40% - Accent6 3 7 4 3" xfId="22791" xr:uid="{C87DB0DA-B60B-42B7-86EF-61CB3726906B}"/>
    <cellStyle name="40% - Accent6 3 7 5" xfId="22792" xr:uid="{BDA8E739-FC59-48E3-98E8-730B3796994C}"/>
    <cellStyle name="40% - Accent6 3 7 5 2" xfId="22793" xr:uid="{90BE3A63-8096-43B4-9A47-969BAB94EE35}"/>
    <cellStyle name="40% - Accent6 3 7 6" xfId="22794" xr:uid="{411AB9AD-99E6-47A0-880A-04A3DBD517A6}"/>
    <cellStyle name="40% - Accent6 3 8" xfId="22795" xr:uid="{3A078922-E247-49A5-B316-14D2DBB343DE}"/>
    <cellStyle name="40% - Accent6 3 8 2" xfId="22796" xr:uid="{FDD390A7-E725-4A78-8170-7A491DDBD8A5}"/>
    <cellStyle name="40% - Accent6 3 8 2 2" xfId="22797" xr:uid="{96616FA7-FDC6-46E2-BB3A-6210DE43B45E}"/>
    <cellStyle name="40% - Accent6 3 8 2 2 2" xfId="22798" xr:uid="{18CF5359-8BE3-4E37-B72C-114CAAD1E122}"/>
    <cellStyle name="40% - Accent6 3 8 2 3" xfId="22799" xr:uid="{6F2E25B5-E3DB-4405-93C6-753E3A499AC6}"/>
    <cellStyle name="40% - Accent6 3 8 3" xfId="22800" xr:uid="{4C67D582-4A3B-4012-A1B3-A667436BB4D0}"/>
    <cellStyle name="40% - Accent6 3 8 3 2" xfId="22801" xr:uid="{7ABF99EB-A75F-406B-BD12-989D95930985}"/>
    <cellStyle name="40% - Accent6 3 8 3 2 2" xfId="22802" xr:uid="{3ADA89F6-B908-4B52-A749-37F20C79F664}"/>
    <cellStyle name="40% - Accent6 3 8 3 3" xfId="22803" xr:uid="{741A4360-8E9E-4CDA-BEA3-AF39A85A0BD9}"/>
    <cellStyle name="40% - Accent6 3 8 4" xfId="22804" xr:uid="{253D6445-56EE-4C95-8B70-3586837562BE}"/>
    <cellStyle name="40% - Accent6 3 8 4 2" xfId="22805" xr:uid="{8B81DA8B-8254-429C-8609-53BE99DFA758}"/>
    <cellStyle name="40% - Accent6 3 8 4 2 2" xfId="22806" xr:uid="{C55B4BE7-C2A8-40F2-987F-04726235D19B}"/>
    <cellStyle name="40% - Accent6 3 8 4 3" xfId="22807" xr:uid="{35F2E620-57CE-4A7B-BA09-99B92BCCE1CE}"/>
    <cellStyle name="40% - Accent6 3 8 5" xfId="22808" xr:uid="{5655364A-600D-47C1-BA34-D99B020BB975}"/>
    <cellStyle name="40% - Accent6 3 8 5 2" xfId="22809" xr:uid="{59F39B47-5208-4641-B2F3-E7C46B3B247C}"/>
    <cellStyle name="40% - Accent6 3 8 6" xfId="22810" xr:uid="{7A092AC9-E09B-40CB-94FE-0BA940209371}"/>
    <cellStyle name="40% - Accent6 3 9" xfId="22811" xr:uid="{604072E7-B4FB-4672-B9C6-01773A0A3576}"/>
    <cellStyle name="40% - Accent6 3 9 2" xfId="22812" xr:uid="{9C3AA822-9C0F-44D2-9004-CFBB752B4B9A}"/>
    <cellStyle name="40% - Accent6 3 9 2 2" xfId="22813" xr:uid="{70247DD6-91BB-4D6E-8533-39035FB60FB6}"/>
    <cellStyle name="40% - Accent6 3 9 2 2 2" xfId="22814" xr:uid="{F94C62C9-E4A1-4A78-B7FE-4D4121D11BF1}"/>
    <cellStyle name="40% - Accent6 3 9 2 3" xfId="22815" xr:uid="{110B774C-1D38-40F9-922C-E6F9ABC9BEFF}"/>
    <cellStyle name="40% - Accent6 3 9 3" xfId="22816" xr:uid="{E86E9BC2-DE01-42E6-8976-0BCD92F10617}"/>
    <cellStyle name="40% - Accent6 3 9 3 2" xfId="22817" xr:uid="{492CB014-C3C6-46EE-BC06-801AC0EF76FF}"/>
    <cellStyle name="40% - Accent6 3 9 3 2 2" xfId="22818" xr:uid="{9CFD5246-07A6-4DAF-A522-E4F6E405BE07}"/>
    <cellStyle name="40% - Accent6 3 9 3 3" xfId="22819" xr:uid="{5B568367-D2FC-4645-B2D4-8041A9D23169}"/>
    <cellStyle name="40% - Accent6 3 9 4" xfId="22820" xr:uid="{2DC7B42C-B180-4B97-82EC-66E977776CE7}"/>
    <cellStyle name="40% - Accent6 3 9 4 2" xfId="22821" xr:uid="{243AEA5D-F5E1-4EC8-A38E-C72C4D2970D1}"/>
    <cellStyle name="40% - Accent6 3 9 4 2 2" xfId="22822" xr:uid="{5A6A0725-C494-47DE-B8F3-A436E0C333C0}"/>
    <cellStyle name="40% - Accent6 3 9 4 3" xfId="22823" xr:uid="{56F2A15C-BEB2-4DC8-88BC-47F7C8857746}"/>
    <cellStyle name="40% - Accent6 3 9 5" xfId="22824" xr:uid="{DA8B7786-748C-424D-83F3-53B71FB889F5}"/>
    <cellStyle name="40% - Accent6 3 9 5 2" xfId="22825" xr:uid="{3D21CB9A-DF8A-4E21-891F-757ADF659323}"/>
    <cellStyle name="40% - Accent6 3 9 6" xfId="22826" xr:uid="{906DFD40-DDD3-470D-B5A8-9D3BA58710BA}"/>
    <cellStyle name="40% - Accent6 4" xfId="22827" xr:uid="{B69F84EF-2AB0-46EF-BA4D-89E8636C8A6D}"/>
    <cellStyle name="40% - Accent6 4 10" xfId="22828" xr:uid="{32DA73FE-6FC9-4CE7-B13D-AAF6C544AE42}"/>
    <cellStyle name="40% - Accent6 4 10 2" xfId="22829" xr:uid="{19E8B875-B7CB-4AF7-924B-AA706F87929F}"/>
    <cellStyle name="40% - Accent6 4 10 2 2" xfId="22830" xr:uid="{83064598-7789-447B-B9A8-DE0014D0930B}"/>
    <cellStyle name="40% - Accent6 4 10 2 2 2" xfId="22831" xr:uid="{DE26BAFD-FBB7-4423-AB26-A5A0431D005B}"/>
    <cellStyle name="40% - Accent6 4 10 2 3" xfId="22832" xr:uid="{BEB908EC-D547-44E7-978A-8A8D0291A11B}"/>
    <cellStyle name="40% - Accent6 4 10 3" xfId="22833" xr:uid="{1C22CBB9-EB7A-4F5E-AE13-2880BFDCB76A}"/>
    <cellStyle name="40% - Accent6 4 10 3 2" xfId="22834" xr:uid="{115FD9C2-A0F6-45DF-8EAF-C5C627A2E735}"/>
    <cellStyle name="40% - Accent6 4 10 3 2 2" xfId="22835" xr:uid="{F180FD15-00FC-4400-B21D-C04D0CFBC4E4}"/>
    <cellStyle name="40% - Accent6 4 10 3 3" xfId="22836" xr:uid="{84AD83F3-1C4C-4486-8A76-0DF11B4AB629}"/>
    <cellStyle name="40% - Accent6 4 10 4" xfId="22837" xr:uid="{C4456B9A-7846-4E12-9A74-80858932E35E}"/>
    <cellStyle name="40% - Accent6 4 10 4 2" xfId="22838" xr:uid="{5DEC62D4-47F7-4939-B007-9778341D1B18}"/>
    <cellStyle name="40% - Accent6 4 10 4 2 2" xfId="22839" xr:uid="{3907063D-779B-475E-9F1C-733463B84BA7}"/>
    <cellStyle name="40% - Accent6 4 10 4 3" xfId="22840" xr:uid="{A53B47A6-4F28-47F3-8D22-9D8B780D621D}"/>
    <cellStyle name="40% - Accent6 4 10 5" xfId="22841" xr:uid="{A0381E9F-F7A4-421B-8CF7-0ED5B4DB832D}"/>
    <cellStyle name="40% - Accent6 4 10 5 2" xfId="22842" xr:uid="{C957AD9D-815E-4B43-AA7A-86B47D70B5CF}"/>
    <cellStyle name="40% - Accent6 4 10 6" xfId="22843" xr:uid="{5281D4C7-F826-4B99-BAAB-6F256D94E65F}"/>
    <cellStyle name="40% - Accent6 4 11" xfId="22844" xr:uid="{246FC330-1E3E-4B7B-9868-7C993D24F6F4}"/>
    <cellStyle name="40% - Accent6 4 11 2" xfId="22845" xr:uid="{6CB5DC95-66A5-4090-8EF3-B2BCD4BBB4FD}"/>
    <cellStyle name="40% - Accent6 4 11 2 2" xfId="22846" xr:uid="{88CE6BEB-640F-4FBA-8938-B13C484A820A}"/>
    <cellStyle name="40% - Accent6 4 11 3" xfId="22847" xr:uid="{2101B2D0-DF85-4181-B863-CCF028EF5673}"/>
    <cellStyle name="40% - Accent6 4 12" xfId="22848" xr:uid="{DBC99C2A-9634-4D10-B4A0-87A30BA704D4}"/>
    <cellStyle name="40% - Accent6 4 12 2" xfId="22849" xr:uid="{5B8F67B9-2026-4722-AB16-AB992171E935}"/>
    <cellStyle name="40% - Accent6 4 12 2 2" xfId="22850" xr:uid="{7C65F1F3-2D7D-4D0D-9265-5A42970DADDA}"/>
    <cellStyle name="40% - Accent6 4 12 3" xfId="22851" xr:uid="{428B5B81-C026-4EA7-BD38-1AD4347BB48E}"/>
    <cellStyle name="40% - Accent6 4 13" xfId="22852" xr:uid="{A1C47286-F4DD-4204-9789-73DAD2FE0C14}"/>
    <cellStyle name="40% - Accent6 4 13 2" xfId="22853" xr:uid="{491C925E-F964-4CAF-A757-6AB811D658E0}"/>
    <cellStyle name="40% - Accent6 4 13 2 2" xfId="22854" xr:uid="{879419FE-8562-428C-92C7-202223768746}"/>
    <cellStyle name="40% - Accent6 4 13 3" xfId="22855" xr:uid="{DAB9100E-4F0E-4A85-A7EB-F2FCA5622D1F}"/>
    <cellStyle name="40% - Accent6 4 14" xfId="22856" xr:uid="{AF56C299-F607-4B8B-8B76-01AD3D801AF8}"/>
    <cellStyle name="40% - Accent6 4 14 2" xfId="22857" xr:uid="{F0981EB8-1C14-452C-9DB6-3CD0198B8978}"/>
    <cellStyle name="40% - Accent6 4 14 2 2" xfId="22858" xr:uid="{95BBA370-E79B-48C0-80C6-2E87C566E124}"/>
    <cellStyle name="40% - Accent6 4 14 3" xfId="22859" xr:uid="{3124AD84-BDC1-43CB-98F6-3CA2C043D6E4}"/>
    <cellStyle name="40% - Accent6 4 15" xfId="22860" xr:uid="{9CA0631B-0DBE-40C1-88E1-4FBA0C353661}"/>
    <cellStyle name="40% - Accent6 4 15 2" xfId="22861" xr:uid="{F6CE7DA4-F1D2-4746-83CE-4185CBD39CE5}"/>
    <cellStyle name="40% - Accent6 4 16" xfId="22862" xr:uid="{8BBC52DD-6EB4-46C0-896A-C5ED0A938E13}"/>
    <cellStyle name="40% - Accent6 4 2" xfId="22863" xr:uid="{635AAC59-6908-45C0-94FB-337D8E77121A}"/>
    <cellStyle name="40% - Accent6 4 2 2" xfId="22864" xr:uid="{CD462A6B-560C-4A82-9350-8CDBB9349D81}"/>
    <cellStyle name="40% - Accent6 4 2 2 2" xfId="22865" xr:uid="{6AC5E2C3-516F-4711-935A-C4DC80783022}"/>
    <cellStyle name="40% - Accent6 4 2 2 2 2" xfId="22866" xr:uid="{5C8869A0-5E4B-4103-842A-9EC2D122C6A5}"/>
    <cellStyle name="40% - Accent6 4 2 2 2 2 2" xfId="22867" xr:uid="{40C090E4-27A6-4BBF-B231-DE8720D27991}"/>
    <cellStyle name="40% - Accent6 4 2 2 2 2 2 2" xfId="22868" xr:uid="{422D321C-A0CB-4C36-B84C-07E8F7C2BD47}"/>
    <cellStyle name="40% - Accent6 4 2 2 2 2 3" xfId="22869" xr:uid="{DC785F4F-DFB3-4D45-849F-3529BC03F1AB}"/>
    <cellStyle name="40% - Accent6 4 2 2 2 3" xfId="22870" xr:uid="{C3BA56E9-009D-4A60-B441-B5E1C7AFD03B}"/>
    <cellStyle name="40% - Accent6 4 2 2 2 3 2" xfId="22871" xr:uid="{F5223237-75FA-4786-84D4-83B664F227FA}"/>
    <cellStyle name="40% - Accent6 4 2 2 2 3 2 2" xfId="22872" xr:uid="{8E58E29A-D519-4BC4-B31C-52ED9F29939B}"/>
    <cellStyle name="40% - Accent6 4 2 2 2 3 3" xfId="22873" xr:uid="{F9346C1B-60B9-4520-8E7E-54D74F3CDC8C}"/>
    <cellStyle name="40% - Accent6 4 2 2 2 4" xfId="22874" xr:uid="{7C6AE0A7-8A0F-4E5F-B4A1-A23B9C8385FA}"/>
    <cellStyle name="40% - Accent6 4 2 2 2 4 2" xfId="22875" xr:uid="{6524A89B-287B-46B6-965D-0C822B204CB4}"/>
    <cellStyle name="40% - Accent6 4 2 2 2 4 2 2" xfId="22876" xr:uid="{07E2BE75-6EB2-4F85-BB29-B0A3D3A75B53}"/>
    <cellStyle name="40% - Accent6 4 2 2 2 4 3" xfId="22877" xr:uid="{5D3397E9-F935-403E-A6B3-4C0B75AF82ED}"/>
    <cellStyle name="40% - Accent6 4 2 2 2 5" xfId="22878" xr:uid="{79FD4F3C-059E-4E1B-A652-D7AB56464394}"/>
    <cellStyle name="40% - Accent6 4 2 2 2 5 2" xfId="22879" xr:uid="{77C9F5FA-1969-4BF0-83A8-B909172B422B}"/>
    <cellStyle name="40% - Accent6 4 2 2 2 6" xfId="22880" xr:uid="{676F1665-EB05-4B86-B031-AA2CC3C0E37E}"/>
    <cellStyle name="40% - Accent6 4 2 2 3" xfId="22881" xr:uid="{30F287EB-6A0E-45DE-AFF4-96D5E6091793}"/>
    <cellStyle name="40% - Accent6 4 2 2 3 2" xfId="22882" xr:uid="{EA563765-39FB-4243-AD75-CBAACEC49D60}"/>
    <cellStyle name="40% - Accent6 4 2 2 3 2 2" xfId="22883" xr:uid="{9CA5D6F6-6157-4429-9055-60AAD9FEB9A8}"/>
    <cellStyle name="40% - Accent6 4 2 2 3 3" xfId="22884" xr:uid="{336B7D37-EF4D-4160-A964-41E49E5DF333}"/>
    <cellStyle name="40% - Accent6 4 2 2 4" xfId="22885" xr:uid="{2815C748-DE94-466A-AC8D-CB5E61A78500}"/>
    <cellStyle name="40% - Accent6 4 2 2 4 2" xfId="22886" xr:uid="{A59FF9D4-6C5A-4D3B-AA74-EC205A5AEDD3}"/>
    <cellStyle name="40% - Accent6 4 2 2 4 2 2" xfId="22887" xr:uid="{893E3BDE-D231-46BB-AAC7-0485F3192D90}"/>
    <cellStyle name="40% - Accent6 4 2 2 4 3" xfId="22888" xr:uid="{BC38B420-DD5B-4E20-A233-A98E7D238688}"/>
    <cellStyle name="40% - Accent6 4 2 2 5" xfId="22889" xr:uid="{234F8B91-21EB-472C-A6F0-5D6F576112D1}"/>
    <cellStyle name="40% - Accent6 4 2 2 5 2" xfId="22890" xr:uid="{268B5B7A-D3CA-4CE1-9138-6A04DB5177E8}"/>
    <cellStyle name="40% - Accent6 4 2 2 5 2 2" xfId="22891" xr:uid="{1697492A-8379-4EBD-8233-B20372B628C4}"/>
    <cellStyle name="40% - Accent6 4 2 2 5 3" xfId="22892" xr:uid="{50C22D32-D14C-4A30-93E3-F7E5AB4C8D17}"/>
    <cellStyle name="40% - Accent6 4 2 2 6" xfId="22893" xr:uid="{D03B41B7-E5C0-46BF-8B89-CBF8FADDCAC5}"/>
    <cellStyle name="40% - Accent6 4 2 2 6 2" xfId="22894" xr:uid="{1159EF2B-EEB7-4CC4-B2A7-99CA63BB89A2}"/>
    <cellStyle name="40% - Accent6 4 2 2 7" xfId="22895" xr:uid="{B9EF4668-4B4C-49FE-AF20-96BC25A811E2}"/>
    <cellStyle name="40% - Accent6 4 2 3" xfId="22896" xr:uid="{B281570E-47CC-45BC-9129-95F4EAF83D61}"/>
    <cellStyle name="40% - Accent6 4 2 3 2" xfId="22897" xr:uid="{C1571FD9-3969-4D45-8A72-156962AB1155}"/>
    <cellStyle name="40% - Accent6 4 2 3 2 2" xfId="22898" xr:uid="{C17C8FBD-2CBF-4CAD-B8B2-BC28E6A44C7A}"/>
    <cellStyle name="40% - Accent6 4 2 3 2 2 2" xfId="22899" xr:uid="{05FE60E1-2877-4AC4-AB93-693D65DBBC56}"/>
    <cellStyle name="40% - Accent6 4 2 3 2 3" xfId="22900" xr:uid="{91016760-AF6D-4DB9-AC15-3A6A5CF5D540}"/>
    <cellStyle name="40% - Accent6 4 2 3 3" xfId="22901" xr:uid="{B7F87F00-F7F6-47B9-AD92-26FDD4CEB434}"/>
    <cellStyle name="40% - Accent6 4 2 3 3 2" xfId="22902" xr:uid="{5843E4BA-2080-426E-A882-A62600D296FE}"/>
    <cellStyle name="40% - Accent6 4 2 3 3 2 2" xfId="22903" xr:uid="{43745F24-FE7B-4807-B4EC-F304D4E4457E}"/>
    <cellStyle name="40% - Accent6 4 2 3 3 3" xfId="22904" xr:uid="{F586EEB0-CC2A-495E-9A0E-8F58165B582A}"/>
    <cellStyle name="40% - Accent6 4 2 3 4" xfId="22905" xr:uid="{A1E95C4D-62D6-4133-BC37-D597BCB2FE4D}"/>
    <cellStyle name="40% - Accent6 4 2 3 4 2" xfId="22906" xr:uid="{08AFE209-0811-499D-9543-5FA1D1FB0077}"/>
    <cellStyle name="40% - Accent6 4 2 3 4 2 2" xfId="22907" xr:uid="{CF0774A8-8F48-473F-BC4F-BD09D7F0AD2B}"/>
    <cellStyle name="40% - Accent6 4 2 3 4 3" xfId="22908" xr:uid="{1405B137-5DD3-4D17-B47D-DA60855AC36C}"/>
    <cellStyle name="40% - Accent6 4 2 3 5" xfId="22909" xr:uid="{18FBE380-F2C8-4FCE-AE6B-9756CD7CE74D}"/>
    <cellStyle name="40% - Accent6 4 2 3 5 2" xfId="22910" xr:uid="{D344CF17-91BE-456D-A70F-A4AC8BDC038A}"/>
    <cellStyle name="40% - Accent6 4 2 3 6" xfId="22911" xr:uid="{A9D47A4D-B8BC-4B18-AE7F-5CC40F50DD8D}"/>
    <cellStyle name="40% - Accent6 4 2 4" xfId="22912" xr:uid="{7977E21F-1AE6-43FE-814F-12A1F21BC5D1}"/>
    <cellStyle name="40% - Accent6 4 2 4 2" xfId="22913" xr:uid="{2665EBB8-0F0D-474E-A541-4FDCDE8360F4}"/>
    <cellStyle name="40% - Accent6 4 2 4 2 2" xfId="22914" xr:uid="{FE3B19E1-0B26-4557-94B7-EA610F968531}"/>
    <cellStyle name="40% - Accent6 4 2 4 3" xfId="22915" xr:uid="{A58E8430-752D-4237-AB43-73E7414D3116}"/>
    <cellStyle name="40% - Accent6 4 2 5" xfId="22916" xr:uid="{938E93D1-77B0-448B-B1CD-0B66054E3E71}"/>
    <cellStyle name="40% - Accent6 4 2 5 2" xfId="22917" xr:uid="{43001194-DDC8-41DD-A336-2785FA8A6674}"/>
    <cellStyle name="40% - Accent6 4 2 5 2 2" xfId="22918" xr:uid="{E955A961-FD13-425C-8328-7F5331E9CAF2}"/>
    <cellStyle name="40% - Accent6 4 2 5 3" xfId="22919" xr:uid="{D8B9CA5F-3BCC-492D-8830-5DED00E9DB63}"/>
    <cellStyle name="40% - Accent6 4 2 6" xfId="22920" xr:uid="{F42C4AF6-B668-4A81-985B-3A86881ECA0F}"/>
    <cellStyle name="40% - Accent6 4 2 6 2" xfId="22921" xr:uid="{D6005D05-D31C-4D4F-9CEA-F268FC005CC6}"/>
    <cellStyle name="40% - Accent6 4 2 6 2 2" xfId="22922" xr:uid="{305CB0FF-2D63-4061-9C8A-D4C64CAAF204}"/>
    <cellStyle name="40% - Accent6 4 2 6 3" xfId="22923" xr:uid="{259804C3-A04B-408C-A2BA-D3C6B98FF957}"/>
    <cellStyle name="40% - Accent6 4 2 7" xfId="22924" xr:uid="{BE960EF2-1DFE-4A2E-AD3C-E0934B92AA4A}"/>
    <cellStyle name="40% - Accent6 4 2 7 2" xfId="22925" xr:uid="{4277C448-A525-484C-BC70-C2A79DB249CA}"/>
    <cellStyle name="40% - Accent6 4 2 8" xfId="22926" xr:uid="{EE6D8C0E-3284-4A0E-914F-C9848BA7EB3D}"/>
    <cellStyle name="40% - Accent6 4 3" xfId="22927" xr:uid="{0C543708-A145-44F2-8DC4-FD1CDC8A7BBD}"/>
    <cellStyle name="40% - Accent6 4 3 2" xfId="22928" xr:uid="{E61596CB-A1AB-494B-BA89-1DC472A6F975}"/>
    <cellStyle name="40% - Accent6 4 3 2 2" xfId="22929" xr:uid="{5F474EAE-F6B3-48EE-B56C-E1E4E93ADA16}"/>
    <cellStyle name="40% - Accent6 4 3 2 2 2" xfId="22930" xr:uid="{2291D72B-DE61-4959-B4D5-DD3B88581AEC}"/>
    <cellStyle name="40% - Accent6 4 3 2 2 2 2" xfId="22931" xr:uid="{353D5C75-705C-46A0-8FD7-1DADB5982127}"/>
    <cellStyle name="40% - Accent6 4 3 2 2 2 2 2" xfId="22932" xr:uid="{22648EBD-4346-46B6-A6B9-1D01EF48322E}"/>
    <cellStyle name="40% - Accent6 4 3 2 2 2 3" xfId="22933" xr:uid="{3A4233DE-B117-4066-8B37-7D3290D44B14}"/>
    <cellStyle name="40% - Accent6 4 3 2 2 3" xfId="22934" xr:uid="{0945B6F8-4C86-4080-AD59-2D61B9D60E77}"/>
    <cellStyle name="40% - Accent6 4 3 2 2 3 2" xfId="22935" xr:uid="{6EA6D6ED-D577-4F4E-97E9-030E6A11E5B7}"/>
    <cellStyle name="40% - Accent6 4 3 2 2 3 2 2" xfId="22936" xr:uid="{4518AAE3-9611-46EE-896E-F68037A1F26C}"/>
    <cellStyle name="40% - Accent6 4 3 2 2 3 3" xfId="22937" xr:uid="{7A5FC96F-586E-42BC-8CCE-93B94DBB7AD1}"/>
    <cellStyle name="40% - Accent6 4 3 2 2 4" xfId="22938" xr:uid="{B1CD4B44-BB5A-4BF7-A630-4C4D8695DC83}"/>
    <cellStyle name="40% - Accent6 4 3 2 2 4 2" xfId="22939" xr:uid="{F9B491EA-4D71-4794-8134-E7A5441894AA}"/>
    <cellStyle name="40% - Accent6 4 3 2 2 4 2 2" xfId="22940" xr:uid="{96712960-344D-4BD0-874B-7BA978A60273}"/>
    <cellStyle name="40% - Accent6 4 3 2 2 4 3" xfId="22941" xr:uid="{760DCCAF-AC1D-406C-9937-08C440282786}"/>
    <cellStyle name="40% - Accent6 4 3 2 2 5" xfId="22942" xr:uid="{8509DC05-4FBC-4D9E-A94C-24404F3D2659}"/>
    <cellStyle name="40% - Accent6 4 3 2 2 5 2" xfId="22943" xr:uid="{56CFE343-0C0E-40B8-8073-004EBAD12C9E}"/>
    <cellStyle name="40% - Accent6 4 3 2 2 6" xfId="22944" xr:uid="{4F7BD8D0-08B4-453C-927F-B437D2EE04E1}"/>
    <cellStyle name="40% - Accent6 4 3 2 3" xfId="22945" xr:uid="{591B4C4B-7980-413E-AC1A-9A1BBAA5D8FD}"/>
    <cellStyle name="40% - Accent6 4 3 2 3 2" xfId="22946" xr:uid="{770BE0FB-3867-4FC3-B8E0-4A469A97D346}"/>
    <cellStyle name="40% - Accent6 4 3 2 3 2 2" xfId="22947" xr:uid="{C244E8A0-252F-452C-BB24-A278073AD4CC}"/>
    <cellStyle name="40% - Accent6 4 3 2 3 3" xfId="22948" xr:uid="{26ADD6E1-DE14-45D5-879D-85B65C2E8091}"/>
    <cellStyle name="40% - Accent6 4 3 2 4" xfId="22949" xr:uid="{668E7D95-8475-4733-AF24-6653F6DDC7E1}"/>
    <cellStyle name="40% - Accent6 4 3 2 4 2" xfId="22950" xr:uid="{C32B6DEF-6AC9-4891-8886-9844D8EF3C1F}"/>
    <cellStyle name="40% - Accent6 4 3 2 4 2 2" xfId="22951" xr:uid="{97B1F956-3275-47C1-B5B6-647B52BB8D0B}"/>
    <cellStyle name="40% - Accent6 4 3 2 4 3" xfId="22952" xr:uid="{D92ECD8E-621D-45DA-B75B-1C261512A578}"/>
    <cellStyle name="40% - Accent6 4 3 2 5" xfId="22953" xr:uid="{E42E0BD7-063A-4583-9758-ADC34F3871B2}"/>
    <cellStyle name="40% - Accent6 4 3 2 5 2" xfId="22954" xr:uid="{2202F617-DD9A-4B9C-A3A5-5C43EF8EC895}"/>
    <cellStyle name="40% - Accent6 4 3 2 5 2 2" xfId="22955" xr:uid="{06D2DDA3-3A34-4CF5-A004-46B80DC83ED9}"/>
    <cellStyle name="40% - Accent6 4 3 2 5 3" xfId="22956" xr:uid="{C86DC50D-7B44-4459-9B67-A2F9BEC50343}"/>
    <cellStyle name="40% - Accent6 4 3 2 6" xfId="22957" xr:uid="{89526B9C-7619-472F-982E-5383582EAAB1}"/>
    <cellStyle name="40% - Accent6 4 3 2 6 2" xfId="22958" xr:uid="{894A9335-C381-4E32-81AF-54445CDACED7}"/>
    <cellStyle name="40% - Accent6 4 3 2 7" xfId="22959" xr:uid="{54F65F24-0C00-4C48-91F4-0621A83C5D9C}"/>
    <cellStyle name="40% - Accent6 4 3 3" xfId="22960" xr:uid="{D2031F10-813B-439C-85C0-5ADEEAA1EDAA}"/>
    <cellStyle name="40% - Accent6 4 3 3 2" xfId="22961" xr:uid="{36123EEC-8681-4583-9B5C-1D95EE399D9C}"/>
    <cellStyle name="40% - Accent6 4 3 3 2 2" xfId="22962" xr:uid="{7F68CB3D-48B6-4D6C-8468-5C6C9BB44AAF}"/>
    <cellStyle name="40% - Accent6 4 3 3 2 2 2" xfId="22963" xr:uid="{1F07B754-34E7-4A38-BAD9-E239FA48D290}"/>
    <cellStyle name="40% - Accent6 4 3 3 2 3" xfId="22964" xr:uid="{78E5224C-05A8-47C6-B33D-6AE0DC8D0D70}"/>
    <cellStyle name="40% - Accent6 4 3 3 3" xfId="22965" xr:uid="{FE35A89B-1149-4020-A0C5-71A30021F5CF}"/>
    <cellStyle name="40% - Accent6 4 3 3 3 2" xfId="22966" xr:uid="{0892E820-4E26-4ECC-86F0-677DF882F1E2}"/>
    <cellStyle name="40% - Accent6 4 3 3 3 2 2" xfId="22967" xr:uid="{47070618-5E51-442C-B7BD-7260E8173B43}"/>
    <cellStyle name="40% - Accent6 4 3 3 3 3" xfId="22968" xr:uid="{7CCEFFCB-D262-42DC-9EE7-89F6945E7DCE}"/>
    <cellStyle name="40% - Accent6 4 3 3 4" xfId="22969" xr:uid="{9EC14F9A-C647-4024-A090-1C0CB3DA8C91}"/>
    <cellStyle name="40% - Accent6 4 3 3 4 2" xfId="22970" xr:uid="{883205B3-3B0B-4F06-A41D-001A53D9E99E}"/>
    <cellStyle name="40% - Accent6 4 3 3 4 2 2" xfId="22971" xr:uid="{C328DDA4-9CD7-468E-A146-CEA334A6C44A}"/>
    <cellStyle name="40% - Accent6 4 3 3 4 3" xfId="22972" xr:uid="{B23FCE12-6118-4C80-AD61-E4A29C3AFD43}"/>
    <cellStyle name="40% - Accent6 4 3 3 5" xfId="22973" xr:uid="{861F0CD7-26C5-4338-8B7F-18374C869C42}"/>
    <cellStyle name="40% - Accent6 4 3 3 5 2" xfId="22974" xr:uid="{E1542602-1E57-4733-9005-EE2F9ADA7096}"/>
    <cellStyle name="40% - Accent6 4 3 3 6" xfId="22975" xr:uid="{AE389B79-293D-46F3-97C9-CD865705A41C}"/>
    <cellStyle name="40% - Accent6 4 3 4" xfId="22976" xr:uid="{4F2564D5-69D1-4053-923F-A59983A6BAE0}"/>
    <cellStyle name="40% - Accent6 4 3 4 2" xfId="22977" xr:uid="{E1F51B84-CDE7-4DFE-8D59-75B58A75075E}"/>
    <cellStyle name="40% - Accent6 4 3 4 2 2" xfId="22978" xr:uid="{BABDD066-5854-4054-BCA3-A5833E003F1D}"/>
    <cellStyle name="40% - Accent6 4 3 4 3" xfId="22979" xr:uid="{599ED365-72D7-4475-883B-8178AB09CD5E}"/>
    <cellStyle name="40% - Accent6 4 3 5" xfId="22980" xr:uid="{DCAE43D9-6E7D-4BB6-BC2D-8854D3C83396}"/>
    <cellStyle name="40% - Accent6 4 3 5 2" xfId="22981" xr:uid="{0710C87C-EDFE-4FEE-B1A6-AA179A2A1AF6}"/>
    <cellStyle name="40% - Accent6 4 3 5 2 2" xfId="22982" xr:uid="{C0D75A22-071B-47B7-B0A5-8E239450238F}"/>
    <cellStyle name="40% - Accent6 4 3 5 3" xfId="22983" xr:uid="{E569A8D0-AE0C-4AD4-941D-297B04CDE34E}"/>
    <cellStyle name="40% - Accent6 4 3 6" xfId="22984" xr:uid="{5D6AAEC7-1C88-47F1-BB1A-3C7B3A85515A}"/>
    <cellStyle name="40% - Accent6 4 3 6 2" xfId="22985" xr:uid="{75573F1C-4B0B-410E-878B-E7ECA7BFF05B}"/>
    <cellStyle name="40% - Accent6 4 3 6 2 2" xfId="22986" xr:uid="{FDE67EEC-3715-4D47-A01C-BB5FB31E0073}"/>
    <cellStyle name="40% - Accent6 4 3 6 3" xfId="22987" xr:uid="{EA6180BF-FA35-40DC-8328-A453CF45FABF}"/>
    <cellStyle name="40% - Accent6 4 3 7" xfId="22988" xr:uid="{72301B8C-8D99-4851-A29B-CD6B7D865064}"/>
    <cellStyle name="40% - Accent6 4 3 7 2" xfId="22989" xr:uid="{B990DD6D-0EEF-40F9-9168-97D84C83B900}"/>
    <cellStyle name="40% - Accent6 4 3 8" xfId="22990" xr:uid="{A303E74D-A8D6-4C6A-B8D1-8089E69F87AC}"/>
    <cellStyle name="40% - Accent6 4 4" xfId="22991" xr:uid="{30468A2F-9FC6-47DC-9F03-AD03EB41B85B}"/>
    <cellStyle name="40% - Accent6 4 4 2" xfId="22992" xr:uid="{F95388B6-1816-442A-8159-9DB8A7362B67}"/>
    <cellStyle name="40% - Accent6 4 4 2 2" xfId="22993" xr:uid="{A7B1895E-C776-44CE-BFCC-16A6DEA303B1}"/>
    <cellStyle name="40% - Accent6 4 4 2 2 2" xfId="22994" xr:uid="{67539B9E-91E7-42D3-8EBA-D95790CA6BD7}"/>
    <cellStyle name="40% - Accent6 4 4 2 2 2 2" xfId="22995" xr:uid="{4820F2F8-376A-4133-8576-6FB5372D948B}"/>
    <cellStyle name="40% - Accent6 4 4 2 2 3" xfId="22996" xr:uid="{BB955824-2CF3-4A9F-A8B7-D8BD7DBE2767}"/>
    <cellStyle name="40% - Accent6 4 4 2 3" xfId="22997" xr:uid="{CEF7E613-1E7A-407E-AC8F-62881255EDA4}"/>
    <cellStyle name="40% - Accent6 4 4 2 3 2" xfId="22998" xr:uid="{C8418196-24E5-452B-9E44-79DF675C55A2}"/>
    <cellStyle name="40% - Accent6 4 4 2 3 2 2" xfId="22999" xr:uid="{DB4201F3-7ED3-4B04-9340-D736D9463337}"/>
    <cellStyle name="40% - Accent6 4 4 2 3 3" xfId="23000" xr:uid="{76C8B0DF-776C-4990-B477-3D55468E4650}"/>
    <cellStyle name="40% - Accent6 4 4 2 4" xfId="23001" xr:uid="{0BE51556-FB08-4818-B951-231102C7B17E}"/>
    <cellStyle name="40% - Accent6 4 4 2 4 2" xfId="23002" xr:uid="{8F2E4462-49F5-44F1-9BED-052EFD2E5DD1}"/>
    <cellStyle name="40% - Accent6 4 4 2 4 2 2" xfId="23003" xr:uid="{740346C3-F7AE-4444-93A8-70EAC09D36E7}"/>
    <cellStyle name="40% - Accent6 4 4 2 4 3" xfId="23004" xr:uid="{4F5CC6D5-8E9C-4697-BD62-611C16DF4081}"/>
    <cellStyle name="40% - Accent6 4 4 2 5" xfId="23005" xr:uid="{0EC38FF3-0A04-4D1A-9AF4-C46DAC13B5F4}"/>
    <cellStyle name="40% - Accent6 4 4 2 5 2" xfId="23006" xr:uid="{E1308F79-4ED3-41BA-A462-87EBC0F204F2}"/>
    <cellStyle name="40% - Accent6 4 4 2 6" xfId="23007" xr:uid="{BD1587CE-2478-403F-BD4B-67EF5243D42E}"/>
    <cellStyle name="40% - Accent6 4 4 3" xfId="23008" xr:uid="{77549F94-BA32-4569-B96A-8BABB7FFCFE4}"/>
    <cellStyle name="40% - Accent6 4 4 3 2" xfId="23009" xr:uid="{4EFB6F08-7C97-4104-8B06-60925CA80A38}"/>
    <cellStyle name="40% - Accent6 4 4 3 2 2" xfId="23010" xr:uid="{E37A5156-02B6-4EC4-96B8-B955C7784ABC}"/>
    <cellStyle name="40% - Accent6 4 4 3 3" xfId="23011" xr:uid="{F0239E17-52D3-4219-8785-24EF6CDB6FB9}"/>
    <cellStyle name="40% - Accent6 4 4 4" xfId="23012" xr:uid="{A96130BC-F9F3-416B-8902-FF5ABAB07062}"/>
    <cellStyle name="40% - Accent6 4 4 4 2" xfId="23013" xr:uid="{FB6FF98F-BCD4-4F35-92D8-22C94C7B7A86}"/>
    <cellStyle name="40% - Accent6 4 4 4 2 2" xfId="23014" xr:uid="{E7ED5FEA-BD16-488D-AEFF-D36C3D93716F}"/>
    <cellStyle name="40% - Accent6 4 4 4 3" xfId="23015" xr:uid="{940FDB24-6C89-4756-BB74-413414B9A655}"/>
    <cellStyle name="40% - Accent6 4 4 5" xfId="23016" xr:uid="{57BAF304-5DA3-4D2E-9713-325D3DA32065}"/>
    <cellStyle name="40% - Accent6 4 4 5 2" xfId="23017" xr:uid="{8AC2765C-27CB-41E6-8911-C1DF0D07871C}"/>
    <cellStyle name="40% - Accent6 4 4 5 2 2" xfId="23018" xr:uid="{200FFCD2-482E-46A4-BE5D-8F4664C06861}"/>
    <cellStyle name="40% - Accent6 4 4 5 3" xfId="23019" xr:uid="{8903179B-07FA-4996-9C78-66D1255E92F0}"/>
    <cellStyle name="40% - Accent6 4 4 6" xfId="23020" xr:uid="{82BFF0FA-B8F9-4466-90CC-185A7B1E8FBF}"/>
    <cellStyle name="40% - Accent6 4 4 6 2" xfId="23021" xr:uid="{0E199A82-363F-4C81-8D6B-85EEE12074D6}"/>
    <cellStyle name="40% - Accent6 4 4 7" xfId="23022" xr:uid="{F61465A2-EDA0-491D-A283-DF430AFD01AD}"/>
    <cellStyle name="40% - Accent6 4 5" xfId="23023" xr:uid="{40E773A1-A6F9-497B-8DA8-198EA7F9641B}"/>
    <cellStyle name="40% - Accent6 4 5 2" xfId="23024" xr:uid="{25157C36-E9B8-4836-8DA2-C5726A1FC287}"/>
    <cellStyle name="40% - Accent6 4 5 2 2" xfId="23025" xr:uid="{EA867786-3F9D-411D-A985-D22B6E0FC72D}"/>
    <cellStyle name="40% - Accent6 4 5 2 2 2" xfId="23026" xr:uid="{7E496B08-FB20-48AD-A3BB-2AF228EAC073}"/>
    <cellStyle name="40% - Accent6 4 5 2 2 2 2" xfId="23027" xr:uid="{B2072378-45DC-4F47-9FD6-833EA7AF0D34}"/>
    <cellStyle name="40% - Accent6 4 5 2 2 3" xfId="23028" xr:uid="{E9586A72-8EC5-47D8-96D0-7AA2C6AE41AC}"/>
    <cellStyle name="40% - Accent6 4 5 2 3" xfId="23029" xr:uid="{3C6E2E39-E484-4FBC-93F3-400B82A8B47E}"/>
    <cellStyle name="40% - Accent6 4 5 2 3 2" xfId="23030" xr:uid="{78BEE51D-3032-466E-B33F-BFC012B92154}"/>
    <cellStyle name="40% - Accent6 4 5 2 3 2 2" xfId="23031" xr:uid="{E200F8AE-760E-4FAE-A075-68608A2CD73E}"/>
    <cellStyle name="40% - Accent6 4 5 2 3 3" xfId="23032" xr:uid="{0867DCBD-BCB7-49D9-B293-3765E077E113}"/>
    <cellStyle name="40% - Accent6 4 5 2 4" xfId="23033" xr:uid="{999611A8-B58F-4E8C-A0C0-25762760A898}"/>
    <cellStyle name="40% - Accent6 4 5 2 4 2" xfId="23034" xr:uid="{5DE76FF6-96F1-4036-8F75-4B0FD6A9DB78}"/>
    <cellStyle name="40% - Accent6 4 5 2 4 2 2" xfId="23035" xr:uid="{9E75DC78-57F8-40FD-92C2-A250CFB25D22}"/>
    <cellStyle name="40% - Accent6 4 5 2 4 3" xfId="23036" xr:uid="{8D982CEE-F740-43D7-A67B-E16DDB271087}"/>
    <cellStyle name="40% - Accent6 4 5 2 5" xfId="23037" xr:uid="{DD558151-4E36-4646-B3C3-A90EAFF1AF79}"/>
    <cellStyle name="40% - Accent6 4 5 2 5 2" xfId="23038" xr:uid="{A43BF6E3-A332-438B-B4C6-75032EFE004A}"/>
    <cellStyle name="40% - Accent6 4 5 2 6" xfId="23039" xr:uid="{39E61AF6-ADD1-4369-B880-273ECD337551}"/>
    <cellStyle name="40% - Accent6 4 5 3" xfId="23040" xr:uid="{2FC3AB7C-D1FE-422A-A5A9-1DEF29505370}"/>
    <cellStyle name="40% - Accent6 4 5 3 2" xfId="23041" xr:uid="{36EEAE8D-87B7-44AC-BC91-7B39AF189D3E}"/>
    <cellStyle name="40% - Accent6 4 5 3 2 2" xfId="23042" xr:uid="{B583263D-7B09-4BF6-B8F2-D62318222CF2}"/>
    <cellStyle name="40% - Accent6 4 5 3 3" xfId="23043" xr:uid="{2285EBED-4047-46C1-893D-5338E5BBB36F}"/>
    <cellStyle name="40% - Accent6 4 5 4" xfId="23044" xr:uid="{CC210369-9D3D-4C53-AA36-E1414B19595D}"/>
    <cellStyle name="40% - Accent6 4 5 4 2" xfId="23045" xr:uid="{C0DC445F-1201-4C2F-AB6E-D7769E4402E2}"/>
    <cellStyle name="40% - Accent6 4 5 4 2 2" xfId="23046" xr:uid="{8D253FCD-9C7A-4B99-AEC0-D042ABAA729E}"/>
    <cellStyle name="40% - Accent6 4 5 4 3" xfId="23047" xr:uid="{10BFEB6C-102A-4583-84D5-13F81CDF7F24}"/>
    <cellStyle name="40% - Accent6 4 5 5" xfId="23048" xr:uid="{7AF7A52B-E95D-4C32-8AD6-6BBD09D5E62C}"/>
    <cellStyle name="40% - Accent6 4 5 5 2" xfId="23049" xr:uid="{12DA8731-89CF-4F88-9623-D53F3B9623E4}"/>
    <cellStyle name="40% - Accent6 4 5 5 2 2" xfId="23050" xr:uid="{692ABA46-E683-4EB2-814B-113C79034EC5}"/>
    <cellStyle name="40% - Accent6 4 5 5 3" xfId="23051" xr:uid="{F593A4CF-92A6-49A0-A022-10D81973FC16}"/>
    <cellStyle name="40% - Accent6 4 5 6" xfId="23052" xr:uid="{3163534E-EE90-4203-8EB7-C771C4EBF444}"/>
    <cellStyle name="40% - Accent6 4 5 6 2" xfId="23053" xr:uid="{8FF2B3D0-7106-46B7-BEA8-145E09990466}"/>
    <cellStyle name="40% - Accent6 4 5 7" xfId="23054" xr:uid="{5D45E206-2705-467D-9BD3-40AE024F7759}"/>
    <cellStyle name="40% - Accent6 4 6" xfId="23055" xr:uid="{1BA4C011-75A6-4446-8DBB-6696E6204698}"/>
    <cellStyle name="40% - Accent6 4 6 2" xfId="23056" xr:uid="{FABE8DA7-A5D2-43DD-99B9-2AEB36AB85AA}"/>
    <cellStyle name="40% - Accent6 4 6 2 2" xfId="23057" xr:uid="{48478A47-3EDB-42E6-B82C-13EAFC493C6A}"/>
    <cellStyle name="40% - Accent6 4 6 2 2 2" xfId="23058" xr:uid="{B531602D-C94C-41DD-88F5-B65DA75371EB}"/>
    <cellStyle name="40% - Accent6 4 6 2 3" xfId="23059" xr:uid="{C83A82A9-6533-42AC-B87B-1D8BCC64ED9F}"/>
    <cellStyle name="40% - Accent6 4 6 3" xfId="23060" xr:uid="{9C31A646-88F0-436D-9C23-A126B05B85CB}"/>
    <cellStyle name="40% - Accent6 4 6 3 2" xfId="23061" xr:uid="{7AE7CB95-E335-4550-B8CD-57A564216F67}"/>
    <cellStyle name="40% - Accent6 4 6 3 2 2" xfId="23062" xr:uid="{96DA058E-0521-4218-869E-63BC84DA9C6F}"/>
    <cellStyle name="40% - Accent6 4 6 3 3" xfId="23063" xr:uid="{4A71086B-F349-43CF-84A3-DCA719BF55E0}"/>
    <cellStyle name="40% - Accent6 4 6 4" xfId="23064" xr:uid="{3DDA58D0-06B4-4933-8E70-11EB6E0440F1}"/>
    <cellStyle name="40% - Accent6 4 6 4 2" xfId="23065" xr:uid="{4A099870-65D6-4EBF-8CC6-CD389D5A121C}"/>
    <cellStyle name="40% - Accent6 4 6 4 2 2" xfId="23066" xr:uid="{B7AAC739-1976-47F7-9A83-49BE291769F0}"/>
    <cellStyle name="40% - Accent6 4 6 4 3" xfId="23067" xr:uid="{92B77717-2F54-4EC3-ADAA-B124B1D5F9A6}"/>
    <cellStyle name="40% - Accent6 4 6 5" xfId="23068" xr:uid="{57CD8111-94E2-4663-BF9A-9B404B1267C6}"/>
    <cellStyle name="40% - Accent6 4 6 5 2" xfId="23069" xr:uid="{D4F722AA-5783-4FE2-9A5B-73FA946E950A}"/>
    <cellStyle name="40% - Accent6 4 6 6" xfId="23070" xr:uid="{857FC022-048C-4EFF-80FC-8A105AC04501}"/>
    <cellStyle name="40% - Accent6 4 7" xfId="23071" xr:uid="{270D20C9-EEFD-402C-9A6E-FF8EB81DE650}"/>
    <cellStyle name="40% - Accent6 4 7 2" xfId="23072" xr:uid="{B33B263D-9429-43E1-8F9D-78F3F6D9282A}"/>
    <cellStyle name="40% - Accent6 4 7 2 2" xfId="23073" xr:uid="{6A0BB483-8344-4CD4-A6D4-73329EF2613A}"/>
    <cellStyle name="40% - Accent6 4 7 2 2 2" xfId="23074" xr:uid="{4C2953ED-A617-40B3-AEE5-3FDD2C35361A}"/>
    <cellStyle name="40% - Accent6 4 7 2 3" xfId="23075" xr:uid="{8D2859A2-6DB1-469A-9CE3-37D92B75FF73}"/>
    <cellStyle name="40% - Accent6 4 7 3" xfId="23076" xr:uid="{440C065D-7883-4F2D-ABAE-0A7F4722F942}"/>
    <cellStyle name="40% - Accent6 4 7 3 2" xfId="23077" xr:uid="{32725A23-AFD9-4A10-B54E-152677548532}"/>
    <cellStyle name="40% - Accent6 4 7 3 2 2" xfId="23078" xr:uid="{B5D6D389-90A0-402C-8F88-9E245C5A8792}"/>
    <cellStyle name="40% - Accent6 4 7 3 3" xfId="23079" xr:uid="{51D87895-6C99-4CD6-AC81-EC550DCCFF55}"/>
    <cellStyle name="40% - Accent6 4 7 4" xfId="23080" xr:uid="{30A9C239-7328-459E-B432-DB0E3FF219C8}"/>
    <cellStyle name="40% - Accent6 4 7 4 2" xfId="23081" xr:uid="{44010AD1-8CD6-430A-AB72-E0C68FC1022B}"/>
    <cellStyle name="40% - Accent6 4 7 4 2 2" xfId="23082" xr:uid="{4552A619-ECB9-4E29-ACA5-773BF5DA112C}"/>
    <cellStyle name="40% - Accent6 4 7 4 3" xfId="23083" xr:uid="{86011789-6E75-4BAC-8584-FA5570EE449E}"/>
    <cellStyle name="40% - Accent6 4 7 5" xfId="23084" xr:uid="{742067C0-65E9-4E03-9BA2-58EEF0C58426}"/>
    <cellStyle name="40% - Accent6 4 7 5 2" xfId="23085" xr:uid="{DE9696E0-F649-44BB-87A3-4C9611536B8F}"/>
    <cellStyle name="40% - Accent6 4 7 6" xfId="23086" xr:uid="{4F02941F-7A31-42AC-844F-4B26FC406442}"/>
    <cellStyle name="40% - Accent6 4 8" xfId="23087" xr:uid="{E40D8798-9A6B-4D48-A160-6EA45B167E59}"/>
    <cellStyle name="40% - Accent6 4 8 2" xfId="23088" xr:uid="{2D3951ED-05DE-4F33-9C46-0B2E6001D883}"/>
    <cellStyle name="40% - Accent6 4 8 2 2" xfId="23089" xr:uid="{37320754-FF37-4363-88B7-681A8BD79DDA}"/>
    <cellStyle name="40% - Accent6 4 8 2 2 2" xfId="23090" xr:uid="{93B18371-048F-40B7-86C5-C889533D6735}"/>
    <cellStyle name="40% - Accent6 4 8 2 3" xfId="23091" xr:uid="{36722505-BEAC-4B8E-AF62-E0EA190C8DC9}"/>
    <cellStyle name="40% - Accent6 4 8 3" xfId="23092" xr:uid="{A4275E7A-5CC0-4ECB-949B-F524CBF403C7}"/>
    <cellStyle name="40% - Accent6 4 8 3 2" xfId="23093" xr:uid="{12C0D500-DCC1-4492-A4E5-540AAE185FE2}"/>
    <cellStyle name="40% - Accent6 4 8 3 2 2" xfId="23094" xr:uid="{F8D0F76F-BE54-4339-A518-ABC0768DBB5E}"/>
    <cellStyle name="40% - Accent6 4 8 3 3" xfId="23095" xr:uid="{C3DA7EB4-3AD0-450C-BFC0-A7A3475A26F2}"/>
    <cellStyle name="40% - Accent6 4 8 4" xfId="23096" xr:uid="{157CD3BC-A7E4-4D2D-A509-028190CC34D5}"/>
    <cellStyle name="40% - Accent6 4 8 4 2" xfId="23097" xr:uid="{B8A2747E-62D1-4522-BEC5-9500D6D93E6C}"/>
    <cellStyle name="40% - Accent6 4 8 4 2 2" xfId="23098" xr:uid="{6B7851F8-AA22-42DB-8C2C-499770E1BB20}"/>
    <cellStyle name="40% - Accent6 4 8 4 3" xfId="23099" xr:uid="{4D6F38E2-0F50-4700-938C-9292AA652ACD}"/>
    <cellStyle name="40% - Accent6 4 8 5" xfId="23100" xr:uid="{5C8C5745-B530-4978-9CF5-19A6C23E883F}"/>
    <cellStyle name="40% - Accent6 4 8 5 2" xfId="23101" xr:uid="{A66297B7-1F2A-48D9-A716-44D52CAE916D}"/>
    <cellStyle name="40% - Accent6 4 8 6" xfId="23102" xr:uid="{FF89371B-FD61-4C09-813F-5449993C9E16}"/>
    <cellStyle name="40% - Accent6 4 9" xfId="23103" xr:uid="{D2BE2C30-73B8-4E33-8AF2-80ACC3766967}"/>
    <cellStyle name="40% - Accent6 4 9 2" xfId="23104" xr:uid="{93770B32-3587-4EC3-9410-373DF27ED4FA}"/>
    <cellStyle name="40% - Accent6 4 9 2 2" xfId="23105" xr:uid="{5570624D-4F26-443A-8AA3-4AC70B3677D0}"/>
    <cellStyle name="40% - Accent6 4 9 2 2 2" xfId="23106" xr:uid="{81E71348-9F67-4DF8-8B4B-C6FB52338540}"/>
    <cellStyle name="40% - Accent6 4 9 2 3" xfId="23107" xr:uid="{0D93699A-0F96-48B6-BDAC-E1C91D07F73A}"/>
    <cellStyle name="40% - Accent6 4 9 3" xfId="23108" xr:uid="{3B345786-1EAA-4BFD-AF82-9163C2505A17}"/>
    <cellStyle name="40% - Accent6 4 9 3 2" xfId="23109" xr:uid="{E0C4EB7F-DD7A-42CE-9990-8200E6908FE9}"/>
    <cellStyle name="40% - Accent6 4 9 3 2 2" xfId="23110" xr:uid="{F61BC0B7-D024-40C1-9919-EE05E03A046E}"/>
    <cellStyle name="40% - Accent6 4 9 3 3" xfId="23111" xr:uid="{281ECCA9-864A-477E-8609-25CF6EB0C8E8}"/>
    <cellStyle name="40% - Accent6 4 9 4" xfId="23112" xr:uid="{CA7CBFF8-2F72-49D0-B50A-EF0BC272193A}"/>
    <cellStyle name="40% - Accent6 4 9 4 2" xfId="23113" xr:uid="{DD283134-1C80-441F-BC08-48D861AF8CE4}"/>
    <cellStyle name="40% - Accent6 4 9 4 2 2" xfId="23114" xr:uid="{9EAF16E2-0E8F-4807-AB1D-174C1985E4BF}"/>
    <cellStyle name="40% - Accent6 4 9 4 3" xfId="23115" xr:uid="{C4ED2E0A-70DE-4877-9BC0-8DD390945B99}"/>
    <cellStyle name="40% - Accent6 4 9 5" xfId="23116" xr:uid="{3F388921-9A43-4046-B7F1-109A1D9AFD7E}"/>
    <cellStyle name="40% - Accent6 4 9 5 2" xfId="23117" xr:uid="{FE25AD8F-55B8-41C9-BFD4-070E9BEF239A}"/>
    <cellStyle name="40% - Accent6 4 9 6" xfId="23118" xr:uid="{AF626D3A-47DB-44F3-A4D6-363E4ED8D9DB}"/>
    <cellStyle name="40% - Accent6 5" xfId="23119" xr:uid="{03687CE3-5282-4669-8292-B75486CD6D4A}"/>
    <cellStyle name="40% - Accent6 5 10" xfId="23120" xr:uid="{4B729C14-DF05-4F3F-B4C0-491F5D284355}"/>
    <cellStyle name="40% - Accent6 5 10 2" xfId="23121" xr:uid="{6A89E451-8DC7-4D04-A8DD-245B7FC147A6}"/>
    <cellStyle name="40% - Accent6 5 10 2 2" xfId="23122" xr:uid="{A46B4604-9A0D-4A36-893D-191684DD1A19}"/>
    <cellStyle name="40% - Accent6 5 10 2 2 2" xfId="23123" xr:uid="{E7B37CAD-7C49-487C-97F6-546F7B1E528E}"/>
    <cellStyle name="40% - Accent6 5 10 2 3" xfId="23124" xr:uid="{A73F0E50-A820-4EA5-A366-DB1CAE05F3C3}"/>
    <cellStyle name="40% - Accent6 5 10 3" xfId="23125" xr:uid="{15A824C4-1BA9-4763-85CE-D4FB6069BDD5}"/>
    <cellStyle name="40% - Accent6 5 10 3 2" xfId="23126" xr:uid="{0EAE7B7B-A1ED-4DBC-B842-B1183F5A99B9}"/>
    <cellStyle name="40% - Accent6 5 10 3 2 2" xfId="23127" xr:uid="{42AA058B-8889-4B5C-8748-29AE738A8D15}"/>
    <cellStyle name="40% - Accent6 5 10 3 3" xfId="23128" xr:uid="{14F61819-334A-4300-B2D8-9C3EF66B2A71}"/>
    <cellStyle name="40% - Accent6 5 10 4" xfId="23129" xr:uid="{A6D3DFA9-E1DB-4117-A9A8-B1346706E1BC}"/>
    <cellStyle name="40% - Accent6 5 10 4 2" xfId="23130" xr:uid="{89B6EE9E-E2E3-4508-BC88-1D60816D8C81}"/>
    <cellStyle name="40% - Accent6 5 10 4 2 2" xfId="23131" xr:uid="{F71B7F76-BDB2-435B-9AD8-70380E4E3B1A}"/>
    <cellStyle name="40% - Accent6 5 10 4 3" xfId="23132" xr:uid="{6E35FAD3-648A-45C5-8C17-9CA1CE7C9878}"/>
    <cellStyle name="40% - Accent6 5 10 5" xfId="23133" xr:uid="{C333A0C7-6CB6-4FDE-A391-31814E5CC315}"/>
    <cellStyle name="40% - Accent6 5 10 5 2" xfId="23134" xr:uid="{CF236386-A7CA-4650-85A9-BB7922229652}"/>
    <cellStyle name="40% - Accent6 5 10 6" xfId="23135" xr:uid="{EE0AA956-7F07-4D3D-A79A-3C88A15B24E4}"/>
    <cellStyle name="40% - Accent6 5 11" xfId="23136" xr:uid="{A9310D3C-4FCF-47AF-890E-DEB7D34DF651}"/>
    <cellStyle name="40% - Accent6 5 11 2" xfId="23137" xr:uid="{C6797504-6CBA-4482-A80F-87205F767EF2}"/>
    <cellStyle name="40% - Accent6 5 11 2 2" xfId="23138" xr:uid="{F327A30A-9F8C-4585-9E10-FB6F367C58D0}"/>
    <cellStyle name="40% - Accent6 5 11 3" xfId="23139" xr:uid="{9FF2B834-8C66-464A-8B45-CBCC9F3330B6}"/>
    <cellStyle name="40% - Accent6 5 12" xfId="23140" xr:uid="{4A6FF72C-2BCA-4D96-A545-1D4B8736836E}"/>
    <cellStyle name="40% - Accent6 5 12 2" xfId="23141" xr:uid="{BA510E4F-AB08-4B72-9DE3-38B93399270E}"/>
    <cellStyle name="40% - Accent6 5 12 2 2" xfId="23142" xr:uid="{3B0D65C5-3973-4C1C-B313-621EF815DDF4}"/>
    <cellStyle name="40% - Accent6 5 12 3" xfId="23143" xr:uid="{FD18B722-38D2-40B3-BF39-68A98C4E80FE}"/>
    <cellStyle name="40% - Accent6 5 13" xfId="23144" xr:uid="{9D03F3C7-9023-489C-BBA0-321C4CF48D68}"/>
    <cellStyle name="40% - Accent6 5 13 2" xfId="23145" xr:uid="{26E6B9A9-FCBB-4966-862C-29E543EC982C}"/>
    <cellStyle name="40% - Accent6 5 13 2 2" xfId="23146" xr:uid="{777C408F-3417-4892-9794-048F7CE1F294}"/>
    <cellStyle name="40% - Accent6 5 13 3" xfId="23147" xr:uid="{A775D1D2-1CF2-4E27-819D-A14B8AF3AE46}"/>
    <cellStyle name="40% - Accent6 5 14" xfId="23148" xr:uid="{BED67516-440B-4EA8-8588-D8135D7A1F25}"/>
    <cellStyle name="40% - Accent6 5 14 2" xfId="23149" xr:uid="{BE8F6A67-8AFA-447A-B313-659558E02AD7}"/>
    <cellStyle name="40% - Accent6 5 14 2 2" xfId="23150" xr:uid="{41AB471A-6E55-4F93-9FA9-9CB14CE098E1}"/>
    <cellStyle name="40% - Accent6 5 14 3" xfId="23151" xr:uid="{9D26AD70-959C-4225-8E5D-92B6F3B8A0FE}"/>
    <cellStyle name="40% - Accent6 5 15" xfId="23152" xr:uid="{7A60BE1C-3685-424C-B7B7-7CDF106369E0}"/>
    <cellStyle name="40% - Accent6 5 15 2" xfId="23153" xr:uid="{F54B6118-9FBD-4C2B-A118-AE720D63D5E6}"/>
    <cellStyle name="40% - Accent6 5 16" xfId="23154" xr:uid="{2669F7F7-C7D0-46C1-A8B7-EE2FF296DA5E}"/>
    <cellStyle name="40% - Accent6 5 2" xfId="23155" xr:uid="{0FFE8A71-2AEE-4B4C-8FDB-10A78435BF75}"/>
    <cellStyle name="40% - Accent6 5 2 2" xfId="23156" xr:uid="{3F5565A7-E534-416D-BFB9-935EDF603E7A}"/>
    <cellStyle name="40% - Accent6 5 2 2 2" xfId="23157" xr:uid="{F7FE93C9-6DB9-4933-947B-5A541F840E2F}"/>
    <cellStyle name="40% - Accent6 5 2 2 2 2" xfId="23158" xr:uid="{0A84BE4D-A876-4F2C-A7A0-3B579889F842}"/>
    <cellStyle name="40% - Accent6 5 2 2 2 2 2" xfId="23159" xr:uid="{BF6210C7-5859-40C3-B2EB-950C66BE7060}"/>
    <cellStyle name="40% - Accent6 5 2 2 2 2 2 2" xfId="23160" xr:uid="{92EA957D-77CC-4060-A834-21E14A546019}"/>
    <cellStyle name="40% - Accent6 5 2 2 2 2 3" xfId="23161" xr:uid="{20B00855-0473-44EB-A8D7-ED0211EB832B}"/>
    <cellStyle name="40% - Accent6 5 2 2 2 3" xfId="23162" xr:uid="{0502CC6D-4829-42F8-AE65-A50DB4D503CF}"/>
    <cellStyle name="40% - Accent6 5 2 2 2 3 2" xfId="23163" xr:uid="{80BA21FF-B061-42A9-BC9F-EBBA11BFDA62}"/>
    <cellStyle name="40% - Accent6 5 2 2 2 3 2 2" xfId="23164" xr:uid="{87C43464-5EA1-4822-BE0A-23590D6B042A}"/>
    <cellStyle name="40% - Accent6 5 2 2 2 3 3" xfId="23165" xr:uid="{BF3EC312-586A-47F5-BC9C-29123F62B8AD}"/>
    <cellStyle name="40% - Accent6 5 2 2 2 4" xfId="23166" xr:uid="{FA400D47-3593-4E01-BDA1-092B1C755257}"/>
    <cellStyle name="40% - Accent6 5 2 2 2 4 2" xfId="23167" xr:uid="{8864F33F-BD99-4A23-BD22-BF00C80183A4}"/>
    <cellStyle name="40% - Accent6 5 2 2 2 4 2 2" xfId="23168" xr:uid="{9D74279E-BBEB-42CE-AACA-C6734D67D3A5}"/>
    <cellStyle name="40% - Accent6 5 2 2 2 4 3" xfId="23169" xr:uid="{468AB756-B932-412F-96AF-BA98F41B6603}"/>
    <cellStyle name="40% - Accent6 5 2 2 2 5" xfId="23170" xr:uid="{60766CF4-22B4-4319-BB5B-B9E7E2D94844}"/>
    <cellStyle name="40% - Accent6 5 2 2 2 5 2" xfId="23171" xr:uid="{41E02AEC-7C80-40AD-9413-3B05431C5171}"/>
    <cellStyle name="40% - Accent6 5 2 2 2 6" xfId="23172" xr:uid="{B3F8C22C-3B6D-4BDB-BA62-7C1BA375E1D2}"/>
    <cellStyle name="40% - Accent6 5 2 2 3" xfId="23173" xr:uid="{FC49CD8C-506D-4262-BA5A-918A016969B2}"/>
    <cellStyle name="40% - Accent6 5 2 2 3 2" xfId="23174" xr:uid="{4DB12531-8CAA-4535-A5F9-0D4092B86682}"/>
    <cellStyle name="40% - Accent6 5 2 2 3 2 2" xfId="23175" xr:uid="{0768A1FC-4613-4DFC-9A11-80F0BDC2A245}"/>
    <cellStyle name="40% - Accent6 5 2 2 3 3" xfId="23176" xr:uid="{2EEF96C9-A598-46DE-BA03-006E92F7F0DE}"/>
    <cellStyle name="40% - Accent6 5 2 2 4" xfId="23177" xr:uid="{0582ED6C-C65C-42B1-A8E8-0F9F9334D43F}"/>
    <cellStyle name="40% - Accent6 5 2 2 4 2" xfId="23178" xr:uid="{B0849EC0-E739-42B1-ACF7-EDF2EBAA31A6}"/>
    <cellStyle name="40% - Accent6 5 2 2 4 2 2" xfId="23179" xr:uid="{D8E31F5D-01C2-4E50-8E7C-D8FD7E1EDA70}"/>
    <cellStyle name="40% - Accent6 5 2 2 4 3" xfId="23180" xr:uid="{A353FC47-A879-4615-A219-915BE69DFB03}"/>
    <cellStyle name="40% - Accent6 5 2 2 5" xfId="23181" xr:uid="{F93CDBDD-D756-4D5A-BC01-A517F782494D}"/>
    <cellStyle name="40% - Accent6 5 2 2 5 2" xfId="23182" xr:uid="{43BB332B-4963-4443-924A-4E5B2E8826AD}"/>
    <cellStyle name="40% - Accent6 5 2 2 5 2 2" xfId="23183" xr:uid="{A5E0D7A5-C163-4C89-9C0D-2CBCD4F7F0C2}"/>
    <cellStyle name="40% - Accent6 5 2 2 5 3" xfId="23184" xr:uid="{B68F11F6-1E26-4FBF-9B0D-D4D7DC0E15BA}"/>
    <cellStyle name="40% - Accent6 5 2 2 6" xfId="23185" xr:uid="{D0F76C8C-B49D-41FC-8FFE-503F7364B532}"/>
    <cellStyle name="40% - Accent6 5 2 2 6 2" xfId="23186" xr:uid="{AEDCFEC2-3D9D-4CC9-A976-366EEE01FC41}"/>
    <cellStyle name="40% - Accent6 5 2 2 7" xfId="23187" xr:uid="{39307FB9-1A18-4AEB-829D-F05E009EB0B4}"/>
    <cellStyle name="40% - Accent6 5 2 3" xfId="23188" xr:uid="{C94A0684-2C86-45DB-922B-91E478E6BA59}"/>
    <cellStyle name="40% - Accent6 5 2 3 2" xfId="23189" xr:uid="{359EFAED-EBE6-47B9-8110-71752883829F}"/>
    <cellStyle name="40% - Accent6 5 2 3 2 2" xfId="23190" xr:uid="{AE58AC6A-1B41-40FF-9FD3-0BCFB0B11A23}"/>
    <cellStyle name="40% - Accent6 5 2 3 2 2 2" xfId="23191" xr:uid="{199E99D2-9C5E-475F-85D1-F201F27209AF}"/>
    <cellStyle name="40% - Accent6 5 2 3 2 3" xfId="23192" xr:uid="{8BCBB0B2-0639-42E1-9938-DED4B893B59B}"/>
    <cellStyle name="40% - Accent6 5 2 3 3" xfId="23193" xr:uid="{10943198-A9EE-4880-AC3A-55D3882B0AE0}"/>
    <cellStyle name="40% - Accent6 5 2 3 3 2" xfId="23194" xr:uid="{8729DB48-3F43-46BC-A31A-F548FA0C30DA}"/>
    <cellStyle name="40% - Accent6 5 2 3 3 2 2" xfId="23195" xr:uid="{C648A8A1-A5F1-4301-AB66-04B01C674F76}"/>
    <cellStyle name="40% - Accent6 5 2 3 3 3" xfId="23196" xr:uid="{5B123E71-49B8-4853-8F64-2F1C95C10B18}"/>
    <cellStyle name="40% - Accent6 5 2 3 4" xfId="23197" xr:uid="{74512B29-4EE0-4EF3-B602-431CC47D1D4A}"/>
    <cellStyle name="40% - Accent6 5 2 3 4 2" xfId="23198" xr:uid="{360490C0-C202-4F0A-AC15-C3147BF8E644}"/>
    <cellStyle name="40% - Accent6 5 2 3 4 2 2" xfId="23199" xr:uid="{19F38699-BE80-4617-B6F6-8C5906B10C4C}"/>
    <cellStyle name="40% - Accent6 5 2 3 4 3" xfId="23200" xr:uid="{CC168743-8606-4B61-9D3F-732871ECD5E8}"/>
    <cellStyle name="40% - Accent6 5 2 3 5" xfId="23201" xr:uid="{F437865D-7BC7-4DC6-83AF-128553C78FD3}"/>
    <cellStyle name="40% - Accent6 5 2 3 5 2" xfId="23202" xr:uid="{CC121DCC-1BA6-48BA-8277-591CF75CBC26}"/>
    <cellStyle name="40% - Accent6 5 2 3 6" xfId="23203" xr:uid="{4A561927-AFBA-4819-A530-3B5888DD268B}"/>
    <cellStyle name="40% - Accent6 5 2 4" xfId="23204" xr:uid="{3A2C10F0-66B6-4CF2-AC93-C71439005196}"/>
    <cellStyle name="40% - Accent6 5 2 4 2" xfId="23205" xr:uid="{D943C5B4-D576-4BFD-964C-C594D8C9295A}"/>
    <cellStyle name="40% - Accent6 5 2 4 2 2" xfId="23206" xr:uid="{D3327CC6-93FD-45A4-A985-A44F795824C4}"/>
    <cellStyle name="40% - Accent6 5 2 4 3" xfId="23207" xr:uid="{9DC9EE20-F283-4B61-A489-34B305333E64}"/>
    <cellStyle name="40% - Accent6 5 2 5" xfId="23208" xr:uid="{74E9F50F-7DF5-4241-BF80-2F7C3229715B}"/>
    <cellStyle name="40% - Accent6 5 2 5 2" xfId="23209" xr:uid="{2C5D330C-D242-4DC3-9C7A-F5B42837615B}"/>
    <cellStyle name="40% - Accent6 5 2 5 2 2" xfId="23210" xr:uid="{414D3D74-B3DE-46F6-89FF-3C92830BF62D}"/>
    <cellStyle name="40% - Accent6 5 2 5 3" xfId="23211" xr:uid="{C00D9389-1171-44BD-8AE7-7DDA97A26422}"/>
    <cellStyle name="40% - Accent6 5 2 6" xfId="23212" xr:uid="{CDA89A96-C71B-4386-A74B-EE244346DA95}"/>
    <cellStyle name="40% - Accent6 5 2 6 2" xfId="23213" xr:uid="{51F5A661-B603-4DAD-AA32-48FF5FFCE45A}"/>
    <cellStyle name="40% - Accent6 5 2 6 2 2" xfId="23214" xr:uid="{707A2304-7055-4696-B948-5EADCC2A4611}"/>
    <cellStyle name="40% - Accent6 5 2 6 3" xfId="23215" xr:uid="{3504540D-3AE5-48AA-B453-AFF876F18C69}"/>
    <cellStyle name="40% - Accent6 5 2 7" xfId="23216" xr:uid="{1C1B0700-A89A-417B-AB31-35B7E9D3C9CD}"/>
    <cellStyle name="40% - Accent6 5 2 7 2" xfId="23217" xr:uid="{C17311A5-DA28-4ED5-B472-C1EE99404D7F}"/>
    <cellStyle name="40% - Accent6 5 2 8" xfId="23218" xr:uid="{00C909A2-D6B1-4788-8DEB-815068DD29B8}"/>
    <cellStyle name="40% - Accent6 5 3" xfId="23219" xr:uid="{05E50F62-0DBA-4395-926D-313450BB4023}"/>
    <cellStyle name="40% - Accent6 5 3 2" xfId="23220" xr:uid="{69E63F87-9BE1-4BF6-A578-A70664A140AD}"/>
    <cellStyle name="40% - Accent6 5 3 2 2" xfId="23221" xr:uid="{D6544963-11C9-4C74-8B29-10A9A0EBD6D8}"/>
    <cellStyle name="40% - Accent6 5 3 2 2 2" xfId="23222" xr:uid="{77C9608D-D5E2-4C57-BA18-E3617A7702F9}"/>
    <cellStyle name="40% - Accent6 5 3 2 2 2 2" xfId="23223" xr:uid="{1EEFB031-222D-4334-83AB-AF7E731ECA0E}"/>
    <cellStyle name="40% - Accent6 5 3 2 2 2 2 2" xfId="23224" xr:uid="{4893A3BD-ED27-4314-902D-CB35966AF2C4}"/>
    <cellStyle name="40% - Accent6 5 3 2 2 2 3" xfId="23225" xr:uid="{2A9D1D2A-4B4B-410A-8AE9-9C938F96A8A9}"/>
    <cellStyle name="40% - Accent6 5 3 2 2 3" xfId="23226" xr:uid="{6FB2220D-1551-43CB-9B8C-E2A9CF244E12}"/>
    <cellStyle name="40% - Accent6 5 3 2 2 3 2" xfId="23227" xr:uid="{D3F0756E-2125-4084-B56B-454920F10E6F}"/>
    <cellStyle name="40% - Accent6 5 3 2 2 3 2 2" xfId="23228" xr:uid="{1159AA24-AAFF-4B2F-ABF1-0CCC3FFE9348}"/>
    <cellStyle name="40% - Accent6 5 3 2 2 3 3" xfId="23229" xr:uid="{FAF5B842-9CD3-4830-BCB3-9DD2013D4651}"/>
    <cellStyle name="40% - Accent6 5 3 2 2 4" xfId="23230" xr:uid="{28D3B6F5-5B32-4841-8366-11C036C1A59A}"/>
    <cellStyle name="40% - Accent6 5 3 2 2 4 2" xfId="23231" xr:uid="{3DBF0868-3A10-41EE-88A9-AE180AD3E85D}"/>
    <cellStyle name="40% - Accent6 5 3 2 2 4 2 2" xfId="23232" xr:uid="{1B6ED978-521E-48E7-B45D-25CA8BF7E93E}"/>
    <cellStyle name="40% - Accent6 5 3 2 2 4 3" xfId="23233" xr:uid="{0745F0E3-B793-4128-9982-19B804733EAA}"/>
    <cellStyle name="40% - Accent6 5 3 2 2 5" xfId="23234" xr:uid="{76D6EE8B-F474-4B66-95B1-B5D8278121C1}"/>
    <cellStyle name="40% - Accent6 5 3 2 2 5 2" xfId="23235" xr:uid="{B242C0D1-3647-48DE-A945-6930B9884545}"/>
    <cellStyle name="40% - Accent6 5 3 2 2 6" xfId="23236" xr:uid="{7DD81609-105F-45C3-987D-CFF7E33DC8F9}"/>
    <cellStyle name="40% - Accent6 5 3 2 3" xfId="23237" xr:uid="{6680766D-CED8-4D97-98C7-2A07D66E8C82}"/>
    <cellStyle name="40% - Accent6 5 3 2 3 2" xfId="23238" xr:uid="{E0E0DB42-CBE4-4D62-9AD9-1B4610D78BCD}"/>
    <cellStyle name="40% - Accent6 5 3 2 3 2 2" xfId="23239" xr:uid="{844C770A-5F87-4FF0-919E-5651A99EF5CC}"/>
    <cellStyle name="40% - Accent6 5 3 2 3 3" xfId="23240" xr:uid="{8EC92E71-0F96-492D-896A-2D914DA45717}"/>
    <cellStyle name="40% - Accent6 5 3 2 4" xfId="23241" xr:uid="{DF5C4DEC-0E1C-4521-9054-B50369AB8E92}"/>
    <cellStyle name="40% - Accent6 5 3 2 4 2" xfId="23242" xr:uid="{90F1926D-8117-4E9C-975C-A8882ADFE9E8}"/>
    <cellStyle name="40% - Accent6 5 3 2 4 2 2" xfId="23243" xr:uid="{CEB1855A-7C1C-4E14-A2C8-037550B7F173}"/>
    <cellStyle name="40% - Accent6 5 3 2 4 3" xfId="23244" xr:uid="{B43ADF40-C55B-4320-B2C0-560941AD07AA}"/>
    <cellStyle name="40% - Accent6 5 3 2 5" xfId="23245" xr:uid="{2C23E297-9D38-448E-8377-E01B1689E9DE}"/>
    <cellStyle name="40% - Accent6 5 3 2 5 2" xfId="23246" xr:uid="{A146CCC5-4A35-4B72-B813-8D0976764C84}"/>
    <cellStyle name="40% - Accent6 5 3 2 5 2 2" xfId="23247" xr:uid="{37B4CCE5-8D3D-446D-8391-FDCE8E2C368D}"/>
    <cellStyle name="40% - Accent6 5 3 2 5 3" xfId="23248" xr:uid="{C349736B-F781-40CA-AD0D-4017EE914F10}"/>
    <cellStyle name="40% - Accent6 5 3 2 6" xfId="23249" xr:uid="{06C38F7B-04F0-4388-A41F-FF444F889BA9}"/>
    <cellStyle name="40% - Accent6 5 3 2 6 2" xfId="23250" xr:uid="{2D882623-A5E8-489F-AB18-9EA25E877EC2}"/>
    <cellStyle name="40% - Accent6 5 3 2 7" xfId="23251" xr:uid="{244F7D2A-86BC-419A-AE23-5E67701C8799}"/>
    <cellStyle name="40% - Accent6 5 3 3" xfId="23252" xr:uid="{8C4B75D3-0679-449D-9338-2F4CA54527F8}"/>
    <cellStyle name="40% - Accent6 5 3 3 2" xfId="23253" xr:uid="{DEE4A139-C122-40B1-B628-50839DCA8DFF}"/>
    <cellStyle name="40% - Accent6 5 3 3 2 2" xfId="23254" xr:uid="{9E2B698B-25E5-401A-B6A7-5C9CD690F809}"/>
    <cellStyle name="40% - Accent6 5 3 3 2 2 2" xfId="23255" xr:uid="{D49E7DFA-AC5A-4EBC-B7C3-9D85A8D94AEB}"/>
    <cellStyle name="40% - Accent6 5 3 3 2 3" xfId="23256" xr:uid="{5918EB4D-B3F0-4FDD-9DE5-C51C66EA2FAD}"/>
    <cellStyle name="40% - Accent6 5 3 3 3" xfId="23257" xr:uid="{DDA1CD6F-3847-4EBB-9F24-C41177946330}"/>
    <cellStyle name="40% - Accent6 5 3 3 3 2" xfId="23258" xr:uid="{765A1966-CAEE-4912-BD62-8AD9EC44F0B0}"/>
    <cellStyle name="40% - Accent6 5 3 3 3 2 2" xfId="23259" xr:uid="{A23F31ED-A230-43A5-948F-D2E03DFC9AFD}"/>
    <cellStyle name="40% - Accent6 5 3 3 3 3" xfId="23260" xr:uid="{E4D932C7-68FA-491E-9C11-310700614251}"/>
    <cellStyle name="40% - Accent6 5 3 3 4" xfId="23261" xr:uid="{44DE4286-FA13-4394-92AD-FC27223F5065}"/>
    <cellStyle name="40% - Accent6 5 3 3 4 2" xfId="23262" xr:uid="{FB5BD7C5-5023-4BB3-8579-0C22601EB16C}"/>
    <cellStyle name="40% - Accent6 5 3 3 4 2 2" xfId="23263" xr:uid="{EF918095-D42C-4916-BD0A-38B906F31D8F}"/>
    <cellStyle name="40% - Accent6 5 3 3 4 3" xfId="23264" xr:uid="{FCEDDB28-54D1-4555-A166-ED03F95FBDD1}"/>
    <cellStyle name="40% - Accent6 5 3 3 5" xfId="23265" xr:uid="{0CB87EF0-5AA4-4772-9DBF-81E493A0306E}"/>
    <cellStyle name="40% - Accent6 5 3 3 5 2" xfId="23266" xr:uid="{08EF4068-C469-45B0-BC77-F06E70534928}"/>
    <cellStyle name="40% - Accent6 5 3 3 6" xfId="23267" xr:uid="{E29C52F6-FF18-4D32-A2EF-14F003EAC6B6}"/>
    <cellStyle name="40% - Accent6 5 3 4" xfId="23268" xr:uid="{3EF8E2D3-4261-4E3C-9F1C-B9248FA3DFBB}"/>
    <cellStyle name="40% - Accent6 5 3 4 2" xfId="23269" xr:uid="{26E9F591-6350-47E5-AA8C-7C6A5CFE9F96}"/>
    <cellStyle name="40% - Accent6 5 3 4 2 2" xfId="23270" xr:uid="{007E7DA1-EEF2-4149-B8FA-555CAEF4E9A4}"/>
    <cellStyle name="40% - Accent6 5 3 4 3" xfId="23271" xr:uid="{68920B21-6F5B-4651-A570-ACC0C017A16F}"/>
    <cellStyle name="40% - Accent6 5 3 5" xfId="23272" xr:uid="{3C37A579-7324-4E2C-9D8F-CE24CEB421C0}"/>
    <cellStyle name="40% - Accent6 5 3 5 2" xfId="23273" xr:uid="{BE6A598E-B647-41B4-AB50-EC502D3C1F5E}"/>
    <cellStyle name="40% - Accent6 5 3 5 2 2" xfId="23274" xr:uid="{49F3ED2E-A334-4CDA-BF49-AA18A774C154}"/>
    <cellStyle name="40% - Accent6 5 3 5 3" xfId="23275" xr:uid="{AA3F6FC3-231B-4339-884A-8325762D6A17}"/>
    <cellStyle name="40% - Accent6 5 3 6" xfId="23276" xr:uid="{41DF85DD-CADB-46AC-802B-DC4E6CAC3B2E}"/>
    <cellStyle name="40% - Accent6 5 3 6 2" xfId="23277" xr:uid="{6230D464-8438-4DB6-A86D-43B6708E6CA7}"/>
    <cellStyle name="40% - Accent6 5 3 6 2 2" xfId="23278" xr:uid="{8E06421D-063E-4623-B160-BCA19C2011AE}"/>
    <cellStyle name="40% - Accent6 5 3 6 3" xfId="23279" xr:uid="{5B3DE8ED-2CB9-44F6-92B4-E5C197BC3CD3}"/>
    <cellStyle name="40% - Accent6 5 3 7" xfId="23280" xr:uid="{2F7D782F-B3FF-41A8-B8B8-B6A5983EEDBD}"/>
    <cellStyle name="40% - Accent6 5 3 7 2" xfId="23281" xr:uid="{90EAF249-EC14-44E5-844D-A4664ABF1827}"/>
    <cellStyle name="40% - Accent6 5 3 8" xfId="23282" xr:uid="{82E513DD-0F83-45DC-BB29-97C0E4BA8147}"/>
    <cellStyle name="40% - Accent6 5 4" xfId="23283" xr:uid="{C595149C-46AE-4FBF-ACCE-3C9A26AFEBD1}"/>
    <cellStyle name="40% - Accent6 5 4 2" xfId="23284" xr:uid="{F3E5D365-FE0C-443E-B66C-D2D813FC47A8}"/>
    <cellStyle name="40% - Accent6 5 4 2 2" xfId="23285" xr:uid="{FED309C5-A0CE-49D4-8815-4B9EFEFA6685}"/>
    <cellStyle name="40% - Accent6 5 4 2 2 2" xfId="23286" xr:uid="{3EA55E0E-B409-4D99-BCBE-BDB3601D3D25}"/>
    <cellStyle name="40% - Accent6 5 4 2 2 2 2" xfId="23287" xr:uid="{E99AEEE5-676B-43DE-9E1E-B56C892B0DEC}"/>
    <cellStyle name="40% - Accent6 5 4 2 2 3" xfId="23288" xr:uid="{4665F14A-D924-415F-9440-A41473752671}"/>
    <cellStyle name="40% - Accent6 5 4 2 3" xfId="23289" xr:uid="{5231292A-1A0C-4E0D-BB04-ED8E7EE3C13F}"/>
    <cellStyle name="40% - Accent6 5 4 2 3 2" xfId="23290" xr:uid="{667CA70C-DE2E-4CC3-9CAE-5267C49CFCD3}"/>
    <cellStyle name="40% - Accent6 5 4 2 3 2 2" xfId="23291" xr:uid="{DF20A750-4866-438D-834A-2C228BD743A5}"/>
    <cellStyle name="40% - Accent6 5 4 2 3 3" xfId="23292" xr:uid="{47E388AB-A8A8-44ED-AF87-A94AB1A1737D}"/>
    <cellStyle name="40% - Accent6 5 4 2 4" xfId="23293" xr:uid="{89CDC688-A1BD-45B0-9683-87E9802D3218}"/>
    <cellStyle name="40% - Accent6 5 4 2 4 2" xfId="23294" xr:uid="{AD7DFA68-3970-466F-8CD6-DF69C4CB4B57}"/>
    <cellStyle name="40% - Accent6 5 4 2 4 2 2" xfId="23295" xr:uid="{E157FC46-B3AE-495E-8C6E-BD9B417BE848}"/>
    <cellStyle name="40% - Accent6 5 4 2 4 3" xfId="23296" xr:uid="{EAB99532-FCEE-4038-9A55-C0BEDE8D4019}"/>
    <cellStyle name="40% - Accent6 5 4 2 5" xfId="23297" xr:uid="{302CCA60-3134-45CC-9248-3A9A6E3CA3B2}"/>
    <cellStyle name="40% - Accent6 5 4 2 5 2" xfId="23298" xr:uid="{C219796A-7F95-4935-916A-8137DE79260C}"/>
    <cellStyle name="40% - Accent6 5 4 2 6" xfId="23299" xr:uid="{C0E9A4A9-12C9-4AE9-B092-CF8EA17D8564}"/>
    <cellStyle name="40% - Accent6 5 4 3" xfId="23300" xr:uid="{C769601C-81DC-4CE2-BE9B-B571440B9A7B}"/>
    <cellStyle name="40% - Accent6 5 4 3 2" xfId="23301" xr:uid="{8879E3E8-2751-4AB8-9752-95A14144F2DF}"/>
    <cellStyle name="40% - Accent6 5 4 3 2 2" xfId="23302" xr:uid="{FC9B2239-BAC4-4C45-A230-1530A0D5BF8C}"/>
    <cellStyle name="40% - Accent6 5 4 3 3" xfId="23303" xr:uid="{991C29E6-A2C8-4648-BA20-93C22AC630E7}"/>
    <cellStyle name="40% - Accent6 5 4 4" xfId="23304" xr:uid="{D537C783-EDA0-4632-93DD-38DFCA7FA09D}"/>
    <cellStyle name="40% - Accent6 5 4 4 2" xfId="23305" xr:uid="{B5FFBBA5-43B2-4E39-91D9-A743C322C60C}"/>
    <cellStyle name="40% - Accent6 5 4 4 2 2" xfId="23306" xr:uid="{3985D886-9BB6-44F4-97EF-757F91782EF4}"/>
    <cellStyle name="40% - Accent6 5 4 4 3" xfId="23307" xr:uid="{E94B5098-C8AA-4189-9C78-86363312546F}"/>
    <cellStyle name="40% - Accent6 5 4 5" xfId="23308" xr:uid="{F2C0096E-362E-4F48-99AE-8A7EA4B04520}"/>
    <cellStyle name="40% - Accent6 5 4 5 2" xfId="23309" xr:uid="{613E5B70-8B45-4778-8402-0650FF42F0BE}"/>
    <cellStyle name="40% - Accent6 5 4 5 2 2" xfId="23310" xr:uid="{39A14977-DD42-4716-B76F-E983377021B4}"/>
    <cellStyle name="40% - Accent6 5 4 5 3" xfId="23311" xr:uid="{94DE60BF-9A9C-4A99-9112-418C08F3F908}"/>
    <cellStyle name="40% - Accent6 5 4 6" xfId="23312" xr:uid="{339183FF-6A7F-4EC6-A8B9-EBB55D761606}"/>
    <cellStyle name="40% - Accent6 5 4 6 2" xfId="23313" xr:uid="{F3A6D7EE-6857-4992-9521-CF86BD1FF90F}"/>
    <cellStyle name="40% - Accent6 5 4 7" xfId="23314" xr:uid="{E2E74753-9CFA-4ECF-BA04-9CCF483B1FBE}"/>
    <cellStyle name="40% - Accent6 5 5" xfId="23315" xr:uid="{FA8647AE-74C4-48AE-853A-BF6812B68E8A}"/>
    <cellStyle name="40% - Accent6 5 5 2" xfId="23316" xr:uid="{77FA4AB9-E476-4742-BA23-42AA6F894889}"/>
    <cellStyle name="40% - Accent6 5 5 2 2" xfId="23317" xr:uid="{391C3250-89B6-4B0C-9139-05C9B432C5FC}"/>
    <cellStyle name="40% - Accent6 5 5 2 2 2" xfId="23318" xr:uid="{B5F46152-83E6-4C6A-B8F6-A46ADB77E027}"/>
    <cellStyle name="40% - Accent6 5 5 2 2 2 2" xfId="23319" xr:uid="{6D04C366-53EC-4366-A414-D0822D84E99D}"/>
    <cellStyle name="40% - Accent6 5 5 2 2 3" xfId="23320" xr:uid="{77C2D237-91CD-425C-AC4A-8914C9BE453B}"/>
    <cellStyle name="40% - Accent6 5 5 2 3" xfId="23321" xr:uid="{B6480148-881A-4391-835D-44E5D0DC10F7}"/>
    <cellStyle name="40% - Accent6 5 5 2 3 2" xfId="23322" xr:uid="{98BAF14A-2AC3-46B2-860B-3BE9B6A27B32}"/>
    <cellStyle name="40% - Accent6 5 5 2 3 2 2" xfId="23323" xr:uid="{2BA8C814-4E6B-49D6-8470-10F7395BF9B3}"/>
    <cellStyle name="40% - Accent6 5 5 2 3 3" xfId="23324" xr:uid="{EFE5E70F-3C26-4971-BF02-91F97912FB07}"/>
    <cellStyle name="40% - Accent6 5 5 2 4" xfId="23325" xr:uid="{6E2841E3-DB6C-4049-9A04-46C9F1926546}"/>
    <cellStyle name="40% - Accent6 5 5 2 4 2" xfId="23326" xr:uid="{DC61A423-B279-475B-90BC-099D69E0041C}"/>
    <cellStyle name="40% - Accent6 5 5 2 4 2 2" xfId="23327" xr:uid="{E4811784-46D4-43BC-A216-F406E77124AB}"/>
    <cellStyle name="40% - Accent6 5 5 2 4 3" xfId="23328" xr:uid="{D51FF701-CC69-4E41-A0C6-2EB3E25FB27B}"/>
    <cellStyle name="40% - Accent6 5 5 2 5" xfId="23329" xr:uid="{CBA9BB26-E8FF-48E0-B23B-63A7EFA6A945}"/>
    <cellStyle name="40% - Accent6 5 5 2 5 2" xfId="23330" xr:uid="{12B228D2-30B8-4CED-988F-50727D3E3E3D}"/>
    <cellStyle name="40% - Accent6 5 5 2 6" xfId="23331" xr:uid="{AEF737EF-1291-42EC-8F79-9211A23EF369}"/>
    <cellStyle name="40% - Accent6 5 5 3" xfId="23332" xr:uid="{8E613081-3A9F-4A05-8AA5-BE3D363187D5}"/>
    <cellStyle name="40% - Accent6 5 5 3 2" xfId="23333" xr:uid="{E510B2E8-643B-4B97-8388-1201DCFA3B7D}"/>
    <cellStyle name="40% - Accent6 5 5 3 2 2" xfId="23334" xr:uid="{CE536404-0BDB-433C-8DD9-14FC70F660E8}"/>
    <cellStyle name="40% - Accent6 5 5 3 3" xfId="23335" xr:uid="{2C6EED73-62E2-4E71-93E5-B2E901F22172}"/>
    <cellStyle name="40% - Accent6 5 5 4" xfId="23336" xr:uid="{6E05827F-B1F5-439A-A81E-7E99727BAA7D}"/>
    <cellStyle name="40% - Accent6 5 5 4 2" xfId="23337" xr:uid="{623E45B9-EA5E-4ECB-B887-5A485AE625EC}"/>
    <cellStyle name="40% - Accent6 5 5 4 2 2" xfId="23338" xr:uid="{144F3A33-05D0-415D-AB5C-CEF21FA0263D}"/>
    <cellStyle name="40% - Accent6 5 5 4 3" xfId="23339" xr:uid="{D8ECD27D-3EDA-484C-8861-2952C4BF667E}"/>
    <cellStyle name="40% - Accent6 5 5 5" xfId="23340" xr:uid="{B4A0EAED-9AF3-461B-89A3-A6C58FEC4941}"/>
    <cellStyle name="40% - Accent6 5 5 5 2" xfId="23341" xr:uid="{CB87017D-7BD3-42F0-B915-5524E7423B51}"/>
    <cellStyle name="40% - Accent6 5 5 5 2 2" xfId="23342" xr:uid="{87F0E173-95FC-47C9-B90F-7595E1904489}"/>
    <cellStyle name="40% - Accent6 5 5 5 3" xfId="23343" xr:uid="{FC339C0E-1B9B-4504-B830-B997EBAA480D}"/>
    <cellStyle name="40% - Accent6 5 5 6" xfId="23344" xr:uid="{AE878A8F-526B-43EA-8556-4BAB8AE6A3DD}"/>
    <cellStyle name="40% - Accent6 5 5 6 2" xfId="23345" xr:uid="{C0EA6EB3-3B15-41E7-9FFE-969882495303}"/>
    <cellStyle name="40% - Accent6 5 5 7" xfId="23346" xr:uid="{1253E915-80BE-46A4-ADDC-1979093225DC}"/>
    <cellStyle name="40% - Accent6 5 6" xfId="23347" xr:uid="{08A788C6-6DCF-461E-B41B-E021483D2AE1}"/>
    <cellStyle name="40% - Accent6 5 6 2" xfId="23348" xr:uid="{AB9AF254-7180-4A69-A4C7-7406D0F39F2C}"/>
    <cellStyle name="40% - Accent6 5 6 2 2" xfId="23349" xr:uid="{70CF1966-C6E6-4440-9C5D-8D806B2D35B5}"/>
    <cellStyle name="40% - Accent6 5 6 2 2 2" xfId="23350" xr:uid="{02FBEC19-4522-43DF-BEDE-C4009BF13AE4}"/>
    <cellStyle name="40% - Accent6 5 6 2 3" xfId="23351" xr:uid="{99C825FB-DC07-407F-92CA-F7FC58EDFBB7}"/>
    <cellStyle name="40% - Accent6 5 6 3" xfId="23352" xr:uid="{68FBFE32-69AC-4696-B1FA-9DC951EB94D4}"/>
    <cellStyle name="40% - Accent6 5 6 3 2" xfId="23353" xr:uid="{D2B4D9A9-074A-428A-9328-9E8B20F91F4C}"/>
    <cellStyle name="40% - Accent6 5 6 3 2 2" xfId="23354" xr:uid="{0982D9B6-BB71-4B55-A882-C8C1C241FED3}"/>
    <cellStyle name="40% - Accent6 5 6 3 3" xfId="23355" xr:uid="{34C5B781-6A7B-4E4B-AD49-5E9AD17459FB}"/>
    <cellStyle name="40% - Accent6 5 6 4" xfId="23356" xr:uid="{42807266-5C98-4102-B394-42E1BEF58677}"/>
    <cellStyle name="40% - Accent6 5 6 4 2" xfId="23357" xr:uid="{E3FB4401-4B2D-4C39-92C3-3421B7196029}"/>
    <cellStyle name="40% - Accent6 5 6 4 2 2" xfId="23358" xr:uid="{35359251-3130-4143-8F4C-0575E6AA5F7C}"/>
    <cellStyle name="40% - Accent6 5 6 4 3" xfId="23359" xr:uid="{CA414482-876D-466E-BFF0-D51E96CE17C5}"/>
    <cellStyle name="40% - Accent6 5 6 5" xfId="23360" xr:uid="{7DA655DA-DD86-4B14-8254-763341460EC8}"/>
    <cellStyle name="40% - Accent6 5 6 5 2" xfId="23361" xr:uid="{44165D6F-A66A-469B-ABA5-871D84A63AA6}"/>
    <cellStyle name="40% - Accent6 5 6 6" xfId="23362" xr:uid="{B619B4DB-AB8C-4CF5-A3FA-43A0AA9E8980}"/>
    <cellStyle name="40% - Accent6 5 7" xfId="23363" xr:uid="{6A653977-CDE2-4E63-AE78-099213FB3524}"/>
    <cellStyle name="40% - Accent6 5 7 2" xfId="23364" xr:uid="{3011A978-D6A4-4D32-A88C-818AB31B966B}"/>
    <cellStyle name="40% - Accent6 5 7 2 2" xfId="23365" xr:uid="{877C0F4B-D033-40DB-B90B-5D4587F736DF}"/>
    <cellStyle name="40% - Accent6 5 7 2 2 2" xfId="23366" xr:uid="{640CF8D3-0454-4801-B4DB-8F4CC81C7317}"/>
    <cellStyle name="40% - Accent6 5 7 2 3" xfId="23367" xr:uid="{1ECEFA52-7B43-4B7D-BDD9-B98E95D89584}"/>
    <cellStyle name="40% - Accent6 5 7 3" xfId="23368" xr:uid="{48ED4671-083B-48C1-B389-D9FC67A986FE}"/>
    <cellStyle name="40% - Accent6 5 7 3 2" xfId="23369" xr:uid="{3C33D323-21A6-42DC-A8C4-D4920A6C5E16}"/>
    <cellStyle name="40% - Accent6 5 7 3 2 2" xfId="23370" xr:uid="{838F99C0-226A-47AC-922C-B2AD385A71B2}"/>
    <cellStyle name="40% - Accent6 5 7 3 3" xfId="23371" xr:uid="{B36B11DC-60FE-4864-9F70-E3BC8C574A25}"/>
    <cellStyle name="40% - Accent6 5 7 4" xfId="23372" xr:uid="{CB2FDA89-B42D-4E80-B3C6-A53203FEBFF2}"/>
    <cellStyle name="40% - Accent6 5 7 4 2" xfId="23373" xr:uid="{3353B765-323C-4321-A5CA-715161098D0D}"/>
    <cellStyle name="40% - Accent6 5 7 4 2 2" xfId="23374" xr:uid="{280EF2D9-756E-4E31-AACB-3395B9073B31}"/>
    <cellStyle name="40% - Accent6 5 7 4 3" xfId="23375" xr:uid="{4A4A27F7-AC2F-4C67-926D-8C0498005E0B}"/>
    <cellStyle name="40% - Accent6 5 7 5" xfId="23376" xr:uid="{42150F6E-9DA7-4FD2-8352-B52B27B62461}"/>
    <cellStyle name="40% - Accent6 5 7 5 2" xfId="23377" xr:uid="{424DA428-A2C2-4EFF-B21E-5D99290DD322}"/>
    <cellStyle name="40% - Accent6 5 7 6" xfId="23378" xr:uid="{05A6539D-FAD6-43D2-9F98-C5AB4CF41012}"/>
    <cellStyle name="40% - Accent6 5 8" xfId="23379" xr:uid="{DB1A0F29-5945-4C02-8009-DAFBED852DB5}"/>
    <cellStyle name="40% - Accent6 5 8 2" xfId="23380" xr:uid="{93B31294-4199-4564-872E-ABB98D463B7B}"/>
    <cellStyle name="40% - Accent6 5 8 2 2" xfId="23381" xr:uid="{024F6336-038C-4D42-AE40-83AF2D24B5CE}"/>
    <cellStyle name="40% - Accent6 5 8 2 2 2" xfId="23382" xr:uid="{3E0840DB-2809-4D14-A18F-D0B3D514FF63}"/>
    <cellStyle name="40% - Accent6 5 8 2 3" xfId="23383" xr:uid="{FC61B2E0-2217-4A2C-A87E-2C7DD77288DD}"/>
    <cellStyle name="40% - Accent6 5 8 3" xfId="23384" xr:uid="{F8934566-792F-4246-BF2A-F21FFACC596D}"/>
    <cellStyle name="40% - Accent6 5 8 3 2" xfId="23385" xr:uid="{3CD4DF75-9FCF-49B2-90A4-DF0A1EB52C99}"/>
    <cellStyle name="40% - Accent6 5 8 3 2 2" xfId="23386" xr:uid="{6E13C321-1C57-4D4D-A459-320D3DF0FB79}"/>
    <cellStyle name="40% - Accent6 5 8 3 3" xfId="23387" xr:uid="{4331D976-8D7E-4F6D-B321-4F744D755C89}"/>
    <cellStyle name="40% - Accent6 5 8 4" xfId="23388" xr:uid="{1D420363-3860-404D-AE3E-704C1BD473A0}"/>
    <cellStyle name="40% - Accent6 5 8 4 2" xfId="23389" xr:uid="{B8F07DDF-FBBA-45C1-9EDC-13D61232CC2D}"/>
    <cellStyle name="40% - Accent6 5 8 4 2 2" xfId="23390" xr:uid="{7E3EB644-B08A-4856-AC70-80077026A638}"/>
    <cellStyle name="40% - Accent6 5 8 4 3" xfId="23391" xr:uid="{B77F46D9-C35D-41B0-84F8-FB21420CE6DB}"/>
    <cellStyle name="40% - Accent6 5 8 5" xfId="23392" xr:uid="{884C4036-16D3-4F64-B756-AEAB13EE6C6D}"/>
    <cellStyle name="40% - Accent6 5 8 5 2" xfId="23393" xr:uid="{9B5D61CA-5654-4C44-830A-7239CB772B7B}"/>
    <cellStyle name="40% - Accent6 5 8 6" xfId="23394" xr:uid="{E93D5EC4-A6E1-4C1B-9CBA-07DFBEC2C154}"/>
    <cellStyle name="40% - Accent6 5 9" xfId="23395" xr:uid="{87DCDBE2-2C51-41BB-98A7-8459C741F1F6}"/>
    <cellStyle name="40% - Accent6 5 9 2" xfId="23396" xr:uid="{EF5133D9-9284-41AF-8B84-1179246F6D4A}"/>
    <cellStyle name="40% - Accent6 5 9 2 2" xfId="23397" xr:uid="{59206F57-441D-4533-8F91-A1F1BA7A0CA5}"/>
    <cellStyle name="40% - Accent6 5 9 2 2 2" xfId="23398" xr:uid="{ACDC445C-A1DC-4DEC-893E-BD03EEF0A577}"/>
    <cellStyle name="40% - Accent6 5 9 2 3" xfId="23399" xr:uid="{A70D2D47-9528-4C46-B873-A6F58B390657}"/>
    <cellStyle name="40% - Accent6 5 9 3" xfId="23400" xr:uid="{3C6EF1C1-BEF1-403B-AE04-4E7FD4D4E859}"/>
    <cellStyle name="40% - Accent6 5 9 3 2" xfId="23401" xr:uid="{86BF93D7-C1F5-41F7-9F1A-291D3788713E}"/>
    <cellStyle name="40% - Accent6 5 9 3 2 2" xfId="23402" xr:uid="{BEBD2E1F-0685-49BF-A756-FE6D4396DC8E}"/>
    <cellStyle name="40% - Accent6 5 9 3 3" xfId="23403" xr:uid="{BF121386-EA62-4512-8EA6-C0C12F9F9385}"/>
    <cellStyle name="40% - Accent6 5 9 4" xfId="23404" xr:uid="{FF121D39-6088-43FD-9C0A-F398EB7082ED}"/>
    <cellStyle name="40% - Accent6 5 9 4 2" xfId="23405" xr:uid="{3BA73EB6-E49C-4B02-8F25-219FF3B4BDC2}"/>
    <cellStyle name="40% - Accent6 5 9 4 2 2" xfId="23406" xr:uid="{5EDEEF94-70B7-485E-9709-E58F7CF6F120}"/>
    <cellStyle name="40% - Accent6 5 9 4 3" xfId="23407" xr:uid="{09C5C11F-DDE2-4A32-980B-ECAD9478A539}"/>
    <cellStyle name="40% - Accent6 5 9 5" xfId="23408" xr:uid="{F21EA77F-83D9-4CD0-8D1F-7A787C7AEB1B}"/>
    <cellStyle name="40% - Accent6 5 9 5 2" xfId="23409" xr:uid="{3FE203D5-8BB3-4DBA-AE5E-5DF3818E0CA5}"/>
    <cellStyle name="40% - Accent6 5 9 6" xfId="23410" xr:uid="{552F9AAC-9AFB-464A-BD76-BB5A2AD9391C}"/>
    <cellStyle name="40% - Accent6 6" xfId="23411" xr:uid="{9D12221D-4D94-4702-AD5D-6E3E1B2E1238}"/>
    <cellStyle name="40% - Accent6 6 10" xfId="23412" xr:uid="{96748A7B-F0F8-4C31-B1AB-DCD5048E5B9E}"/>
    <cellStyle name="40% - Accent6 6 10 2" xfId="23413" xr:uid="{A82C370F-404C-4CB0-B128-31759286AC6C}"/>
    <cellStyle name="40% - Accent6 6 10 2 2" xfId="23414" xr:uid="{A91E8252-020A-4A61-AE62-464BD6E21AD1}"/>
    <cellStyle name="40% - Accent6 6 10 2 2 2" xfId="23415" xr:uid="{12BE79B9-5096-49B4-AA4A-82177889562E}"/>
    <cellStyle name="40% - Accent6 6 10 2 3" xfId="23416" xr:uid="{BA9748B1-7AB6-4284-8B7A-391F23D74551}"/>
    <cellStyle name="40% - Accent6 6 10 3" xfId="23417" xr:uid="{9949B84B-9E58-4F84-BE68-0485316307F3}"/>
    <cellStyle name="40% - Accent6 6 10 3 2" xfId="23418" xr:uid="{C4B5B0E4-6EF8-480B-BA54-4E90B2ADF893}"/>
    <cellStyle name="40% - Accent6 6 10 3 2 2" xfId="23419" xr:uid="{6FA51E4E-1135-425F-A47E-E7DE6D70CF7C}"/>
    <cellStyle name="40% - Accent6 6 10 3 3" xfId="23420" xr:uid="{EF6F78ED-0F7C-4191-8BDC-89C54E5AC64E}"/>
    <cellStyle name="40% - Accent6 6 10 4" xfId="23421" xr:uid="{4DEB213A-3E8B-4A31-B5EC-9EBAED62CA58}"/>
    <cellStyle name="40% - Accent6 6 10 4 2" xfId="23422" xr:uid="{0431FB99-2AA2-444F-9443-12AF2E4F64E4}"/>
    <cellStyle name="40% - Accent6 6 10 4 2 2" xfId="23423" xr:uid="{E8AEE3DD-8CC6-4D79-B4E3-00E724B06923}"/>
    <cellStyle name="40% - Accent6 6 10 4 3" xfId="23424" xr:uid="{3107CF64-0D00-4435-8564-AB26A5518609}"/>
    <cellStyle name="40% - Accent6 6 10 5" xfId="23425" xr:uid="{6740281F-B5F3-4C78-9826-4E2259A56400}"/>
    <cellStyle name="40% - Accent6 6 10 5 2" xfId="23426" xr:uid="{CD7E8507-2E6F-4E78-8BE5-6714C31371C7}"/>
    <cellStyle name="40% - Accent6 6 10 6" xfId="23427" xr:uid="{1798E528-6FA8-4CE8-BA13-3269EB8889E5}"/>
    <cellStyle name="40% - Accent6 6 11" xfId="23428" xr:uid="{9C523269-4BF4-49D4-964D-DB16417C5AA0}"/>
    <cellStyle name="40% - Accent6 6 11 2" xfId="23429" xr:uid="{B8C4E411-B70B-4D51-B664-9951B269CC98}"/>
    <cellStyle name="40% - Accent6 6 11 2 2" xfId="23430" xr:uid="{B4137F93-BDC6-4769-A578-9925B859BEAB}"/>
    <cellStyle name="40% - Accent6 6 11 3" xfId="23431" xr:uid="{AF6015AA-FC5B-4779-8C0C-57C79AD53807}"/>
    <cellStyle name="40% - Accent6 6 12" xfId="23432" xr:uid="{CF4D7FB2-6E45-490B-8C58-AEC76DFB9F10}"/>
    <cellStyle name="40% - Accent6 6 12 2" xfId="23433" xr:uid="{41A9944D-6A6D-463C-AD49-1C7C7F810BFF}"/>
    <cellStyle name="40% - Accent6 6 12 2 2" xfId="23434" xr:uid="{9034D84B-C3BE-429F-8FAA-DB8CC2607026}"/>
    <cellStyle name="40% - Accent6 6 12 3" xfId="23435" xr:uid="{6AD76A30-FE7A-4A52-AF47-C554C9C56353}"/>
    <cellStyle name="40% - Accent6 6 13" xfId="23436" xr:uid="{8CDB458C-9347-432A-B5FC-7C9C0EA9C6D0}"/>
    <cellStyle name="40% - Accent6 6 13 2" xfId="23437" xr:uid="{4C1D85A2-855A-4A8C-85CA-8FD41670804F}"/>
    <cellStyle name="40% - Accent6 6 13 2 2" xfId="23438" xr:uid="{9F0DB4E1-87FC-4CE2-9B6C-FD02286F68FD}"/>
    <cellStyle name="40% - Accent6 6 13 3" xfId="23439" xr:uid="{69A73A79-4B20-41A6-9138-0EAD40AA2C83}"/>
    <cellStyle name="40% - Accent6 6 14" xfId="23440" xr:uid="{4CA12A7A-582D-49D5-9734-17054FF650AD}"/>
    <cellStyle name="40% - Accent6 6 14 2" xfId="23441" xr:uid="{6A400EF7-64C0-4C76-A2D8-75E0192E6852}"/>
    <cellStyle name="40% - Accent6 6 14 2 2" xfId="23442" xr:uid="{FD85E676-3D73-4C30-AF05-D3FB67193370}"/>
    <cellStyle name="40% - Accent6 6 14 3" xfId="23443" xr:uid="{4589552A-B23F-489D-B6E3-DD10E00DC79F}"/>
    <cellStyle name="40% - Accent6 6 15" xfId="23444" xr:uid="{AA8CBA52-CF7B-4366-9319-03E5FCCEFEE1}"/>
    <cellStyle name="40% - Accent6 6 15 2" xfId="23445" xr:uid="{794D6524-83CB-4C25-8A48-F9001C95B435}"/>
    <cellStyle name="40% - Accent6 6 16" xfId="23446" xr:uid="{C82E3C12-0EFC-4ED2-8EDF-31B972086822}"/>
    <cellStyle name="40% - Accent6 6 2" xfId="23447" xr:uid="{6E51669D-AD34-4375-BE4A-A6D787CD0811}"/>
    <cellStyle name="40% - Accent6 6 2 2" xfId="23448" xr:uid="{BD1307EB-7B8D-4873-99E8-860C7F2E5A8B}"/>
    <cellStyle name="40% - Accent6 6 2 2 2" xfId="23449" xr:uid="{D749EA15-6213-4420-AD85-9A6C029424D9}"/>
    <cellStyle name="40% - Accent6 6 2 2 2 2" xfId="23450" xr:uid="{B6E40644-4E63-4B06-A793-EA620B8C81E9}"/>
    <cellStyle name="40% - Accent6 6 2 2 2 2 2" xfId="23451" xr:uid="{70FAE22A-9246-4070-8AF5-E1E5AF5664A9}"/>
    <cellStyle name="40% - Accent6 6 2 2 2 2 2 2" xfId="23452" xr:uid="{7231ABAA-0C78-498F-A242-6DA91AC45688}"/>
    <cellStyle name="40% - Accent6 6 2 2 2 2 3" xfId="23453" xr:uid="{600E3246-4C8B-4EAB-B42E-05F7CE513A40}"/>
    <cellStyle name="40% - Accent6 6 2 2 2 3" xfId="23454" xr:uid="{F9BD1969-5503-444C-A54A-965A887E87DA}"/>
    <cellStyle name="40% - Accent6 6 2 2 2 3 2" xfId="23455" xr:uid="{EC05FD93-1A4E-4E7A-BAF3-E9FC01FB61F9}"/>
    <cellStyle name="40% - Accent6 6 2 2 2 3 2 2" xfId="23456" xr:uid="{8E51E3DD-5F50-4FF4-B35B-A80835D93CBD}"/>
    <cellStyle name="40% - Accent6 6 2 2 2 3 3" xfId="23457" xr:uid="{BD0C08D2-A93C-4B29-A08F-317A923E93B8}"/>
    <cellStyle name="40% - Accent6 6 2 2 2 4" xfId="23458" xr:uid="{039E9EDD-B5B9-4F04-8F86-DAB30209CA49}"/>
    <cellStyle name="40% - Accent6 6 2 2 2 4 2" xfId="23459" xr:uid="{DE337971-CB69-4E35-942D-8F04C6F130AB}"/>
    <cellStyle name="40% - Accent6 6 2 2 2 4 2 2" xfId="23460" xr:uid="{9F8864B5-1E66-4D37-A276-7CB29CB2E18D}"/>
    <cellStyle name="40% - Accent6 6 2 2 2 4 3" xfId="23461" xr:uid="{D70A7744-CCC6-40FF-98A0-97DCDACF90D1}"/>
    <cellStyle name="40% - Accent6 6 2 2 2 5" xfId="23462" xr:uid="{9FBFAE54-207F-46C7-974A-28CBAEFCA420}"/>
    <cellStyle name="40% - Accent6 6 2 2 2 5 2" xfId="23463" xr:uid="{BA1688EC-F5AF-4428-945C-99EEEF542C6F}"/>
    <cellStyle name="40% - Accent6 6 2 2 2 6" xfId="23464" xr:uid="{B1CEFD3D-8C21-4C1A-8778-AC2F642EA663}"/>
    <cellStyle name="40% - Accent6 6 2 2 3" xfId="23465" xr:uid="{27B22D89-93BC-44E2-BD93-A11B11F6488B}"/>
    <cellStyle name="40% - Accent6 6 2 2 3 2" xfId="23466" xr:uid="{8D97C96D-82EE-4A29-8C71-C5B697E087F4}"/>
    <cellStyle name="40% - Accent6 6 2 2 3 2 2" xfId="23467" xr:uid="{91B05CE4-D040-476F-80D2-2B3BBA261709}"/>
    <cellStyle name="40% - Accent6 6 2 2 3 3" xfId="23468" xr:uid="{B84A9B62-5B1D-4843-AF09-E9CAF1DAA72E}"/>
    <cellStyle name="40% - Accent6 6 2 2 4" xfId="23469" xr:uid="{F33C8841-357C-4A90-B1A3-BDAECCA1955D}"/>
    <cellStyle name="40% - Accent6 6 2 2 4 2" xfId="23470" xr:uid="{D66B52B3-8DF4-493F-BD88-737EC9C2CDB1}"/>
    <cellStyle name="40% - Accent6 6 2 2 4 2 2" xfId="23471" xr:uid="{01C5A4C1-9149-44BA-AD2B-51FCB6E7A192}"/>
    <cellStyle name="40% - Accent6 6 2 2 4 3" xfId="23472" xr:uid="{3AE2CEC5-9F4A-4F86-9401-A8F45B8F9D37}"/>
    <cellStyle name="40% - Accent6 6 2 2 5" xfId="23473" xr:uid="{C71A978D-E92B-4431-B683-A64B64F99471}"/>
    <cellStyle name="40% - Accent6 6 2 2 5 2" xfId="23474" xr:uid="{9A348686-1236-4F4F-AA51-4851625CD8D4}"/>
    <cellStyle name="40% - Accent6 6 2 2 5 2 2" xfId="23475" xr:uid="{B1D61647-9527-4FAC-8EC0-D65667473990}"/>
    <cellStyle name="40% - Accent6 6 2 2 5 3" xfId="23476" xr:uid="{EB9440AB-59C7-45FE-A6EB-1A72990193FB}"/>
    <cellStyle name="40% - Accent6 6 2 2 6" xfId="23477" xr:uid="{D34C8E25-BFE4-4620-B94E-8AB6CC7DDD30}"/>
    <cellStyle name="40% - Accent6 6 2 2 6 2" xfId="23478" xr:uid="{CBC73754-0825-41F9-9A83-4AE304DC1816}"/>
    <cellStyle name="40% - Accent6 6 2 2 7" xfId="23479" xr:uid="{3E8E3A43-B711-4F9C-AEB6-19D3D9C1D88D}"/>
    <cellStyle name="40% - Accent6 6 2 3" xfId="23480" xr:uid="{BEE8D770-4B84-4C5A-B3A0-346DDFDD4A2D}"/>
    <cellStyle name="40% - Accent6 6 2 3 2" xfId="23481" xr:uid="{583D857C-F6B8-4755-925A-6E87B36C7096}"/>
    <cellStyle name="40% - Accent6 6 2 3 2 2" xfId="23482" xr:uid="{613B1F80-A87A-4750-89E6-BD29F0DB6533}"/>
    <cellStyle name="40% - Accent6 6 2 3 2 2 2" xfId="23483" xr:uid="{5487EE65-A384-4D13-839C-B0F36480DB75}"/>
    <cellStyle name="40% - Accent6 6 2 3 2 3" xfId="23484" xr:uid="{93B21ECC-A3B1-4C6A-A8C8-1A1A2FB4CC0B}"/>
    <cellStyle name="40% - Accent6 6 2 3 3" xfId="23485" xr:uid="{0080454C-E9B5-4494-A39E-B897C02CDA4C}"/>
    <cellStyle name="40% - Accent6 6 2 3 3 2" xfId="23486" xr:uid="{5751DEE5-1DD5-4343-8BE0-6B12B3163CAF}"/>
    <cellStyle name="40% - Accent6 6 2 3 3 2 2" xfId="23487" xr:uid="{E13C33E5-AB1F-416F-9758-6C92400DFB67}"/>
    <cellStyle name="40% - Accent6 6 2 3 3 3" xfId="23488" xr:uid="{B1E9EF7C-826F-4704-AE2F-63495590BD2E}"/>
    <cellStyle name="40% - Accent6 6 2 3 4" xfId="23489" xr:uid="{FC0D729E-9FD7-4F3D-A884-B963E58C42B0}"/>
    <cellStyle name="40% - Accent6 6 2 3 4 2" xfId="23490" xr:uid="{B91B7776-B6BC-472A-9A47-FB241575ACB6}"/>
    <cellStyle name="40% - Accent6 6 2 3 4 2 2" xfId="23491" xr:uid="{F579C1C2-50FD-4B83-AEAA-A57D4CABA195}"/>
    <cellStyle name="40% - Accent6 6 2 3 4 3" xfId="23492" xr:uid="{A79381E6-A991-40E2-87DE-B958BB42D575}"/>
    <cellStyle name="40% - Accent6 6 2 3 5" xfId="23493" xr:uid="{9C3B42B5-6016-4E74-AAAA-BD93874EFDF2}"/>
    <cellStyle name="40% - Accent6 6 2 3 5 2" xfId="23494" xr:uid="{D884E920-77BF-4B95-A6A8-471252018223}"/>
    <cellStyle name="40% - Accent6 6 2 3 6" xfId="23495" xr:uid="{B91D514C-B056-42CC-B20E-0CBBBBD347BE}"/>
    <cellStyle name="40% - Accent6 6 2 4" xfId="23496" xr:uid="{8310DD52-9CB4-4A43-AF37-C5A721D92603}"/>
    <cellStyle name="40% - Accent6 6 2 4 2" xfId="23497" xr:uid="{FF3CF374-16DF-48C8-8AC4-35315FF2F777}"/>
    <cellStyle name="40% - Accent6 6 2 4 2 2" xfId="23498" xr:uid="{00B1C355-6504-45B4-86E3-F1979565E010}"/>
    <cellStyle name="40% - Accent6 6 2 4 3" xfId="23499" xr:uid="{20C32DBC-AEFE-4367-9DF2-1419B69D8BB4}"/>
    <cellStyle name="40% - Accent6 6 2 5" xfId="23500" xr:uid="{6D146341-7889-4FC8-B1EA-22ADFF26C692}"/>
    <cellStyle name="40% - Accent6 6 2 5 2" xfId="23501" xr:uid="{D14CB826-71A3-433D-9A4C-DDD3469054E4}"/>
    <cellStyle name="40% - Accent6 6 2 5 2 2" xfId="23502" xr:uid="{0AFC7525-A9AA-4DF8-BDAE-4B89090A95F1}"/>
    <cellStyle name="40% - Accent6 6 2 5 3" xfId="23503" xr:uid="{62EE582D-0AEF-46CA-9B06-B29371B7D822}"/>
    <cellStyle name="40% - Accent6 6 2 6" xfId="23504" xr:uid="{6AAC5650-7734-47EC-A176-A1FF814A23C9}"/>
    <cellStyle name="40% - Accent6 6 2 6 2" xfId="23505" xr:uid="{11C45355-B832-4017-8FEB-98ECEBFC8E31}"/>
    <cellStyle name="40% - Accent6 6 2 6 2 2" xfId="23506" xr:uid="{FEAE2C5C-4E91-4A44-BE8A-EDEA3CE31510}"/>
    <cellStyle name="40% - Accent6 6 2 6 3" xfId="23507" xr:uid="{BF136B5E-D768-4A88-BB85-C1332373E2E7}"/>
    <cellStyle name="40% - Accent6 6 2 7" xfId="23508" xr:uid="{7556FEE8-C3B4-4BCA-AEAD-356ACC036C09}"/>
    <cellStyle name="40% - Accent6 6 2 7 2" xfId="23509" xr:uid="{1FDE5109-598B-40F9-AB53-0E1E530C02CD}"/>
    <cellStyle name="40% - Accent6 6 2 8" xfId="23510" xr:uid="{5250C97E-238D-4922-BF0B-A457F5F5B7AF}"/>
    <cellStyle name="40% - Accent6 6 3" xfId="23511" xr:uid="{1A649891-DE23-4312-86AB-090FBD358C38}"/>
    <cellStyle name="40% - Accent6 6 3 2" xfId="23512" xr:uid="{854461D6-44E2-4409-B7C4-5E15604DF38F}"/>
    <cellStyle name="40% - Accent6 6 3 2 2" xfId="23513" xr:uid="{41B97D82-2196-461B-92EF-75AF1CC562F6}"/>
    <cellStyle name="40% - Accent6 6 3 2 2 2" xfId="23514" xr:uid="{A59E4138-B233-4FDE-A52A-26BAF365F28B}"/>
    <cellStyle name="40% - Accent6 6 3 2 2 2 2" xfId="23515" xr:uid="{9CE38D95-1D9E-4F2E-89B6-960F1F3FB171}"/>
    <cellStyle name="40% - Accent6 6 3 2 2 2 2 2" xfId="23516" xr:uid="{AFFEFE2F-6E19-4C9A-9D1F-CFFC86FDF311}"/>
    <cellStyle name="40% - Accent6 6 3 2 2 2 3" xfId="23517" xr:uid="{B218B4A9-ABE4-4A17-AA8B-A1BF1D95C49F}"/>
    <cellStyle name="40% - Accent6 6 3 2 2 3" xfId="23518" xr:uid="{B0F4C8F3-9695-48FD-A427-EE6A30719ED9}"/>
    <cellStyle name="40% - Accent6 6 3 2 2 3 2" xfId="23519" xr:uid="{94B79C60-4015-4E52-965E-B32C834847AD}"/>
    <cellStyle name="40% - Accent6 6 3 2 2 3 2 2" xfId="23520" xr:uid="{C8E15BD5-3664-4083-BC09-6B3250BF8BDF}"/>
    <cellStyle name="40% - Accent6 6 3 2 2 3 3" xfId="23521" xr:uid="{2A0D6367-3F19-4187-8CE2-9609E177FAA6}"/>
    <cellStyle name="40% - Accent6 6 3 2 2 4" xfId="23522" xr:uid="{F325AB9E-1453-4D1D-8313-55839BEF2A43}"/>
    <cellStyle name="40% - Accent6 6 3 2 2 4 2" xfId="23523" xr:uid="{C4E13B33-4A56-47AF-9077-67017142643D}"/>
    <cellStyle name="40% - Accent6 6 3 2 2 4 2 2" xfId="23524" xr:uid="{92B662D7-564B-4974-81FC-09EA7A6E4913}"/>
    <cellStyle name="40% - Accent6 6 3 2 2 4 3" xfId="23525" xr:uid="{97F5590A-8E73-4533-945C-738329E7E7F9}"/>
    <cellStyle name="40% - Accent6 6 3 2 2 5" xfId="23526" xr:uid="{14F7F271-5BA0-47D1-87E3-1CE70844CF9F}"/>
    <cellStyle name="40% - Accent6 6 3 2 2 5 2" xfId="23527" xr:uid="{F349AFE4-CEE7-4462-BF64-E9620EAAA2CD}"/>
    <cellStyle name="40% - Accent6 6 3 2 2 6" xfId="23528" xr:uid="{D3A572BE-BDED-43B4-A33A-E0227D4C4E7C}"/>
    <cellStyle name="40% - Accent6 6 3 2 3" xfId="23529" xr:uid="{14493119-8E6A-4590-9D70-0BAE8B26F661}"/>
    <cellStyle name="40% - Accent6 6 3 2 3 2" xfId="23530" xr:uid="{902EE257-FF56-4F0B-979B-30195208A723}"/>
    <cellStyle name="40% - Accent6 6 3 2 3 2 2" xfId="23531" xr:uid="{5010FC9C-750A-4428-8E3F-4B4E2C7E7BBD}"/>
    <cellStyle name="40% - Accent6 6 3 2 3 3" xfId="23532" xr:uid="{2572B1BE-B00A-4EFF-94E0-5D8A1C1F9160}"/>
    <cellStyle name="40% - Accent6 6 3 2 4" xfId="23533" xr:uid="{50877DC7-DE2A-423B-8125-E26381144372}"/>
    <cellStyle name="40% - Accent6 6 3 2 4 2" xfId="23534" xr:uid="{59D13F45-0086-4EC9-9DEB-87CE92794EB2}"/>
    <cellStyle name="40% - Accent6 6 3 2 4 2 2" xfId="23535" xr:uid="{24D20473-78E0-45AE-AF04-CCAAEE351F08}"/>
    <cellStyle name="40% - Accent6 6 3 2 4 3" xfId="23536" xr:uid="{A3DC2A1C-17E6-4571-86A0-AF741FFF827D}"/>
    <cellStyle name="40% - Accent6 6 3 2 5" xfId="23537" xr:uid="{1EAE26F1-C4DB-443A-9830-CF6E65921E99}"/>
    <cellStyle name="40% - Accent6 6 3 2 5 2" xfId="23538" xr:uid="{10D18A3D-43B8-45CA-9F3D-D7FB120755AF}"/>
    <cellStyle name="40% - Accent6 6 3 2 5 2 2" xfId="23539" xr:uid="{DF63A475-0FD2-481B-88AB-EF3BAA5FC1B1}"/>
    <cellStyle name="40% - Accent6 6 3 2 5 3" xfId="23540" xr:uid="{94A31392-AA03-4421-8D63-4EB96762D047}"/>
    <cellStyle name="40% - Accent6 6 3 2 6" xfId="23541" xr:uid="{8155E725-E6D1-4347-A1AF-D8960AFB27F8}"/>
    <cellStyle name="40% - Accent6 6 3 2 6 2" xfId="23542" xr:uid="{EF0679F1-E321-497A-BB31-C8A1CAE25589}"/>
    <cellStyle name="40% - Accent6 6 3 2 7" xfId="23543" xr:uid="{B01B631B-6EC8-4A52-B863-6212AECDD8A5}"/>
    <cellStyle name="40% - Accent6 6 3 3" xfId="23544" xr:uid="{42593FC9-4EB6-473C-AD1E-FFB8D0905757}"/>
    <cellStyle name="40% - Accent6 6 3 3 2" xfId="23545" xr:uid="{D8EA4ECC-DE40-41EA-9625-CF5E908F0DD5}"/>
    <cellStyle name="40% - Accent6 6 3 3 2 2" xfId="23546" xr:uid="{FA7DE122-044A-44C2-8576-DF35CA330855}"/>
    <cellStyle name="40% - Accent6 6 3 3 2 2 2" xfId="23547" xr:uid="{A0A1BF72-2453-43DC-B924-F74AC0677914}"/>
    <cellStyle name="40% - Accent6 6 3 3 2 3" xfId="23548" xr:uid="{27E79163-FF8C-405A-A89A-B890E5CDCCC4}"/>
    <cellStyle name="40% - Accent6 6 3 3 3" xfId="23549" xr:uid="{C278291F-91D6-4B31-BE98-8BFC9952ADCC}"/>
    <cellStyle name="40% - Accent6 6 3 3 3 2" xfId="23550" xr:uid="{BC99B56D-2C94-4324-932A-F4E6AD458115}"/>
    <cellStyle name="40% - Accent6 6 3 3 3 2 2" xfId="23551" xr:uid="{221B16F2-CFCC-4F24-AA22-BAC4AE5909EC}"/>
    <cellStyle name="40% - Accent6 6 3 3 3 3" xfId="23552" xr:uid="{D89AEC79-7423-4FBF-AC83-4347D5519B13}"/>
    <cellStyle name="40% - Accent6 6 3 3 4" xfId="23553" xr:uid="{9E29580E-F9BB-43E4-BF97-634F00177328}"/>
    <cellStyle name="40% - Accent6 6 3 3 4 2" xfId="23554" xr:uid="{7B5249BD-5CF5-4F74-B96D-2930CC65D47E}"/>
    <cellStyle name="40% - Accent6 6 3 3 4 2 2" xfId="23555" xr:uid="{F64A06FD-B542-4E88-BDEE-AD66EE65EAF8}"/>
    <cellStyle name="40% - Accent6 6 3 3 4 3" xfId="23556" xr:uid="{33B6141A-505C-4013-9032-0BEC063B8442}"/>
    <cellStyle name="40% - Accent6 6 3 3 5" xfId="23557" xr:uid="{CAAC6EE0-99CF-4245-A205-EF8C71DAF6FF}"/>
    <cellStyle name="40% - Accent6 6 3 3 5 2" xfId="23558" xr:uid="{26624C5C-080E-4F01-82D2-A90214A5C901}"/>
    <cellStyle name="40% - Accent6 6 3 3 6" xfId="23559" xr:uid="{56940482-455A-451F-94C8-DA21C3B9141E}"/>
    <cellStyle name="40% - Accent6 6 3 4" xfId="23560" xr:uid="{BDD92733-6867-436F-8E05-DC30A232A8CC}"/>
    <cellStyle name="40% - Accent6 6 3 4 2" xfId="23561" xr:uid="{BA78BFFD-A008-4B60-A77D-6B3D199DC52B}"/>
    <cellStyle name="40% - Accent6 6 3 4 2 2" xfId="23562" xr:uid="{0CD9392C-BA98-4ED3-87F2-7045A85B4538}"/>
    <cellStyle name="40% - Accent6 6 3 4 3" xfId="23563" xr:uid="{0FCB48A5-18DE-491C-A373-7C50A7286787}"/>
    <cellStyle name="40% - Accent6 6 3 5" xfId="23564" xr:uid="{352EF3A6-E818-43CB-8605-2EFE72E514DA}"/>
    <cellStyle name="40% - Accent6 6 3 5 2" xfId="23565" xr:uid="{162A405B-D3FF-46BD-A213-F0A54FAA69B8}"/>
    <cellStyle name="40% - Accent6 6 3 5 2 2" xfId="23566" xr:uid="{F3297B4F-B646-49FE-A976-86EC716DB26E}"/>
    <cellStyle name="40% - Accent6 6 3 5 3" xfId="23567" xr:uid="{3C1A23E6-374E-4A07-BE26-A464204CF3E0}"/>
    <cellStyle name="40% - Accent6 6 3 6" xfId="23568" xr:uid="{EA3FAA98-07D2-4132-BA12-87760B31C3DC}"/>
    <cellStyle name="40% - Accent6 6 3 6 2" xfId="23569" xr:uid="{3BBF9718-6665-4788-A2DD-BC89268D00C2}"/>
    <cellStyle name="40% - Accent6 6 3 6 2 2" xfId="23570" xr:uid="{E25607BE-2A97-4B68-8094-15D886DCEACB}"/>
    <cellStyle name="40% - Accent6 6 3 6 3" xfId="23571" xr:uid="{4E9B8E0C-D2DB-4F75-843B-7B7C37842CFA}"/>
    <cellStyle name="40% - Accent6 6 3 7" xfId="23572" xr:uid="{6E827A17-99F1-4A40-9189-DFE2C963C164}"/>
    <cellStyle name="40% - Accent6 6 3 7 2" xfId="23573" xr:uid="{BA30CD66-40B7-4EE4-9591-62C9273E72CC}"/>
    <cellStyle name="40% - Accent6 6 3 8" xfId="23574" xr:uid="{A0EF3ECC-9FED-4702-A3A5-6BF484453037}"/>
    <cellStyle name="40% - Accent6 6 4" xfId="23575" xr:uid="{2CA0A6ED-FB84-4C22-A927-E74EA4F88C64}"/>
    <cellStyle name="40% - Accent6 6 4 2" xfId="23576" xr:uid="{980B2CAB-8558-4EC1-9651-BE238F53D98D}"/>
    <cellStyle name="40% - Accent6 6 4 2 2" xfId="23577" xr:uid="{5992BDE3-2513-4F6E-ADAD-1CBDF7883BFE}"/>
    <cellStyle name="40% - Accent6 6 4 2 2 2" xfId="23578" xr:uid="{359FE322-C7F0-4214-87D1-FE71597D4C46}"/>
    <cellStyle name="40% - Accent6 6 4 2 2 2 2" xfId="23579" xr:uid="{A1731C69-FAB9-4C2D-A287-CFCF39AFA62B}"/>
    <cellStyle name="40% - Accent6 6 4 2 2 3" xfId="23580" xr:uid="{3755E63E-9B49-4DE5-A521-F1B97F348EB5}"/>
    <cellStyle name="40% - Accent6 6 4 2 3" xfId="23581" xr:uid="{F339A1AB-3443-47E5-B30E-184D446115DD}"/>
    <cellStyle name="40% - Accent6 6 4 2 3 2" xfId="23582" xr:uid="{26F19187-C627-479D-8A59-05574EA8BB87}"/>
    <cellStyle name="40% - Accent6 6 4 2 3 2 2" xfId="23583" xr:uid="{D228641D-48C6-4940-A7AA-320E7F01BB4A}"/>
    <cellStyle name="40% - Accent6 6 4 2 3 3" xfId="23584" xr:uid="{09CAB3A7-5589-4EA1-8E32-A740F6AD470C}"/>
    <cellStyle name="40% - Accent6 6 4 2 4" xfId="23585" xr:uid="{724836B4-545E-4EE9-B143-64A6230284AF}"/>
    <cellStyle name="40% - Accent6 6 4 2 4 2" xfId="23586" xr:uid="{0B27E5D5-C866-47FE-935D-E61FEBB6B9CA}"/>
    <cellStyle name="40% - Accent6 6 4 2 4 2 2" xfId="23587" xr:uid="{15650495-64F0-482D-A48F-D95A764FE510}"/>
    <cellStyle name="40% - Accent6 6 4 2 4 3" xfId="23588" xr:uid="{42AE39AC-086F-4EDC-A6FD-17FD1CC4484A}"/>
    <cellStyle name="40% - Accent6 6 4 2 5" xfId="23589" xr:uid="{736D92AF-E727-4669-8BFD-8E5C7C08B039}"/>
    <cellStyle name="40% - Accent6 6 4 2 5 2" xfId="23590" xr:uid="{FC8674CE-C41F-4787-B9D6-F2B58F07EC52}"/>
    <cellStyle name="40% - Accent6 6 4 2 6" xfId="23591" xr:uid="{95BA7874-23CF-4B3E-AA7F-24479D1E99D4}"/>
    <cellStyle name="40% - Accent6 6 4 3" xfId="23592" xr:uid="{5CEEE5E8-F90E-4717-8342-B0B9C5AC0472}"/>
    <cellStyle name="40% - Accent6 6 4 3 2" xfId="23593" xr:uid="{08ECEF3D-A8C2-46F0-9B5F-28B1ABC95178}"/>
    <cellStyle name="40% - Accent6 6 4 3 2 2" xfId="23594" xr:uid="{80305194-5214-427A-A716-EFF1F9720703}"/>
    <cellStyle name="40% - Accent6 6 4 3 3" xfId="23595" xr:uid="{5E0FB884-2D39-41B7-968D-0966AF1BA8FC}"/>
    <cellStyle name="40% - Accent6 6 4 4" xfId="23596" xr:uid="{AA140553-CDC5-48F3-A760-14EC2757CB02}"/>
    <cellStyle name="40% - Accent6 6 4 4 2" xfId="23597" xr:uid="{41F70D70-E48F-4CC5-A514-0E288CA97651}"/>
    <cellStyle name="40% - Accent6 6 4 4 2 2" xfId="23598" xr:uid="{AC3C5A6C-D650-4D3D-8929-32DFDC1F4BF9}"/>
    <cellStyle name="40% - Accent6 6 4 4 3" xfId="23599" xr:uid="{4C2ADDDD-434D-4B95-9D4D-3D1B1DE02BE3}"/>
    <cellStyle name="40% - Accent6 6 4 5" xfId="23600" xr:uid="{5BB4A2D3-F4E1-41CB-B367-909D75980664}"/>
    <cellStyle name="40% - Accent6 6 4 5 2" xfId="23601" xr:uid="{62570466-1487-49AA-A23A-6B8012FFEA80}"/>
    <cellStyle name="40% - Accent6 6 4 5 2 2" xfId="23602" xr:uid="{47F0F356-0E77-41DD-8C3A-13675D8FFB0A}"/>
    <cellStyle name="40% - Accent6 6 4 5 3" xfId="23603" xr:uid="{5BC177BE-6C93-48A8-B0AD-18993E633328}"/>
    <cellStyle name="40% - Accent6 6 4 6" xfId="23604" xr:uid="{F7D1FB8E-C65F-4F59-90C7-B629C85E9109}"/>
    <cellStyle name="40% - Accent6 6 4 6 2" xfId="23605" xr:uid="{DC918FAF-7F2E-4C94-A3E8-FA7C51B5DF0F}"/>
    <cellStyle name="40% - Accent6 6 4 7" xfId="23606" xr:uid="{CB35A1E3-1438-4A84-9509-F45ECEB3F5CF}"/>
    <cellStyle name="40% - Accent6 6 5" xfId="23607" xr:uid="{F2E51A5D-51EF-4CB4-BEAE-8389B050EFBE}"/>
    <cellStyle name="40% - Accent6 6 5 2" xfId="23608" xr:uid="{A8838207-281A-4428-B1E9-14A11F85639A}"/>
    <cellStyle name="40% - Accent6 6 5 2 2" xfId="23609" xr:uid="{BCBB64B5-26A0-4584-B43D-4135B276FB97}"/>
    <cellStyle name="40% - Accent6 6 5 2 2 2" xfId="23610" xr:uid="{1160E2FB-A543-4C31-BCE0-F9B4FCF897EE}"/>
    <cellStyle name="40% - Accent6 6 5 2 2 2 2" xfId="23611" xr:uid="{6B3AF647-258E-41B5-9C11-AC6C71BB93C8}"/>
    <cellStyle name="40% - Accent6 6 5 2 2 3" xfId="23612" xr:uid="{3E9790D9-FC48-428B-BAA5-6BFAED97F312}"/>
    <cellStyle name="40% - Accent6 6 5 2 3" xfId="23613" xr:uid="{ABEB1865-1739-40A4-8B2D-7016436A5CD6}"/>
    <cellStyle name="40% - Accent6 6 5 2 3 2" xfId="23614" xr:uid="{481DDA6F-887E-4272-90A5-F9FF2C8F83BC}"/>
    <cellStyle name="40% - Accent6 6 5 2 3 2 2" xfId="23615" xr:uid="{269914DB-1226-4E6A-8DC0-2C4A6EAE2B27}"/>
    <cellStyle name="40% - Accent6 6 5 2 3 3" xfId="23616" xr:uid="{924CF848-F519-4FC7-B12B-C7A199CD55A6}"/>
    <cellStyle name="40% - Accent6 6 5 2 4" xfId="23617" xr:uid="{51EE7282-9CA0-481C-A11D-B5B5D92E8FB7}"/>
    <cellStyle name="40% - Accent6 6 5 2 4 2" xfId="23618" xr:uid="{B4034A9F-B808-4D78-83CE-9467A4F3A00D}"/>
    <cellStyle name="40% - Accent6 6 5 2 4 2 2" xfId="23619" xr:uid="{879AC4A8-B87C-4679-AEFD-14F381B04EB9}"/>
    <cellStyle name="40% - Accent6 6 5 2 4 3" xfId="23620" xr:uid="{130D2363-B6CA-45AA-96DE-67BDF048E835}"/>
    <cellStyle name="40% - Accent6 6 5 2 5" xfId="23621" xr:uid="{53D47E5B-1D95-471E-BC7D-3A9A3C090FAB}"/>
    <cellStyle name="40% - Accent6 6 5 2 5 2" xfId="23622" xr:uid="{1C76091C-5417-4856-A9DF-64F56AEE82AB}"/>
    <cellStyle name="40% - Accent6 6 5 2 6" xfId="23623" xr:uid="{2989F2DF-3C11-4406-8DB0-A7683C0F26E7}"/>
    <cellStyle name="40% - Accent6 6 5 3" xfId="23624" xr:uid="{33651119-45A7-4FB7-8CF6-B501E7DD479A}"/>
    <cellStyle name="40% - Accent6 6 5 3 2" xfId="23625" xr:uid="{5B801653-2C0B-4F6C-89F1-6087AE572FAB}"/>
    <cellStyle name="40% - Accent6 6 5 3 2 2" xfId="23626" xr:uid="{2CD04D95-E33C-4F92-BFB7-6A914BF0743C}"/>
    <cellStyle name="40% - Accent6 6 5 3 3" xfId="23627" xr:uid="{30F99ED3-B3BC-4B6F-8EFC-C6108871F13C}"/>
    <cellStyle name="40% - Accent6 6 5 4" xfId="23628" xr:uid="{4A220981-2719-4B2D-8357-614B03787FAE}"/>
    <cellStyle name="40% - Accent6 6 5 4 2" xfId="23629" xr:uid="{777604A7-39F4-4C2D-9A5A-2F5060B52E76}"/>
    <cellStyle name="40% - Accent6 6 5 4 2 2" xfId="23630" xr:uid="{6ADDBA4C-1722-46E2-B5BD-E9CA3CC5337E}"/>
    <cellStyle name="40% - Accent6 6 5 4 3" xfId="23631" xr:uid="{3868317F-E36F-4308-9216-50442A8C8899}"/>
    <cellStyle name="40% - Accent6 6 5 5" xfId="23632" xr:uid="{A1DA7095-75FB-43F8-8757-3387F048EC78}"/>
    <cellStyle name="40% - Accent6 6 5 5 2" xfId="23633" xr:uid="{C11AC5F1-06A0-49CB-B284-419387C50208}"/>
    <cellStyle name="40% - Accent6 6 5 5 2 2" xfId="23634" xr:uid="{6C65A091-F55C-4A68-BBA8-4EE0F5054B25}"/>
    <cellStyle name="40% - Accent6 6 5 5 3" xfId="23635" xr:uid="{965F4D39-C6AD-4424-BEDA-2BD8561E02AA}"/>
    <cellStyle name="40% - Accent6 6 5 6" xfId="23636" xr:uid="{9E3983C8-E518-4B6D-922F-BB9CEB783DDD}"/>
    <cellStyle name="40% - Accent6 6 5 6 2" xfId="23637" xr:uid="{7A0A3FF0-7C78-4AEE-B9C4-05C8D024B94D}"/>
    <cellStyle name="40% - Accent6 6 5 7" xfId="23638" xr:uid="{FCA8E93D-B2B3-4F25-8B03-345E7F559E91}"/>
    <cellStyle name="40% - Accent6 6 6" xfId="23639" xr:uid="{2DBF7BCA-4269-4CEA-B5D1-97C2215B194B}"/>
    <cellStyle name="40% - Accent6 6 6 2" xfId="23640" xr:uid="{6A0865EA-4BA4-4A5E-B738-3CBBB22B9107}"/>
    <cellStyle name="40% - Accent6 6 6 2 2" xfId="23641" xr:uid="{5D6F3BEC-6E64-434D-86E0-7E3EBDBA7448}"/>
    <cellStyle name="40% - Accent6 6 6 2 2 2" xfId="23642" xr:uid="{10769810-15D3-4C2A-AE0A-791CD7035D95}"/>
    <cellStyle name="40% - Accent6 6 6 2 3" xfId="23643" xr:uid="{7EB1F771-2478-4EF6-B783-39CA281CB275}"/>
    <cellStyle name="40% - Accent6 6 6 3" xfId="23644" xr:uid="{B8DFAB77-C7E5-47A0-88F6-84A34D3E2697}"/>
    <cellStyle name="40% - Accent6 6 6 3 2" xfId="23645" xr:uid="{4548CCE9-A285-4721-82B6-052271FA8C01}"/>
    <cellStyle name="40% - Accent6 6 6 3 2 2" xfId="23646" xr:uid="{FFA7A2CA-1E86-40EC-AC74-79045EFA9731}"/>
    <cellStyle name="40% - Accent6 6 6 3 3" xfId="23647" xr:uid="{25ACA305-0394-413F-8B7C-1CC49D0B5D3D}"/>
    <cellStyle name="40% - Accent6 6 6 4" xfId="23648" xr:uid="{5066DCBA-73F1-44CF-B6AF-B61CCD027822}"/>
    <cellStyle name="40% - Accent6 6 6 4 2" xfId="23649" xr:uid="{DAFDE317-7856-4303-A3C8-CAA88579ACA8}"/>
    <cellStyle name="40% - Accent6 6 6 4 2 2" xfId="23650" xr:uid="{AE7530F2-48D8-4C8A-8C8F-D37BB6DAF0ED}"/>
    <cellStyle name="40% - Accent6 6 6 4 3" xfId="23651" xr:uid="{B158ED98-9FA0-489F-88FE-E15D47991CB7}"/>
    <cellStyle name="40% - Accent6 6 6 5" xfId="23652" xr:uid="{6501F9B5-4712-4BB7-B605-EF0AE6BD7276}"/>
    <cellStyle name="40% - Accent6 6 6 5 2" xfId="23653" xr:uid="{80409FFB-58FD-4907-A9DA-E4D2E877CAFB}"/>
    <cellStyle name="40% - Accent6 6 6 6" xfId="23654" xr:uid="{CB3249C3-7277-4074-8485-20F38098D218}"/>
    <cellStyle name="40% - Accent6 6 7" xfId="23655" xr:uid="{90BDF7A1-1695-4BE0-8044-00033D66A792}"/>
    <cellStyle name="40% - Accent6 6 7 2" xfId="23656" xr:uid="{3F9D3F6C-9C9D-468B-B274-171FA3D59EA2}"/>
    <cellStyle name="40% - Accent6 6 7 2 2" xfId="23657" xr:uid="{A640B32E-1340-4154-81F2-339E76F6643E}"/>
    <cellStyle name="40% - Accent6 6 7 2 2 2" xfId="23658" xr:uid="{974080FF-EE3B-47E8-9E82-96B57FA33F7B}"/>
    <cellStyle name="40% - Accent6 6 7 2 3" xfId="23659" xr:uid="{0A1D2862-7B32-4985-BCC7-994FD8BD3A38}"/>
    <cellStyle name="40% - Accent6 6 7 3" xfId="23660" xr:uid="{F6FB9198-801F-4DDC-83DF-0B68AAC85B17}"/>
    <cellStyle name="40% - Accent6 6 7 3 2" xfId="23661" xr:uid="{38CE71DF-EA26-4274-86BE-E2AE33DFBC4A}"/>
    <cellStyle name="40% - Accent6 6 7 3 2 2" xfId="23662" xr:uid="{38922AE4-DB02-418C-BB56-7A36AC43A164}"/>
    <cellStyle name="40% - Accent6 6 7 3 3" xfId="23663" xr:uid="{963F7255-2B74-49FB-8AC4-D95C071F2595}"/>
    <cellStyle name="40% - Accent6 6 7 4" xfId="23664" xr:uid="{A50873B3-5B52-4557-8EDF-653DF9066F50}"/>
    <cellStyle name="40% - Accent6 6 7 4 2" xfId="23665" xr:uid="{FB952F74-10FB-405E-A4F9-7A8597897A42}"/>
    <cellStyle name="40% - Accent6 6 7 4 2 2" xfId="23666" xr:uid="{03EB45C7-5B5A-4DA2-843A-37CF37D3C157}"/>
    <cellStyle name="40% - Accent6 6 7 4 3" xfId="23667" xr:uid="{59690847-7FE2-4205-8B8D-2AF0D8695190}"/>
    <cellStyle name="40% - Accent6 6 7 5" xfId="23668" xr:uid="{FEDC8789-ED4C-4FC6-A4C1-56C2A64420DD}"/>
    <cellStyle name="40% - Accent6 6 7 5 2" xfId="23669" xr:uid="{FDD1573C-8A56-4B2C-BFF5-BCC6BDC61B16}"/>
    <cellStyle name="40% - Accent6 6 7 6" xfId="23670" xr:uid="{B8DA452F-BE25-4ABC-94CF-32EE1F0A9E7C}"/>
    <cellStyle name="40% - Accent6 6 8" xfId="23671" xr:uid="{E8A49E32-6893-452E-864A-70705C93A92F}"/>
    <cellStyle name="40% - Accent6 6 8 2" xfId="23672" xr:uid="{844CF114-D30B-4F25-9D49-084ECF540203}"/>
    <cellStyle name="40% - Accent6 6 8 2 2" xfId="23673" xr:uid="{EFEBC356-31E1-403C-946B-9D847147EDCC}"/>
    <cellStyle name="40% - Accent6 6 8 2 2 2" xfId="23674" xr:uid="{A5273D96-50D2-4F06-AAED-E6D2B4FE08A9}"/>
    <cellStyle name="40% - Accent6 6 8 2 3" xfId="23675" xr:uid="{0F307A15-131D-4696-AE5A-2A849E75DB89}"/>
    <cellStyle name="40% - Accent6 6 8 3" xfId="23676" xr:uid="{DB419E42-6CBD-4314-90C4-29CC42CDDC84}"/>
    <cellStyle name="40% - Accent6 6 8 3 2" xfId="23677" xr:uid="{3783182A-D0FE-499C-90EC-AF721887618C}"/>
    <cellStyle name="40% - Accent6 6 8 3 2 2" xfId="23678" xr:uid="{27124BF8-67F6-401D-A469-87D75BF3B263}"/>
    <cellStyle name="40% - Accent6 6 8 3 3" xfId="23679" xr:uid="{FD0A7C83-FFA0-4D28-86C5-D37971780A59}"/>
    <cellStyle name="40% - Accent6 6 8 4" xfId="23680" xr:uid="{1DF4B76C-A050-4786-912F-CB9A4C0BD9AD}"/>
    <cellStyle name="40% - Accent6 6 8 4 2" xfId="23681" xr:uid="{19CA9FF0-7F2C-4052-9D99-F6CD78BFAB1D}"/>
    <cellStyle name="40% - Accent6 6 8 4 2 2" xfId="23682" xr:uid="{6D694649-F15C-4C01-AB32-29605B9A4B23}"/>
    <cellStyle name="40% - Accent6 6 8 4 3" xfId="23683" xr:uid="{A3F69CB0-3DBF-48EA-B02C-A15C4761D92B}"/>
    <cellStyle name="40% - Accent6 6 8 5" xfId="23684" xr:uid="{DA0405DF-20FD-4599-8D34-0099D661708E}"/>
    <cellStyle name="40% - Accent6 6 8 5 2" xfId="23685" xr:uid="{32EFF3D0-6D5F-4ED2-8E35-AD89F5BDC302}"/>
    <cellStyle name="40% - Accent6 6 8 6" xfId="23686" xr:uid="{AC9EE9A3-E574-4A17-9887-C1048032CBD3}"/>
    <cellStyle name="40% - Accent6 6 9" xfId="23687" xr:uid="{E9E133D6-E164-46E3-897B-DA6A2DBDF9BF}"/>
    <cellStyle name="40% - Accent6 6 9 2" xfId="23688" xr:uid="{B9C0DAE8-DDC3-4FB1-95B1-E3F90F839BE6}"/>
    <cellStyle name="40% - Accent6 6 9 2 2" xfId="23689" xr:uid="{11DB3A84-EB9B-43A6-9C30-0A1C28ADB13E}"/>
    <cellStyle name="40% - Accent6 6 9 2 2 2" xfId="23690" xr:uid="{C6ACE419-4F4C-41D6-8AA5-735CB18D31B3}"/>
    <cellStyle name="40% - Accent6 6 9 2 3" xfId="23691" xr:uid="{87C6510A-BD31-4505-BFA7-D7EE8B95AEB8}"/>
    <cellStyle name="40% - Accent6 6 9 3" xfId="23692" xr:uid="{2D7A7BB8-3604-42C1-BD24-E8329E3B1037}"/>
    <cellStyle name="40% - Accent6 6 9 3 2" xfId="23693" xr:uid="{36A1D0CD-A365-426A-95A8-615169CF7874}"/>
    <cellStyle name="40% - Accent6 6 9 3 2 2" xfId="23694" xr:uid="{B12DDA7B-0E7A-49EC-BCFA-416E5B0164DB}"/>
    <cellStyle name="40% - Accent6 6 9 3 3" xfId="23695" xr:uid="{55DCC7F1-4162-446E-A844-582806D438B7}"/>
    <cellStyle name="40% - Accent6 6 9 4" xfId="23696" xr:uid="{5F34F060-90DC-4D04-B56B-515D6FA08A74}"/>
    <cellStyle name="40% - Accent6 6 9 4 2" xfId="23697" xr:uid="{9BE9E7F0-89DE-40BD-9AB7-79FE06BE68D2}"/>
    <cellStyle name="40% - Accent6 6 9 4 2 2" xfId="23698" xr:uid="{4168FE03-4F17-4398-89FF-B1B4B90CEF99}"/>
    <cellStyle name="40% - Accent6 6 9 4 3" xfId="23699" xr:uid="{EAA43C6F-04B9-45BC-A36C-87CDB28B5D63}"/>
    <cellStyle name="40% - Accent6 6 9 5" xfId="23700" xr:uid="{9B5925B9-223E-4F52-B36C-FA05E643BA85}"/>
    <cellStyle name="40% - Accent6 6 9 5 2" xfId="23701" xr:uid="{947A21A4-E614-4B8B-BC3F-D73E4CDA2B7E}"/>
    <cellStyle name="40% - Accent6 6 9 6" xfId="23702" xr:uid="{AAC0891F-1CCA-4643-B355-56329E89C0FA}"/>
    <cellStyle name="40% - Accent6 7" xfId="23703" xr:uid="{EF4429B8-4898-460E-964A-D85972A7241B}"/>
    <cellStyle name="40% - Accent6 7 10" xfId="23704" xr:uid="{95EA0798-3C07-44A0-B68A-3FF4790F1D79}"/>
    <cellStyle name="40% - Accent6 7 10 2" xfId="23705" xr:uid="{FED70464-6F65-429B-96B2-3CDB8A2F4487}"/>
    <cellStyle name="40% - Accent6 7 10 2 2" xfId="23706" xr:uid="{893ACE8A-C5BF-40D3-BFBE-E6F9BA54E4C1}"/>
    <cellStyle name="40% - Accent6 7 10 2 2 2" xfId="23707" xr:uid="{7B6E4F21-FD53-49F8-B2F4-17B63C143DB5}"/>
    <cellStyle name="40% - Accent6 7 10 2 3" xfId="23708" xr:uid="{FA2894AE-792C-498A-8374-54CB629E5E49}"/>
    <cellStyle name="40% - Accent6 7 10 3" xfId="23709" xr:uid="{722F52C0-AEDE-489A-9787-B951AFF04D93}"/>
    <cellStyle name="40% - Accent6 7 10 3 2" xfId="23710" xr:uid="{4F1ECEA4-156D-492C-B785-895A1725C3DA}"/>
    <cellStyle name="40% - Accent6 7 10 3 2 2" xfId="23711" xr:uid="{2709A5AD-EC9B-4EA1-A8AC-59CD621D02EB}"/>
    <cellStyle name="40% - Accent6 7 10 3 3" xfId="23712" xr:uid="{00F46D51-DC53-45AB-BE9C-DF7A89C97942}"/>
    <cellStyle name="40% - Accent6 7 10 4" xfId="23713" xr:uid="{011D56FF-E43D-44BA-9DAB-8F209986B482}"/>
    <cellStyle name="40% - Accent6 7 10 4 2" xfId="23714" xr:uid="{085B6E73-4BF8-4E0E-BC34-88968296AE96}"/>
    <cellStyle name="40% - Accent6 7 10 4 2 2" xfId="23715" xr:uid="{FCFE6BD1-4397-42C3-B79C-A64A8D93F657}"/>
    <cellStyle name="40% - Accent6 7 10 4 3" xfId="23716" xr:uid="{DAAE617B-334F-4C31-9433-BEA84C75623C}"/>
    <cellStyle name="40% - Accent6 7 10 5" xfId="23717" xr:uid="{34752920-8BF2-4D0D-9B19-40C1F26CD271}"/>
    <cellStyle name="40% - Accent6 7 10 5 2" xfId="23718" xr:uid="{4FB73FD2-C9C4-4DB9-A8E6-657EEA16A588}"/>
    <cellStyle name="40% - Accent6 7 10 6" xfId="23719" xr:uid="{2A7AA7F5-5AB9-4774-9199-B6E073569BF5}"/>
    <cellStyle name="40% - Accent6 7 11" xfId="23720" xr:uid="{A31C691A-822D-4127-AB54-6866D1A59506}"/>
    <cellStyle name="40% - Accent6 7 11 2" xfId="23721" xr:uid="{15437D48-710D-49F9-B50F-1A6BCD569C42}"/>
    <cellStyle name="40% - Accent6 7 11 2 2" xfId="23722" xr:uid="{614D9C73-7E98-4EDA-9D72-A8CEDC8A58A8}"/>
    <cellStyle name="40% - Accent6 7 11 3" xfId="23723" xr:uid="{59508ABA-2FA0-45DB-932C-6343B828B779}"/>
    <cellStyle name="40% - Accent6 7 12" xfId="23724" xr:uid="{A34E5507-9B07-4993-AF68-07CC01193141}"/>
    <cellStyle name="40% - Accent6 7 12 2" xfId="23725" xr:uid="{BA10FF8C-4567-4530-9D55-198A011B8287}"/>
    <cellStyle name="40% - Accent6 7 12 2 2" xfId="23726" xr:uid="{BC0008E8-4979-415F-BE31-648D90286EA7}"/>
    <cellStyle name="40% - Accent6 7 12 3" xfId="23727" xr:uid="{473ADBAE-0AB4-4B7A-8293-CC39C3CE1875}"/>
    <cellStyle name="40% - Accent6 7 13" xfId="23728" xr:uid="{8AD31D0A-4B16-48F9-A691-DA5B7B2BE88B}"/>
    <cellStyle name="40% - Accent6 7 13 2" xfId="23729" xr:uid="{17E11CFC-5894-4D0C-AF39-F408053E36A2}"/>
    <cellStyle name="40% - Accent6 7 13 2 2" xfId="23730" xr:uid="{0E7A9EEA-2708-4FD4-B10A-18100276EFCD}"/>
    <cellStyle name="40% - Accent6 7 13 3" xfId="23731" xr:uid="{389443AF-D6BB-42CA-A6D0-D60CCD871E9C}"/>
    <cellStyle name="40% - Accent6 7 14" xfId="23732" xr:uid="{EE58A1EA-E2EF-4BEA-B6EF-2D2D1A6C9C20}"/>
    <cellStyle name="40% - Accent6 7 14 2" xfId="23733" xr:uid="{B8D3452F-9FA5-4792-8972-417621565DFA}"/>
    <cellStyle name="40% - Accent6 7 14 2 2" xfId="23734" xr:uid="{8D815754-3B95-49CF-8F68-963B5BDD60F3}"/>
    <cellStyle name="40% - Accent6 7 14 3" xfId="23735" xr:uid="{848ED893-55B6-480B-9550-E185A3F45F45}"/>
    <cellStyle name="40% - Accent6 7 15" xfId="23736" xr:uid="{4AFD275D-90F6-42ED-9A8E-FC1712EA27A0}"/>
    <cellStyle name="40% - Accent6 7 15 2" xfId="23737" xr:uid="{1F5A7470-9282-412D-BBD0-7B337600A690}"/>
    <cellStyle name="40% - Accent6 7 16" xfId="23738" xr:uid="{DF44FA18-4995-4F8D-A65C-05A93DC9BFC2}"/>
    <cellStyle name="40% - Accent6 7 2" xfId="23739" xr:uid="{4EECD897-D90A-4414-ABCC-94906FB963F4}"/>
    <cellStyle name="40% - Accent6 7 2 2" xfId="23740" xr:uid="{59BB703E-2445-485F-A9D4-F1C915505025}"/>
    <cellStyle name="40% - Accent6 7 2 2 2" xfId="23741" xr:uid="{037D17CA-EBB1-440A-BBDC-EB228734B843}"/>
    <cellStyle name="40% - Accent6 7 2 2 2 2" xfId="23742" xr:uid="{37ACC4CB-DCCF-4D52-A901-C270C9CF47FB}"/>
    <cellStyle name="40% - Accent6 7 2 2 2 2 2" xfId="23743" xr:uid="{AA465F0D-F807-40E0-8E5C-E9CB8B7102D7}"/>
    <cellStyle name="40% - Accent6 7 2 2 2 2 2 2" xfId="23744" xr:uid="{E9783E68-C7C0-40A8-8DEF-95A378BBD4DE}"/>
    <cellStyle name="40% - Accent6 7 2 2 2 2 3" xfId="23745" xr:uid="{E7051237-77FF-4E99-8DF6-BE16BF51EBCD}"/>
    <cellStyle name="40% - Accent6 7 2 2 2 3" xfId="23746" xr:uid="{30883343-1153-4E75-8657-A068CD0976B0}"/>
    <cellStyle name="40% - Accent6 7 2 2 2 3 2" xfId="23747" xr:uid="{E8F7DDF9-EF92-4929-952F-C2A1642A2C30}"/>
    <cellStyle name="40% - Accent6 7 2 2 2 3 2 2" xfId="23748" xr:uid="{B58C4222-A591-4CF5-875D-04166A729D91}"/>
    <cellStyle name="40% - Accent6 7 2 2 2 3 3" xfId="23749" xr:uid="{7D244070-5F04-4C22-8CD8-DADD569361BB}"/>
    <cellStyle name="40% - Accent6 7 2 2 2 4" xfId="23750" xr:uid="{8B37D739-B5EA-43E3-8BFD-A0B7DA42FA94}"/>
    <cellStyle name="40% - Accent6 7 2 2 2 4 2" xfId="23751" xr:uid="{C9D30820-7E2F-4063-8851-F6CE2D8B1F98}"/>
    <cellStyle name="40% - Accent6 7 2 2 2 4 2 2" xfId="23752" xr:uid="{0453625E-4B1A-4192-894A-3BCC7C474912}"/>
    <cellStyle name="40% - Accent6 7 2 2 2 4 3" xfId="23753" xr:uid="{4DF1DBCB-B173-4ABC-8B3F-33A2BED28EA4}"/>
    <cellStyle name="40% - Accent6 7 2 2 2 5" xfId="23754" xr:uid="{678EA198-65C3-4A84-833C-050C5D71EC0A}"/>
    <cellStyle name="40% - Accent6 7 2 2 2 5 2" xfId="23755" xr:uid="{19ED7F20-EBC3-40E8-B4F4-C48885CEB5E5}"/>
    <cellStyle name="40% - Accent6 7 2 2 2 6" xfId="23756" xr:uid="{DFC80D06-59F2-4654-AED1-A5A5A378E9CB}"/>
    <cellStyle name="40% - Accent6 7 2 2 3" xfId="23757" xr:uid="{8CFF7FB9-19B4-4B08-887E-E2BA505A27C2}"/>
    <cellStyle name="40% - Accent6 7 2 2 3 2" xfId="23758" xr:uid="{57D93708-50C6-40AF-9AD6-244296722741}"/>
    <cellStyle name="40% - Accent6 7 2 2 3 2 2" xfId="23759" xr:uid="{F94116F0-E0D4-4380-A63D-B710DED2A929}"/>
    <cellStyle name="40% - Accent6 7 2 2 3 3" xfId="23760" xr:uid="{9083997F-64EB-489A-9CF0-E436FA09E1B7}"/>
    <cellStyle name="40% - Accent6 7 2 2 4" xfId="23761" xr:uid="{ED719CA3-A050-4D85-A999-02A207308B4F}"/>
    <cellStyle name="40% - Accent6 7 2 2 4 2" xfId="23762" xr:uid="{22FAACBA-3D81-47CA-834F-41663C6E5193}"/>
    <cellStyle name="40% - Accent6 7 2 2 4 2 2" xfId="23763" xr:uid="{AD8DEA96-D970-42B3-A29F-B204A8D5F0F4}"/>
    <cellStyle name="40% - Accent6 7 2 2 4 3" xfId="23764" xr:uid="{45219A30-5CAE-4679-A396-0821D8EF3FDC}"/>
    <cellStyle name="40% - Accent6 7 2 2 5" xfId="23765" xr:uid="{C5E328C2-9DA6-4B01-A4DF-73080ABF6300}"/>
    <cellStyle name="40% - Accent6 7 2 2 5 2" xfId="23766" xr:uid="{4764BFDD-BC65-457F-830F-4B9562C6E86B}"/>
    <cellStyle name="40% - Accent6 7 2 2 5 2 2" xfId="23767" xr:uid="{921B8118-114E-41A8-ACFD-9192273A2A2A}"/>
    <cellStyle name="40% - Accent6 7 2 2 5 3" xfId="23768" xr:uid="{F53BC5B2-B22A-47AA-87AF-0F9EDF22B882}"/>
    <cellStyle name="40% - Accent6 7 2 2 6" xfId="23769" xr:uid="{87C404F6-25C4-4CEE-A9FD-D9B9DEFC337F}"/>
    <cellStyle name="40% - Accent6 7 2 2 6 2" xfId="23770" xr:uid="{90171BDD-B437-497C-8760-37A80E33FA3B}"/>
    <cellStyle name="40% - Accent6 7 2 2 7" xfId="23771" xr:uid="{01D38040-F4F7-41F2-917E-61EFF6E2C2CE}"/>
    <cellStyle name="40% - Accent6 7 2 3" xfId="23772" xr:uid="{0DD769DD-8CCE-4C6B-B94C-B03BF825FE70}"/>
    <cellStyle name="40% - Accent6 7 2 3 2" xfId="23773" xr:uid="{96C7AF23-C84A-4275-9B50-1B7AEB9F2887}"/>
    <cellStyle name="40% - Accent6 7 2 3 2 2" xfId="23774" xr:uid="{E2216ED6-4B5A-4956-BF35-FD631C7B3D3C}"/>
    <cellStyle name="40% - Accent6 7 2 3 2 2 2" xfId="23775" xr:uid="{B2673887-75D7-4485-91F2-28680C6A023B}"/>
    <cellStyle name="40% - Accent6 7 2 3 2 3" xfId="23776" xr:uid="{2FDDC0DD-C939-42C0-9C1D-A8E367778B8C}"/>
    <cellStyle name="40% - Accent6 7 2 3 3" xfId="23777" xr:uid="{B4DDFF82-A495-48FF-A51F-65A47BAE143A}"/>
    <cellStyle name="40% - Accent6 7 2 3 3 2" xfId="23778" xr:uid="{3BA98DDC-6723-4D7E-A273-CFECDE135462}"/>
    <cellStyle name="40% - Accent6 7 2 3 3 2 2" xfId="23779" xr:uid="{1580480D-2C27-4A6E-8B74-D8A406CCFBFC}"/>
    <cellStyle name="40% - Accent6 7 2 3 3 3" xfId="23780" xr:uid="{CCE72ACF-18E7-4844-A9C5-36FD2E5958C6}"/>
    <cellStyle name="40% - Accent6 7 2 3 4" xfId="23781" xr:uid="{897EAEDB-AB53-4D4C-A378-FA227169FFDC}"/>
    <cellStyle name="40% - Accent6 7 2 3 4 2" xfId="23782" xr:uid="{C7B42C99-2A28-4413-BDAA-35CF0F4CB855}"/>
    <cellStyle name="40% - Accent6 7 2 3 4 2 2" xfId="23783" xr:uid="{DA3549BD-9553-4E07-A7B2-BD5924E17708}"/>
    <cellStyle name="40% - Accent6 7 2 3 4 3" xfId="23784" xr:uid="{576C8247-D214-42A0-851E-AB6F23534470}"/>
    <cellStyle name="40% - Accent6 7 2 3 5" xfId="23785" xr:uid="{B6C2D8E1-72A1-4DE3-BD0D-BAEB72F569B9}"/>
    <cellStyle name="40% - Accent6 7 2 3 5 2" xfId="23786" xr:uid="{8ECE275E-82CB-458F-BCBC-280500B4AEA3}"/>
    <cellStyle name="40% - Accent6 7 2 3 6" xfId="23787" xr:uid="{363A17E6-D36B-4381-888E-7EFAC3EB08B0}"/>
    <cellStyle name="40% - Accent6 7 2 4" xfId="23788" xr:uid="{E11CDF55-224E-4F3F-A3D3-49115703F7C1}"/>
    <cellStyle name="40% - Accent6 7 2 4 2" xfId="23789" xr:uid="{A7155348-92E0-4F7C-9D3D-D0FDCF6FDEC8}"/>
    <cellStyle name="40% - Accent6 7 2 4 2 2" xfId="23790" xr:uid="{97F4AB2C-C201-4762-AB07-D28E38948A60}"/>
    <cellStyle name="40% - Accent6 7 2 4 3" xfId="23791" xr:uid="{25D1A47B-CE6D-4DC5-A48A-B660F9009F2A}"/>
    <cellStyle name="40% - Accent6 7 2 5" xfId="23792" xr:uid="{5D36DAF3-2E96-4C7C-93CB-FB3C52979E45}"/>
    <cellStyle name="40% - Accent6 7 2 5 2" xfId="23793" xr:uid="{3E05750E-DBD7-4E55-A1C2-D2E87460A3CE}"/>
    <cellStyle name="40% - Accent6 7 2 5 2 2" xfId="23794" xr:uid="{33FA2E49-CCD3-44A3-8116-8A2A7B673AE0}"/>
    <cellStyle name="40% - Accent6 7 2 5 3" xfId="23795" xr:uid="{F2A99B04-F9C0-486F-80DD-611C94D6B1CE}"/>
    <cellStyle name="40% - Accent6 7 2 6" xfId="23796" xr:uid="{DDFDAC8C-2137-4259-B818-01976D1632CC}"/>
    <cellStyle name="40% - Accent6 7 2 6 2" xfId="23797" xr:uid="{3AE20355-DF13-4BEB-BB86-C996CC8B3456}"/>
    <cellStyle name="40% - Accent6 7 2 6 2 2" xfId="23798" xr:uid="{DBC12A63-74C5-45DD-B8C5-88CB22625509}"/>
    <cellStyle name="40% - Accent6 7 2 6 3" xfId="23799" xr:uid="{DC0A479A-7A88-41B6-A457-79B5E35A8E97}"/>
    <cellStyle name="40% - Accent6 7 2 7" xfId="23800" xr:uid="{29977A3F-6358-4A44-A546-20271BB9F907}"/>
    <cellStyle name="40% - Accent6 7 2 7 2" xfId="23801" xr:uid="{123DABE3-A182-4849-A7E3-C326C0564D86}"/>
    <cellStyle name="40% - Accent6 7 2 8" xfId="23802" xr:uid="{9106E661-D789-40C6-A1CB-71FFD700B39F}"/>
    <cellStyle name="40% - Accent6 7 3" xfId="23803" xr:uid="{5674545C-9971-4EEB-8899-1E8A666CA434}"/>
    <cellStyle name="40% - Accent6 7 3 2" xfId="23804" xr:uid="{D26ECBDD-5568-4B5A-906F-C04F19DDAE8B}"/>
    <cellStyle name="40% - Accent6 7 3 2 2" xfId="23805" xr:uid="{B608F2D7-FFAD-46E4-92A3-D8F49C279F51}"/>
    <cellStyle name="40% - Accent6 7 3 2 2 2" xfId="23806" xr:uid="{A6D3DFF8-B476-4B31-9462-558C596431AA}"/>
    <cellStyle name="40% - Accent6 7 3 2 2 2 2" xfId="23807" xr:uid="{17B1804B-E006-4A2E-BE92-F27C6F920F93}"/>
    <cellStyle name="40% - Accent6 7 3 2 2 2 2 2" xfId="23808" xr:uid="{4EBB3C77-4573-49E4-9AA5-CC13AA446B04}"/>
    <cellStyle name="40% - Accent6 7 3 2 2 2 3" xfId="23809" xr:uid="{0CF76D69-1E1E-4518-8C27-9ADD5D272F0B}"/>
    <cellStyle name="40% - Accent6 7 3 2 2 3" xfId="23810" xr:uid="{F55F10D3-CBEE-491C-8216-4F69C8C7FA9B}"/>
    <cellStyle name="40% - Accent6 7 3 2 2 3 2" xfId="23811" xr:uid="{67084FC9-BF8F-4E5E-B40A-6D72206A0E54}"/>
    <cellStyle name="40% - Accent6 7 3 2 2 3 2 2" xfId="23812" xr:uid="{414F079A-8196-48FE-9F68-B2D725D302F3}"/>
    <cellStyle name="40% - Accent6 7 3 2 2 3 3" xfId="23813" xr:uid="{2FE40526-AA15-4007-8842-DA6E118B6E66}"/>
    <cellStyle name="40% - Accent6 7 3 2 2 4" xfId="23814" xr:uid="{BDAC34B7-568C-40E1-8322-A9AF282A9021}"/>
    <cellStyle name="40% - Accent6 7 3 2 2 4 2" xfId="23815" xr:uid="{B05E10FB-4979-4A60-84D5-453C8605844E}"/>
    <cellStyle name="40% - Accent6 7 3 2 2 4 2 2" xfId="23816" xr:uid="{68FD6E68-53C0-4450-9AC7-45FCD4D27121}"/>
    <cellStyle name="40% - Accent6 7 3 2 2 4 3" xfId="23817" xr:uid="{604027AA-73ED-40AE-AF09-D609DD9F8426}"/>
    <cellStyle name="40% - Accent6 7 3 2 2 5" xfId="23818" xr:uid="{590B08D0-2933-48DC-A21B-EF8AC8B9F2C3}"/>
    <cellStyle name="40% - Accent6 7 3 2 2 5 2" xfId="23819" xr:uid="{2696F45A-1409-49A2-81E4-E9F6A82A8ABA}"/>
    <cellStyle name="40% - Accent6 7 3 2 2 6" xfId="23820" xr:uid="{FE456DA3-6D5C-47DD-B4A5-C12CB3EFD4C5}"/>
    <cellStyle name="40% - Accent6 7 3 2 3" xfId="23821" xr:uid="{530816D3-D91F-4BFC-90E7-538927A94BA1}"/>
    <cellStyle name="40% - Accent6 7 3 2 3 2" xfId="23822" xr:uid="{81F2DDBC-4AAE-4E22-A5EB-8D96811ED161}"/>
    <cellStyle name="40% - Accent6 7 3 2 3 2 2" xfId="23823" xr:uid="{9BDDEE62-4996-49B8-B65F-DFA2039C4C78}"/>
    <cellStyle name="40% - Accent6 7 3 2 3 3" xfId="23824" xr:uid="{6056EB9C-D957-4BC4-8A8E-699F15CC8944}"/>
    <cellStyle name="40% - Accent6 7 3 2 4" xfId="23825" xr:uid="{036D9601-A59A-4BF2-8B75-260784641838}"/>
    <cellStyle name="40% - Accent6 7 3 2 4 2" xfId="23826" xr:uid="{461436AB-C1CA-40E1-96D2-980587B47452}"/>
    <cellStyle name="40% - Accent6 7 3 2 4 2 2" xfId="23827" xr:uid="{5C3EAFDD-84B6-4EE6-B02E-BA02B1A7C004}"/>
    <cellStyle name="40% - Accent6 7 3 2 4 3" xfId="23828" xr:uid="{FFFAD7A6-7CA8-4EBE-B59C-12A97E13C0B6}"/>
    <cellStyle name="40% - Accent6 7 3 2 5" xfId="23829" xr:uid="{A5FB76C6-BD0F-4D6E-AC69-118978EAEF52}"/>
    <cellStyle name="40% - Accent6 7 3 2 5 2" xfId="23830" xr:uid="{5F092571-5E94-4AD5-A0F1-95EDAA4717E0}"/>
    <cellStyle name="40% - Accent6 7 3 2 5 2 2" xfId="23831" xr:uid="{BB2C1F52-68AA-4CEA-9542-096588675662}"/>
    <cellStyle name="40% - Accent6 7 3 2 5 3" xfId="23832" xr:uid="{F0800B9A-28C8-42BD-B450-A7C64D1462FD}"/>
    <cellStyle name="40% - Accent6 7 3 2 6" xfId="23833" xr:uid="{89E4D167-5B51-422D-978C-84B02AA1C9F1}"/>
    <cellStyle name="40% - Accent6 7 3 2 6 2" xfId="23834" xr:uid="{B4D03E26-1595-4665-AA76-BC6FF6E49EC9}"/>
    <cellStyle name="40% - Accent6 7 3 2 7" xfId="23835" xr:uid="{794B24B9-7CEF-4260-81D1-6AE4577A18D4}"/>
    <cellStyle name="40% - Accent6 7 3 3" xfId="23836" xr:uid="{332B253A-62D2-4FE6-8313-67953A60E625}"/>
    <cellStyle name="40% - Accent6 7 3 3 2" xfId="23837" xr:uid="{FC69481C-04C1-485C-92C2-639A0C408D47}"/>
    <cellStyle name="40% - Accent6 7 3 3 2 2" xfId="23838" xr:uid="{1FB4AE8C-5688-4706-B593-83051219F73D}"/>
    <cellStyle name="40% - Accent6 7 3 3 2 2 2" xfId="23839" xr:uid="{F964F3C4-D250-4E12-AC33-86FD8D4F6C67}"/>
    <cellStyle name="40% - Accent6 7 3 3 2 3" xfId="23840" xr:uid="{4A233C0E-ADC9-4279-9A6A-E7AE22B293F6}"/>
    <cellStyle name="40% - Accent6 7 3 3 3" xfId="23841" xr:uid="{C11A5905-94E2-471C-B370-C77456CE5362}"/>
    <cellStyle name="40% - Accent6 7 3 3 3 2" xfId="23842" xr:uid="{7F453EC7-C073-4C23-9B1E-59C5115F4117}"/>
    <cellStyle name="40% - Accent6 7 3 3 3 2 2" xfId="23843" xr:uid="{431C41CB-2089-48E8-B5D9-30FE9CD38F17}"/>
    <cellStyle name="40% - Accent6 7 3 3 3 3" xfId="23844" xr:uid="{8801DCF3-80C1-4998-BAB8-73E6B3ED9FDD}"/>
    <cellStyle name="40% - Accent6 7 3 3 4" xfId="23845" xr:uid="{164A0896-E864-47B9-9D2E-95244635A2C5}"/>
    <cellStyle name="40% - Accent6 7 3 3 4 2" xfId="23846" xr:uid="{442AA042-5D90-4F54-8F7A-A03EA85172AA}"/>
    <cellStyle name="40% - Accent6 7 3 3 4 2 2" xfId="23847" xr:uid="{BC69745A-3A76-4D83-90AA-9C82E447C350}"/>
    <cellStyle name="40% - Accent6 7 3 3 4 3" xfId="23848" xr:uid="{E06C3A96-732E-4DF2-AC82-2F682B61AE47}"/>
    <cellStyle name="40% - Accent6 7 3 3 5" xfId="23849" xr:uid="{1D1E173A-58C6-4196-B861-0E3C4E851A88}"/>
    <cellStyle name="40% - Accent6 7 3 3 5 2" xfId="23850" xr:uid="{D6B5DFCA-824F-48D3-96E7-0BA68EBA6390}"/>
    <cellStyle name="40% - Accent6 7 3 3 6" xfId="23851" xr:uid="{1CB108A3-C2A5-49B1-B68D-07C3639A25CA}"/>
    <cellStyle name="40% - Accent6 7 3 4" xfId="23852" xr:uid="{63DF9990-CCEE-4189-B6AD-5E2ECACEDE48}"/>
    <cellStyle name="40% - Accent6 7 3 4 2" xfId="23853" xr:uid="{03CE3494-B815-46A7-909F-733F1CF3A258}"/>
    <cellStyle name="40% - Accent6 7 3 4 2 2" xfId="23854" xr:uid="{86BE3547-4693-4BE9-B675-585659BAA6F1}"/>
    <cellStyle name="40% - Accent6 7 3 4 3" xfId="23855" xr:uid="{C21F8CA7-B476-469A-8754-12D926BF38BC}"/>
    <cellStyle name="40% - Accent6 7 3 5" xfId="23856" xr:uid="{4449AF95-C0C5-44E9-A0FE-FBCF47518100}"/>
    <cellStyle name="40% - Accent6 7 3 5 2" xfId="23857" xr:uid="{022C056D-5C25-4182-AB8D-F9C95B380187}"/>
    <cellStyle name="40% - Accent6 7 3 5 2 2" xfId="23858" xr:uid="{0DD3BDDA-CE21-47DE-8FEC-F230A876A3A2}"/>
    <cellStyle name="40% - Accent6 7 3 5 3" xfId="23859" xr:uid="{D3A95E09-F057-4AA4-BFC6-450537990AF0}"/>
    <cellStyle name="40% - Accent6 7 3 6" xfId="23860" xr:uid="{C20329B8-AEB6-4DC1-BB95-FD36ACB117A2}"/>
    <cellStyle name="40% - Accent6 7 3 6 2" xfId="23861" xr:uid="{2CDE81C1-522F-4B3D-AAD7-EB4C781F7D4E}"/>
    <cellStyle name="40% - Accent6 7 3 6 2 2" xfId="23862" xr:uid="{9A7D379D-E057-4DC7-BE5A-9579DB1C03FD}"/>
    <cellStyle name="40% - Accent6 7 3 6 3" xfId="23863" xr:uid="{F7B459EC-B114-46CA-A6E0-C75B7F8E5183}"/>
    <cellStyle name="40% - Accent6 7 3 7" xfId="23864" xr:uid="{D236126B-1011-4B47-B19B-1481BA77E5D9}"/>
    <cellStyle name="40% - Accent6 7 3 7 2" xfId="23865" xr:uid="{653A8581-9B57-4D87-94DD-4694BA1AACDD}"/>
    <cellStyle name="40% - Accent6 7 3 8" xfId="23866" xr:uid="{C2B6C9A7-FB00-4A69-8104-F07AD2E5C2FC}"/>
    <cellStyle name="40% - Accent6 7 4" xfId="23867" xr:uid="{52D45DDD-52DC-4C0E-98AA-0AC13BD764A8}"/>
    <cellStyle name="40% - Accent6 7 4 2" xfId="23868" xr:uid="{C47020D9-BA89-48BC-AF3F-B790FF35EDFE}"/>
    <cellStyle name="40% - Accent6 7 4 2 2" xfId="23869" xr:uid="{7FC84BA9-80DA-487A-ABF5-F542DA74E0F0}"/>
    <cellStyle name="40% - Accent6 7 4 2 2 2" xfId="23870" xr:uid="{1288A8CC-C8A1-4FDA-93F0-852A3A101960}"/>
    <cellStyle name="40% - Accent6 7 4 2 2 2 2" xfId="23871" xr:uid="{EF94E140-287A-4CDB-9FA8-EE687AB921B5}"/>
    <cellStyle name="40% - Accent6 7 4 2 2 3" xfId="23872" xr:uid="{64FF31F1-480B-423B-8977-7045FF8CCE07}"/>
    <cellStyle name="40% - Accent6 7 4 2 3" xfId="23873" xr:uid="{617D347B-87A3-43C0-95A7-80B280362BA7}"/>
    <cellStyle name="40% - Accent6 7 4 2 3 2" xfId="23874" xr:uid="{33820C4C-9713-498B-A02B-63DF159DC7A0}"/>
    <cellStyle name="40% - Accent6 7 4 2 3 2 2" xfId="23875" xr:uid="{C6BA252A-B1AB-46D2-A6C2-9E5FEB954B43}"/>
    <cellStyle name="40% - Accent6 7 4 2 3 3" xfId="23876" xr:uid="{64B4D038-6467-4552-9699-46EBCE63D091}"/>
    <cellStyle name="40% - Accent6 7 4 2 4" xfId="23877" xr:uid="{DDB6686D-74C6-4C73-A8EF-B62A484F6301}"/>
    <cellStyle name="40% - Accent6 7 4 2 4 2" xfId="23878" xr:uid="{45CADC5B-EFDA-4DD8-9F1C-62B6B23A60AD}"/>
    <cellStyle name="40% - Accent6 7 4 2 4 2 2" xfId="23879" xr:uid="{B8380AC4-96FF-458C-B78F-29D56A139C51}"/>
    <cellStyle name="40% - Accent6 7 4 2 4 3" xfId="23880" xr:uid="{D651E472-6124-48CE-BF28-02AFBAE69651}"/>
    <cellStyle name="40% - Accent6 7 4 2 5" xfId="23881" xr:uid="{7B81ACDF-D800-4075-866A-893DED296250}"/>
    <cellStyle name="40% - Accent6 7 4 2 5 2" xfId="23882" xr:uid="{ADF19284-A091-4EA8-8B42-E1F9B14C3836}"/>
    <cellStyle name="40% - Accent6 7 4 2 6" xfId="23883" xr:uid="{6D341985-984E-4397-8CCF-3B264A5D92BD}"/>
    <cellStyle name="40% - Accent6 7 4 3" xfId="23884" xr:uid="{A5BD6368-851B-4C83-9508-61C4F5F6ABD9}"/>
    <cellStyle name="40% - Accent6 7 4 3 2" xfId="23885" xr:uid="{31250BDA-E6A9-41E3-A7D4-B470FDA42F3B}"/>
    <cellStyle name="40% - Accent6 7 4 3 2 2" xfId="23886" xr:uid="{6AD3CD1F-A915-457D-9EB6-03A0CAF9B7D5}"/>
    <cellStyle name="40% - Accent6 7 4 3 3" xfId="23887" xr:uid="{73BADEFB-FFD4-474B-8463-9A9B9A71CB42}"/>
    <cellStyle name="40% - Accent6 7 4 4" xfId="23888" xr:uid="{F3159186-1D7D-49D2-9888-7581191507ED}"/>
    <cellStyle name="40% - Accent6 7 4 4 2" xfId="23889" xr:uid="{418AA31D-F359-4BEE-9B31-40EAAD673D46}"/>
    <cellStyle name="40% - Accent6 7 4 4 2 2" xfId="23890" xr:uid="{0CE55284-584D-43B2-BA51-F463DD6E036A}"/>
    <cellStyle name="40% - Accent6 7 4 4 3" xfId="23891" xr:uid="{798F2FAD-F562-4A94-B324-569D763F1D4C}"/>
    <cellStyle name="40% - Accent6 7 4 5" xfId="23892" xr:uid="{E9304AC1-9A4F-44CA-B3C0-844D987312BD}"/>
    <cellStyle name="40% - Accent6 7 4 5 2" xfId="23893" xr:uid="{3F246F30-E9D0-47DF-9811-CF16862049F6}"/>
    <cellStyle name="40% - Accent6 7 4 5 2 2" xfId="23894" xr:uid="{0C6C27EF-8345-4F76-8720-B477B8AECBC7}"/>
    <cellStyle name="40% - Accent6 7 4 5 3" xfId="23895" xr:uid="{8B9AF9D9-05F5-4939-AD85-047439A94183}"/>
    <cellStyle name="40% - Accent6 7 4 6" xfId="23896" xr:uid="{09749371-4BE4-4F68-823E-E57E89248E23}"/>
    <cellStyle name="40% - Accent6 7 4 6 2" xfId="23897" xr:uid="{E056C91A-DE62-4C89-A22A-C47E30C916E9}"/>
    <cellStyle name="40% - Accent6 7 4 7" xfId="23898" xr:uid="{A0EC4A7D-1B21-4414-BDE1-9187F6C5C833}"/>
    <cellStyle name="40% - Accent6 7 5" xfId="23899" xr:uid="{DAAFC1F6-B3EE-4994-89A0-F2DCCB207FE6}"/>
    <cellStyle name="40% - Accent6 7 5 2" xfId="23900" xr:uid="{1515FFE3-6E64-4F85-AE0F-354ACD53EB1A}"/>
    <cellStyle name="40% - Accent6 7 5 2 2" xfId="23901" xr:uid="{E31CCE44-5854-4418-ADB4-0D121FE01A7E}"/>
    <cellStyle name="40% - Accent6 7 5 2 2 2" xfId="23902" xr:uid="{BD698439-AB57-4F3D-8A47-D70FD84B9614}"/>
    <cellStyle name="40% - Accent6 7 5 2 2 2 2" xfId="23903" xr:uid="{8B542815-0D40-4C1F-8B4E-95B06B28BE6E}"/>
    <cellStyle name="40% - Accent6 7 5 2 2 3" xfId="23904" xr:uid="{26C80181-6264-4027-A6AF-D60BE1B6F56F}"/>
    <cellStyle name="40% - Accent6 7 5 2 3" xfId="23905" xr:uid="{A20BD6B2-1452-4196-A735-D1EE63B2E271}"/>
    <cellStyle name="40% - Accent6 7 5 2 3 2" xfId="23906" xr:uid="{9B705985-3C0A-4D3D-BDC5-E1EAEA72CBAB}"/>
    <cellStyle name="40% - Accent6 7 5 2 3 2 2" xfId="23907" xr:uid="{A8E142FE-A9DE-4FF6-BFF3-3C179BFD9C8B}"/>
    <cellStyle name="40% - Accent6 7 5 2 3 3" xfId="23908" xr:uid="{C4550DFC-C00E-4481-908D-BDFC3C1892F5}"/>
    <cellStyle name="40% - Accent6 7 5 2 4" xfId="23909" xr:uid="{82A38C1E-B383-4890-8EF7-68E58274A360}"/>
    <cellStyle name="40% - Accent6 7 5 2 4 2" xfId="23910" xr:uid="{716B30B9-F86B-459C-866C-C339D47EFF2F}"/>
    <cellStyle name="40% - Accent6 7 5 2 4 2 2" xfId="23911" xr:uid="{4F18C0E6-FACC-4FD6-8B13-21BA50B50C0F}"/>
    <cellStyle name="40% - Accent6 7 5 2 4 3" xfId="23912" xr:uid="{0809E8B4-CA65-4091-BED4-031ED1E1D7A4}"/>
    <cellStyle name="40% - Accent6 7 5 2 5" xfId="23913" xr:uid="{4C9E9011-2FE9-42E9-B60B-E5C543756B6B}"/>
    <cellStyle name="40% - Accent6 7 5 2 5 2" xfId="23914" xr:uid="{3D96AE8B-9811-42CE-B05D-83E3EBDBA203}"/>
    <cellStyle name="40% - Accent6 7 5 2 6" xfId="23915" xr:uid="{CAF26B88-7DBD-40BF-BEB0-0C542F31EE33}"/>
    <cellStyle name="40% - Accent6 7 5 3" xfId="23916" xr:uid="{0D98B390-0B6C-403C-B4A1-A0E6AA3B5270}"/>
    <cellStyle name="40% - Accent6 7 5 3 2" xfId="23917" xr:uid="{949F947E-EFF4-4835-A2AC-9C9335506F42}"/>
    <cellStyle name="40% - Accent6 7 5 3 2 2" xfId="23918" xr:uid="{879EC65F-30E4-4D65-93DD-892AD3F17B7B}"/>
    <cellStyle name="40% - Accent6 7 5 3 3" xfId="23919" xr:uid="{5AE21B33-6253-4F34-B077-45177D356D89}"/>
    <cellStyle name="40% - Accent6 7 5 4" xfId="23920" xr:uid="{111BFF96-A326-4523-AFE2-5ECB28739E71}"/>
    <cellStyle name="40% - Accent6 7 5 4 2" xfId="23921" xr:uid="{7629998E-10F5-49FE-B698-699CBD30520A}"/>
    <cellStyle name="40% - Accent6 7 5 4 2 2" xfId="23922" xr:uid="{B9B8A32C-2536-4D30-B846-E6D75694DE9A}"/>
    <cellStyle name="40% - Accent6 7 5 4 3" xfId="23923" xr:uid="{00844AD7-2C3C-4540-AD4C-DDBEE947C150}"/>
    <cellStyle name="40% - Accent6 7 5 5" xfId="23924" xr:uid="{8558678A-0D0A-4181-BFF2-F474D1021640}"/>
    <cellStyle name="40% - Accent6 7 5 5 2" xfId="23925" xr:uid="{0E125E5D-60DE-47AB-89E9-D1095FD73436}"/>
    <cellStyle name="40% - Accent6 7 5 5 2 2" xfId="23926" xr:uid="{8F7616A6-7D68-4CA0-A9C2-2C9037A5BEB0}"/>
    <cellStyle name="40% - Accent6 7 5 5 3" xfId="23927" xr:uid="{35191F84-1AE8-40BA-AA07-EF230B914495}"/>
    <cellStyle name="40% - Accent6 7 5 6" xfId="23928" xr:uid="{9C086A4C-BB9B-4162-8EA6-0F552873FBD6}"/>
    <cellStyle name="40% - Accent6 7 5 6 2" xfId="23929" xr:uid="{6B9AA7B1-9416-4AC2-8793-7CC10219BD18}"/>
    <cellStyle name="40% - Accent6 7 5 7" xfId="23930" xr:uid="{DF788AA9-CD74-4E86-BAB3-D4D2858DE692}"/>
    <cellStyle name="40% - Accent6 7 6" xfId="23931" xr:uid="{0D990199-7E85-406C-9572-23C4C70E2BBE}"/>
    <cellStyle name="40% - Accent6 7 6 2" xfId="23932" xr:uid="{1E4B3C03-D132-4C06-89A7-4CC6FB439101}"/>
    <cellStyle name="40% - Accent6 7 6 2 2" xfId="23933" xr:uid="{D2B71BC3-B7FE-4378-9DEF-D6EF93685A22}"/>
    <cellStyle name="40% - Accent6 7 6 2 2 2" xfId="23934" xr:uid="{25A17CAF-0A7F-4A94-B300-204908BF64E6}"/>
    <cellStyle name="40% - Accent6 7 6 2 3" xfId="23935" xr:uid="{ADD64539-FA18-4B94-AEF8-4826C9DD6826}"/>
    <cellStyle name="40% - Accent6 7 6 3" xfId="23936" xr:uid="{6D3AE43F-3F56-4EA5-973C-B4F22C8CBC10}"/>
    <cellStyle name="40% - Accent6 7 6 3 2" xfId="23937" xr:uid="{E4DDBA15-D636-4472-8175-7D759B310EB3}"/>
    <cellStyle name="40% - Accent6 7 6 3 2 2" xfId="23938" xr:uid="{641C4A9E-A5EF-4538-B1CE-A1DADF55F2F5}"/>
    <cellStyle name="40% - Accent6 7 6 3 3" xfId="23939" xr:uid="{7F183CAE-9E4E-4BE5-96EB-E0426A10828C}"/>
    <cellStyle name="40% - Accent6 7 6 4" xfId="23940" xr:uid="{902BCBBD-7B20-474F-A743-50F75AD489C2}"/>
    <cellStyle name="40% - Accent6 7 6 4 2" xfId="23941" xr:uid="{A4FC8781-E68D-4D9A-9905-0EF13616952D}"/>
    <cellStyle name="40% - Accent6 7 6 4 2 2" xfId="23942" xr:uid="{824E0B1D-1F82-4401-8ACC-ECF53FA3796A}"/>
    <cellStyle name="40% - Accent6 7 6 4 3" xfId="23943" xr:uid="{03920F86-205B-4518-AE5A-D61F60115E3E}"/>
    <cellStyle name="40% - Accent6 7 6 5" xfId="23944" xr:uid="{9CEC1484-F46E-4351-8F75-3EDD13377B68}"/>
    <cellStyle name="40% - Accent6 7 6 5 2" xfId="23945" xr:uid="{9F7BFBD4-0C6F-4619-95E1-AE74415ED85C}"/>
    <cellStyle name="40% - Accent6 7 6 6" xfId="23946" xr:uid="{0260E5E7-5109-49D1-BA2E-CCA12119F364}"/>
    <cellStyle name="40% - Accent6 7 7" xfId="23947" xr:uid="{DF2DF47B-C11B-47D6-9808-77E9CC0466CE}"/>
    <cellStyle name="40% - Accent6 7 7 2" xfId="23948" xr:uid="{E72BF3FB-8C7F-4478-B25B-9A62EE2824B0}"/>
    <cellStyle name="40% - Accent6 7 7 2 2" xfId="23949" xr:uid="{EE95B969-033D-4235-B5BF-404FD3D3115D}"/>
    <cellStyle name="40% - Accent6 7 7 2 2 2" xfId="23950" xr:uid="{CB7D0CCE-A52B-4637-B3D9-4005BB126F8A}"/>
    <cellStyle name="40% - Accent6 7 7 2 3" xfId="23951" xr:uid="{8A5B9F04-349A-44A0-9124-C7D12BB367C2}"/>
    <cellStyle name="40% - Accent6 7 7 3" xfId="23952" xr:uid="{E262E079-4ADB-4E95-B89E-E0A29D99C9B2}"/>
    <cellStyle name="40% - Accent6 7 7 3 2" xfId="23953" xr:uid="{CD9CF3D3-6D18-4F9D-982E-08946CE543DC}"/>
    <cellStyle name="40% - Accent6 7 7 3 2 2" xfId="23954" xr:uid="{E2C55FA2-FDA1-497F-811B-351EFBF84CB8}"/>
    <cellStyle name="40% - Accent6 7 7 3 3" xfId="23955" xr:uid="{83D10563-32EA-481F-B68D-134D6AC69C80}"/>
    <cellStyle name="40% - Accent6 7 7 4" xfId="23956" xr:uid="{7B3D8E32-EC4C-4A90-8D0F-08605A32C498}"/>
    <cellStyle name="40% - Accent6 7 7 4 2" xfId="23957" xr:uid="{80AD6D19-3163-4D9D-A701-90A6DD1F51F6}"/>
    <cellStyle name="40% - Accent6 7 7 4 2 2" xfId="23958" xr:uid="{25163E03-C4F9-4F05-8CE5-B03C6657E55E}"/>
    <cellStyle name="40% - Accent6 7 7 4 3" xfId="23959" xr:uid="{3F99D853-7EB8-4F69-861A-3655DD47BEA1}"/>
    <cellStyle name="40% - Accent6 7 7 5" xfId="23960" xr:uid="{B3FEF6BB-BEA6-468A-BA36-9A97A9C40872}"/>
    <cellStyle name="40% - Accent6 7 7 5 2" xfId="23961" xr:uid="{045453C3-F247-4B28-843C-15B1CF7384E0}"/>
    <cellStyle name="40% - Accent6 7 7 6" xfId="23962" xr:uid="{BA78265F-561A-4511-A57C-DBDDAC7F7E88}"/>
    <cellStyle name="40% - Accent6 7 8" xfId="23963" xr:uid="{4565435C-131C-4048-BBA4-9344F649A48F}"/>
    <cellStyle name="40% - Accent6 7 8 2" xfId="23964" xr:uid="{74D82CB5-FB1E-48A6-A5E3-E9F990F4F3DB}"/>
    <cellStyle name="40% - Accent6 7 8 2 2" xfId="23965" xr:uid="{3434B27B-4BB7-438D-A63C-0EC0661755B6}"/>
    <cellStyle name="40% - Accent6 7 8 2 2 2" xfId="23966" xr:uid="{FC348DDC-6221-4933-9E62-4924EC68F5B8}"/>
    <cellStyle name="40% - Accent6 7 8 2 3" xfId="23967" xr:uid="{1996A180-1FB6-44E7-895D-58A08BA2A38B}"/>
    <cellStyle name="40% - Accent6 7 8 3" xfId="23968" xr:uid="{DA82F7E4-B7B0-4C4F-9676-E37585CC0789}"/>
    <cellStyle name="40% - Accent6 7 8 3 2" xfId="23969" xr:uid="{112EC5E7-6DEE-4B5F-872D-A3614E349305}"/>
    <cellStyle name="40% - Accent6 7 8 3 2 2" xfId="23970" xr:uid="{48FEE3FA-4133-491F-9945-EA92F20FD0C9}"/>
    <cellStyle name="40% - Accent6 7 8 3 3" xfId="23971" xr:uid="{C13CEBC5-2655-4629-974D-A2E3B9E8231F}"/>
    <cellStyle name="40% - Accent6 7 8 4" xfId="23972" xr:uid="{3CA84CF6-F773-4092-9A3B-D1BE72BDD704}"/>
    <cellStyle name="40% - Accent6 7 8 4 2" xfId="23973" xr:uid="{47E12575-EF2A-4EC9-ADB3-11424C3C5E15}"/>
    <cellStyle name="40% - Accent6 7 8 4 2 2" xfId="23974" xr:uid="{014D3904-52EC-4073-A842-675FC45CFB31}"/>
    <cellStyle name="40% - Accent6 7 8 4 3" xfId="23975" xr:uid="{5F09EC24-82B1-4B05-A0D8-401A0D7FA029}"/>
    <cellStyle name="40% - Accent6 7 8 5" xfId="23976" xr:uid="{20BD330F-DF9D-4888-98AA-0FE4F963778D}"/>
    <cellStyle name="40% - Accent6 7 8 5 2" xfId="23977" xr:uid="{58780B4A-BAAB-4A66-9EE6-1D1523D78032}"/>
    <cellStyle name="40% - Accent6 7 8 6" xfId="23978" xr:uid="{01D0EB8A-E83A-4BE7-8525-0A9B28635030}"/>
    <cellStyle name="40% - Accent6 7 9" xfId="23979" xr:uid="{6C9083E2-1CBC-4EAB-9855-E2AC5E6BCD9D}"/>
    <cellStyle name="40% - Accent6 7 9 2" xfId="23980" xr:uid="{31CFDB53-A1FE-4564-8902-61FAD4A4EA17}"/>
    <cellStyle name="40% - Accent6 7 9 2 2" xfId="23981" xr:uid="{3CFD2DD5-5FFE-44B0-ADAD-97A48C551CE1}"/>
    <cellStyle name="40% - Accent6 7 9 2 2 2" xfId="23982" xr:uid="{D2A0D3C9-3E0D-4592-ACAE-1670A512BA5D}"/>
    <cellStyle name="40% - Accent6 7 9 2 3" xfId="23983" xr:uid="{52936E19-D332-4017-8E81-3B22576E6B98}"/>
    <cellStyle name="40% - Accent6 7 9 3" xfId="23984" xr:uid="{AAFCD687-9E48-422B-B35D-3A297C4B2181}"/>
    <cellStyle name="40% - Accent6 7 9 3 2" xfId="23985" xr:uid="{D0B9DBC5-2EB6-4ABE-BB6A-91EB1A5C7BE5}"/>
    <cellStyle name="40% - Accent6 7 9 3 2 2" xfId="23986" xr:uid="{34C53B65-4436-4409-B41E-02250974D405}"/>
    <cellStyle name="40% - Accent6 7 9 3 3" xfId="23987" xr:uid="{F624E641-99A9-4788-9959-6EF48427E55C}"/>
    <cellStyle name="40% - Accent6 7 9 4" xfId="23988" xr:uid="{9A52D742-12FC-4829-BBFD-EECDBFEBD330}"/>
    <cellStyle name="40% - Accent6 7 9 4 2" xfId="23989" xr:uid="{0AA3ACB0-C3A0-47F7-906A-8C0642618276}"/>
    <cellStyle name="40% - Accent6 7 9 4 2 2" xfId="23990" xr:uid="{FF99F2F1-C14F-441F-8AD0-56E0F3AE18E1}"/>
    <cellStyle name="40% - Accent6 7 9 4 3" xfId="23991" xr:uid="{4F76353C-AB51-477E-9B8E-E7832198A3D6}"/>
    <cellStyle name="40% - Accent6 7 9 5" xfId="23992" xr:uid="{47A22211-21BF-42FE-A3C2-A6A1DB5CC248}"/>
    <cellStyle name="40% - Accent6 7 9 5 2" xfId="23993" xr:uid="{E86EACC7-EA79-4900-919F-B85CA515595E}"/>
    <cellStyle name="40% - Accent6 7 9 6" xfId="23994" xr:uid="{D0B701A6-A8BC-4E1A-8C01-4BDF26E53A58}"/>
    <cellStyle name="40% - Accent6 8" xfId="23995" xr:uid="{80E8879E-2282-4C9F-ACCC-0F2E747E0131}"/>
    <cellStyle name="40% - Accent6 9" xfId="23996" xr:uid="{620B87D3-ECD7-4008-805B-795A8EF8D27B}"/>
    <cellStyle name="40% - Accent6 9 2" xfId="23997" xr:uid="{62274455-7FEF-443C-9083-8CFB8FA18304}"/>
    <cellStyle name="40% - Accent6 9 2 2" xfId="23998" xr:uid="{B42045B9-9866-4437-A32F-DCC64832F426}"/>
    <cellStyle name="40% - Accent6 9 2 2 2" xfId="23999" xr:uid="{65B0F520-84AE-4152-BC80-75838D8D4D6A}"/>
    <cellStyle name="40% - Accent6 9 2 2 2 2" xfId="24000" xr:uid="{0FA30C4E-B7F6-472C-BD2F-C89FE6D691EF}"/>
    <cellStyle name="40% - Accent6 9 2 2 2 2 2" xfId="24001" xr:uid="{06B53853-0AAB-4406-B76D-7F1846D0DE6B}"/>
    <cellStyle name="40% - Accent6 9 2 2 2 3" xfId="24002" xr:uid="{FC74943B-937A-4ED8-B9EF-0897F1B4A94F}"/>
    <cellStyle name="40% - Accent6 9 2 2 3" xfId="24003" xr:uid="{86794DB3-15C3-455E-A8F1-0E4EBD818DFB}"/>
    <cellStyle name="40% - Accent6 9 2 2 3 2" xfId="24004" xr:uid="{97AF72FC-47E4-4DEB-BA12-187547D38D8D}"/>
    <cellStyle name="40% - Accent6 9 2 2 3 2 2" xfId="24005" xr:uid="{7FB63593-2E9E-41A2-A52B-1C6A38E66F0F}"/>
    <cellStyle name="40% - Accent6 9 2 2 3 3" xfId="24006" xr:uid="{1C442475-F951-462C-BE08-A10B88634DBA}"/>
    <cellStyle name="40% - Accent6 9 2 2 4" xfId="24007" xr:uid="{C985DECA-86FE-4891-B006-7B2760F03AEA}"/>
    <cellStyle name="40% - Accent6 9 2 2 4 2" xfId="24008" xr:uid="{95CD5C86-57DF-4DE5-8501-EA898C893473}"/>
    <cellStyle name="40% - Accent6 9 2 2 4 2 2" xfId="24009" xr:uid="{F4EDCB0F-4D64-4DC9-830C-50EC845A69F6}"/>
    <cellStyle name="40% - Accent6 9 2 2 4 3" xfId="24010" xr:uid="{A739C48D-1C3F-4DBA-B502-BF786D8BF288}"/>
    <cellStyle name="40% - Accent6 9 2 2 5" xfId="24011" xr:uid="{3B9A901A-84C1-47DB-949F-167C238FC2C8}"/>
    <cellStyle name="40% - Accent6 9 2 2 5 2" xfId="24012" xr:uid="{D369F23E-84C1-4DB8-9A17-5039E5C7516E}"/>
    <cellStyle name="40% - Accent6 9 2 2 6" xfId="24013" xr:uid="{7BA1F95C-8B04-413C-B5A3-500B2045B15D}"/>
    <cellStyle name="40% - Accent6 9 2 3" xfId="24014" xr:uid="{5EB1E678-5CAD-48D3-A4CB-A38AFDA58E95}"/>
    <cellStyle name="40% - Accent6 9 2 3 2" xfId="24015" xr:uid="{FB0BD206-48FE-481B-8004-369629685572}"/>
    <cellStyle name="40% - Accent6 9 2 3 2 2" xfId="24016" xr:uid="{8AC2448E-8F36-4915-8554-02D352FA094B}"/>
    <cellStyle name="40% - Accent6 9 2 3 3" xfId="24017" xr:uid="{2593D9F9-DA7A-41F2-A772-607F46835477}"/>
    <cellStyle name="40% - Accent6 9 2 4" xfId="24018" xr:uid="{558A1CC4-3708-48C2-9DA8-0A19230BCC16}"/>
    <cellStyle name="40% - Accent6 9 2 4 2" xfId="24019" xr:uid="{C44ED094-AD25-4E52-930D-5BBCF413D6B8}"/>
    <cellStyle name="40% - Accent6 9 2 4 2 2" xfId="24020" xr:uid="{38A34330-793E-4A3D-8AF4-7F9A56198EB4}"/>
    <cellStyle name="40% - Accent6 9 2 4 3" xfId="24021" xr:uid="{A4A6D517-0CD1-4DDB-BC6D-CFFD29B96592}"/>
    <cellStyle name="40% - Accent6 9 2 5" xfId="24022" xr:uid="{DD6629BF-8E46-4A36-9FB1-AAF6B9B80B14}"/>
    <cellStyle name="40% - Accent6 9 2 5 2" xfId="24023" xr:uid="{00D94DBB-1585-4F92-9AAD-D2BB7BC16E21}"/>
    <cellStyle name="40% - Accent6 9 2 5 2 2" xfId="24024" xr:uid="{DE051C5D-4329-4617-B8C9-428C28D4A44C}"/>
    <cellStyle name="40% - Accent6 9 2 5 3" xfId="24025" xr:uid="{33DC4841-1912-4758-A1A3-1DDB2A1552CB}"/>
    <cellStyle name="40% - Accent6 9 2 6" xfId="24026" xr:uid="{3A0E40F3-594C-4671-A232-DA9494553936}"/>
    <cellStyle name="40% - Accent6 9 2 6 2" xfId="24027" xr:uid="{1F312658-971E-40F1-A1D2-075168D5DE45}"/>
    <cellStyle name="40% - Accent6 9 2 7" xfId="24028" xr:uid="{6DE5536F-AA43-4354-BDAB-C6B3D79AF651}"/>
    <cellStyle name="40% - Accent6 9 3" xfId="24029" xr:uid="{BB9D967F-B4CB-4060-89CF-E9589EF0E567}"/>
    <cellStyle name="40% - Accent6 9 3 2" xfId="24030" xr:uid="{70D1B62C-B503-4C2A-B386-3D343C3E0791}"/>
    <cellStyle name="40% - Accent6 9 3 2 2" xfId="24031" xr:uid="{A868430F-E5E9-4A5F-94A1-6090DECEAC31}"/>
    <cellStyle name="40% - Accent6 9 3 2 2 2" xfId="24032" xr:uid="{65C881DA-8F7E-4208-960D-E243A8E196B9}"/>
    <cellStyle name="40% - Accent6 9 3 2 3" xfId="24033" xr:uid="{C7B85AE3-72A2-482E-9F9B-A5DBB8B9925D}"/>
    <cellStyle name="40% - Accent6 9 3 3" xfId="24034" xr:uid="{1541B11E-ABC3-4041-8F9C-812DA7468F5F}"/>
    <cellStyle name="40% - Accent6 9 3 3 2" xfId="24035" xr:uid="{9C6839C2-1602-4D30-8EB0-6506D2B571E1}"/>
    <cellStyle name="40% - Accent6 9 3 3 2 2" xfId="24036" xr:uid="{EDC8BAF3-C4BD-4CF3-9A4E-F7951BADF25B}"/>
    <cellStyle name="40% - Accent6 9 3 3 3" xfId="24037" xr:uid="{9E0DD001-3241-490A-8113-588953CF2DAE}"/>
    <cellStyle name="40% - Accent6 9 3 4" xfId="24038" xr:uid="{525FCE96-A22F-4622-96B2-E9989CE189C0}"/>
    <cellStyle name="40% - Accent6 9 3 4 2" xfId="24039" xr:uid="{FD9BA9F8-C2A0-4591-B56E-4F0250316EC0}"/>
    <cellStyle name="40% - Accent6 9 3 4 2 2" xfId="24040" xr:uid="{F8BC34C4-B48B-4D5E-9EF7-E30F0AED574A}"/>
    <cellStyle name="40% - Accent6 9 3 4 3" xfId="24041" xr:uid="{9279DA8C-2FF8-4B07-BD7A-EB19305D9101}"/>
    <cellStyle name="40% - Accent6 9 3 5" xfId="24042" xr:uid="{763516A9-2C34-4435-B0BD-C925BE2DD79B}"/>
    <cellStyle name="40% - Accent6 9 3 5 2" xfId="24043" xr:uid="{624D7F04-7E28-46E5-AC0E-2875E27A7CB4}"/>
    <cellStyle name="40% - Accent6 9 3 6" xfId="24044" xr:uid="{8CEEBB58-CA6F-4B91-93F6-6D28A2F7B924}"/>
    <cellStyle name="40% - Accent6 9 4" xfId="24045" xr:uid="{EA3DE7B6-DDFA-48C4-B520-EA39870566E4}"/>
    <cellStyle name="40% - Accent6 9 4 2" xfId="24046" xr:uid="{D65D388A-38B6-46B8-A09D-9043D66D3527}"/>
    <cellStyle name="40% - Accent6 9 4 2 2" xfId="24047" xr:uid="{3F0F52A4-B575-426F-97D0-CB5F39707CE5}"/>
    <cellStyle name="40% - Accent6 9 4 3" xfId="24048" xr:uid="{674B93E5-EE8B-43EA-9A9B-B6D5F4E8F9D4}"/>
    <cellStyle name="40% - Accent6 9 5" xfId="24049" xr:uid="{5C7F603C-5999-4456-8804-52F2D57DF821}"/>
    <cellStyle name="40% - Accent6 9 5 2" xfId="24050" xr:uid="{1DDE3AAE-5082-48AE-978D-7543253A07AC}"/>
    <cellStyle name="40% - Accent6 9 5 2 2" xfId="24051" xr:uid="{0BC93E8F-01ED-4ABB-8954-B1B7732763C4}"/>
    <cellStyle name="40% - Accent6 9 5 3" xfId="24052" xr:uid="{2C617438-1BA2-401C-BD2E-6D8C5A028145}"/>
    <cellStyle name="40% - Accent6 9 6" xfId="24053" xr:uid="{5244EE48-BA65-41D6-8096-2E5450E525AE}"/>
    <cellStyle name="40% - Accent6 9 6 2" xfId="24054" xr:uid="{C263939C-5A0E-478B-80F7-FB68B8E8C731}"/>
    <cellStyle name="40% - Accent6 9 6 2 2" xfId="24055" xr:uid="{99FAE554-4B26-4003-963F-D55510A4781C}"/>
    <cellStyle name="40% - Accent6 9 6 3" xfId="24056" xr:uid="{3C37C342-3B5C-42D3-B3B9-B2020128C5AA}"/>
    <cellStyle name="40% - Accent6 9 7" xfId="24057" xr:uid="{A5B9B800-504C-427B-ACA7-837EFACA8E2C}"/>
    <cellStyle name="40% - Accent6 9 7 2" xfId="24058" xr:uid="{76DAB1B9-24C8-4BC1-9EFE-5A7EE550AAB5}"/>
    <cellStyle name="40% - Accent6 9 8" xfId="24059" xr:uid="{C78F6734-F82B-44CA-BCF8-6CCFD4B361AD}"/>
    <cellStyle name="60% - Accent1 2" xfId="1283" xr:uid="{00000000-0005-0000-0000-000018000000}"/>
    <cellStyle name="60% - Accent1 2 2" xfId="24060" xr:uid="{E07CB0BD-9419-4D10-A418-B41258E44BE4}"/>
    <cellStyle name="60% - Accent1 3" xfId="1256" xr:uid="{00000000-0005-0000-0000-000019000000}"/>
    <cellStyle name="60% - Accent1 4" xfId="24061" xr:uid="{8FB84016-2131-4909-8587-27A291C26639}"/>
    <cellStyle name="60% - Accent1 5" xfId="24062" xr:uid="{471337E5-BD40-47C6-8EF5-E52741FEFEFF}"/>
    <cellStyle name="60% - Accent1 6" xfId="24063" xr:uid="{304F7932-0F4A-403C-ABD3-BCDF2D1DD5F8}"/>
    <cellStyle name="60% - Accent1 7" xfId="24064" xr:uid="{D16D5B50-31FD-4F73-8B8D-F4CE8FB89179}"/>
    <cellStyle name="60% - Accent1 8" xfId="24065" xr:uid="{4D7969C1-79EA-46A7-9F59-6FB72F91F959}"/>
    <cellStyle name="60% - Accent2 2" xfId="1293" xr:uid="{00000000-0005-0000-0000-00001A000000}"/>
    <cellStyle name="60% - Accent2 2 2" xfId="24066" xr:uid="{31CB788C-9854-45F0-A085-FFB6D445FBB5}"/>
    <cellStyle name="60% - Accent2 3" xfId="1260" xr:uid="{00000000-0005-0000-0000-00001B000000}"/>
    <cellStyle name="60% - Accent2 4" xfId="24067" xr:uid="{D9C35138-1FF5-422C-937A-96F33A4C8BDC}"/>
    <cellStyle name="60% - Accent2 5" xfId="24068" xr:uid="{BDC30197-DA8E-4E13-8AA4-D7FFE64E9A4C}"/>
    <cellStyle name="60% - Accent2 6" xfId="24069" xr:uid="{3BCD99F3-524E-421E-8557-139077C524A7}"/>
    <cellStyle name="60% - Accent2 7" xfId="24070" xr:uid="{501FDA50-68B6-4BA6-89B4-56771E9B0E9F}"/>
    <cellStyle name="60% - Accent2 8" xfId="24071" xr:uid="{2DE9662E-6E53-415E-A49F-42E5E1C2AF90}"/>
    <cellStyle name="60% - Accent3 2" xfId="1290" xr:uid="{00000000-0005-0000-0000-00001C000000}"/>
    <cellStyle name="60% - Accent3 2 2" xfId="24072" xr:uid="{BED6F529-3D4B-4745-BD1C-934DED49A392}"/>
    <cellStyle name="60% - Accent3 3" xfId="1264" xr:uid="{00000000-0005-0000-0000-00001D000000}"/>
    <cellStyle name="60% - Accent3 4" xfId="24073" xr:uid="{FEE99950-1B69-4D7F-8951-990B98B70CCE}"/>
    <cellStyle name="60% - Accent3 5" xfId="24074" xr:uid="{EF430600-F3DE-464A-8953-52216956D8E7}"/>
    <cellStyle name="60% - Accent3 6" xfId="24075" xr:uid="{D8A88DA2-D7E3-4F90-8E51-53661406ECD8}"/>
    <cellStyle name="60% - Accent3 7" xfId="24076" xr:uid="{0B57D262-A523-4CC2-AE40-FF9AFB37A841}"/>
    <cellStyle name="60% - Accent3 8" xfId="24077" xr:uid="{BF93E00E-F71C-4A7B-95A6-E70732310FD9}"/>
    <cellStyle name="60% - Accent4 2" xfId="1288" xr:uid="{00000000-0005-0000-0000-00001E000000}"/>
    <cellStyle name="60% - Accent4 2 2" xfId="24078" xr:uid="{852B3479-25E9-4529-8F02-BDDA73BCBD11}"/>
    <cellStyle name="60% - Accent4 3" xfId="1268" xr:uid="{00000000-0005-0000-0000-00001F000000}"/>
    <cellStyle name="60% - Accent4 4" xfId="24079" xr:uid="{EAEC5D30-58C9-4638-8911-1A45AD831C45}"/>
    <cellStyle name="60% - Accent4 5" xfId="24080" xr:uid="{7214F57C-D7C9-4944-AB33-8071F3B9A669}"/>
    <cellStyle name="60% - Accent4 6" xfId="24081" xr:uid="{ED2A6AD8-1AA7-4D4E-8138-1EC68D5F8EBC}"/>
    <cellStyle name="60% - Accent4 7" xfId="24082" xr:uid="{DAB3ADFD-F6FF-4FCF-A025-D47AA98671D4}"/>
    <cellStyle name="60% - Accent4 8" xfId="24083" xr:uid="{36160AF5-DF3A-449C-8505-332D84CBA5A3}"/>
    <cellStyle name="60% - Accent5 2" xfId="1284" xr:uid="{00000000-0005-0000-0000-000020000000}"/>
    <cellStyle name="60% - Accent5 2 2" xfId="24084" xr:uid="{5D1F79C2-7A08-4A54-9E1F-8FC52A0D8588}"/>
    <cellStyle name="60% - Accent5 3" xfId="1272" xr:uid="{00000000-0005-0000-0000-000021000000}"/>
    <cellStyle name="60% - Accent5 4" xfId="24085" xr:uid="{F772B441-C35B-4582-8A36-263D470F7012}"/>
    <cellStyle name="60% - Accent5 5" xfId="24086" xr:uid="{B45E4FBA-DFB6-440D-B469-999CC552FA79}"/>
    <cellStyle name="60% - Accent5 6" xfId="24087" xr:uid="{CDA6AB3E-AEA9-46B8-839C-957D7C3C5E69}"/>
    <cellStyle name="60% - Accent5 7" xfId="24088" xr:uid="{A7ADE4CF-CDF2-4952-98F7-D410A1056BEF}"/>
    <cellStyle name="60% - Accent5 8" xfId="24089" xr:uid="{0460AE86-AFB6-4E35-BD66-6211D4169681}"/>
    <cellStyle name="60% - Accent6 2" xfId="1314" xr:uid="{00000000-0005-0000-0000-000022000000}"/>
    <cellStyle name="60% - Accent6 2 2" xfId="24090" xr:uid="{EA3DCDF9-9ADA-4EFF-9AC3-66B05D8F3D8A}"/>
    <cellStyle name="60% - Accent6 3" xfId="1276" xr:uid="{00000000-0005-0000-0000-000023000000}"/>
    <cellStyle name="60% - Accent6 4" xfId="24091" xr:uid="{2001A71D-2B86-4C2F-B354-E6F694A7CC8A}"/>
    <cellStyle name="60% - Accent6 5" xfId="24092" xr:uid="{30D3DE76-E411-44EF-B84F-CD4BE2035EC0}"/>
    <cellStyle name="60% - Accent6 6" xfId="24093" xr:uid="{757792EA-4F4D-4AF8-BC8F-7FB35B636207}"/>
    <cellStyle name="60% - Accent6 7" xfId="24094" xr:uid="{CBE2626D-8C07-48C6-88AB-8C54257A8711}"/>
    <cellStyle name="60% - Accent6 8" xfId="24095" xr:uid="{03D2EAE6-0B32-4704-9D18-4D61FCB67ADF}"/>
    <cellStyle name="Accent1 2" xfId="1310" xr:uid="{00000000-0005-0000-0000-000024000000}"/>
    <cellStyle name="Accent1 2 2" xfId="24096" xr:uid="{DE43D916-FA57-492A-8764-2AABFB8929D1}"/>
    <cellStyle name="Accent1 3" xfId="1253" xr:uid="{00000000-0005-0000-0000-000025000000}"/>
    <cellStyle name="Accent1 4" xfId="24097" xr:uid="{7A5DAF96-AB6C-4444-B184-D6EEC414F819}"/>
    <cellStyle name="Accent1 5" xfId="24098" xr:uid="{1B6B9988-0D3A-46DD-B9D6-4C80A91D4F8F}"/>
    <cellStyle name="Accent1 6" xfId="24099" xr:uid="{8E76AC06-F987-4D47-8A9C-FE872A19D241}"/>
    <cellStyle name="Accent1 7" xfId="24100" xr:uid="{02C7B8A3-9DE7-4564-A795-E2FC855AA875}"/>
    <cellStyle name="Accent1 8" xfId="24101" xr:uid="{F74FC55B-F4BA-43C7-B65D-AF914A58E524}"/>
    <cellStyle name="Accent2 2" xfId="1306" xr:uid="{00000000-0005-0000-0000-000026000000}"/>
    <cellStyle name="Accent2 2 2" xfId="24102" xr:uid="{2AEB8C27-C0A2-4E04-940B-543E41DEE16A}"/>
    <cellStyle name="Accent2 3" xfId="1257" xr:uid="{00000000-0005-0000-0000-000027000000}"/>
    <cellStyle name="Accent2 4" xfId="24103" xr:uid="{671F3D8C-F68A-4571-9665-5E7B3887B043}"/>
    <cellStyle name="Accent2 5" xfId="24104" xr:uid="{94174F06-7BD1-4B73-9B3C-D305FDAEA39E}"/>
    <cellStyle name="Accent2 6" xfId="24105" xr:uid="{4C7C23C9-4532-4919-9A80-3D7689B82DEB}"/>
    <cellStyle name="Accent2 7" xfId="24106" xr:uid="{B47E148D-3810-4B53-8462-46623F9D738B}"/>
    <cellStyle name="Accent2 8" xfId="24107" xr:uid="{C481573F-5A65-4CFE-9338-B7D76BB5D7C7}"/>
    <cellStyle name="Accent3 2" xfId="1302" xr:uid="{00000000-0005-0000-0000-000028000000}"/>
    <cellStyle name="Accent3 2 2" xfId="24108" xr:uid="{141EBD5C-93DC-45DE-8080-04B67A61ECE7}"/>
    <cellStyle name="Accent3 3" xfId="1261" xr:uid="{00000000-0005-0000-0000-000029000000}"/>
    <cellStyle name="Accent3 4" xfId="24109" xr:uid="{674D4C5F-E372-411D-9451-9C25234634AB}"/>
    <cellStyle name="Accent3 5" xfId="24110" xr:uid="{967F8297-F1C3-4472-8738-251827DB4AA1}"/>
    <cellStyle name="Accent3 6" xfId="24111" xr:uid="{7C87F81C-849F-40C6-8E57-078C0E00BDFB}"/>
    <cellStyle name="Accent3 7" xfId="24112" xr:uid="{84908DAC-1F76-44B9-8A2A-D1BBEBFCC411}"/>
    <cellStyle name="Accent3 8" xfId="24113" xr:uid="{87D6D5D8-C84B-49AE-A34E-4E222EDDA81A}"/>
    <cellStyle name="Accent4 2" xfId="1299" xr:uid="{00000000-0005-0000-0000-00002A000000}"/>
    <cellStyle name="Accent4 2 2" xfId="24114" xr:uid="{0663F801-102B-4CEF-B2CB-8941999755C5}"/>
    <cellStyle name="Accent4 3" xfId="1265" xr:uid="{00000000-0005-0000-0000-00002B000000}"/>
    <cellStyle name="Accent4 4" xfId="24115" xr:uid="{50D08308-673F-43E6-BB63-A1DE445A0047}"/>
    <cellStyle name="Accent4 5" xfId="24116" xr:uid="{F2C669E4-8BB8-4B42-8609-B18F28FCFBB4}"/>
    <cellStyle name="Accent4 6" xfId="24117" xr:uid="{EEE4AF4D-8117-4A9B-8524-C1BD83C5FFF3}"/>
    <cellStyle name="Accent4 7" xfId="24118" xr:uid="{32772BCC-ACD5-40F2-865D-0DB17E6F58C4}"/>
    <cellStyle name="Accent4 8" xfId="24119" xr:uid="{76E3F688-ED02-4C65-A16C-3844BE59B425}"/>
    <cellStyle name="Accent5 2" xfId="1295" xr:uid="{00000000-0005-0000-0000-00002C000000}"/>
    <cellStyle name="Accent5 2 2" xfId="24120" xr:uid="{9D7DFA56-5152-474A-91DB-27F05969582A}"/>
    <cellStyle name="Accent5 3" xfId="1269" xr:uid="{00000000-0005-0000-0000-00002D000000}"/>
    <cellStyle name="Accent6 2" xfId="1317" xr:uid="{00000000-0005-0000-0000-00002E000000}"/>
    <cellStyle name="Accent6 2 2" xfId="24121" xr:uid="{7878704F-3649-4576-B43C-20B675F663F6}"/>
    <cellStyle name="Accent6 3" xfId="1273" xr:uid="{00000000-0005-0000-0000-00002F000000}"/>
    <cellStyle name="Accent6 4" xfId="24122" xr:uid="{8212E00D-F599-4046-9146-E3C4F75BCE05}"/>
    <cellStyle name="Accent6 5" xfId="24123" xr:uid="{884E6CC3-C6D1-408A-96EF-7C2BC36198A2}"/>
    <cellStyle name="Accent6 6" xfId="24124" xr:uid="{DC005C8B-700C-4553-AE2D-4EFD50E55456}"/>
    <cellStyle name="Accent6 7" xfId="24125" xr:uid="{93CE582E-7B16-4E4D-92DC-DB43A71010B0}"/>
    <cellStyle name="Accent6 8" xfId="24126" xr:uid="{1DE1E5EA-EA6B-4B8C-B2A9-067FA8A3ED33}"/>
    <cellStyle name="Bad 2" xfId="1234" xr:uid="{00000000-0005-0000-0000-000030000000}"/>
    <cellStyle name="Bad 2 2" xfId="1313" xr:uid="{00000000-0005-0000-0000-000031000000}"/>
    <cellStyle name="Bad 2 3" xfId="24127" xr:uid="{C41B9DA3-4AC1-4E5B-B45B-4FA5391D579D}"/>
    <cellStyle name="Bad 3" xfId="1242" xr:uid="{00000000-0005-0000-0000-000032000000}"/>
    <cellStyle name="Bad 4" xfId="24128" xr:uid="{4B17A47D-B8C3-4F7D-8649-61FFF3380EFE}"/>
    <cellStyle name="Bad 5" xfId="24129" xr:uid="{7DB270E2-C2F2-4600-AC6C-818A733CAD5C}"/>
    <cellStyle name="Bad 6" xfId="24130" xr:uid="{3283EC3A-DEFF-4B8D-ACE1-116348E67D56}"/>
    <cellStyle name="Bad 7" xfId="24131" xr:uid="{393A6DF1-7265-4044-9046-680E16E407ED}"/>
    <cellStyle name="Bad 8" xfId="24132" xr:uid="{0F3FD910-3EFB-4C49-95BE-73FA50FF6539}"/>
    <cellStyle name="bot - Style1" xfId="98" xr:uid="{00000000-0005-0000-0000-000033000000}"/>
    <cellStyle name="Calculation 2" xfId="1309" xr:uid="{00000000-0005-0000-0000-000034000000}"/>
    <cellStyle name="Calculation 2 2" xfId="24133" xr:uid="{3AA2E1B2-0E9B-4CFF-9DCA-3265DC6E2E3F}"/>
    <cellStyle name="Calculation 3" xfId="1246" xr:uid="{00000000-0005-0000-0000-000035000000}"/>
    <cellStyle name="Calculation 4" xfId="24134" xr:uid="{51F2AD67-544B-4EC8-9680-74E405F4AAAD}"/>
    <cellStyle name="Calculation 5" xfId="24135" xr:uid="{523D0609-4F3B-4E49-912A-BA89B30418E5}"/>
    <cellStyle name="Calculation 6" xfId="24136" xr:uid="{5A2D2141-D6E6-4D55-93B0-7BF3EFB090F3}"/>
    <cellStyle name="Calculation 7" xfId="24137" xr:uid="{2D70B693-DCF0-4713-A486-D1B194889DBE}"/>
    <cellStyle name="Calculation 8" xfId="24138" xr:uid="{FC0C70F6-68E1-450E-8391-D48F279309C4}"/>
    <cellStyle name="Calculation 8 10" xfId="24139" xr:uid="{0EC4C53F-1F68-44D3-9949-58E51A6DCEA8}"/>
    <cellStyle name="Calculation 8 2" xfId="24140" xr:uid="{53C455F3-F384-41EB-A6C2-0B04288B1DF4}"/>
    <cellStyle name="Calculation 8 2 2" xfId="24141" xr:uid="{AE9B80A8-39FA-4476-8B7E-105782291BCB}"/>
    <cellStyle name="Calculation 8 2 2 2" xfId="24142" xr:uid="{1CF12F8E-94B5-46AC-854D-1023B00A5D6C}"/>
    <cellStyle name="Calculation 8 2 2 3" xfId="24143" xr:uid="{708032FF-74D1-4CB7-9AD8-90EDCB6D1D7D}"/>
    <cellStyle name="Calculation 8 2 3" xfId="24144" xr:uid="{EA938346-CAD6-4542-98C0-4FC9C5FD3ED0}"/>
    <cellStyle name="Calculation 8 2 3 2" xfId="24145" xr:uid="{81921D12-8EFE-4678-B6A5-B63137E38D4A}"/>
    <cellStyle name="Calculation 8 2 3 3" xfId="24146" xr:uid="{ECF502D3-BA45-4077-B399-BF70F8478E0A}"/>
    <cellStyle name="Calculation 8 2 4" xfId="24147" xr:uid="{8E38E8E4-9A0C-4E38-9DC2-29ACB00A0335}"/>
    <cellStyle name="Calculation 8 2 4 2" xfId="24148" xr:uid="{1A0C1F8B-4DDE-4917-8F3B-A7D71B1F4105}"/>
    <cellStyle name="Calculation 8 2 4 3" xfId="24149" xr:uid="{CBFC912A-AAE3-4087-A784-0C9856B27AFD}"/>
    <cellStyle name="Calculation 8 2 5" xfId="24150" xr:uid="{B166C1C6-447D-4E33-A25E-03946EF6EC89}"/>
    <cellStyle name="Calculation 8 2 6" xfId="24151" xr:uid="{FCB346AF-D0AA-436C-ABB6-2D126D74B7A2}"/>
    <cellStyle name="Calculation 8 3" xfId="24152" xr:uid="{444441B3-4727-4C26-8C36-73A28499B3D8}"/>
    <cellStyle name="Calculation 8 3 2" xfId="24153" xr:uid="{BC0EC26D-1464-4692-A40D-B1298D1E1F37}"/>
    <cellStyle name="Calculation 8 3 2 2" xfId="24154" xr:uid="{89FD6873-0E9C-4571-A4C4-CEECEB0F09BC}"/>
    <cellStyle name="Calculation 8 3 2 3" xfId="24155" xr:uid="{CD74BC67-3DF1-4BF1-B8E6-3EDB0BD91CF4}"/>
    <cellStyle name="Calculation 8 3 3" xfId="24156" xr:uid="{6EA0A717-8850-431C-9183-086DC656AE1D}"/>
    <cellStyle name="Calculation 8 3 3 2" xfId="24157" xr:uid="{5B44AD5E-4E4C-4A4B-924F-5F9584904E8E}"/>
    <cellStyle name="Calculation 8 3 3 3" xfId="24158" xr:uid="{23E4D071-EDAB-4ED7-B2DE-CD27F6C535C4}"/>
    <cellStyle name="Calculation 8 3 4" xfId="24159" xr:uid="{5AF2C51C-BDDB-47F7-805B-A1A4541175DF}"/>
    <cellStyle name="Calculation 8 3 4 2" xfId="24160" xr:uid="{FA4BDDE0-FA24-4E8A-8DAA-EA2C53087210}"/>
    <cellStyle name="Calculation 8 3 4 3" xfId="24161" xr:uid="{804FE951-92A6-46DA-9402-D2A372ED5048}"/>
    <cellStyle name="Calculation 8 3 5" xfId="24162" xr:uid="{E6A6F3CB-AFCF-4CA7-9D5B-E0C3AD0AFF77}"/>
    <cellStyle name="Calculation 8 3 6" xfId="24163" xr:uid="{293DA9C7-B91B-4341-A2D0-129337DBB024}"/>
    <cellStyle name="Calculation 8 4" xfId="24164" xr:uid="{745FD013-AD9E-486A-A629-6B0C9BDF3E00}"/>
    <cellStyle name="Calculation 8 4 2" xfId="24165" xr:uid="{50817E50-526B-4A94-91C5-44410F463543}"/>
    <cellStyle name="Calculation 8 4 2 2" xfId="24166" xr:uid="{3D053C8A-6BEB-40E5-B760-2B6686075285}"/>
    <cellStyle name="Calculation 8 4 2 3" xfId="24167" xr:uid="{45434E3C-2B94-401F-8EA7-0E7F7DFA5DC0}"/>
    <cellStyle name="Calculation 8 4 3" xfId="24168" xr:uid="{35EB702A-067A-4F69-B0BB-B8B76E48C60A}"/>
    <cellStyle name="Calculation 8 4 4" xfId="24169" xr:uid="{805926A6-B6A9-43F7-9228-C853C3BED520}"/>
    <cellStyle name="Calculation 8 4 4 2" xfId="24170" xr:uid="{E50FB794-0DB8-4CC8-A3D2-861650393166}"/>
    <cellStyle name="Calculation 8 4 4 3" xfId="24171" xr:uid="{821D2F9F-6F02-46BE-84CE-4F23F191B052}"/>
    <cellStyle name="Calculation 8 4 5" xfId="24172" xr:uid="{C82CF374-C332-4319-8CAE-10A4FEE6F5ED}"/>
    <cellStyle name="Calculation 8 4 6" xfId="24173" xr:uid="{F22471D7-1597-4F80-9078-2D196BC247EC}"/>
    <cellStyle name="Calculation 8 5" xfId="24174" xr:uid="{CEC53A52-FE86-450F-A856-0CD8DA6DDC53}"/>
    <cellStyle name="Calculation 8 5 2" xfId="24175" xr:uid="{7FD65C55-8A3A-448C-B33D-75E983DF5363}"/>
    <cellStyle name="Calculation 8 5 2 2" xfId="24176" xr:uid="{966215B3-7429-4C13-B859-7FF812AD5FF4}"/>
    <cellStyle name="Calculation 8 5 2 3" xfId="24177" xr:uid="{4E4CC311-07DD-4548-9E94-3B85C9DFD600}"/>
    <cellStyle name="Calculation 8 5 3" xfId="24178" xr:uid="{40AA8798-0481-456D-8641-0D316B194920}"/>
    <cellStyle name="Calculation 8 5 4" xfId="24179" xr:uid="{79B38486-E64C-48F3-B909-1908A61BBF06}"/>
    <cellStyle name="Calculation 8 5 4 2" xfId="24180" xr:uid="{43708E39-5C44-4633-B4AE-688E21B4A9DA}"/>
    <cellStyle name="Calculation 8 5 4 3" xfId="24181" xr:uid="{D98549D3-CAA0-4B12-8F6C-6E9B388516D8}"/>
    <cellStyle name="Calculation 8 5 5" xfId="24182" xr:uid="{6613F54A-43B3-4A2F-BB69-1C119E57BA12}"/>
    <cellStyle name="Calculation 8 5 6" xfId="24183" xr:uid="{1F0E98EF-923C-4CDA-9812-FBA6B59D8583}"/>
    <cellStyle name="Calculation 8 6" xfId="24184" xr:uid="{6D6EA1D5-E8D1-4A5C-B036-C97DBAB1BCFF}"/>
    <cellStyle name="Calculation 8 6 2" xfId="24185" xr:uid="{C6AE72B4-1863-4514-802F-A50C25389E77}"/>
    <cellStyle name="Calculation 8 6 3" xfId="24186" xr:uid="{6C3B904F-8640-4A8C-B8B4-4B1262F69457}"/>
    <cellStyle name="Calculation 8 7" xfId="24187" xr:uid="{273241D5-8FEE-495A-9125-B94B1820C576}"/>
    <cellStyle name="Calculation 8 7 2" xfId="24188" xr:uid="{78635B20-520E-4676-BEC6-4ACE31361481}"/>
    <cellStyle name="Calculation 8 7 3" xfId="24189" xr:uid="{7F9D1568-B149-4029-AD0D-E7A195C9504F}"/>
    <cellStyle name="Calculation 8 8" xfId="24190" xr:uid="{52F5D910-283A-42C4-A6DD-5C81E86C9636}"/>
    <cellStyle name="Calculation 8 8 2" xfId="24191" xr:uid="{3B1A3318-DB60-4FD4-90BB-FBA4DB88CBEC}"/>
    <cellStyle name="Calculation 8 8 3" xfId="24192" xr:uid="{A022F8A2-5C1D-4B20-A1C8-93A4183DEDA1}"/>
    <cellStyle name="Calculation 8 9" xfId="24193" xr:uid="{C240EC86-8795-4DF2-87A6-EC9B1EBFDBB8}"/>
    <cellStyle name="Check Cell 2" xfId="1305" xr:uid="{00000000-0005-0000-0000-000036000000}"/>
    <cellStyle name="Check Cell 2 2" xfId="24194" xr:uid="{A42F5631-D631-4BF5-9D9E-122DA81F85D0}"/>
    <cellStyle name="Check Cell 3" xfId="1248" xr:uid="{00000000-0005-0000-0000-000037000000}"/>
    <cellStyle name="Comma" xfId="1336" builtinId="3"/>
    <cellStyle name="Comma 10" xfId="24195" xr:uid="{119C7AC5-917E-473B-8F13-4DDD70F61A69}"/>
    <cellStyle name="Comma 10 10" xfId="24196" xr:uid="{BB25B429-6DBC-4B52-8DEA-A43810498483}"/>
    <cellStyle name="Comma 10 10 2" xfId="24197" xr:uid="{780D397B-0014-4052-9398-DC630616CD80}"/>
    <cellStyle name="Comma 10 11" xfId="24198" xr:uid="{21A1DB2C-CFCF-426A-9D7B-B5F955659F75}"/>
    <cellStyle name="Comma 10 12" xfId="24199" xr:uid="{445E521B-FE69-4F4D-89E8-4B748ACCC931}"/>
    <cellStyle name="Comma 10 2" xfId="24200" xr:uid="{6794FBFC-51CC-4D63-8401-F1EF07ED22EE}"/>
    <cellStyle name="Comma 10 2 10" xfId="24201" xr:uid="{7723BA41-7B1E-4C98-9279-6E2802DB4863}"/>
    <cellStyle name="Comma 10 2 11" xfId="24202" xr:uid="{3BC85DDB-4DE1-4F87-ACD6-FC1AF89D06D9}"/>
    <cellStyle name="Comma 10 2 2" xfId="24203" xr:uid="{C65E2561-8938-4ED2-836D-EAE6E99BC2EF}"/>
    <cellStyle name="Comma 10 2 2 2" xfId="24204" xr:uid="{15C818A6-D133-49B4-BCC8-FE8024EB6459}"/>
    <cellStyle name="Comma 10 2 2 2 2" xfId="24205" xr:uid="{850BEE59-773C-4902-AF9C-492D7EADF480}"/>
    <cellStyle name="Comma 10 2 2 2 2 2" xfId="24206" xr:uid="{31D6C002-33B3-41CC-A913-D41828B38C96}"/>
    <cellStyle name="Comma 10 2 2 2 2 3" xfId="24207" xr:uid="{F6257977-480C-424F-A5C9-17C126AA7911}"/>
    <cellStyle name="Comma 10 2 2 2 3" xfId="24208" xr:uid="{ADC3701D-70EB-45CC-ACAB-D636F3D94447}"/>
    <cellStyle name="Comma 10 2 2 2 4" xfId="24209" xr:uid="{82315D0A-2680-4B6E-A056-94D46BC04DA9}"/>
    <cellStyle name="Comma 10 2 2 2 5" xfId="24210" xr:uid="{C6DD1737-7D31-472E-8DC4-F7780444985A}"/>
    <cellStyle name="Comma 10 2 2 2 6" xfId="24211" xr:uid="{5508E610-AEAA-4310-B66C-221FEE7B7ED9}"/>
    <cellStyle name="Comma 10 2 2 2 7" xfId="24212" xr:uid="{CF060BF1-C57D-4804-A75D-F18FCBE289A4}"/>
    <cellStyle name="Comma 10 2 2 2 8" xfId="24213" xr:uid="{116930C6-0BA0-4FBA-9A42-A01309D328BE}"/>
    <cellStyle name="Comma 10 2 2 3" xfId="24214" xr:uid="{0E87D91C-0E81-4E04-A2DA-C38F286E2B14}"/>
    <cellStyle name="Comma 10 2 2 3 2" xfId="24215" xr:uid="{04FDF875-C066-448B-8B69-E51F0166C3E4}"/>
    <cellStyle name="Comma 10 2 2 3 3" xfId="24216" xr:uid="{46E159C4-AE46-4088-A3C8-327AD7B7F882}"/>
    <cellStyle name="Comma 10 2 2 3 4" xfId="24217" xr:uid="{6FF62557-3A85-4C88-A133-6DD98AFB04C0}"/>
    <cellStyle name="Comma 10 2 2 4" xfId="24218" xr:uid="{8C89537C-4D17-4FDD-A2FB-38E00526BA6B}"/>
    <cellStyle name="Comma 10 2 2 4 2" xfId="24219" xr:uid="{E1BED836-6287-44B0-BD7B-F658818DE825}"/>
    <cellStyle name="Comma 10 2 2 5" xfId="24220" xr:uid="{C1959E61-1CDB-4F76-825B-F33FF87D1961}"/>
    <cellStyle name="Comma 10 2 2 5 2" xfId="24221" xr:uid="{876ED70D-FF40-436E-A99F-07AAF9E8C248}"/>
    <cellStyle name="Comma 10 2 2 6" xfId="24222" xr:uid="{D8BCF558-D453-44C7-9830-368F9A1F1EA7}"/>
    <cellStyle name="Comma 10 2 2 6 2" xfId="24223" xr:uid="{6EEEE533-93AD-45FC-9828-194810104D09}"/>
    <cellStyle name="Comma 10 2 2 7" xfId="24224" xr:uid="{6F6435D1-D2A7-4F65-B837-42DF869F21D3}"/>
    <cellStyle name="Comma 10 2 2 7 2" xfId="24225" xr:uid="{93AF75D0-55FD-4C23-8EA5-E212C9E3B5C4}"/>
    <cellStyle name="Comma 10 2 2 8" xfId="24226" xr:uid="{274C14D0-A076-4B8A-9580-62226F1925CF}"/>
    <cellStyle name="Comma 10 2 2 8 2" xfId="24227" xr:uid="{057E7FEB-D8B1-4E72-86AC-03239859741B}"/>
    <cellStyle name="Comma 10 2 2 9" xfId="24228" xr:uid="{D775A0FA-880E-43DC-A9AF-56CAAB9662FA}"/>
    <cellStyle name="Comma 10 2 3" xfId="24229" xr:uid="{CF83553B-00D4-49B9-9778-15B5FA8AA99B}"/>
    <cellStyle name="Comma 10 2 3 2" xfId="24230" xr:uid="{1AB4311E-2B3F-4D7D-AB44-DF57BBCA1F6E}"/>
    <cellStyle name="Comma 10 2 3 2 2" xfId="24231" xr:uid="{8F808EC1-4762-4879-A665-3D01BEFBEF28}"/>
    <cellStyle name="Comma 10 2 3 2 3" xfId="24232" xr:uid="{2BFD5228-D231-4E3E-8AD0-EA88D0D009F9}"/>
    <cellStyle name="Comma 10 2 3 3" xfId="24233" xr:uid="{681CFC73-7500-405E-A90A-85353B08C702}"/>
    <cellStyle name="Comma 10 2 3 4" xfId="24234" xr:uid="{95E96160-D11D-4009-948E-5E761F958AF0}"/>
    <cellStyle name="Comma 10 2 3 5" xfId="24235" xr:uid="{FDF1EF0A-76E6-4F75-85DB-7C9397CC77B4}"/>
    <cellStyle name="Comma 10 2 3 6" xfId="24236" xr:uid="{04E3984E-D0F3-4AFD-8A68-3A25B0B1D8E1}"/>
    <cellStyle name="Comma 10 2 3 7" xfId="24237" xr:uid="{A81D4626-35D1-4BB2-948D-688D306C860E}"/>
    <cellStyle name="Comma 10 2 3 8" xfId="24238" xr:uid="{1386D876-DED8-4D94-A69F-E2D55EFC401B}"/>
    <cellStyle name="Comma 10 2 4" xfId="24239" xr:uid="{DBDCF78D-21B5-4656-9072-60771E0007C9}"/>
    <cellStyle name="Comma 10 2 4 2" xfId="24240" xr:uid="{D572D20E-407B-4F9E-A378-11C4F0B5E76F}"/>
    <cellStyle name="Comma 10 2 4 3" xfId="24241" xr:uid="{9E7FE6BE-F7B5-4DF8-A9D6-BF99190EECD2}"/>
    <cellStyle name="Comma 10 2 4 4" xfId="24242" xr:uid="{FBA2B399-2AB1-44E6-953B-1F43A3F48517}"/>
    <cellStyle name="Comma 10 2 5" xfId="24243" xr:uid="{1A3641C8-F71D-4D54-9E5D-F3ACD38C8C5B}"/>
    <cellStyle name="Comma 10 2 5 2" xfId="24244" xr:uid="{1E2B73D4-3A84-4EBB-9507-C47B465C99E0}"/>
    <cellStyle name="Comma 10 2 5 3" xfId="24245" xr:uid="{1BA8890F-F52E-423A-B144-52A9B2EB0141}"/>
    <cellStyle name="Comma 10 2 6" xfId="24246" xr:uid="{32F5D208-09F8-4FE3-9C09-48DEDA0617E2}"/>
    <cellStyle name="Comma 10 2 6 2" xfId="24247" xr:uid="{F6E3A87E-1C05-4E75-B924-AB1BB04DB5F3}"/>
    <cellStyle name="Comma 10 2 7" xfId="24248" xr:uid="{14F9EFC0-48E3-4D2F-8441-DF6BFAEB6004}"/>
    <cellStyle name="Comma 10 2 7 2" xfId="24249" xr:uid="{DF1EF3C0-0B64-4012-9BF8-386986D8CF83}"/>
    <cellStyle name="Comma 10 2 8" xfId="24250" xr:uid="{74E79698-ED75-484E-B849-06EFFFA3CB70}"/>
    <cellStyle name="Comma 10 2 8 2" xfId="24251" xr:uid="{1C3DE82D-1E7F-4273-8FF8-B9DA167726D7}"/>
    <cellStyle name="Comma 10 2 9" xfId="24252" xr:uid="{0B1123E7-C61E-46F8-BB05-257F58CC809B}"/>
    <cellStyle name="Comma 10 2 9 2" xfId="24253" xr:uid="{908F561B-E653-4343-83CC-CAF1E4A8DCD0}"/>
    <cellStyle name="Comma 10 3" xfId="24254" xr:uid="{50783BA1-6E95-4130-901B-62CB82C6A0A2}"/>
    <cellStyle name="Comma 10 3 10" xfId="24255" xr:uid="{F8F6D3C9-179E-43D9-AAA4-C86EF5FEBE7B}"/>
    <cellStyle name="Comma 10 3 2" xfId="24256" xr:uid="{F7975C36-D5BF-42C3-8BDC-534826D71659}"/>
    <cellStyle name="Comma 10 3 2 2" xfId="24257" xr:uid="{7D6DEFE2-5DE2-4192-A3F5-5C095CEC4C1A}"/>
    <cellStyle name="Comma 10 3 2 2 2" xfId="24258" xr:uid="{7E6DCFCC-EA5D-4C7C-9F55-3C21BC451901}"/>
    <cellStyle name="Comma 10 3 2 2 3" xfId="24259" xr:uid="{CA42A098-1497-4C06-A784-BAA238ACAFE9}"/>
    <cellStyle name="Comma 10 3 2 3" xfId="24260" xr:uid="{26A0433B-C5FE-4512-AB4B-8B69E09B23D4}"/>
    <cellStyle name="Comma 10 3 2 4" xfId="24261" xr:uid="{6038D8DA-8389-48AB-9F6C-4FEEBD375B7F}"/>
    <cellStyle name="Comma 10 3 2 5" xfId="24262" xr:uid="{FEFCBE27-FB9E-41BD-B874-8D462B17AE7B}"/>
    <cellStyle name="Comma 10 3 2 6" xfId="24263" xr:uid="{A2527309-1F7C-4176-9D82-34CD067EE562}"/>
    <cellStyle name="Comma 10 3 2 7" xfId="24264" xr:uid="{02C35032-690A-4C5B-8B9E-096DFD466F00}"/>
    <cellStyle name="Comma 10 3 2 8" xfId="24265" xr:uid="{30E877B0-D57C-4583-A7FC-54CA22278398}"/>
    <cellStyle name="Comma 10 3 3" xfId="24266" xr:uid="{EE536644-59A6-45DD-ACD3-9D6F2CA4D04F}"/>
    <cellStyle name="Comma 10 3 3 2" xfId="24267" xr:uid="{82938A28-BFC0-410A-B3D4-7DFEB3D12023}"/>
    <cellStyle name="Comma 10 3 3 3" xfId="24268" xr:uid="{73AB8D86-DBC4-403B-9108-2D70714AF6EE}"/>
    <cellStyle name="Comma 10 3 3 4" xfId="24269" xr:uid="{74CF4068-22D7-49E7-861A-2AF389E66B78}"/>
    <cellStyle name="Comma 10 3 4" xfId="24270" xr:uid="{0C482F52-1F71-423A-AE28-6D97CEC01D51}"/>
    <cellStyle name="Comma 10 3 4 2" xfId="24271" xr:uid="{4A979A18-BCD4-4FEF-8B79-49A90D121A62}"/>
    <cellStyle name="Comma 10 3 5" xfId="24272" xr:uid="{B26238D3-B6D6-4C74-BBE4-E5DD2D1FA04E}"/>
    <cellStyle name="Comma 10 3 5 2" xfId="24273" xr:uid="{C922EB90-64DB-496C-B6FA-6FE254A10BD6}"/>
    <cellStyle name="Comma 10 3 6" xfId="24274" xr:uid="{E937B95A-3E15-4A1B-914C-5BB8554ADE32}"/>
    <cellStyle name="Comma 10 3 6 2" xfId="24275" xr:uid="{02076F01-7459-40E5-9693-BF8F7E81A45B}"/>
    <cellStyle name="Comma 10 3 7" xfId="24276" xr:uid="{D60BF0BA-B528-4031-9E16-DD90EA3E44AB}"/>
    <cellStyle name="Comma 10 3 7 2" xfId="24277" xr:uid="{68DC8A52-096E-4688-B86B-BF8208D66AF5}"/>
    <cellStyle name="Comma 10 3 8" xfId="24278" xr:uid="{3F5DD006-A92B-46FD-BA1D-EB9CD7EF18AA}"/>
    <cellStyle name="Comma 10 3 8 2" xfId="24279" xr:uid="{1D42E5A9-0DD1-4BD8-8FAE-27857C57AEA1}"/>
    <cellStyle name="Comma 10 3 9" xfId="24280" xr:uid="{E58972D6-BA35-4D47-B61B-DEA9E49D9BE9}"/>
    <cellStyle name="Comma 10 4" xfId="24281" xr:uid="{7EAB6119-1AC7-44CD-AAE5-9289414FAA63}"/>
    <cellStyle name="Comma 10 4 2" xfId="24282" xr:uid="{6F59C62B-1643-415C-8569-955B6F5E61AC}"/>
    <cellStyle name="Comma 10 4 2 2" xfId="24283" xr:uid="{9C4B649D-A09B-4FF1-8280-DD2D17C79E92}"/>
    <cellStyle name="Comma 10 4 2 3" xfId="24284" xr:uid="{EF376435-BB85-4B68-AB13-99EE62C079A3}"/>
    <cellStyle name="Comma 10 4 3" xfId="24285" xr:uid="{99E76972-A4BC-49A1-9336-3591D79D367B}"/>
    <cellStyle name="Comma 10 4 4" xfId="24286" xr:uid="{4EBA9F56-DDB8-40ED-8CB2-81A8C97906A5}"/>
    <cellStyle name="Comma 10 4 5" xfId="24287" xr:uid="{5D48C466-E625-4E6C-A7CA-15FA8E13FF55}"/>
    <cellStyle name="Comma 10 4 6" xfId="24288" xr:uid="{08F508B9-B49E-4CAD-84A7-F4C5894D797A}"/>
    <cellStyle name="Comma 10 4 7" xfId="24289" xr:uid="{BC9CDB62-EA4B-4F48-A702-4DBDBEA1E6DA}"/>
    <cellStyle name="Comma 10 4 8" xfId="24290" xr:uid="{708C5F31-87EE-424F-83B2-9D36A8CBF3C4}"/>
    <cellStyle name="Comma 10 4 9" xfId="24291" xr:uid="{B03E6A36-546B-4113-A768-02889EFDCE6D}"/>
    <cellStyle name="Comma 10 5" xfId="24292" xr:uid="{CCCCA0B6-455C-46E9-83A1-3F70AC652960}"/>
    <cellStyle name="Comma 10 5 2" xfId="24293" xr:uid="{EB4BB40B-AA6B-45F4-989F-D96CBC30DC0A}"/>
    <cellStyle name="Comma 10 5 3" xfId="24294" xr:uid="{3BA8F22D-5E1E-4690-9DBE-AFE7E6F4C91F}"/>
    <cellStyle name="Comma 10 5 4" xfId="24295" xr:uid="{FAF0F8E7-B43A-4442-8BA9-6936AE7CF786}"/>
    <cellStyle name="Comma 10 5 5" xfId="24296" xr:uid="{7037E180-E794-43EF-831C-A884AF272E9D}"/>
    <cellStyle name="Comma 10 6" xfId="24297" xr:uid="{95EF7616-BFB4-4529-8997-84B0F32181E7}"/>
    <cellStyle name="Comma 10 6 2" xfId="24298" xr:uid="{259D74A6-A9FB-417B-960F-9D003A742FCE}"/>
    <cellStyle name="Comma 10 6 3" xfId="24299" xr:uid="{8FD3A005-FB84-48F5-B4F1-6D12618E6E57}"/>
    <cellStyle name="Comma 10 6 4" xfId="24300" xr:uid="{3ABE2F2F-1C22-4A34-B3DA-B7E72AA1CC88}"/>
    <cellStyle name="Comma 10 7" xfId="24301" xr:uid="{84647A04-DBE3-470F-A776-F7B1BABAE565}"/>
    <cellStyle name="Comma 10 7 2" xfId="24302" xr:uid="{9420FB0B-1E15-47F7-A260-E6E457243C5C}"/>
    <cellStyle name="Comma 10 7 3" xfId="24303" xr:uid="{022B22DC-C956-41F3-8407-6D478077FA63}"/>
    <cellStyle name="Comma 10 8" xfId="24304" xr:uid="{410D35E8-69D9-405E-8AE3-2061AA61A668}"/>
    <cellStyle name="Comma 10 8 2" xfId="24305" xr:uid="{9FE0DDDC-89C9-4E37-B803-01DFFB15CEF9}"/>
    <cellStyle name="Comma 10 9" xfId="24306" xr:uid="{A36F144A-3BCA-44E1-8495-C3CC7442D823}"/>
    <cellStyle name="Comma 10 9 2" xfId="24307" xr:uid="{CE44D061-71C7-4535-B2FB-1704E2EA4D48}"/>
    <cellStyle name="Comma 11" xfId="24308" xr:uid="{0DF4F3B2-896B-4653-9E13-AF11D49F5620}"/>
    <cellStyle name="Comma 11 10" xfId="24309" xr:uid="{3FBCC016-701A-4181-B76D-92DEF6C1C82F}"/>
    <cellStyle name="Comma 11 10 2" xfId="24310" xr:uid="{28768F54-78DE-4857-83DF-B49626F41A4B}"/>
    <cellStyle name="Comma 11 10 3" xfId="24311" xr:uid="{74066637-C5A1-4C7D-A0F6-ACEDA1ACD42F}"/>
    <cellStyle name="Comma 11 11" xfId="24312" xr:uid="{33D810E2-3740-4DF0-81E1-87460F8B8968}"/>
    <cellStyle name="Comma 11 12" xfId="24313" xr:uid="{12B6A499-F22A-4FDF-9BCA-8CFC65DC2809}"/>
    <cellStyle name="Comma 11 2" xfId="24314" xr:uid="{6C9A0650-957E-44D6-9BA3-241703BA9E65}"/>
    <cellStyle name="Comma 11 2 10" xfId="24315" xr:uid="{8DFE5CC7-58C9-4CEE-A567-D4E7FC7FEB1D}"/>
    <cellStyle name="Comma 11 2 2" xfId="24316" xr:uid="{F4D61C83-C024-443F-A85F-93A19FF2B79A}"/>
    <cellStyle name="Comma 11 2 2 2" xfId="24317" xr:uid="{BD50FB96-2437-49C5-B61F-6715D36ECA2D}"/>
    <cellStyle name="Comma 11 2 2 2 2" xfId="24318" xr:uid="{FC28ED62-9E7A-4BB5-8CEC-8ABB57F3710E}"/>
    <cellStyle name="Comma 11 2 2 2 3" xfId="24319" xr:uid="{601DD8B0-7ABE-4067-9C88-64CD6A143A10}"/>
    <cellStyle name="Comma 11 2 2 3" xfId="24320" xr:uid="{8E1573C5-9C25-4960-8467-E3EEEDE0BDC4}"/>
    <cellStyle name="Comma 11 2 2 4" xfId="24321" xr:uid="{FE43CF90-B2BF-4074-B398-E41CB8453636}"/>
    <cellStyle name="Comma 11 2 2 5" xfId="24322" xr:uid="{EDF0D42A-5437-4D9A-8291-DBCA9D71FC8D}"/>
    <cellStyle name="Comma 11 2 2 6" xfId="24323" xr:uid="{B3159626-8D21-4A16-8C46-B80C7D4DC96F}"/>
    <cellStyle name="Comma 11 2 2 7" xfId="24324" xr:uid="{5518AE00-21B6-4B91-B814-7D674A45E65A}"/>
    <cellStyle name="Comma 11 2 3" xfId="24325" xr:uid="{0A5CD968-DCFC-4235-A7E2-A4682B71EC7B}"/>
    <cellStyle name="Comma 11 2 3 2" xfId="24326" xr:uid="{37E5B1EC-859C-4C67-9F37-78981D545EB4}"/>
    <cellStyle name="Comma 11 2 3 3" xfId="24327" xr:uid="{6C4C4808-95D1-45C2-BCF9-310D494CD6E4}"/>
    <cellStyle name="Comma 11 2 4" xfId="24328" xr:uid="{ED083EBC-3BAB-408D-9D42-3362CC58CE9E}"/>
    <cellStyle name="Comma 11 2 5" xfId="24329" xr:uid="{BEEE174D-A6C9-497F-99BB-93298CF409B5}"/>
    <cellStyle name="Comma 11 2 6" xfId="24330" xr:uid="{C7E4BBAD-00A8-4E90-AC0F-B5EFE09AEE83}"/>
    <cellStyle name="Comma 11 2 7" xfId="24331" xr:uid="{84DFD780-45D1-4432-AA79-4AB252A746AE}"/>
    <cellStyle name="Comma 11 2 8" xfId="24332" xr:uid="{6EDA6C56-06B9-4CE6-88F5-F8DE57D80F00}"/>
    <cellStyle name="Comma 11 2 9" xfId="24333" xr:uid="{7E3E9A92-3DB6-48E0-AE9A-ACD943D5132F}"/>
    <cellStyle name="Comma 11 3" xfId="24334" xr:uid="{C661D541-B75A-49E7-8BDD-B6026E7D8736}"/>
    <cellStyle name="Comma 11 3 2" xfId="24335" xr:uid="{DB67B754-0A9D-4D9D-AF75-A9AF0A20F849}"/>
    <cellStyle name="Comma 11 3 2 2" xfId="24336" xr:uid="{7B5F73EC-833C-4E5F-8BF3-9104B6066638}"/>
    <cellStyle name="Comma 11 3 2 3" xfId="24337" xr:uid="{F56662D2-0D3E-415E-BB4F-0D750F446FF7}"/>
    <cellStyle name="Comma 11 3 3" xfId="24338" xr:uid="{56EB8A54-0CC8-4655-ACDF-312CE63E9593}"/>
    <cellStyle name="Comma 11 3 4" xfId="24339" xr:uid="{98C4B930-1651-4304-B746-0F34EE4205E9}"/>
    <cellStyle name="Comma 11 3 5" xfId="24340" xr:uid="{C64F8E29-BF37-48E1-AA90-C9E7595AA81D}"/>
    <cellStyle name="Comma 11 3 6" xfId="24341" xr:uid="{42CAFCFC-708E-4155-BD63-E9FD3B5FD79D}"/>
    <cellStyle name="Comma 11 3 7" xfId="24342" xr:uid="{E4553F0A-1D80-47C9-9A6E-71459ECE2D6E}"/>
    <cellStyle name="Comma 11 3 8" xfId="24343" xr:uid="{A9446408-B208-499A-9517-A9376397B581}"/>
    <cellStyle name="Comma 11 4" xfId="24344" xr:uid="{0B55ADA8-4094-4F0D-AD6F-6C33B7674A44}"/>
    <cellStyle name="Comma 11 4 2" xfId="24345" xr:uid="{9344A534-4D0C-4E93-8384-21650EE9728A}"/>
    <cellStyle name="Comma 11 4 3" xfId="24346" xr:uid="{B6EB987E-90D2-4634-B518-AB312345E3EB}"/>
    <cellStyle name="Comma 11 4 4" xfId="24347" xr:uid="{0923C7F8-C7A1-4223-92A3-0D11AE7EC999}"/>
    <cellStyle name="Comma 11 5" xfId="24348" xr:uid="{7757D03E-5A7C-4CAA-A9BE-74E1CF619440}"/>
    <cellStyle name="Comma 11 5 2" xfId="24349" xr:uid="{BD0E4E0E-8C6F-4789-A0A4-169F8150EA6E}"/>
    <cellStyle name="Comma 11 5 3" xfId="24350" xr:uid="{6A0C3B93-BBC7-45CF-815F-032D31D33D36}"/>
    <cellStyle name="Comma 11 6" xfId="24351" xr:uid="{5BD73731-F243-45A3-A4A3-E470C5C09030}"/>
    <cellStyle name="Comma 11 6 2" xfId="24352" xr:uid="{AA86C5B0-A415-4A60-BEF5-C698694A42E0}"/>
    <cellStyle name="Comma 11 7" xfId="24353" xr:uid="{B9DA642F-F6DC-416E-8B64-8EDC70D6184D}"/>
    <cellStyle name="Comma 11 7 2" xfId="24354" xr:uid="{223AB556-298B-41CE-AC36-39A1D2FEB085}"/>
    <cellStyle name="Comma 11 8" xfId="24355" xr:uid="{A81A5D48-0F12-4448-94DB-0114FE46A42E}"/>
    <cellStyle name="Comma 11 8 2" xfId="24356" xr:uid="{22EB5463-EB12-4140-8F79-0B849AB4BBD6}"/>
    <cellStyle name="Comma 11 9" xfId="24357" xr:uid="{21B354F0-4501-4074-820A-9818A872A5CC}"/>
    <cellStyle name="Comma 11 9 2" xfId="24358" xr:uid="{F595F756-9A7F-499E-A680-B462A32AA1DD}"/>
    <cellStyle name="Comma 12" xfId="24359" xr:uid="{37A7D077-6E88-4E14-A4A0-466BC2C9C9B4}"/>
    <cellStyle name="Comma 12 2" xfId="24360" xr:uid="{F43B2F98-DBEE-437E-B971-1468A971F0E1}"/>
    <cellStyle name="Comma 12 2 2" xfId="24361" xr:uid="{75A0EA8B-10AB-49B0-ACCA-64BE57CB0B96}"/>
    <cellStyle name="Comma 12 2 3" xfId="24362" xr:uid="{D5400AF3-0977-4448-8039-D87A4DC62A2B}"/>
    <cellStyle name="Comma 12 3" xfId="24363" xr:uid="{378BB461-970E-48A3-9D82-693F8BC6BF57}"/>
    <cellStyle name="Comma 12 3 2" xfId="24364" xr:uid="{F2CDB806-5578-4C1E-A42F-AC8AE328F7D3}"/>
    <cellStyle name="Comma 12 3 3" xfId="24365" xr:uid="{82CF126D-AEF1-410E-8792-8A1C4071CEBD}"/>
    <cellStyle name="Comma 12 3 4" xfId="24366" xr:uid="{632CE197-E7DF-4476-8846-FDFD91C9E306}"/>
    <cellStyle name="Comma 12 4" xfId="24367" xr:uid="{F5642B13-2026-4DAE-8C73-157DD02FEF0A}"/>
    <cellStyle name="Comma 13" xfId="24368" xr:uid="{064612E9-C119-449E-A217-A8B66DD94FD5}"/>
    <cellStyle name="Comma 13 2" xfId="24369" xr:uid="{127BDF07-0960-4022-A7CB-BAA72B68E8B3}"/>
    <cellStyle name="Comma 13 2 2" xfId="24370" xr:uid="{481DE897-D14F-4DC6-9C8F-0B30043336CB}"/>
    <cellStyle name="Comma 13 2 2 2" xfId="24371" xr:uid="{C7C84706-F2D3-4AAE-86BF-8B3B275DEBF9}"/>
    <cellStyle name="Comma 13 2 3" xfId="24372" xr:uid="{D3AA08F8-6180-4C3D-A929-FBDA9ADA3329}"/>
    <cellStyle name="Comma 13 2 4" xfId="24373" xr:uid="{D141506E-6F14-407F-850C-FBD45C315530}"/>
    <cellStyle name="Comma 13 2 5" xfId="24374" xr:uid="{49BE6E62-8491-45F5-9F40-A942949EAE97}"/>
    <cellStyle name="Comma 13 2 6" xfId="24375" xr:uid="{5CC61112-9AD8-4790-93A5-0D12C0F3622B}"/>
    <cellStyle name="Comma 13 2 7" xfId="24376" xr:uid="{C359A91A-78B3-460C-9B74-6136AE912FE8}"/>
    <cellStyle name="Comma 13 3" xfId="24377" xr:uid="{FF799808-9D79-418F-9D2A-0F7E39BFDD25}"/>
    <cellStyle name="Comma 13 3 2" xfId="24378" xr:uid="{64B6085E-B68A-47EE-9FE2-3A03180C619E}"/>
    <cellStyle name="Comma 13 4" xfId="24379" xr:uid="{A9FDA74E-15DC-4CA5-B3F7-03BC12B4BF2C}"/>
    <cellStyle name="Comma 13 5" xfId="24380" xr:uid="{3F62D3FF-C9DD-451A-82A8-291CD8415295}"/>
    <cellStyle name="Comma 13 6" xfId="24381" xr:uid="{F3A07463-4037-4295-B39B-71DE4BD7170B}"/>
    <cellStyle name="Comma 13 7" xfId="24382" xr:uid="{2A1B309D-737F-4AAD-8BF0-CFC4E40D9D21}"/>
    <cellStyle name="Comma 13 8" xfId="24383" xr:uid="{112B6992-3974-4F51-A50F-0D23DE1990FC}"/>
    <cellStyle name="Comma 13 9" xfId="24384" xr:uid="{6A554E81-6471-4B5F-98DF-89B6B313D17F}"/>
    <cellStyle name="Comma 14" xfId="24385" xr:uid="{7E994D70-F0A0-4314-BC7F-761E4EFA815A}"/>
    <cellStyle name="Comma 14 10" xfId="24386" xr:uid="{66366248-6D3F-4AFF-947D-24332C1E76FD}"/>
    <cellStyle name="Comma 14 10 2" xfId="24387" xr:uid="{D7031EB0-F070-4219-A85A-1FEA694C2866}"/>
    <cellStyle name="Comma 14 11" xfId="24388" xr:uid="{6431EF5E-78D3-4E67-91CC-F1FE3A5FD75B}"/>
    <cellStyle name="Comma 14 2" xfId="24389" xr:uid="{ED67E856-6215-4E9F-BD69-C90771FC52E2}"/>
    <cellStyle name="Comma 14 2 2" xfId="24390" xr:uid="{0DA28A48-BD88-4246-9112-7E148BFEDB6E}"/>
    <cellStyle name="Comma 14 2 2 2" xfId="24391" xr:uid="{A6A564FA-8846-41CC-AE28-89A46428A2B5}"/>
    <cellStyle name="Comma 14 2 2 2 2" xfId="24392" xr:uid="{A4258DCF-4F5E-42B9-A24F-D74B53CD6479}"/>
    <cellStyle name="Comma 14 2 2 3" xfId="24393" xr:uid="{E82AC25F-209C-400E-A92E-BE991142C480}"/>
    <cellStyle name="Comma 14 2 3" xfId="24394" xr:uid="{8BA4EABE-D806-4010-BE44-3E5AF4C8D1F8}"/>
    <cellStyle name="Comma 14 2 3 2" xfId="24395" xr:uid="{DBF82272-53AD-4887-BF27-116D891D2F8E}"/>
    <cellStyle name="Comma 14 2 3 2 2" xfId="24396" xr:uid="{4D1E814E-2DCC-443C-960A-9EA8FA0B68FA}"/>
    <cellStyle name="Comma 14 2 3 3" xfId="24397" xr:uid="{03AFF571-081F-4B29-A38F-44B3D2A9CE2A}"/>
    <cellStyle name="Comma 14 2 4" xfId="24398" xr:uid="{2CA86894-3191-4574-BA0B-A8DF8F0DE04F}"/>
    <cellStyle name="Comma 14 2 4 2" xfId="24399" xr:uid="{FB144A50-3A76-4750-A3FE-509B5C7AD9C3}"/>
    <cellStyle name="Comma 14 2 4 2 2" xfId="24400" xr:uid="{2334D461-4A12-43CF-9305-21900D1B4889}"/>
    <cellStyle name="Comma 14 2 4 3" xfId="24401" xr:uid="{D75148D5-7F68-424D-A2F6-90B9CCBEF13B}"/>
    <cellStyle name="Comma 14 2 5" xfId="24402" xr:uid="{E50D329B-A2F5-4975-96B9-74C3D3EAE6FA}"/>
    <cellStyle name="Comma 14 2 5 2" xfId="24403" xr:uid="{1633F92C-B114-46EF-AD86-E7C4487D0518}"/>
    <cellStyle name="Comma 14 2 6" xfId="24404" xr:uid="{51DA5AF0-78C8-4E2D-BB01-934F9346C724}"/>
    <cellStyle name="Comma 14 3" xfId="24405" xr:uid="{92E109D1-B7DF-4947-9394-2B560534EA74}"/>
    <cellStyle name="Comma 14 3 2" xfId="24406" xr:uid="{BC004522-385D-40B8-B9DD-F4B068C649A1}"/>
    <cellStyle name="Comma 14 3 2 2" xfId="24407" xr:uid="{8150F098-7462-4DDB-846D-AAC655235D59}"/>
    <cellStyle name="Comma 14 3 2 2 2" xfId="24408" xr:uid="{A5BEB7A4-5F94-49F6-A959-C8EDD2EBDBF3}"/>
    <cellStyle name="Comma 14 3 2 3" xfId="24409" xr:uid="{85070156-71AC-4D98-AEA8-DA13A2CD82A1}"/>
    <cellStyle name="Comma 14 3 3" xfId="24410" xr:uid="{5E34989C-75FD-49BB-A954-C5494837B1E0}"/>
    <cellStyle name="Comma 14 3 3 2" xfId="24411" xr:uid="{142EB5E9-051A-4228-8DC2-AE4C3E9D6C56}"/>
    <cellStyle name="Comma 14 3 3 2 2" xfId="24412" xr:uid="{7F38B39F-24D0-4EB4-A484-5874254D8DC4}"/>
    <cellStyle name="Comma 14 3 3 3" xfId="24413" xr:uid="{C1C0DF48-379A-40D5-8318-F40CA6955D4B}"/>
    <cellStyle name="Comma 14 3 4" xfId="24414" xr:uid="{9DE58ABD-AF9B-49A1-8C9B-3B71CC102A8A}"/>
    <cellStyle name="Comma 14 3 4 2" xfId="24415" xr:uid="{8B1A622E-9827-4BDA-A9F8-D2395981171E}"/>
    <cellStyle name="Comma 14 3 4 2 2" xfId="24416" xr:uid="{E6CD451C-EA60-429F-BF6A-1BF6863FD971}"/>
    <cellStyle name="Comma 14 3 4 3" xfId="24417" xr:uid="{8F6D0A13-C60F-46DE-B850-A7496BA1ACB0}"/>
    <cellStyle name="Comma 14 3 5" xfId="24418" xr:uid="{AF18E277-D71B-4464-BEAB-A2D6A95C9C8D}"/>
    <cellStyle name="Comma 14 3 5 2" xfId="24419" xr:uid="{18608B1C-273A-4062-B6BD-57A036C09E80}"/>
    <cellStyle name="Comma 14 3 6" xfId="24420" xr:uid="{7C082B86-125C-4B54-B558-D959F2176621}"/>
    <cellStyle name="Comma 14 4" xfId="24421" xr:uid="{B97A8694-4AF4-4C54-93D3-4B5C53F90653}"/>
    <cellStyle name="Comma 14 4 2" xfId="24422" xr:uid="{8FA980C6-CCDE-446D-883E-CCC685806533}"/>
    <cellStyle name="Comma 14 4 2 2" xfId="24423" xr:uid="{8F6BC891-C8EB-4C25-BB4F-87E637420D49}"/>
    <cellStyle name="Comma 14 4 2 2 2" xfId="24424" xr:uid="{93EFA299-C803-455F-8C07-D583A0501D06}"/>
    <cellStyle name="Comma 14 4 2 3" xfId="24425" xr:uid="{CD3C7B82-FAD9-4B15-B8E6-A2B450D4C823}"/>
    <cellStyle name="Comma 14 4 3" xfId="24426" xr:uid="{EA7B7F5E-D770-4F05-97EF-5B830B678A5E}"/>
    <cellStyle name="Comma 14 4 3 2" xfId="24427" xr:uid="{FEC2709F-DAAB-4F4C-BF17-AC1F191D47B6}"/>
    <cellStyle name="Comma 14 4 3 2 2" xfId="24428" xr:uid="{CB819931-25A1-44C2-AB95-01175FC5B29C}"/>
    <cellStyle name="Comma 14 4 3 3" xfId="24429" xr:uid="{C0C78784-A573-47D3-B635-747DAD63C5C8}"/>
    <cellStyle name="Comma 14 4 4" xfId="24430" xr:uid="{DC520FB9-A6C3-4085-B602-FBC47B5479FA}"/>
    <cellStyle name="Comma 14 4 4 2" xfId="24431" xr:uid="{0425DF63-72D3-40F0-BD0F-53EC81F20D7C}"/>
    <cellStyle name="Comma 14 4 4 2 2" xfId="24432" xr:uid="{BFA6B8AD-57F6-4891-8EA4-3F09ED0C7925}"/>
    <cellStyle name="Comma 14 4 4 3" xfId="24433" xr:uid="{591B613A-7D08-415A-8448-AE9082AE16B4}"/>
    <cellStyle name="Comma 14 4 5" xfId="24434" xr:uid="{FFCF0AED-5C0A-4064-88DA-B052F22B7F7D}"/>
    <cellStyle name="Comma 14 4 5 2" xfId="24435" xr:uid="{D3B4C06B-2D6A-4375-A628-366185FEFFDA}"/>
    <cellStyle name="Comma 14 4 6" xfId="24436" xr:uid="{DDB7CA0D-58FD-4D71-B2AD-34572DB941C4}"/>
    <cellStyle name="Comma 14 5" xfId="24437" xr:uid="{EFE14DD1-607E-4252-980C-58EF1612DC5D}"/>
    <cellStyle name="Comma 14 5 2" xfId="24438" xr:uid="{53EEBF04-4960-436C-8E0F-C7F137D4676D}"/>
    <cellStyle name="Comma 14 5 2 2" xfId="24439" xr:uid="{72E8257E-D85F-4CA6-8F25-81147F05D930}"/>
    <cellStyle name="Comma 14 5 2 2 2" xfId="24440" xr:uid="{05F6BB4E-30CF-4C83-A2D8-2F14F68A371A}"/>
    <cellStyle name="Comma 14 5 2 3" xfId="24441" xr:uid="{4B1B884D-1F46-4C25-A182-4923AD20CA4D}"/>
    <cellStyle name="Comma 14 5 3" xfId="24442" xr:uid="{600ED18A-B0BD-4676-B1B5-0FEE6E9C53A2}"/>
    <cellStyle name="Comma 14 5 3 2" xfId="24443" xr:uid="{ADB39209-14C9-494A-90D4-B23DC9952CDF}"/>
    <cellStyle name="Comma 14 5 3 2 2" xfId="24444" xr:uid="{AD4F0CEA-860F-480A-9772-A47F4CD9CF34}"/>
    <cellStyle name="Comma 14 5 3 3" xfId="24445" xr:uid="{AC448313-B5BB-4109-AB4E-4D6939BE84A3}"/>
    <cellStyle name="Comma 14 5 4" xfId="24446" xr:uid="{9038A5E5-3CA3-4523-A5AF-A4A476CE7154}"/>
    <cellStyle name="Comma 14 5 4 2" xfId="24447" xr:uid="{320D4CA2-78C4-4894-9211-29F06AAD80E2}"/>
    <cellStyle name="Comma 14 5 4 2 2" xfId="24448" xr:uid="{0F2C1B84-C1A8-4A57-B498-64788747D441}"/>
    <cellStyle name="Comma 14 5 4 3" xfId="24449" xr:uid="{8778FD7F-A1D9-4921-818B-EB20C0358628}"/>
    <cellStyle name="Comma 14 5 5" xfId="24450" xr:uid="{0E24C8F0-C25F-411A-9B89-811F30A438A4}"/>
    <cellStyle name="Comma 14 5 5 2" xfId="24451" xr:uid="{A564865B-EF65-4963-8334-669431A6A182}"/>
    <cellStyle name="Comma 14 5 6" xfId="24452" xr:uid="{1D158219-D442-4978-88F6-80576FBE0F50}"/>
    <cellStyle name="Comma 14 6" xfId="24453" xr:uid="{E48987AC-F8E4-4D79-B129-1418929454BF}"/>
    <cellStyle name="Comma 14 6 2" xfId="24454" xr:uid="{DB387EA4-BB79-4F65-BD00-2E3B36DDC1E1}"/>
    <cellStyle name="Comma 14 6 2 2" xfId="24455" xr:uid="{0DCBA17E-B1B8-4B0D-816A-9CDF978EEF56}"/>
    <cellStyle name="Comma 14 6 2 2 2" xfId="24456" xr:uid="{EE216553-574B-468B-8F0E-CA609AECD0BC}"/>
    <cellStyle name="Comma 14 6 2 3" xfId="24457" xr:uid="{BE0A6F3C-D2B9-4579-AB31-A6A18E46E3FA}"/>
    <cellStyle name="Comma 14 6 3" xfId="24458" xr:uid="{4BCA199C-CB28-4258-BF64-9CC2DBF836A5}"/>
    <cellStyle name="Comma 14 6 3 2" xfId="24459" xr:uid="{B99FABC5-C806-451A-83DC-028EC5E68331}"/>
    <cellStyle name="Comma 14 6 3 2 2" xfId="24460" xr:uid="{401F121F-5268-4A42-B2D6-93838FA25486}"/>
    <cellStyle name="Comma 14 6 3 3" xfId="24461" xr:uid="{7914B2AB-5A38-40BB-A24E-EA42A70926F8}"/>
    <cellStyle name="Comma 14 6 4" xfId="24462" xr:uid="{94645EF5-BF45-4C5C-9349-7878BDB2CF3A}"/>
    <cellStyle name="Comma 14 6 4 2" xfId="24463" xr:uid="{2ED8401F-B5C4-499C-8146-1762064FC271}"/>
    <cellStyle name="Comma 14 6 4 2 2" xfId="24464" xr:uid="{EEFCBEFA-3E03-4D59-9954-811F6794A6E6}"/>
    <cellStyle name="Comma 14 6 4 3" xfId="24465" xr:uid="{948758B0-66AA-44A9-A880-FD7136869A36}"/>
    <cellStyle name="Comma 14 6 5" xfId="24466" xr:uid="{E673E475-315B-42A4-97EE-5C11F089D1A5}"/>
    <cellStyle name="Comma 14 6 5 2" xfId="24467" xr:uid="{076CC7DA-C88B-4485-8025-094D5C0D58A7}"/>
    <cellStyle name="Comma 14 6 6" xfId="24468" xr:uid="{1E0469C7-33D8-4EB0-9089-FCBA40BCFAF3}"/>
    <cellStyle name="Comma 14 7" xfId="24469" xr:uid="{18EFA1F2-824C-4960-805B-C29136C61784}"/>
    <cellStyle name="Comma 14 7 2" xfId="24470" xr:uid="{371D984F-10CC-4507-B3CC-4F98F59FCE07}"/>
    <cellStyle name="Comma 14 7 2 2" xfId="24471" xr:uid="{E2AE57B6-D59D-4D71-A1B7-82A958DB8401}"/>
    <cellStyle name="Comma 14 7 3" xfId="24472" xr:uid="{A4B89970-73CD-4F23-93C7-501A685F92C7}"/>
    <cellStyle name="Comma 14 8" xfId="24473" xr:uid="{9A331FFA-06A9-4632-8AB2-69BC1E186FC6}"/>
    <cellStyle name="Comma 14 8 2" xfId="24474" xr:uid="{CAE9A600-5CB1-4417-B983-898F849DBCCF}"/>
    <cellStyle name="Comma 14 8 2 2" xfId="24475" xr:uid="{53290FC4-B06B-4490-AC92-052432E5D9B7}"/>
    <cellStyle name="Comma 14 8 3" xfId="24476" xr:uid="{C048C403-B28A-4D5D-A6AB-583E0A4F7E8D}"/>
    <cellStyle name="Comma 14 9" xfId="24477" xr:uid="{98CBD746-6AD7-463E-9111-ABADF1F96477}"/>
    <cellStyle name="Comma 14 9 2" xfId="24478" xr:uid="{B57010E7-3A67-4D1F-AD79-A95D02553698}"/>
    <cellStyle name="Comma 14 9 2 2" xfId="24479" xr:uid="{981292EC-BE1F-4753-91AF-F72E8C4B618E}"/>
    <cellStyle name="Comma 14 9 3" xfId="24480" xr:uid="{F122D5BA-3464-4335-9BE2-6E14EA063910}"/>
    <cellStyle name="Comma 15" xfId="24481" xr:uid="{3FB26F8A-62A5-48E6-A3FC-7144CCB322EB}"/>
    <cellStyle name="Comma 15 2" xfId="24482" xr:uid="{EF8F55E1-CC7D-4162-89A2-FE88C99298D7}"/>
    <cellStyle name="Comma 15 2 2" xfId="24483" xr:uid="{7EF43BDD-BD3D-40FF-A5FA-60FA454033B5}"/>
    <cellStyle name="Comma 15 2 3" xfId="24484" xr:uid="{C8FDF8B6-3359-42A4-A2D3-6F1B320A12C1}"/>
    <cellStyle name="Comma 15 3" xfId="24485" xr:uid="{0F44B5A4-65CA-4376-9546-FE2DD0925569}"/>
    <cellStyle name="Comma 15 4" xfId="24486" xr:uid="{CA66679D-F0FD-4C72-ABEC-D35A4E713821}"/>
    <cellStyle name="Comma 15 5" xfId="24487" xr:uid="{9A26DAD0-E809-43DF-971A-79001FF0CC0A}"/>
    <cellStyle name="Comma 15 6" xfId="24488" xr:uid="{89F5CA91-FF1F-4BE3-A571-C5608888B34C}"/>
    <cellStyle name="Comma 15 7" xfId="24489" xr:uid="{137B171F-AE40-48A4-BBF6-C16B3D12FC0E}"/>
    <cellStyle name="Comma 15 8" xfId="24490" xr:uid="{9E11DC5C-62D1-4FE5-B4E2-854257089B15}"/>
    <cellStyle name="Comma 16" xfId="24491" xr:uid="{E72B2C07-2901-45F7-B0FC-63144209FBD9}"/>
    <cellStyle name="Comma 16 2" xfId="24492" xr:uid="{6716B7DF-FC04-4FF3-A39C-6E508EB66DA5}"/>
    <cellStyle name="Comma 16 2 2" xfId="24493" xr:uid="{13B3A73D-1B4B-401C-80A2-C19ECE412A4A}"/>
    <cellStyle name="Comma 16 2 3" xfId="24494" xr:uid="{66C1A333-C9B3-4580-961F-678E70FE0644}"/>
    <cellStyle name="Comma 16 2 4" xfId="24495" xr:uid="{B61330EE-82EB-44A4-A05F-34FAA5D30327}"/>
    <cellStyle name="Comma 16 3" xfId="24496" xr:uid="{2B0528DA-4E54-4109-9975-BC9E7C3C9143}"/>
    <cellStyle name="Comma 16 3 2" xfId="24497" xr:uid="{64C81969-9FFE-4254-A88A-D4D81E64C20B}"/>
    <cellStyle name="Comma 16 4" xfId="24498" xr:uid="{473FE3DC-7B2C-4DBC-90BB-DB1DADC0F58B}"/>
    <cellStyle name="Comma 16 4 2" xfId="24499" xr:uid="{D1FCB4A8-1E37-412D-83A2-8AC0E97BF42D}"/>
    <cellStyle name="Comma 16 5" xfId="24500" xr:uid="{A179F48A-F35B-4994-AE41-130CDBB40A6E}"/>
    <cellStyle name="Comma 16 5 2" xfId="24501" xr:uid="{ABE0769C-FD9C-44B0-B311-AEA7EBF8581D}"/>
    <cellStyle name="Comma 16 6" xfId="24502" xr:uid="{CB32B179-175E-4E0C-BBA5-DE0650503333}"/>
    <cellStyle name="Comma 16 6 2" xfId="24503" xr:uid="{1501FB92-C8C3-4C41-84AC-F25D4EBDBD57}"/>
    <cellStyle name="Comma 16 7" xfId="24504" xr:uid="{E2428A6D-7059-4D3E-968D-707710D034C5}"/>
    <cellStyle name="Comma 16 8" xfId="24505" xr:uid="{3E5D5E15-098E-4869-B3BE-176DA006B613}"/>
    <cellStyle name="Comma 17" xfId="24506" xr:uid="{F4635697-855B-4826-AB22-815952CD97B4}"/>
    <cellStyle name="Comma 17 2" xfId="24507" xr:uid="{96906479-0E89-48AC-95A7-4EDFC3B37AF7}"/>
    <cellStyle name="Comma 17 2 2" xfId="24508" xr:uid="{D975DA9A-0202-47A7-B496-32CFC1A1DCAD}"/>
    <cellStyle name="Comma 17 3" xfId="24509" xr:uid="{2C9E7182-A482-4B90-9358-6A054A099784}"/>
    <cellStyle name="Comma 17 4" xfId="24510" xr:uid="{73E3E3B2-2228-4B0D-95E7-2A0933EAC28A}"/>
    <cellStyle name="Comma 17 5" xfId="24511" xr:uid="{5BA607DC-E4F5-46D3-821D-2AB5CECCEDEE}"/>
    <cellStyle name="Comma 18" xfId="24512" xr:uid="{0A878E65-334F-4C82-8793-5A67497B6CED}"/>
    <cellStyle name="Comma 18 2" xfId="24513" xr:uid="{246609CA-E594-4812-B717-C9C99C675A3E}"/>
    <cellStyle name="Comma 18 3" xfId="24514" xr:uid="{AB727F28-A81F-4DF0-AB2F-ECC456561335}"/>
    <cellStyle name="Comma 18 4" xfId="24515" xr:uid="{BEF20B3F-BE73-4149-B092-F3C9F32D9F01}"/>
    <cellStyle name="Comma 19" xfId="24516" xr:uid="{82F9244C-9FD1-4777-94C9-C437AB621C0E}"/>
    <cellStyle name="Comma 19 2" xfId="24517" xr:uid="{5B4A9109-3FB4-473B-8E6D-164E708CC9A1}"/>
    <cellStyle name="Comma 19 2 2" xfId="24518" xr:uid="{DE489008-D868-4D63-9DDB-6527D6830E85}"/>
    <cellStyle name="Comma 19 3" xfId="24519" xr:uid="{DA6A4050-5E78-48F3-9BE4-9B82975CCA51}"/>
    <cellStyle name="Comma 19 3 2" xfId="24520" xr:uid="{53DEADD6-A85E-4A87-9E8F-816ACA7E2A11}"/>
    <cellStyle name="Comma 19 4" xfId="24521" xr:uid="{3B48DC69-CF42-45C6-B54B-A1EFB3F99B58}"/>
    <cellStyle name="Comma 19 5" xfId="24522" xr:uid="{BE0AC263-E779-4012-87CD-D29E8CE33B3B}"/>
    <cellStyle name="Comma 19 6" xfId="24523" xr:uid="{F0FB9E05-1F7B-422D-B44E-D8C2F7BF8741}"/>
    <cellStyle name="Comma 19 7" xfId="24524" xr:uid="{BB969A69-71EC-471B-83BE-0C351BB9090F}"/>
    <cellStyle name="Comma 19 8" xfId="24525" xr:uid="{70353082-BB81-48E0-A9E3-99ECD5B980BB}"/>
    <cellStyle name="Comma 19 9" xfId="24526" xr:uid="{70D028A7-E27C-4E83-8993-FE39DE4DD5DB}"/>
    <cellStyle name="Comma 2" xfId="5" xr:uid="{00000000-0005-0000-0000-000039000000}"/>
    <cellStyle name="Comma 2 10" xfId="24527" xr:uid="{3EB9DA3F-E033-486A-BCAB-2B00F4892E23}"/>
    <cellStyle name="Comma 2 10 10" xfId="24528" xr:uid="{C4EF24B9-3DAB-47D6-828C-9911A43E4C10}"/>
    <cellStyle name="Comma 2 10 11" xfId="24529" xr:uid="{7CD88C87-687F-4726-9F1D-7232ACF73136}"/>
    <cellStyle name="Comma 2 10 2" xfId="24530" xr:uid="{4DCC7195-AA43-4E78-BE85-358D5F388D3B}"/>
    <cellStyle name="Comma 2 10 2 10" xfId="24531" xr:uid="{48F1AA03-9C6F-475A-B3EE-B1BDA22945A6}"/>
    <cellStyle name="Comma 2 10 2 2" xfId="24532" xr:uid="{CB2D9C8D-EBDE-4EC6-8AB7-EFABE7EAC4F2}"/>
    <cellStyle name="Comma 2 10 2 2 2" xfId="24533" xr:uid="{5878A607-7C2E-4CDF-93EE-7E9B5F00CF63}"/>
    <cellStyle name="Comma 2 10 2 3" xfId="24534" xr:uid="{2875D1E7-85CF-4AD5-BB3F-6A939E76376E}"/>
    <cellStyle name="Comma 2 10 2 3 2" xfId="24535" xr:uid="{4363829E-A3EF-456B-A665-307025D40AC9}"/>
    <cellStyle name="Comma 2 10 2 4" xfId="24536" xr:uid="{2C3D4678-D84C-4471-832B-4CEEC83044A2}"/>
    <cellStyle name="Comma 2 10 2 5" xfId="24537" xr:uid="{2086DF91-4D86-42FD-B1F1-C4A443A2929C}"/>
    <cellStyle name="Comma 2 10 2 6" xfId="24538" xr:uid="{C72A53D8-FA88-48FD-B942-D2D991B4C141}"/>
    <cellStyle name="Comma 2 10 2 7" xfId="24539" xr:uid="{12391C62-6CCA-4382-8E45-1787A9A80E8B}"/>
    <cellStyle name="Comma 2 10 2 8" xfId="24540" xr:uid="{81EE9B6A-72F6-4DA5-9559-EBB80949B1F6}"/>
    <cellStyle name="Comma 2 10 2 9" xfId="24541" xr:uid="{06AE4FA5-21D8-48BE-97A2-1D105C4221D7}"/>
    <cellStyle name="Comma 2 10 3" xfId="24542" xr:uid="{CFBE8E64-BF4A-4CC4-8494-77C961DBFC7C}"/>
    <cellStyle name="Comma 2 10 3 2" xfId="24543" xr:uid="{CF89A2D4-4E2F-4DFD-9DA6-B50BE04E17CA}"/>
    <cellStyle name="Comma 2 10 4" xfId="24544" xr:uid="{06EC06D9-3D34-4540-8A5A-81E80671EB6A}"/>
    <cellStyle name="Comma 2 10 4 2" xfId="24545" xr:uid="{D688F9D0-BF8E-4123-8E64-81E9B9F86754}"/>
    <cellStyle name="Comma 2 10 5" xfId="24546" xr:uid="{C99870B0-E6EC-41EB-BB04-82AD61D079E9}"/>
    <cellStyle name="Comma 2 10 6" xfId="24547" xr:uid="{595EC3A2-E36D-4D31-8F43-A5CB7C74C730}"/>
    <cellStyle name="Comma 2 10 7" xfId="24548" xr:uid="{7FCB3D67-8805-4D21-B98C-3527AC72C444}"/>
    <cellStyle name="Comma 2 10 8" xfId="24549" xr:uid="{C269025B-DAC8-4BE8-ADE4-BCAA6BC35FA3}"/>
    <cellStyle name="Comma 2 10 9" xfId="24550" xr:uid="{04C00191-C0B3-4FC4-A83B-A43317976CB6}"/>
    <cellStyle name="Comma 2 11" xfId="24551" xr:uid="{F6DBF760-045D-4436-8112-450E3BF24D40}"/>
    <cellStyle name="Comma 2 11 10" xfId="24552" xr:uid="{890BE9F5-C0FB-4923-AA96-5FDA2C58DC18}"/>
    <cellStyle name="Comma 2 11 11" xfId="24553" xr:uid="{A7382561-DF84-4EC1-808F-76C064F7C62D}"/>
    <cellStyle name="Comma 2 11 2" xfId="24554" xr:uid="{FD40EC31-3844-45DD-ADB1-E122094C67D3}"/>
    <cellStyle name="Comma 2 11 2 10" xfId="24555" xr:uid="{380F0CE2-6137-4002-92E8-C16B29FF2FD2}"/>
    <cellStyle name="Comma 2 11 2 2" xfId="24556" xr:uid="{2F320924-E082-4254-90A3-C8563BF5CCD8}"/>
    <cellStyle name="Comma 2 11 2 2 2" xfId="24557" xr:uid="{C920E220-376A-4F29-83D5-B141AABB4A94}"/>
    <cellStyle name="Comma 2 11 2 3" xfId="24558" xr:uid="{6D22A8E2-A595-44BA-8172-345582812802}"/>
    <cellStyle name="Comma 2 11 2 3 2" xfId="24559" xr:uid="{7F349A6F-649E-4CD5-8BC1-377F7840E4AE}"/>
    <cellStyle name="Comma 2 11 2 4" xfId="24560" xr:uid="{2D26E8F4-66EF-4878-95CF-9E9CA42C9305}"/>
    <cellStyle name="Comma 2 11 2 5" xfId="24561" xr:uid="{8FD55F5C-0A0B-4043-B395-5BA48B709A7A}"/>
    <cellStyle name="Comma 2 11 2 6" xfId="24562" xr:uid="{EB8F874E-DD31-4A2A-BA98-886C4B701897}"/>
    <cellStyle name="Comma 2 11 2 7" xfId="24563" xr:uid="{971769EA-5435-4FA4-8213-1921CB7990F8}"/>
    <cellStyle name="Comma 2 11 2 8" xfId="24564" xr:uid="{BFC240F5-EE23-43BA-BE0F-6AF9DE140889}"/>
    <cellStyle name="Comma 2 11 2 9" xfId="24565" xr:uid="{585BD2AB-BF3C-4B15-BFA1-329CAA74F0D8}"/>
    <cellStyle name="Comma 2 11 3" xfId="24566" xr:uid="{03177EB4-5067-47DD-9F66-C947CB56E001}"/>
    <cellStyle name="Comma 2 11 3 2" xfId="24567" xr:uid="{5EA46781-BD78-4507-A47A-A7749F502A89}"/>
    <cellStyle name="Comma 2 11 4" xfId="24568" xr:uid="{CFAE669D-37BE-4821-9675-8A156F752915}"/>
    <cellStyle name="Comma 2 11 4 2" xfId="24569" xr:uid="{B9316F78-CB10-44BE-B9B3-3FA1EAD795AD}"/>
    <cellStyle name="Comma 2 11 5" xfId="24570" xr:uid="{3BA7F563-9DB5-4C02-9AE6-1F1CBF167308}"/>
    <cellStyle name="Comma 2 11 6" xfId="24571" xr:uid="{3F4D6A51-792D-41F8-9840-103B16873BC6}"/>
    <cellStyle name="Comma 2 11 7" xfId="24572" xr:uid="{87D93F53-390C-4710-B6D8-89E5007E0964}"/>
    <cellStyle name="Comma 2 11 8" xfId="24573" xr:uid="{C8771494-569B-46EB-8BAB-175D341D3102}"/>
    <cellStyle name="Comma 2 11 9" xfId="24574" xr:uid="{46B0A02D-526A-4C1F-9E69-00B16EC7788A}"/>
    <cellStyle name="Comma 2 12" xfId="24575" xr:uid="{056199B5-CE3A-410C-8E50-7F7D0514E84F}"/>
    <cellStyle name="Comma 2 12 2" xfId="24576" xr:uid="{232A0B0C-07D5-484A-BDED-6BAC28889216}"/>
    <cellStyle name="Comma 2 12 2 2" xfId="24577" xr:uid="{9B941EA1-E7D7-47F3-8F30-C96833D55E7D}"/>
    <cellStyle name="Comma 2 12 2 3" xfId="24578" xr:uid="{A585FA97-3CA6-4AAE-85FB-FEFC3A436243}"/>
    <cellStyle name="Comma 2 12 3" xfId="24579" xr:uid="{4E70EBE1-91BD-4BBA-8211-F31E4A338F90}"/>
    <cellStyle name="Comma 2 12 4" xfId="24580" xr:uid="{CAD61221-5C69-49CE-8F15-4633AAE319FE}"/>
    <cellStyle name="Comma 2 12 5" xfId="24581" xr:uid="{CCAFC668-6515-4DF5-9DF1-F3ECB17E2831}"/>
    <cellStyle name="Comma 2 13" xfId="24582" xr:uid="{AACFE3A8-3E4C-44D0-A915-4A700FC1E717}"/>
    <cellStyle name="Comma 2 13 10" xfId="24583" xr:uid="{319B69FC-D719-4046-969F-813B34B44B79}"/>
    <cellStyle name="Comma 2 13 11" xfId="24584" xr:uid="{945257E0-F859-48D3-BB9B-52527AAE44D6}"/>
    <cellStyle name="Comma 2 13 12" xfId="24585" xr:uid="{99126299-41EF-4360-85A8-0E32B67D936A}"/>
    <cellStyle name="Comma 2 13 2" xfId="24586" xr:uid="{A6B2A34F-61B9-45A3-ADAA-B2D6010A9844}"/>
    <cellStyle name="Comma 2 13 2 2" xfId="24587" xr:uid="{8F2A1ABB-DEA5-4474-86B5-C598E8841297}"/>
    <cellStyle name="Comma 2 13 3" xfId="24588" xr:uid="{BD41892F-DCB5-4C3A-B296-251249907AD2}"/>
    <cellStyle name="Comma 2 13 3 2" xfId="24589" xr:uid="{DC1603B2-FEF0-4F41-B45A-25957190CD50}"/>
    <cellStyle name="Comma 2 13 4" xfId="24590" xr:uid="{B21E6EDA-B702-449B-806E-E2D8B36A114C}"/>
    <cellStyle name="Comma 2 13 4 2" xfId="24591" xr:uid="{26ED3D45-B0AF-4D61-9B43-D392B1BE8E6C}"/>
    <cellStyle name="Comma 2 13 5" xfId="24592" xr:uid="{100F439C-4D80-42F1-95A5-4000F9D2C88F}"/>
    <cellStyle name="Comma 2 13 6" xfId="24593" xr:uid="{7A18CD01-A714-4AD6-8A4D-0CC32B3CF8A1}"/>
    <cellStyle name="Comma 2 13 7" xfId="24594" xr:uid="{85D7EFC9-0ED1-42B0-8238-D40ECF0EFAB8}"/>
    <cellStyle name="Comma 2 13 8" xfId="24595" xr:uid="{0DAA66EE-B2D1-4768-A384-3CC6EF0F7F2E}"/>
    <cellStyle name="Comma 2 13 9" xfId="24596" xr:uid="{F54DEB33-E22C-48DC-9C8D-0CF3C11C6D09}"/>
    <cellStyle name="Comma 2 14" xfId="24597" xr:uid="{A2C826CE-5316-4934-AA44-FA56D49EFCB9}"/>
    <cellStyle name="Comma 2 14 2" xfId="24598" xr:uid="{A138ED65-8CC0-46B8-8DF6-E6A21FE7930C}"/>
    <cellStyle name="Comma 2 14 2 2" xfId="24599" xr:uid="{3829717F-3D2D-47C3-9CC7-F398DDC6F3D4}"/>
    <cellStyle name="Comma 2 14 3" xfId="24600" xr:uid="{99B169F6-A1FC-4114-89EE-2EDE0C932EDD}"/>
    <cellStyle name="Comma 2 14 4" xfId="24601" xr:uid="{698362DE-0495-4AB2-B14E-F7E4D6FC7865}"/>
    <cellStyle name="Comma 2 15" xfId="24602" xr:uid="{A40F3958-11B8-4923-8037-E4A910E3B682}"/>
    <cellStyle name="Comma 2 15 2" xfId="24603" xr:uid="{C4EB0D1D-3A8D-415F-B9EA-2F8B0E59D83C}"/>
    <cellStyle name="Comma 2 15 2 2" xfId="24604" xr:uid="{51914162-28B2-483A-ABCB-240F249CCC26}"/>
    <cellStyle name="Comma 2 15 3" xfId="24605" xr:uid="{D16787EE-583B-45ED-918A-67B8363928F0}"/>
    <cellStyle name="Comma 2 15 4" xfId="24606" xr:uid="{72ACE567-8F98-4FCB-94C8-124DEDDEF033}"/>
    <cellStyle name="Comma 2 16" xfId="24607" xr:uid="{80D9F1F9-48CF-4B4D-8D48-8256AF5B6E02}"/>
    <cellStyle name="Comma 2 16 2" xfId="24608" xr:uid="{5A3210C4-7DBA-45F6-A99E-0408DD2BDEF5}"/>
    <cellStyle name="Comma 2 16 2 2" xfId="24609" xr:uid="{A7EA2E68-1170-49FC-9F0A-5C7614C0C527}"/>
    <cellStyle name="Comma 2 16 3" xfId="24610" xr:uid="{DBDB4C5B-2D65-4471-AE6D-D21CB1EFC94E}"/>
    <cellStyle name="Comma 2 16 4" xfId="24611" xr:uid="{5432D546-FE84-4218-8CE8-B764962E2C08}"/>
    <cellStyle name="Comma 2 17" xfId="24612" xr:uid="{DCA591F1-8AAC-4033-AAE0-C46BA2429F16}"/>
    <cellStyle name="Comma 2 17 2" xfId="24613" xr:uid="{E6398DE1-BC44-471F-A210-8E6619879AB9}"/>
    <cellStyle name="Comma 2 18" xfId="24614" xr:uid="{5A42DA7A-FE21-4786-BAC7-A28D7CBD440E}"/>
    <cellStyle name="Comma 2 18 2" xfId="24615" xr:uid="{F0E19855-85FF-4DB0-AEC4-03F63B0BD0B7}"/>
    <cellStyle name="Comma 2 19" xfId="24616" xr:uid="{1852B74A-305A-458D-8878-29BFFFE145D8}"/>
    <cellStyle name="Comma 2 19 2" xfId="24617" xr:uid="{718CC889-2F23-4613-B742-7C70EFDF206E}"/>
    <cellStyle name="Comma 2 2" xfId="100" xr:uid="{00000000-0005-0000-0000-00003A000000}"/>
    <cellStyle name="Comma 2 2 10" xfId="24618" xr:uid="{C8AFD26E-598C-448F-9E09-FB5A0FC4F80E}"/>
    <cellStyle name="Comma 2 2 10 2" xfId="24619" xr:uid="{9BD6FAC0-8901-4DA3-88FD-818A36067AF9}"/>
    <cellStyle name="Comma 2 2 11" xfId="24620" xr:uid="{05B48C4D-2F3C-4B42-97CC-B54D03FC2EF7}"/>
    <cellStyle name="Comma 2 2 11 2" xfId="24621" xr:uid="{7627F107-EE4E-4CAB-B1AC-B453464E46BE}"/>
    <cellStyle name="Comma 2 2 12" xfId="24622" xr:uid="{194827FD-13F6-444D-98DE-A4B30E101969}"/>
    <cellStyle name="Comma 2 2 13" xfId="24623" xr:uid="{53301173-7C3D-4A1A-89D6-00692CBAD8C9}"/>
    <cellStyle name="Comma 2 2 14" xfId="24624" xr:uid="{3C3904F2-C817-4746-BD60-512A2265CB55}"/>
    <cellStyle name="Comma 2 2 15" xfId="24625" xr:uid="{F928AF28-6B3B-4674-897E-75C160D72217}"/>
    <cellStyle name="Comma 2 2 2" xfId="1329" xr:uid="{00000000-0005-0000-0000-00003B000000}"/>
    <cellStyle name="Comma 2 2 2 10" xfId="24626" xr:uid="{D72225F4-6672-47A9-8760-586A06D7F6C8}"/>
    <cellStyle name="Comma 2 2 2 10 2" xfId="24627" xr:uid="{F5F43B0A-A93D-4B60-8BAA-D8D206885E70}"/>
    <cellStyle name="Comma 2 2 2 11" xfId="24628" xr:uid="{80D1F7AE-7049-4995-82D2-AE2B4D6FB017}"/>
    <cellStyle name="Comma 2 2 2 12" xfId="24629" xr:uid="{AF582D96-23FA-4A4B-95F1-0804E770D714}"/>
    <cellStyle name="Comma 2 2 2 2" xfId="24630" xr:uid="{6CB8CF84-BD7B-4335-8CB1-7C818CB20BB7}"/>
    <cellStyle name="Comma 2 2 2 2 10" xfId="24631" xr:uid="{6E42A8CD-0A3A-4865-9D39-EBA815DBA356}"/>
    <cellStyle name="Comma 2 2 2 2 2" xfId="24632" xr:uid="{E7FC8742-BC75-4208-808E-6D96DE56088C}"/>
    <cellStyle name="Comma 2 2 2 2 2 2" xfId="24633" xr:uid="{6BAC3D8B-28D0-493D-AA0C-489810FD9190}"/>
    <cellStyle name="Comma 2 2 2 2 2 2 2" xfId="24634" xr:uid="{DE243704-0907-4ED0-97B3-B5F0996D36DE}"/>
    <cellStyle name="Comma 2 2 2 2 2 2 2 2" xfId="24635" xr:uid="{40C12A8F-6BFA-45B8-801F-BDC8B02A1396}"/>
    <cellStyle name="Comma 2 2 2 2 2 2 2 3" xfId="24636" xr:uid="{2BCDF9CE-095E-4FCC-B353-C8172AE24F66}"/>
    <cellStyle name="Comma 2 2 2 2 2 2 3" xfId="24637" xr:uid="{08C9D49A-C122-43BD-BE1C-335ED87EDA31}"/>
    <cellStyle name="Comma 2 2 2 2 2 2 4" xfId="24638" xr:uid="{4F41A456-0587-4BAB-8F47-9863DF3293D4}"/>
    <cellStyle name="Comma 2 2 2 2 2 2 5" xfId="24639" xr:uid="{3EF5EFC4-8157-4228-974C-7826762B84F0}"/>
    <cellStyle name="Comma 2 2 2 2 2 2 6" xfId="24640" xr:uid="{A654D53E-A19C-45DF-8AEB-DEA86C93073D}"/>
    <cellStyle name="Comma 2 2 2 2 2 2 7" xfId="24641" xr:uid="{126A417B-5C8D-4F08-BF11-272840B26B05}"/>
    <cellStyle name="Comma 2 2 2 2 2 2 8" xfId="24642" xr:uid="{8DF6967F-2DFF-4DE1-B7AE-239F61B72835}"/>
    <cellStyle name="Comma 2 2 2 2 2 3" xfId="24643" xr:uid="{5E705C9A-2E6A-4006-AE98-633B283BC055}"/>
    <cellStyle name="Comma 2 2 2 2 2 3 2" xfId="24644" xr:uid="{FC3A92F4-B38E-4059-8621-CF9F13EB92F0}"/>
    <cellStyle name="Comma 2 2 2 2 2 3 3" xfId="24645" xr:uid="{67E645DC-DC3D-466C-A89B-1DB9B9A315A0}"/>
    <cellStyle name="Comma 2 2 2 2 2 3 4" xfId="24646" xr:uid="{6D3AFF86-D6DB-440A-84D4-D4CEB651EDE4}"/>
    <cellStyle name="Comma 2 2 2 2 2 4" xfId="24647" xr:uid="{BD367C44-15CD-4FA3-86E8-EAB436F1232C}"/>
    <cellStyle name="Comma 2 2 2 2 2 4 2" xfId="24648" xr:uid="{DA5A17BA-D1E0-4AEE-8A4D-83E9EF1839FB}"/>
    <cellStyle name="Comma 2 2 2 2 2 5" xfId="24649" xr:uid="{D10B23B2-530B-4031-8A65-B7839921A7B4}"/>
    <cellStyle name="Comma 2 2 2 2 2 5 2" xfId="24650" xr:uid="{0DA82314-7F10-4D8C-A6FC-82D9C637A889}"/>
    <cellStyle name="Comma 2 2 2 2 2 6" xfId="24651" xr:uid="{3EFEFCFC-41FA-41E9-A686-5985C1DC7181}"/>
    <cellStyle name="Comma 2 2 2 2 2 6 2" xfId="24652" xr:uid="{6B9EC57C-0F8E-4CA2-B853-34151B4A76DB}"/>
    <cellStyle name="Comma 2 2 2 2 2 7" xfId="24653" xr:uid="{85279209-207A-409A-8154-352BEA06C370}"/>
    <cellStyle name="Comma 2 2 2 2 2 7 2" xfId="24654" xr:uid="{C722CD5E-ABF0-4434-B843-CDB566C19078}"/>
    <cellStyle name="Comma 2 2 2 2 2 8" xfId="24655" xr:uid="{8C195D49-780A-41CC-AE9C-BB21096A8CDE}"/>
    <cellStyle name="Comma 2 2 2 2 2 8 2" xfId="24656" xr:uid="{EE55538A-3E55-448D-9DF2-EF9C3EBD03B1}"/>
    <cellStyle name="Comma 2 2 2 2 2 9" xfId="24657" xr:uid="{7BFF8184-1BF7-402B-9620-EA2C3AC33473}"/>
    <cellStyle name="Comma 2 2 2 2 3" xfId="24658" xr:uid="{75F34533-BCF6-4018-9C16-C13AA74470AB}"/>
    <cellStyle name="Comma 2 2 2 2 3 2" xfId="24659" xr:uid="{9425349B-F1D1-4BF8-B3C7-6D989C0D52D1}"/>
    <cellStyle name="Comma 2 2 2 2 3 2 2" xfId="24660" xr:uid="{42C1E21A-DAE2-4A3F-AF55-022D5E01D99F}"/>
    <cellStyle name="Comma 2 2 2 2 3 2 3" xfId="24661" xr:uid="{3D465809-8952-49EF-8035-5B4DB5FF60A4}"/>
    <cellStyle name="Comma 2 2 2 2 3 3" xfId="24662" xr:uid="{AD6BF2D8-8088-469A-99C5-D97434C5EE37}"/>
    <cellStyle name="Comma 2 2 2 2 3 4" xfId="24663" xr:uid="{AF116228-6875-494D-A8FC-C0084A56DF49}"/>
    <cellStyle name="Comma 2 2 2 2 3 5" xfId="24664" xr:uid="{64A22500-C202-4AC2-AFC9-6513E0CCC927}"/>
    <cellStyle name="Comma 2 2 2 2 3 6" xfId="24665" xr:uid="{81F87949-2775-4A84-9989-89ACD4E57A3A}"/>
    <cellStyle name="Comma 2 2 2 2 3 7" xfId="24666" xr:uid="{EFFFA2F5-AE03-4C85-AAE6-BC49044C2E92}"/>
    <cellStyle name="Comma 2 2 2 2 3 8" xfId="24667" xr:uid="{FADAF2A6-6333-4741-BE7D-494B5280BB88}"/>
    <cellStyle name="Comma 2 2 2 2 4" xfId="24668" xr:uid="{E4E84E28-498B-4C82-9253-8D24DCEDC67A}"/>
    <cellStyle name="Comma 2 2 2 2 4 2" xfId="24669" xr:uid="{EC33E369-585B-406D-A2CD-754D7E685E64}"/>
    <cellStyle name="Comma 2 2 2 2 4 3" xfId="24670" xr:uid="{3143FBBF-9BD2-41FD-86EA-A044EE316ABF}"/>
    <cellStyle name="Comma 2 2 2 2 4 4" xfId="24671" xr:uid="{3DC80CAA-EF74-43E0-A105-B2260C45F741}"/>
    <cellStyle name="Comma 2 2 2 2 5" xfId="24672" xr:uid="{29794ECC-543D-431C-B73D-D9791790988A}"/>
    <cellStyle name="Comma 2 2 2 2 5 2" xfId="24673" xr:uid="{97064DE3-FB85-441A-A274-31F378ADB275}"/>
    <cellStyle name="Comma 2 2 2 2 5 3" xfId="24674" xr:uid="{652F6071-705E-4321-B2E5-09A01C2F8BF4}"/>
    <cellStyle name="Comma 2 2 2 2 6" xfId="24675" xr:uid="{18351151-3E1E-41DC-A71A-5AB887D5FB3D}"/>
    <cellStyle name="Comma 2 2 2 2 6 2" xfId="24676" xr:uid="{4B6D197F-523F-496B-87CB-4FFE268BEFCB}"/>
    <cellStyle name="Comma 2 2 2 2 7" xfId="24677" xr:uid="{A5FC1B50-8971-42C1-ADB8-6982F4E22C33}"/>
    <cellStyle name="Comma 2 2 2 2 7 2" xfId="24678" xr:uid="{71F9FAC5-B0AD-448D-9E3F-BA04E9AD05C3}"/>
    <cellStyle name="Comma 2 2 2 2 8" xfId="24679" xr:uid="{E27BAFBE-0D73-444A-873A-6F8727EEF13E}"/>
    <cellStyle name="Comma 2 2 2 2 8 2" xfId="24680" xr:uid="{A927B0F3-5895-4D5D-8752-6C52AA376F41}"/>
    <cellStyle name="Comma 2 2 2 2 9" xfId="24681" xr:uid="{A7270566-DCA9-443B-BFCE-774B3E2F7A55}"/>
    <cellStyle name="Comma 2 2 2 2 9 2" xfId="24682" xr:uid="{76C300EC-7ADF-4C6E-8FA6-446989E86924}"/>
    <cellStyle name="Comma 2 2 2 3" xfId="24683" xr:uid="{2E8B27D3-DF66-4BC6-878F-8AF49A6C9F78}"/>
    <cellStyle name="Comma 2 2 2 3 2" xfId="24684" xr:uid="{7AC2729A-E125-40DF-B2D4-7A77D87DFE5D}"/>
    <cellStyle name="Comma 2 2 2 3 2 2" xfId="24685" xr:uid="{1C38A60E-AFBF-4D27-8341-047051AB4263}"/>
    <cellStyle name="Comma 2 2 2 3 2 2 2" xfId="24686" xr:uid="{855138AA-9DE5-457E-ADF7-592EA4C9E12D}"/>
    <cellStyle name="Comma 2 2 2 3 2 2 3" xfId="24687" xr:uid="{765A6BFF-85F6-426A-BE35-CF48669C6605}"/>
    <cellStyle name="Comma 2 2 2 3 2 3" xfId="24688" xr:uid="{858E5645-B246-41AA-93B3-EED030826D0A}"/>
    <cellStyle name="Comma 2 2 2 3 2 4" xfId="24689" xr:uid="{B331BEB3-C018-4078-B76F-48BA1B45F9BD}"/>
    <cellStyle name="Comma 2 2 2 3 2 5" xfId="24690" xr:uid="{A20605B5-A358-4548-AA70-54F80524FACF}"/>
    <cellStyle name="Comma 2 2 2 3 2 6" xfId="24691" xr:uid="{F7F0735E-A509-40D1-B316-D4907E6D99D8}"/>
    <cellStyle name="Comma 2 2 2 3 2 7" xfId="24692" xr:uid="{10588546-F75F-4F15-9E1B-3DFAFF423A51}"/>
    <cellStyle name="Comma 2 2 2 3 2 8" xfId="24693" xr:uid="{E0137F62-85FC-4D79-AF4B-5505D9ABB606}"/>
    <cellStyle name="Comma 2 2 2 3 3" xfId="24694" xr:uid="{A6A544F4-840D-40FD-A034-9C62788FC5B1}"/>
    <cellStyle name="Comma 2 2 2 3 3 2" xfId="24695" xr:uid="{8D4EB3D7-D07D-4D31-AE41-C7E7408D903A}"/>
    <cellStyle name="Comma 2 2 2 3 3 3" xfId="24696" xr:uid="{6E4485F0-5A1E-406B-81C7-6300B08CD376}"/>
    <cellStyle name="Comma 2 2 2 3 3 4" xfId="24697" xr:uid="{8FE21E41-E562-4821-85FB-4401AE4F9580}"/>
    <cellStyle name="Comma 2 2 2 3 4" xfId="24698" xr:uid="{CBBFEB58-32EE-4B28-87A7-F79FAD5B160D}"/>
    <cellStyle name="Comma 2 2 2 3 4 2" xfId="24699" xr:uid="{25A886A3-BF12-44DB-A1CF-D8ABE0E8A001}"/>
    <cellStyle name="Comma 2 2 2 3 5" xfId="24700" xr:uid="{1C166857-F70A-4434-BA7B-3E229110E6B3}"/>
    <cellStyle name="Comma 2 2 2 3 5 2" xfId="24701" xr:uid="{362176DF-5C57-4486-B848-D61F4CDC15A2}"/>
    <cellStyle name="Comma 2 2 2 3 6" xfId="24702" xr:uid="{23D4056A-9EB6-49A7-9409-C39CA0569D51}"/>
    <cellStyle name="Comma 2 2 2 3 6 2" xfId="24703" xr:uid="{AD96C008-C5F2-402B-ADA0-31B520814530}"/>
    <cellStyle name="Comma 2 2 2 3 7" xfId="24704" xr:uid="{B1AEDA52-8A45-4FEF-8089-BAAC745B54B4}"/>
    <cellStyle name="Comma 2 2 2 3 7 2" xfId="24705" xr:uid="{AC31D3B8-568F-49CC-AB4A-FA472F15846B}"/>
    <cellStyle name="Comma 2 2 2 3 8" xfId="24706" xr:uid="{F351A37E-5917-40F5-9A4D-C5843FE8B335}"/>
    <cellStyle name="Comma 2 2 2 3 8 2" xfId="24707" xr:uid="{55827605-C4AC-4568-9F83-89179B08A443}"/>
    <cellStyle name="Comma 2 2 2 3 9" xfId="24708" xr:uid="{866682CC-CB66-4994-B0BC-EB2CADF3B843}"/>
    <cellStyle name="Comma 2 2 2 4" xfId="24709" xr:uid="{C13ECDBE-3654-4FD0-B626-5C0F38596960}"/>
    <cellStyle name="Comma 2 2 2 4 2" xfId="24710" xr:uid="{D8E13731-DD80-4330-A6BA-4C57123D38B4}"/>
    <cellStyle name="Comma 2 2 2 4 2 2" xfId="24711" xr:uid="{4E73DDDB-8F7A-46C4-838F-B38679DF3730}"/>
    <cellStyle name="Comma 2 2 2 4 2 3" xfId="24712" xr:uid="{A66F66F4-A1A4-40C5-87C1-45696AD20CB1}"/>
    <cellStyle name="Comma 2 2 2 4 3" xfId="24713" xr:uid="{754395EF-EB35-4CEB-9AD1-0F27DC779D7C}"/>
    <cellStyle name="Comma 2 2 2 4 4" xfId="24714" xr:uid="{B80978B6-00DC-4D54-91D8-26E70DDB276D}"/>
    <cellStyle name="Comma 2 2 2 4 5" xfId="24715" xr:uid="{094BB185-77CA-4C57-9438-A281488B029B}"/>
    <cellStyle name="Comma 2 2 2 4 6" xfId="24716" xr:uid="{715CA7B8-FA7C-4DD4-94F9-B7AE78059507}"/>
    <cellStyle name="Comma 2 2 2 4 7" xfId="24717" xr:uid="{F5B802AC-965F-46C8-9D07-CBE7AFA36623}"/>
    <cellStyle name="Comma 2 2 2 4 8" xfId="24718" xr:uid="{5E8BE3F0-EA68-4452-97BE-4309EC5AF64C}"/>
    <cellStyle name="Comma 2 2 2 5" xfId="24719" xr:uid="{66A38487-74D6-441B-82F7-531D98FB37CB}"/>
    <cellStyle name="Comma 2 2 2 5 2" xfId="24720" xr:uid="{2CD3D9D8-03D9-4970-923F-AE5C32F71DC2}"/>
    <cellStyle name="Comma 2 2 2 5 3" xfId="24721" xr:uid="{B2831665-735B-4F02-889B-C0CDD9A66E55}"/>
    <cellStyle name="Comma 2 2 2 5 4" xfId="24722" xr:uid="{CEE7272A-A95F-40D3-8537-8936D67B2819}"/>
    <cellStyle name="Comma 2 2 2 6" xfId="24723" xr:uid="{2E9D11D4-7F4D-4DE9-B484-219014A9CFE2}"/>
    <cellStyle name="Comma 2 2 2 6 2" xfId="24724" xr:uid="{1932691B-B228-4B45-B0F2-6DABF6C4DE96}"/>
    <cellStyle name="Comma 2 2 2 6 3" xfId="24725" xr:uid="{2F6FF957-1A42-4519-813A-BFA67211D248}"/>
    <cellStyle name="Comma 2 2 2 7" xfId="24726" xr:uid="{82769DC3-ACDD-4E00-84EC-4A60F2BE8038}"/>
    <cellStyle name="Comma 2 2 2 7 2" xfId="24727" xr:uid="{49E7763F-7FEE-4777-ADD1-DBEECE0B62E6}"/>
    <cellStyle name="Comma 2 2 2 8" xfId="24728" xr:uid="{93B7C8A3-D21A-4D97-B024-1ADDB21E96CF}"/>
    <cellStyle name="Comma 2 2 2 8 2" xfId="24729" xr:uid="{4217A2A1-F0A1-411E-845E-B1CFCE9F549D}"/>
    <cellStyle name="Comma 2 2 2 9" xfId="24730" xr:uid="{10E7CF9C-D832-44C9-BB34-1134BCD10501}"/>
    <cellStyle name="Comma 2 2 2 9 2" xfId="24731" xr:uid="{E75A50DB-5E74-4A36-A03C-1ECE879E9B69}"/>
    <cellStyle name="Comma 2 2 3" xfId="24732" xr:uid="{8F359320-A312-41A6-81B3-0BDB3C105F44}"/>
    <cellStyle name="Comma 2 2 3 10" xfId="24733" xr:uid="{2DBEC4DE-8BAE-40D4-BDA2-34C460926577}"/>
    <cellStyle name="Comma 2 2 3 2" xfId="24734" xr:uid="{14A94B72-6546-4708-BBD0-8FB44717DE16}"/>
    <cellStyle name="Comma 2 2 3 2 2" xfId="24735" xr:uid="{F735CBB0-0CF2-4FFF-BD56-8B977B1E29CA}"/>
    <cellStyle name="Comma 2 2 3 2 2 2" xfId="24736" xr:uid="{118B009C-E72F-4B29-887F-282F2A904F59}"/>
    <cellStyle name="Comma 2 2 3 2 2 2 2" xfId="24737" xr:uid="{7F35948D-36FE-44C9-8E25-9ED9038ED01F}"/>
    <cellStyle name="Comma 2 2 3 2 2 2 3" xfId="24738" xr:uid="{D057ABDC-727D-4488-8937-9CA45F07C26A}"/>
    <cellStyle name="Comma 2 2 3 2 2 3" xfId="24739" xr:uid="{C9018B09-773B-457F-8271-385D8D36669B}"/>
    <cellStyle name="Comma 2 2 3 2 2 4" xfId="24740" xr:uid="{FA58F2E0-5445-4DF5-8727-E36F8A277EF8}"/>
    <cellStyle name="Comma 2 2 3 2 2 5" xfId="24741" xr:uid="{2A6F7034-ACF7-41B9-A3DE-8EBFAD143623}"/>
    <cellStyle name="Comma 2 2 3 2 2 6" xfId="24742" xr:uid="{286EE838-CAAC-4BB9-A622-48210522FD64}"/>
    <cellStyle name="Comma 2 2 3 2 2 7" xfId="24743" xr:uid="{A618B865-F2A8-4FC7-A5D2-1A6491348D09}"/>
    <cellStyle name="Comma 2 2 3 2 2 8" xfId="24744" xr:uid="{48022757-62DE-4034-9213-F8B10EFFB396}"/>
    <cellStyle name="Comma 2 2 3 2 3" xfId="24745" xr:uid="{5A302903-E2D0-4257-BD2B-E5DB74AEBE70}"/>
    <cellStyle name="Comma 2 2 3 2 3 2" xfId="24746" xr:uid="{4CCC6FAD-92E3-41EC-85CF-47F17C4B79ED}"/>
    <cellStyle name="Comma 2 2 3 2 3 3" xfId="24747" xr:uid="{75610636-776B-4FEB-B7D3-242175C7DF95}"/>
    <cellStyle name="Comma 2 2 3 2 3 4" xfId="24748" xr:uid="{0836C78F-EBB6-4AAB-BD46-B1DBC3BA5D05}"/>
    <cellStyle name="Comma 2 2 3 2 4" xfId="24749" xr:uid="{47B051C7-61C6-4263-A39E-0D25CD537ABF}"/>
    <cellStyle name="Comma 2 2 3 2 4 2" xfId="24750" xr:uid="{AEE2616D-B31F-4175-887F-948ABD5138CB}"/>
    <cellStyle name="Comma 2 2 3 2 5" xfId="24751" xr:uid="{CC1E6470-CC65-4188-AF4C-277E87DC95EA}"/>
    <cellStyle name="Comma 2 2 3 2 5 2" xfId="24752" xr:uid="{D80D1E52-0F57-4382-A9A3-1540B14A6AC3}"/>
    <cellStyle name="Comma 2 2 3 2 6" xfId="24753" xr:uid="{C0E58D02-CD32-4420-A46E-A18C21838A9A}"/>
    <cellStyle name="Comma 2 2 3 2 6 2" xfId="24754" xr:uid="{89C86891-637D-4550-B1FD-C0B37DA06211}"/>
    <cellStyle name="Comma 2 2 3 2 7" xfId="24755" xr:uid="{356C35F3-794C-4C3D-8867-1A1406E2E196}"/>
    <cellStyle name="Comma 2 2 3 2 7 2" xfId="24756" xr:uid="{D5ECA757-4537-4323-9770-1D2876A3A8D1}"/>
    <cellStyle name="Comma 2 2 3 2 8" xfId="24757" xr:uid="{5A8D571D-C13D-4A32-84D6-C83C22299731}"/>
    <cellStyle name="Comma 2 2 3 2 8 2" xfId="24758" xr:uid="{D9BB9D7A-8BCD-48B8-A23A-A00B605D3A01}"/>
    <cellStyle name="Comma 2 2 3 2 9" xfId="24759" xr:uid="{FA2DA1F2-16D1-4518-B276-110B8AF99E0C}"/>
    <cellStyle name="Comma 2 2 3 3" xfId="24760" xr:uid="{EED069EC-1887-404F-BDB7-75861C7B40D6}"/>
    <cellStyle name="Comma 2 2 3 3 2" xfId="24761" xr:uid="{51AB3AB2-EB42-4E27-976B-5D631E243665}"/>
    <cellStyle name="Comma 2 2 3 3 2 2" xfId="24762" xr:uid="{787E3D57-8E9E-44C1-B4E7-718DB1BE9A1A}"/>
    <cellStyle name="Comma 2 2 3 3 2 3" xfId="24763" xr:uid="{D75A889A-AAAF-43B0-881E-BDF19C0566F3}"/>
    <cellStyle name="Comma 2 2 3 3 3" xfId="24764" xr:uid="{917A94C9-1966-4D2B-913C-A42FC773B1A1}"/>
    <cellStyle name="Comma 2 2 3 3 4" xfId="24765" xr:uid="{D3DC7D6E-E693-4608-8185-6D5C73826407}"/>
    <cellStyle name="Comma 2 2 3 3 5" xfId="24766" xr:uid="{A68517D4-9B00-4277-8EED-1B7CB01B4A55}"/>
    <cellStyle name="Comma 2 2 3 3 6" xfId="24767" xr:uid="{0C1EDA38-BE7C-4A36-896F-73F2417450C4}"/>
    <cellStyle name="Comma 2 2 3 3 7" xfId="24768" xr:uid="{B2D479DD-B77C-4762-9347-BC7897A3F321}"/>
    <cellStyle name="Comma 2 2 3 3 8" xfId="24769" xr:uid="{515B5096-8B03-4FC9-9628-F10C634FB482}"/>
    <cellStyle name="Comma 2 2 3 4" xfId="24770" xr:uid="{1E2C030D-0512-4E0B-859F-B7786A55FAFB}"/>
    <cellStyle name="Comma 2 2 3 4 2" xfId="24771" xr:uid="{4E111E05-CEF6-4564-9C6C-BD2AF28575B5}"/>
    <cellStyle name="Comma 2 2 3 4 3" xfId="24772" xr:uid="{8AED3E08-A55B-4AB2-B532-A981325AA95B}"/>
    <cellStyle name="Comma 2 2 3 4 4" xfId="24773" xr:uid="{A44EDD02-3718-4B05-814E-2D967620E5E6}"/>
    <cellStyle name="Comma 2 2 3 5" xfId="24774" xr:uid="{7738EC05-BE5B-41EF-A578-E88AFA0FBBE8}"/>
    <cellStyle name="Comma 2 2 3 5 2" xfId="24775" xr:uid="{858F2928-9C84-4E54-8C5B-DE5009E97895}"/>
    <cellStyle name="Comma 2 2 3 5 3" xfId="24776" xr:uid="{C8C7392E-8AE1-4114-A178-3F6C09DCD8D4}"/>
    <cellStyle name="Comma 2 2 3 6" xfId="24777" xr:uid="{521DBA79-0B7B-4048-9B2E-C1D58A14CF6E}"/>
    <cellStyle name="Comma 2 2 3 6 2" xfId="24778" xr:uid="{AEC89AC4-3BB3-4D98-AA15-64954484C8B3}"/>
    <cellStyle name="Comma 2 2 3 7" xfId="24779" xr:uid="{B23CF0D0-8373-4152-B50A-8DAAA8CA298A}"/>
    <cellStyle name="Comma 2 2 3 7 2" xfId="24780" xr:uid="{D51F6868-BA1D-4547-B17C-2513B0A805D5}"/>
    <cellStyle name="Comma 2 2 3 8" xfId="24781" xr:uid="{DEBB45AF-3600-4EF9-B7B7-970AE6EC50C8}"/>
    <cellStyle name="Comma 2 2 3 8 2" xfId="24782" xr:uid="{F5F6AD13-9B8E-4742-962E-E6EDEFC6F232}"/>
    <cellStyle name="Comma 2 2 3 9" xfId="24783" xr:uid="{3FC767ED-8365-416A-9BF7-ABEF96887690}"/>
    <cellStyle name="Comma 2 2 3 9 2" xfId="24784" xr:uid="{68A6EA38-303A-4C79-930D-1298C14CE72D}"/>
    <cellStyle name="Comma 2 2 4" xfId="24785" xr:uid="{77D996F1-4BFD-47D8-B29E-8575560B9FB4}"/>
    <cellStyle name="Comma 2 2 4 2" xfId="24786" xr:uid="{6DC6C8AD-18EA-42B6-B792-BD65A7ED7A6D}"/>
    <cellStyle name="Comma 2 2 4 2 2" xfId="24787" xr:uid="{B292900B-93C4-44F1-A69C-3C5FE0CDAD39}"/>
    <cellStyle name="Comma 2 2 4 2 2 2" xfId="24788" xr:uid="{06F06AD1-7399-4850-AC34-0FD777AD407B}"/>
    <cellStyle name="Comma 2 2 4 2 2 3" xfId="24789" xr:uid="{A5C2A5C7-1F85-4A72-B81C-5624B856E620}"/>
    <cellStyle name="Comma 2 2 4 2 2 4" xfId="24790" xr:uid="{A6A58580-4BC3-4250-8B80-F98C4A69718A}"/>
    <cellStyle name="Comma 2 2 4 2 3" xfId="24791" xr:uid="{EAA4723F-1D12-4AFA-A48E-10989784CA2E}"/>
    <cellStyle name="Comma 2 2 4 2 3 2" xfId="24792" xr:uid="{4EBB0DDE-9AB4-4947-AFD2-2E5C8F315DC4}"/>
    <cellStyle name="Comma 2 2 4 2 4" xfId="24793" xr:uid="{2FCB2F7F-F312-46CB-8160-0A0D959EA436}"/>
    <cellStyle name="Comma 2 2 4 2 4 2" xfId="24794" xr:uid="{2C1D9B92-ED34-479D-B6EA-C555BC6079AB}"/>
    <cellStyle name="Comma 2 2 4 2 5" xfId="24795" xr:uid="{6A5E9538-C0E1-4E46-8888-C149B1CDED06}"/>
    <cellStyle name="Comma 2 2 4 2 5 2" xfId="24796" xr:uid="{6991AB77-B14D-4F49-869A-94544C541704}"/>
    <cellStyle name="Comma 2 2 4 2 6" xfId="24797" xr:uid="{B06CB921-DA73-4F8F-A95A-25E484C6D0FC}"/>
    <cellStyle name="Comma 2 2 4 2 6 2" xfId="24798" xr:uid="{764951A6-BA04-4742-8CE5-EDC784A08FF4}"/>
    <cellStyle name="Comma 2 2 4 2 7" xfId="24799" xr:uid="{FA619920-2A4C-4106-B151-307A309AD4F2}"/>
    <cellStyle name="Comma 2 2 4 2 7 2" xfId="24800" xr:uid="{1C4A7F21-096D-4B1D-8B65-FD70D57AA339}"/>
    <cellStyle name="Comma 2 2 4 2 8" xfId="24801" xr:uid="{8DBDC85D-11E4-48C3-8CF8-7C538A7B3C97}"/>
    <cellStyle name="Comma 2 2 4 2 9" xfId="24802" xr:uid="{257B1D5C-7A7D-4F2E-B6D5-5DE99C002D91}"/>
    <cellStyle name="Comma 2 2 4 3" xfId="24803" xr:uid="{3BC1FA36-1D78-429D-9963-81A1F03FD0D7}"/>
    <cellStyle name="Comma 2 2 4 3 2" xfId="24804" xr:uid="{0291C884-43D5-44E3-BADF-4967F1D7864E}"/>
    <cellStyle name="Comma 2 2 4 3 3" xfId="24805" xr:uid="{64C80F9B-8DDB-4AFD-9C40-D1C2E2399B5F}"/>
    <cellStyle name="Comma 2 2 4 3 4" xfId="24806" xr:uid="{2351399F-2615-49FF-AED7-C719AF01E55A}"/>
    <cellStyle name="Comma 2 2 4 4" xfId="24807" xr:uid="{A42070D7-F233-42D9-AAC9-90FB25B75F7D}"/>
    <cellStyle name="Comma 2 2 4 4 2" xfId="24808" xr:uid="{5D5D1978-A5A5-4914-986B-DB2DDEE28739}"/>
    <cellStyle name="Comma 2 2 4 5" xfId="24809" xr:uid="{A93ABB1F-13CD-41E6-A0D3-774BC9F2C4EA}"/>
    <cellStyle name="Comma 2 2 4 5 2" xfId="24810" xr:uid="{F3C1FF98-CBA2-4395-B95A-68E70FE78812}"/>
    <cellStyle name="Comma 2 2 4 6" xfId="24811" xr:uid="{BCF7F6F6-93E5-450F-B870-EC6F3B3B4F2A}"/>
    <cellStyle name="Comma 2 2 4 6 2" xfId="24812" xr:uid="{15DB2542-2422-4258-8D98-B20BAD1BD092}"/>
    <cellStyle name="Comma 2 2 4 7" xfId="24813" xr:uid="{811261EF-A845-44D7-8179-38D6BFF2B1F8}"/>
    <cellStyle name="Comma 2 2 4 7 2" xfId="24814" xr:uid="{BAC3FA00-5D80-4B6D-B923-2FE8996BFEE8}"/>
    <cellStyle name="Comma 2 2 4 8" xfId="24815" xr:uid="{EC208A15-FAE8-4D8F-9DC8-D0AB72F38AAF}"/>
    <cellStyle name="Comma 2 2 4 8 2" xfId="24816" xr:uid="{7C110C45-2909-4C54-9824-E29ECB928F21}"/>
    <cellStyle name="Comma 2 2 4 9" xfId="24817" xr:uid="{1735FCF0-88BC-4364-9BB4-B0AC02816E2D}"/>
    <cellStyle name="Comma 2 2 5" xfId="24818" xr:uid="{5E661140-459E-41CF-8869-1513DD7B134F}"/>
    <cellStyle name="Comma 2 2 5 2" xfId="24819" xr:uid="{CA189876-A640-493F-AE0D-36B3152F54A1}"/>
    <cellStyle name="Comma 2 2 5 2 2" xfId="24820" xr:uid="{7F88E16B-C0DB-4676-B3F1-F2D323E39D36}"/>
    <cellStyle name="Comma 2 2 5 2 3" xfId="24821" xr:uid="{837D38CE-9A2C-48D5-8B79-2F57E85B177C}"/>
    <cellStyle name="Comma 2 2 5 3" xfId="24822" xr:uid="{71717D23-AF93-4559-AD6C-9B4D701AFF05}"/>
    <cellStyle name="Comma 2 2 5 4" xfId="24823" xr:uid="{658CAF39-1FB4-4791-B97A-6A93320D201C}"/>
    <cellStyle name="Comma 2 2 5 5" xfId="24824" xr:uid="{E0500842-9C3B-44E4-A638-C6E87543E2D3}"/>
    <cellStyle name="Comma 2 2 5 6" xfId="24825" xr:uid="{AADC8F3A-D237-4FFB-81EC-C5493054AABF}"/>
    <cellStyle name="Comma 2 2 5 7" xfId="24826" xr:uid="{48DA7EFD-5884-4EE5-9A29-39EACF6D8398}"/>
    <cellStyle name="Comma 2 2 5 8" xfId="24827" xr:uid="{540CC526-FF17-4F1D-82FA-5783D796FC5F}"/>
    <cellStyle name="Comma 2 2 5 8 2" xfId="24828" xr:uid="{AA7085CE-762D-4E45-A144-8F0288C6353A}"/>
    <cellStyle name="Comma 2 2 6" xfId="24829" xr:uid="{7C10F066-78B2-401D-9F42-94DDB4117C7D}"/>
    <cellStyle name="Comma 2 2 6 2" xfId="24830" xr:uid="{7A91EEEF-6369-4BD3-8576-C076F8DFB629}"/>
    <cellStyle name="Comma 2 2 6 2 2" xfId="24831" xr:uid="{344A1699-EF17-4FA8-A612-86156F63A6DB}"/>
    <cellStyle name="Comma 2 2 6 3" xfId="24832" xr:uid="{D6F47EA0-9ED0-41D2-A5A1-949E5C66D95B}"/>
    <cellStyle name="Comma 2 2 6 3 2" xfId="24833" xr:uid="{1ED1F26A-ACA6-497F-84E3-D5AB07483D3F}"/>
    <cellStyle name="Comma 2 2 6 4" xfId="24834" xr:uid="{C941D836-DE0C-4BF0-8650-302DB844DACF}"/>
    <cellStyle name="Comma 2 2 6 5" xfId="24835" xr:uid="{BC4AB417-B986-4BAE-8F69-EA330AEC4F03}"/>
    <cellStyle name="Comma 2 2 6 6" xfId="24836" xr:uid="{BF98EF70-8803-4B81-B998-0E41FCE001DB}"/>
    <cellStyle name="Comma 2 2 6 7" xfId="24837" xr:uid="{42E534BC-8100-4DB8-9E65-3D89E20FE916}"/>
    <cellStyle name="Comma 2 2 6 8" xfId="24838" xr:uid="{E650F620-9CBF-4EE6-8E77-4D4886CE99BA}"/>
    <cellStyle name="Comma 2 2 6 9" xfId="24839" xr:uid="{D3D01ED9-0D5A-4961-8FF8-3EF221F4C146}"/>
    <cellStyle name="Comma 2 2 7" xfId="24840" xr:uid="{F7704499-600B-4A8D-A574-69E8C773B30B}"/>
    <cellStyle name="Comma 2 2 7 2" xfId="24841" xr:uid="{923CA934-ED5B-4508-85C5-2441CD2D1F63}"/>
    <cellStyle name="Comma 2 2 7 3" xfId="24842" xr:uid="{4D3AC862-D928-468C-B9ED-ACBEA2F06A24}"/>
    <cellStyle name="Comma 2 2 8" xfId="24843" xr:uid="{8C7939DE-3512-447B-BAB6-A94979B97054}"/>
    <cellStyle name="Comma 2 2 8 2" xfId="24844" xr:uid="{7F379062-5755-450C-8A6B-4E6DB33C7277}"/>
    <cellStyle name="Comma 2 2 9" xfId="24845" xr:uid="{B872D1E8-C690-4C35-9418-EEE49400DEFE}"/>
    <cellStyle name="Comma 2 2 9 2" xfId="24846" xr:uid="{3EB0247F-BF5A-4FA5-96F5-F1792B6FE9A2}"/>
    <cellStyle name="Comma 2 20" xfId="24847" xr:uid="{510305E4-8DF7-4270-898F-9B232D505E77}"/>
    <cellStyle name="Comma 2 21" xfId="24848" xr:uid="{991C10F7-0E6D-4A0F-B08C-4905DC011FC9}"/>
    <cellStyle name="Comma 2 22" xfId="24849" xr:uid="{DAB26FC6-1AA7-440E-BE9C-9C342DDABA04}"/>
    <cellStyle name="Comma 2 23" xfId="24850" xr:uid="{4FE722C8-BEE9-4933-B4CD-F9FDEDABCB12}"/>
    <cellStyle name="Comma 2 24" xfId="24851" xr:uid="{52F858EA-44FA-40DF-8EF4-3A485AA1B11C}"/>
    <cellStyle name="Comma 2 25" xfId="24852" xr:uid="{E9F8E8CB-3C82-4426-BF2F-A97841EDE03A}"/>
    <cellStyle name="Comma 2 3" xfId="1332" xr:uid="{00000000-0005-0000-0000-00003C000000}"/>
    <cellStyle name="Comma 2 3 10" xfId="24854" xr:uid="{902B0BDE-57FE-4914-9415-7E2E0FAB0090}"/>
    <cellStyle name="Comma 2 3 10 2" xfId="24855" xr:uid="{7AE5035F-419F-464F-B833-6C6C0110C3CA}"/>
    <cellStyle name="Comma 2 3 11" xfId="24856" xr:uid="{A1DC1A8D-0C70-4009-A63C-552724D4F004}"/>
    <cellStyle name="Comma 2 3 11 2" xfId="24857" xr:uid="{ECE43785-54AD-4A6F-8CCE-C678647D64D5}"/>
    <cellStyle name="Comma 2 3 12" xfId="24858" xr:uid="{D7C0B6A2-36DD-45D1-BA33-98711FF09BF2}"/>
    <cellStyle name="Comma 2 3 13" xfId="24859" xr:uid="{29C43B15-3D12-4301-BACD-A0A82A2CD6B8}"/>
    <cellStyle name="Comma 2 3 14" xfId="24853" xr:uid="{449DF5F8-E6A7-4F1A-89B2-2E8FED18A8CA}"/>
    <cellStyle name="Comma 2 3 2" xfId="24860" xr:uid="{9F27D877-2A04-4616-A670-ECFE89BBB3D3}"/>
    <cellStyle name="Comma 2 3 2 10" xfId="24861" xr:uid="{143F198D-521C-4F7F-B7F7-70122B1BBF7E}"/>
    <cellStyle name="Comma 2 3 2 10 2" xfId="24862" xr:uid="{608D23C3-7065-4E29-8DDD-B69EA1E0ECD6}"/>
    <cellStyle name="Comma 2 3 2 11" xfId="24863" xr:uid="{E5EAA8BF-8217-4466-AAD5-DAB915833CD2}"/>
    <cellStyle name="Comma 2 3 2 2" xfId="24864" xr:uid="{43EB9B4D-4AC7-4E52-8ED4-203765B41BA4}"/>
    <cellStyle name="Comma 2 3 2 2 10" xfId="24865" xr:uid="{C54E8FA8-A728-4804-9097-588D9B29663F}"/>
    <cellStyle name="Comma 2 3 2 2 2" xfId="24866" xr:uid="{ED636CD1-DB67-4F89-AE6A-CAA6928CA1F7}"/>
    <cellStyle name="Comma 2 3 2 2 2 2" xfId="24867" xr:uid="{108A22D8-DFAF-4D69-B633-BC41298C9E7F}"/>
    <cellStyle name="Comma 2 3 2 2 2 2 2" xfId="24868" xr:uid="{D99CF953-7F04-474E-8B5F-ADB02C289EC8}"/>
    <cellStyle name="Comma 2 3 2 2 2 2 2 2" xfId="24869" xr:uid="{E245EB43-A1CF-45A2-B7A2-B5E46E791D74}"/>
    <cellStyle name="Comma 2 3 2 2 2 2 2 3" xfId="24870" xr:uid="{4E219FF0-8331-42CF-984F-AE9D11302FD1}"/>
    <cellStyle name="Comma 2 3 2 2 2 2 3" xfId="24871" xr:uid="{DC1356F3-3EED-4052-AD9A-18DF7F380B89}"/>
    <cellStyle name="Comma 2 3 2 2 2 2 4" xfId="24872" xr:uid="{50861C10-27F9-4274-81EC-7C4399393F9B}"/>
    <cellStyle name="Comma 2 3 2 2 2 2 5" xfId="24873" xr:uid="{136244D3-E049-4C38-8585-7CCA4BD7ED33}"/>
    <cellStyle name="Comma 2 3 2 2 2 2 6" xfId="24874" xr:uid="{8510D2C4-8B67-4FB1-86B8-E36993A23DB6}"/>
    <cellStyle name="Comma 2 3 2 2 2 2 7" xfId="24875" xr:uid="{0075AFBD-D7A9-4847-B886-B8239010DB0A}"/>
    <cellStyle name="Comma 2 3 2 2 2 2 8" xfId="24876" xr:uid="{361A8177-030A-4663-97A1-8C3FF07FDA9F}"/>
    <cellStyle name="Comma 2 3 2 2 2 3" xfId="24877" xr:uid="{3B8815C1-3CFF-46D3-88FE-6B893E2DC1D3}"/>
    <cellStyle name="Comma 2 3 2 2 2 3 2" xfId="24878" xr:uid="{6E15EEA9-F257-45CD-A1F2-745A2451BE24}"/>
    <cellStyle name="Comma 2 3 2 2 2 3 3" xfId="24879" xr:uid="{51B6B9D1-FEFD-4E90-93E2-B30546D2C23C}"/>
    <cellStyle name="Comma 2 3 2 2 2 3 4" xfId="24880" xr:uid="{C3B29714-2BA5-4802-8354-3F6ACE0A64D2}"/>
    <cellStyle name="Comma 2 3 2 2 2 4" xfId="24881" xr:uid="{D5BC1E58-B410-4E36-A1BF-C8396DAAD546}"/>
    <cellStyle name="Comma 2 3 2 2 2 4 2" xfId="24882" xr:uid="{AAC84BCD-930A-48D1-853D-74F702EB21E8}"/>
    <cellStyle name="Comma 2 3 2 2 2 5" xfId="24883" xr:uid="{D14559AC-BDF6-469B-9604-7B40EC5B441C}"/>
    <cellStyle name="Comma 2 3 2 2 2 5 2" xfId="24884" xr:uid="{2D40FF3B-C616-4193-8E00-7A9AAD4FB20C}"/>
    <cellStyle name="Comma 2 3 2 2 2 6" xfId="24885" xr:uid="{B19FBE20-7D33-492F-B3D9-142334F869A4}"/>
    <cellStyle name="Comma 2 3 2 2 2 6 2" xfId="24886" xr:uid="{E1D6F4BE-E724-4BB9-AB8F-61312DB60E0F}"/>
    <cellStyle name="Comma 2 3 2 2 2 7" xfId="24887" xr:uid="{46D24CEA-6E5A-4791-BBD5-C86E47F146BF}"/>
    <cellStyle name="Comma 2 3 2 2 2 7 2" xfId="24888" xr:uid="{56ED3E76-57EF-4B4F-B9B8-E6F860234216}"/>
    <cellStyle name="Comma 2 3 2 2 2 8" xfId="24889" xr:uid="{8D0CE1D7-93AD-4BB1-A21A-FAF8FB6557C2}"/>
    <cellStyle name="Comma 2 3 2 2 2 8 2" xfId="24890" xr:uid="{1ABBEA98-C52F-4466-A7DA-FE1E5A282E27}"/>
    <cellStyle name="Comma 2 3 2 2 2 9" xfId="24891" xr:uid="{A4516983-8EE4-4816-816B-F12B05DA705B}"/>
    <cellStyle name="Comma 2 3 2 2 3" xfId="24892" xr:uid="{E102931B-EC83-48C5-A4AE-76D5BC62CADC}"/>
    <cellStyle name="Comma 2 3 2 2 3 2" xfId="24893" xr:uid="{9F421F53-5500-4A99-ADDF-49439F16B8D9}"/>
    <cellStyle name="Comma 2 3 2 2 3 2 2" xfId="24894" xr:uid="{A40066C9-4BA5-45CE-9A7C-BF6050C85FD5}"/>
    <cellStyle name="Comma 2 3 2 2 3 2 3" xfId="24895" xr:uid="{B684CBE7-A335-4CBD-A776-C981EEBA78DD}"/>
    <cellStyle name="Comma 2 3 2 2 3 3" xfId="24896" xr:uid="{B35BAE3F-A549-4E0B-8761-A3EC1C052C24}"/>
    <cellStyle name="Comma 2 3 2 2 3 4" xfId="24897" xr:uid="{90E9CF6D-909D-4237-8708-615F2E06B1FD}"/>
    <cellStyle name="Comma 2 3 2 2 3 5" xfId="24898" xr:uid="{BDAECF06-D260-4B23-8263-8CF517B7A703}"/>
    <cellStyle name="Comma 2 3 2 2 3 6" xfId="24899" xr:uid="{24E21051-7CB9-4F96-BADA-740EC643BE62}"/>
    <cellStyle name="Comma 2 3 2 2 3 7" xfId="24900" xr:uid="{C95259F6-5972-410B-8E34-6DB2FEB4C862}"/>
    <cellStyle name="Comma 2 3 2 2 3 8" xfId="24901" xr:uid="{4C69CD74-423B-4EC9-AB88-31B6DB5806CF}"/>
    <cellStyle name="Comma 2 3 2 2 4" xfId="24902" xr:uid="{8E4BD53C-1299-4B13-B0E4-DA136F9B0EDA}"/>
    <cellStyle name="Comma 2 3 2 2 4 2" xfId="24903" xr:uid="{04083D95-BDC2-4615-8E78-A54D9AE15341}"/>
    <cellStyle name="Comma 2 3 2 2 4 3" xfId="24904" xr:uid="{912F1EDA-7C18-4020-BBF8-C19AB6FAC3DE}"/>
    <cellStyle name="Comma 2 3 2 2 4 4" xfId="24905" xr:uid="{18E72DEA-9502-4B7D-8C56-A0AE505DD011}"/>
    <cellStyle name="Comma 2 3 2 2 5" xfId="24906" xr:uid="{5A51096A-5649-4C22-B83E-D11072613898}"/>
    <cellStyle name="Comma 2 3 2 2 5 2" xfId="24907" xr:uid="{A6858E55-58AD-4CD6-B50F-64834ECA0479}"/>
    <cellStyle name="Comma 2 3 2 2 5 3" xfId="24908" xr:uid="{8F2C6C4F-4121-4DCA-9226-898447944A3B}"/>
    <cellStyle name="Comma 2 3 2 2 6" xfId="24909" xr:uid="{6047EE20-396E-403A-A624-A8C850ABEFEA}"/>
    <cellStyle name="Comma 2 3 2 2 6 2" xfId="24910" xr:uid="{A6575C5A-D9F6-4CEF-8027-6F9C036D0F54}"/>
    <cellStyle name="Comma 2 3 2 2 7" xfId="24911" xr:uid="{573FBD81-68A3-44DB-A800-106210F4E166}"/>
    <cellStyle name="Comma 2 3 2 2 7 2" xfId="24912" xr:uid="{D1394A99-B75F-4B13-82F0-D153EB263E73}"/>
    <cellStyle name="Comma 2 3 2 2 8" xfId="24913" xr:uid="{E81E5DCC-637E-4CB0-A2CA-8DBAD37F88DF}"/>
    <cellStyle name="Comma 2 3 2 2 8 2" xfId="24914" xr:uid="{DF6E69C2-829C-40C5-B8C6-B6600C0D0BA8}"/>
    <cellStyle name="Comma 2 3 2 2 9" xfId="24915" xr:uid="{215E83AC-4C19-4A20-9353-0809CF5C3D8D}"/>
    <cellStyle name="Comma 2 3 2 2 9 2" xfId="24916" xr:uid="{DC4373AE-4744-4F77-890D-32AF1C75A01E}"/>
    <cellStyle name="Comma 2 3 2 3" xfId="24917" xr:uid="{5D58EEF2-CD88-4EA8-B2ED-30F4DA53E3A3}"/>
    <cellStyle name="Comma 2 3 2 3 2" xfId="24918" xr:uid="{9483D2E8-8CD9-4428-AC85-CE22ADC49A9C}"/>
    <cellStyle name="Comma 2 3 2 3 2 2" xfId="24919" xr:uid="{28A1A65D-2C10-4D7E-AD60-1FE52B28590F}"/>
    <cellStyle name="Comma 2 3 2 3 2 2 2" xfId="24920" xr:uid="{C60E4EF8-9128-450C-9C83-F94A6024AD19}"/>
    <cellStyle name="Comma 2 3 2 3 2 2 3" xfId="24921" xr:uid="{84FEAA22-4017-4FC0-93D2-3D4F9796D059}"/>
    <cellStyle name="Comma 2 3 2 3 2 3" xfId="24922" xr:uid="{AA4B2358-FABC-4112-8EE0-899E76FC35E5}"/>
    <cellStyle name="Comma 2 3 2 3 2 4" xfId="24923" xr:uid="{98265968-D270-4FF3-A84F-58943DE5A085}"/>
    <cellStyle name="Comma 2 3 2 3 2 5" xfId="24924" xr:uid="{03A681D5-4845-461A-983B-F0AA2A63140F}"/>
    <cellStyle name="Comma 2 3 2 3 2 6" xfId="24925" xr:uid="{806C54DE-DEDF-453A-9BCE-96E19BB7C07D}"/>
    <cellStyle name="Comma 2 3 2 3 2 7" xfId="24926" xr:uid="{612F276A-16AA-49F2-A381-8420A7ADF493}"/>
    <cellStyle name="Comma 2 3 2 3 2 8" xfId="24927" xr:uid="{CE411C88-E98B-4EFB-8417-8E9DF8799FE1}"/>
    <cellStyle name="Comma 2 3 2 3 3" xfId="24928" xr:uid="{E95F96FA-B834-4F5A-B589-C81FDCFB8C0F}"/>
    <cellStyle name="Comma 2 3 2 3 3 2" xfId="24929" xr:uid="{A4E9C5C0-0A7E-4D0F-9231-7038CF74D165}"/>
    <cellStyle name="Comma 2 3 2 3 3 3" xfId="24930" xr:uid="{2EA785D1-27CA-435E-B952-35D672EB0EFC}"/>
    <cellStyle name="Comma 2 3 2 3 3 4" xfId="24931" xr:uid="{41F3913B-8519-4437-BB37-978155653016}"/>
    <cellStyle name="Comma 2 3 2 3 4" xfId="24932" xr:uid="{3F39438B-7A63-4CEC-9259-55A57A03C331}"/>
    <cellStyle name="Comma 2 3 2 3 4 2" xfId="24933" xr:uid="{37B3DFE2-918E-4D12-906F-09C1AFF7A13C}"/>
    <cellStyle name="Comma 2 3 2 3 5" xfId="24934" xr:uid="{AB334D9A-01E2-43F9-ABEE-460709236843}"/>
    <cellStyle name="Comma 2 3 2 3 5 2" xfId="24935" xr:uid="{2DEB7902-E52C-4C43-9093-3F81C8DFBD2B}"/>
    <cellStyle name="Comma 2 3 2 3 6" xfId="24936" xr:uid="{0EFB8F19-629D-4DBB-A2F1-F29E19FD0D73}"/>
    <cellStyle name="Comma 2 3 2 3 6 2" xfId="24937" xr:uid="{6F4D9B82-3193-4D36-9743-293BD51BFCE1}"/>
    <cellStyle name="Comma 2 3 2 3 7" xfId="24938" xr:uid="{6F5FCE0F-75D0-4272-8468-7CF4E1BC2D2B}"/>
    <cellStyle name="Comma 2 3 2 3 7 2" xfId="24939" xr:uid="{47EEEF5A-F5F4-4DD7-BE55-E759DE2903E7}"/>
    <cellStyle name="Comma 2 3 2 3 8" xfId="24940" xr:uid="{8F65747C-C7A6-482F-AD59-2D858388066C}"/>
    <cellStyle name="Comma 2 3 2 3 8 2" xfId="24941" xr:uid="{3BBA4783-3E16-44A3-B335-AD439978183E}"/>
    <cellStyle name="Comma 2 3 2 3 9" xfId="24942" xr:uid="{8D5076C4-7528-4D30-B5A4-8002F334E7F4}"/>
    <cellStyle name="Comma 2 3 2 4" xfId="24943" xr:uid="{890DBCB0-B1CF-403B-B670-6C2FEE902DA8}"/>
    <cellStyle name="Comma 2 3 2 4 2" xfId="24944" xr:uid="{9208E0E6-7CFC-4043-8DCD-2A5362FF58F7}"/>
    <cellStyle name="Comma 2 3 2 4 2 2" xfId="24945" xr:uid="{B56D62F1-5DBF-4E45-AC35-6F57A6FBCC0A}"/>
    <cellStyle name="Comma 2 3 2 4 2 3" xfId="24946" xr:uid="{EB59463A-6761-44E5-88F0-3A1BCFC88A3A}"/>
    <cellStyle name="Comma 2 3 2 4 3" xfId="24947" xr:uid="{9EC5C373-AC21-4CC4-A8E4-29C3088BEF37}"/>
    <cellStyle name="Comma 2 3 2 4 4" xfId="24948" xr:uid="{E07714E4-6E64-4118-B93B-D1D3EDBBE36F}"/>
    <cellStyle name="Comma 2 3 2 4 5" xfId="24949" xr:uid="{1E6A74A8-DCC2-4D03-B600-FE711613B5EB}"/>
    <cellStyle name="Comma 2 3 2 4 6" xfId="24950" xr:uid="{EE51FC3C-043A-4C39-8B80-E68E46D41C72}"/>
    <cellStyle name="Comma 2 3 2 4 7" xfId="24951" xr:uid="{905FA5EF-0771-4EB6-85C4-ADF833B94839}"/>
    <cellStyle name="Comma 2 3 2 4 8" xfId="24952" xr:uid="{EB822B80-E831-42AF-8613-2957DC844A24}"/>
    <cellStyle name="Comma 2 3 2 5" xfId="24953" xr:uid="{5FEBE437-0171-4653-8DAB-B5360A001BDE}"/>
    <cellStyle name="Comma 2 3 2 5 2" xfId="24954" xr:uid="{11B60F3D-1FA5-4E20-86BC-3356B1325DD7}"/>
    <cellStyle name="Comma 2 3 2 5 3" xfId="24955" xr:uid="{2792BC86-C703-43E7-ADD6-46619213596E}"/>
    <cellStyle name="Comma 2 3 2 5 4" xfId="24956" xr:uid="{6F927D1D-3532-4170-B518-20BE3DF8B3E1}"/>
    <cellStyle name="Comma 2 3 2 6" xfId="24957" xr:uid="{21D1589D-F6C4-4F73-BB42-9E5BBE05C093}"/>
    <cellStyle name="Comma 2 3 2 6 2" xfId="24958" xr:uid="{461F6C02-695A-4ED5-9196-E81C38B0A799}"/>
    <cellStyle name="Comma 2 3 2 6 3" xfId="24959" xr:uid="{645005E1-1C6A-4D46-A651-FE41EA1D30B6}"/>
    <cellStyle name="Comma 2 3 2 7" xfId="24960" xr:uid="{075AFB6C-5A2C-4351-ACB0-E4D2CEE55DAF}"/>
    <cellStyle name="Comma 2 3 2 7 2" xfId="24961" xr:uid="{53E22715-FA41-4B5C-A1F3-607913D078B0}"/>
    <cellStyle name="Comma 2 3 2 8" xfId="24962" xr:uid="{54EF28B0-3B2A-499D-A79B-BBBFAB558B1F}"/>
    <cellStyle name="Comma 2 3 2 8 2" xfId="24963" xr:uid="{E18CEAF7-442F-4B0B-95B2-D8E69C9E05D2}"/>
    <cellStyle name="Comma 2 3 2 9" xfId="24964" xr:uid="{68CF2851-D9D7-407A-8C2E-FBDEB019FBAD}"/>
    <cellStyle name="Comma 2 3 2 9 2" xfId="24965" xr:uid="{410BAB57-550C-453C-ABDD-DD904CFA71D1}"/>
    <cellStyle name="Comma 2 3 3" xfId="24966" xr:uid="{5199AE95-C56F-415E-8CB8-83B8DADBE565}"/>
    <cellStyle name="Comma 2 3 3 10" xfId="24967" xr:uid="{963E0841-3720-47D9-8A1E-AC86993FDA87}"/>
    <cellStyle name="Comma 2 3 3 2" xfId="24968" xr:uid="{F27049F9-5C5D-476D-91D3-92CF1933419D}"/>
    <cellStyle name="Comma 2 3 3 2 2" xfId="24969" xr:uid="{7879806A-8726-4474-884A-5FA8F1E143A2}"/>
    <cellStyle name="Comma 2 3 3 2 2 2" xfId="24970" xr:uid="{C31855B4-CAE5-4A08-A0E4-179618358CA7}"/>
    <cellStyle name="Comma 2 3 3 2 2 2 2" xfId="24971" xr:uid="{55D2733D-C955-445F-AD80-BC71B0D304C7}"/>
    <cellStyle name="Comma 2 3 3 2 2 2 3" xfId="24972" xr:uid="{C13E01D1-AE5B-4CAA-9070-B89A5E568F0D}"/>
    <cellStyle name="Comma 2 3 3 2 2 3" xfId="24973" xr:uid="{DE26E67D-9E73-4C18-ACEA-DE45DE67FD1C}"/>
    <cellStyle name="Comma 2 3 3 2 2 4" xfId="24974" xr:uid="{DC701F5B-F3A0-415B-84AF-896BBBC6E00F}"/>
    <cellStyle name="Comma 2 3 3 2 2 5" xfId="24975" xr:uid="{8CADF912-8FC9-463E-B462-3492A22892F0}"/>
    <cellStyle name="Comma 2 3 3 2 2 6" xfId="24976" xr:uid="{67A64AD8-CC3F-4D6F-96C1-D9C384EEAA4A}"/>
    <cellStyle name="Comma 2 3 3 2 2 7" xfId="24977" xr:uid="{644AEF8E-3191-4E41-8960-14945BF1FFF4}"/>
    <cellStyle name="Comma 2 3 3 2 2 8" xfId="24978" xr:uid="{8FECE20B-F642-4DA5-86A3-C2DE35984C5E}"/>
    <cellStyle name="Comma 2 3 3 2 3" xfId="24979" xr:uid="{E4FE24D4-F545-4DF1-92AC-1469CFB73E04}"/>
    <cellStyle name="Comma 2 3 3 2 3 2" xfId="24980" xr:uid="{C623FC38-2D06-4E25-80E6-71BD72A20C59}"/>
    <cellStyle name="Comma 2 3 3 2 3 3" xfId="24981" xr:uid="{A602ACBB-4DFE-4011-AED1-BA41D9DF7F1F}"/>
    <cellStyle name="Comma 2 3 3 2 3 4" xfId="24982" xr:uid="{944C3BC7-3F75-46E7-B1B4-DCB6EA0139D8}"/>
    <cellStyle name="Comma 2 3 3 2 4" xfId="24983" xr:uid="{B0F07D9D-4413-47DB-8ACC-02C067785551}"/>
    <cellStyle name="Comma 2 3 3 2 4 2" xfId="24984" xr:uid="{40C733BB-1BFD-48EB-861C-7C2376B14D51}"/>
    <cellStyle name="Comma 2 3 3 2 5" xfId="24985" xr:uid="{13510357-1D3F-4BE4-82DC-AA072BD6C42D}"/>
    <cellStyle name="Comma 2 3 3 2 5 2" xfId="24986" xr:uid="{0FAB4AB1-B8C1-4DE5-9B6A-CF8D584CAF45}"/>
    <cellStyle name="Comma 2 3 3 2 6" xfId="24987" xr:uid="{597CC674-BBF1-4D4A-9109-D5E06E8B3F93}"/>
    <cellStyle name="Comma 2 3 3 2 6 2" xfId="24988" xr:uid="{07EC6F6E-C361-48DE-AD2E-DD7055C20D78}"/>
    <cellStyle name="Comma 2 3 3 2 7" xfId="24989" xr:uid="{8E6488ED-EA8F-4024-9344-43EB00CB6944}"/>
    <cellStyle name="Comma 2 3 3 2 7 2" xfId="24990" xr:uid="{6A505C01-1156-43A6-A823-65D2FCF630F7}"/>
    <cellStyle name="Comma 2 3 3 2 8" xfId="24991" xr:uid="{5B88C61A-6C7B-4024-98C2-E1625B34F9D1}"/>
    <cellStyle name="Comma 2 3 3 2 8 2" xfId="24992" xr:uid="{67ED22CC-B6DE-4DAE-9046-0B3678491125}"/>
    <cellStyle name="Comma 2 3 3 2 9" xfId="24993" xr:uid="{D973E10A-86BC-4DC1-A868-7979BF3A4CF8}"/>
    <cellStyle name="Comma 2 3 3 3" xfId="24994" xr:uid="{F221EF97-DCD8-4D36-846C-B293E82B67A8}"/>
    <cellStyle name="Comma 2 3 3 3 2" xfId="24995" xr:uid="{A77F6AB8-A174-4C9D-863C-8173E880D0F9}"/>
    <cellStyle name="Comma 2 3 3 3 2 2" xfId="24996" xr:uid="{3DCB84D5-B3FE-45C9-B29A-D902DBDBC001}"/>
    <cellStyle name="Comma 2 3 3 3 2 3" xfId="24997" xr:uid="{71E08F46-E825-48C3-812C-AC1A258CF212}"/>
    <cellStyle name="Comma 2 3 3 3 3" xfId="24998" xr:uid="{C32B332A-7724-4D05-8022-BD5BD429D303}"/>
    <cellStyle name="Comma 2 3 3 3 4" xfId="24999" xr:uid="{0E5A6DA2-F218-4BBF-8111-7716F12C20F7}"/>
    <cellStyle name="Comma 2 3 3 3 5" xfId="25000" xr:uid="{5DFC93DF-B49B-42D7-B2E9-C58CCF4C68CB}"/>
    <cellStyle name="Comma 2 3 3 3 6" xfId="25001" xr:uid="{7B1F5BDA-4DE8-4A1F-9584-995DD5450A3A}"/>
    <cellStyle name="Comma 2 3 3 3 7" xfId="25002" xr:uid="{0E890334-77A2-4733-8885-1634D3A74C3A}"/>
    <cellStyle name="Comma 2 3 3 3 8" xfId="25003" xr:uid="{851189B7-9A3E-473D-A53D-3620D970BCAE}"/>
    <cellStyle name="Comma 2 3 3 4" xfId="25004" xr:uid="{07B6B7F9-3A4E-4E31-B63E-6148A1615D0A}"/>
    <cellStyle name="Comma 2 3 3 4 2" xfId="25005" xr:uid="{5179B37C-A3F2-43EC-BED3-34D57137F4D9}"/>
    <cellStyle name="Comma 2 3 3 4 3" xfId="25006" xr:uid="{171ED046-8204-4E3E-96B8-7E5993288AB5}"/>
    <cellStyle name="Comma 2 3 3 4 4" xfId="25007" xr:uid="{F2FF523E-03FE-4AA2-92D1-502665D446CB}"/>
    <cellStyle name="Comma 2 3 3 5" xfId="25008" xr:uid="{5FDC01A6-65CC-4C95-B706-CF484E57D4FF}"/>
    <cellStyle name="Comma 2 3 3 5 2" xfId="25009" xr:uid="{4517B03A-3C0A-4426-A9F1-3BBB50B275E7}"/>
    <cellStyle name="Comma 2 3 3 5 3" xfId="25010" xr:uid="{27FAE4E0-ABFD-4D4B-9279-19B002EA015E}"/>
    <cellStyle name="Comma 2 3 3 6" xfId="25011" xr:uid="{A1676838-578F-4401-AE23-FC1906C9D6B4}"/>
    <cellStyle name="Comma 2 3 3 6 2" xfId="25012" xr:uid="{388BF372-72FD-47A1-BA42-6A119A282E38}"/>
    <cellStyle name="Comma 2 3 3 7" xfId="25013" xr:uid="{762907C8-6E53-422D-8DC8-3350FF3AF174}"/>
    <cellStyle name="Comma 2 3 3 7 2" xfId="25014" xr:uid="{883A76DB-59A7-4C5C-BF54-D89BFA523F07}"/>
    <cellStyle name="Comma 2 3 3 8" xfId="25015" xr:uid="{09630A83-5A6E-4455-A621-DE9BC3593440}"/>
    <cellStyle name="Comma 2 3 3 8 2" xfId="25016" xr:uid="{1169129E-ACA6-451E-B391-B734DB551BA5}"/>
    <cellStyle name="Comma 2 3 3 9" xfId="25017" xr:uid="{CB080EB7-4EA4-481D-AF81-23BD5ED79C64}"/>
    <cellStyle name="Comma 2 3 3 9 2" xfId="25018" xr:uid="{1A7FC25D-59A4-43F0-B7A0-7E3EC19B80ED}"/>
    <cellStyle name="Comma 2 3 4" xfId="25019" xr:uid="{1B88850F-4AA9-438E-97DB-9776DF883F6C}"/>
    <cellStyle name="Comma 2 3 4 2" xfId="25020" xr:uid="{F21B4678-8852-482B-B563-AD31CC2B2B20}"/>
    <cellStyle name="Comma 2 3 4 2 2" xfId="25021" xr:uid="{895D11F0-3C6D-46DD-87E0-3EAD6B96AD76}"/>
    <cellStyle name="Comma 2 3 4 2 2 2" xfId="25022" xr:uid="{6E03D150-78E6-4C0D-BAC9-2AFD04282E1C}"/>
    <cellStyle name="Comma 2 3 4 2 2 3" xfId="25023" xr:uid="{5CE2EECE-D854-4C14-BC7F-DB33B2E36B25}"/>
    <cellStyle name="Comma 2 3 4 2 3" xfId="25024" xr:uid="{955B5903-8D6B-42DA-84A3-9F8C6053C657}"/>
    <cellStyle name="Comma 2 3 4 2 4" xfId="25025" xr:uid="{47EE3A50-3100-465B-A678-9D922619801A}"/>
    <cellStyle name="Comma 2 3 4 2 5" xfId="25026" xr:uid="{8A37D443-7405-43AB-8276-7687EB7D71E2}"/>
    <cellStyle name="Comma 2 3 4 2 6" xfId="25027" xr:uid="{3AF1F24D-3290-4635-B81D-05DF7F902781}"/>
    <cellStyle name="Comma 2 3 4 2 7" xfId="25028" xr:uid="{34B71BEC-D5D0-4FC3-8BD4-5F2B877C606B}"/>
    <cellStyle name="Comma 2 3 4 2 8" xfId="25029" xr:uid="{39740415-FA29-4FBC-9FB8-8E267DF60D12}"/>
    <cellStyle name="Comma 2 3 4 3" xfId="25030" xr:uid="{6516A9CB-ECBA-451C-832C-294BF77F080D}"/>
    <cellStyle name="Comma 2 3 4 3 2" xfId="25031" xr:uid="{8C844C13-E2DC-405B-B21E-4297C9132C44}"/>
    <cellStyle name="Comma 2 3 4 3 3" xfId="25032" xr:uid="{F0C558C1-9787-41C6-8EC3-22578F8CD7F3}"/>
    <cellStyle name="Comma 2 3 4 3 4" xfId="25033" xr:uid="{52AB78EE-349C-4403-A144-D05F4F28A409}"/>
    <cellStyle name="Comma 2 3 4 4" xfId="25034" xr:uid="{DDEBCE6A-6E19-4FCB-8903-1BFEF81EBF92}"/>
    <cellStyle name="Comma 2 3 4 4 2" xfId="25035" xr:uid="{C0ACAC48-7A64-4BE1-9E09-B6ECC3F46017}"/>
    <cellStyle name="Comma 2 3 4 5" xfId="25036" xr:uid="{E55B55F6-CD89-4EF5-AEFC-69C21502EFE3}"/>
    <cellStyle name="Comma 2 3 4 5 2" xfId="25037" xr:uid="{CBB80117-4105-42FC-AD9C-CC647090DBB6}"/>
    <cellStyle name="Comma 2 3 4 6" xfId="25038" xr:uid="{D4216DA6-3F3C-43D6-B61C-E732C0F72E4D}"/>
    <cellStyle name="Comma 2 3 4 6 2" xfId="25039" xr:uid="{346EDC6D-F3AE-4AC9-949D-2BD74C54504C}"/>
    <cellStyle name="Comma 2 3 4 7" xfId="25040" xr:uid="{EFF17913-53E7-41B4-BA94-2B75699F4CA5}"/>
    <cellStyle name="Comma 2 3 4 7 2" xfId="25041" xr:uid="{4C5A2EBF-E5B9-471D-877A-5865AB3CCC47}"/>
    <cellStyle name="Comma 2 3 4 8" xfId="25042" xr:uid="{7703FEF0-C85F-45B2-89CE-BF359E4C491F}"/>
    <cellStyle name="Comma 2 3 4 8 2" xfId="25043" xr:uid="{9D26B7BE-3096-4F9A-96BD-423ECE3304C4}"/>
    <cellStyle name="Comma 2 3 4 9" xfId="25044" xr:uid="{1A5C13C9-CB83-47E8-8404-E9825DF87CF0}"/>
    <cellStyle name="Comma 2 3 5" xfId="25045" xr:uid="{91A91C52-98E3-4595-A17C-4FC5446B01CE}"/>
    <cellStyle name="Comma 2 3 5 2" xfId="25046" xr:uid="{8BC60A0C-EB0A-441F-A01B-51C9F4EB07CE}"/>
    <cellStyle name="Comma 2 3 5 2 2" xfId="25047" xr:uid="{75057CD0-B62A-4FD0-98A4-EE096FBC9921}"/>
    <cellStyle name="Comma 2 3 5 2 3" xfId="25048" xr:uid="{B1ED70E6-24CA-406B-882C-D5A21B5A72F9}"/>
    <cellStyle name="Comma 2 3 5 3" xfId="25049" xr:uid="{ED470EFF-F377-41A7-AFA2-B7EAA2125122}"/>
    <cellStyle name="Comma 2 3 5 4" xfId="25050" xr:uid="{C73B19C2-D5CC-493B-B092-E28089AD64E9}"/>
    <cellStyle name="Comma 2 3 5 5" xfId="25051" xr:uid="{AAF68237-2611-4B4B-9881-04FEDD2A8864}"/>
    <cellStyle name="Comma 2 3 5 6" xfId="25052" xr:uid="{65F4E360-8758-4195-89AC-A65C68A294B5}"/>
    <cellStyle name="Comma 2 3 5 7" xfId="25053" xr:uid="{45C0A3E2-4E74-48CD-BD8E-6D326DE83131}"/>
    <cellStyle name="Comma 2 3 5 8" xfId="25054" xr:uid="{A9EC0AE8-EB74-40C3-BEE7-607FD2D14C09}"/>
    <cellStyle name="Comma 2 3 6" xfId="25055" xr:uid="{E863688D-32A7-4880-9C17-8973D832057F}"/>
    <cellStyle name="Comma 2 3 6 2" xfId="25056" xr:uid="{0334C193-49E4-4315-AAB1-6A54537F2DE4}"/>
    <cellStyle name="Comma 2 3 6 3" xfId="25057" xr:uid="{585D7FB9-6FF9-4214-9DDF-1AC6FE974A7C}"/>
    <cellStyle name="Comma 2 3 6 4" xfId="25058" xr:uid="{27AC95F1-C313-4125-A791-76EDEAFFB8AD}"/>
    <cellStyle name="Comma 2 3 7" xfId="25059" xr:uid="{6DBB5A25-F55A-4B4A-B2F7-69BC9A9E8551}"/>
    <cellStyle name="Comma 2 3 7 2" xfId="25060" xr:uid="{36E81E6E-491F-44F4-AFBE-4B8D76321362}"/>
    <cellStyle name="Comma 2 3 7 3" xfId="25061" xr:uid="{9D4FFF5E-BCCC-4A88-9281-B46B96EE3DB2}"/>
    <cellStyle name="Comma 2 3 8" xfId="25062" xr:uid="{B69993B7-9606-4471-8EB2-5D212E4E846F}"/>
    <cellStyle name="Comma 2 3 8 2" xfId="25063" xr:uid="{9A9482E9-5EEF-4F89-962B-C7709D1196AE}"/>
    <cellStyle name="Comma 2 3 9" xfId="25064" xr:uid="{537A9925-D89C-4B0D-ADC8-1013CDDE32F8}"/>
    <cellStyle name="Comma 2 3 9 2" xfId="25065" xr:uid="{A3B5BAE9-4032-4D9A-98DE-5950BEF2CEEE}"/>
    <cellStyle name="Comma 2 4" xfId="1301" xr:uid="{00000000-0005-0000-0000-00003D000000}"/>
    <cellStyle name="Comma 2 4 10" xfId="25067" xr:uid="{9250F40E-4558-4DB0-912A-4FF5F77EE767}"/>
    <cellStyle name="Comma 2 4 10 2" xfId="25068" xr:uid="{5C9D9BC9-03B6-4B80-B438-CED7EFF45C4E}"/>
    <cellStyle name="Comma 2 4 11" xfId="25069" xr:uid="{D7D6B925-4E3B-49FD-9855-F7ABFC258A9B}"/>
    <cellStyle name="Comma 2 4 12" xfId="25070" xr:uid="{79826B77-EB91-4F3C-8F5F-32F354C9CBBA}"/>
    <cellStyle name="Comma 2 4 13" xfId="25066" xr:uid="{FAF98FD0-4828-43A4-8347-C53BD13286B3}"/>
    <cellStyle name="Comma 2 4 2" xfId="25071" xr:uid="{5B3011AA-CBEA-41E2-A0E0-230B912C5493}"/>
    <cellStyle name="Comma 2 4 2 10" xfId="25072" xr:uid="{FFA73DE5-49AB-48C7-9CC9-91B8AC3AEB3D}"/>
    <cellStyle name="Comma 2 4 2 2" xfId="25073" xr:uid="{0630BED9-7A0B-42FE-84BA-BE1316D396E9}"/>
    <cellStyle name="Comma 2 4 2 2 2" xfId="25074" xr:uid="{2F302B4B-ADE9-4D71-A860-5906FB71294C}"/>
    <cellStyle name="Comma 2 4 2 2 2 2" xfId="25075" xr:uid="{5CB56772-D6AC-4DC3-9F74-7B7774B1CCA8}"/>
    <cellStyle name="Comma 2 4 2 2 2 2 2" xfId="25076" xr:uid="{BF114DD1-9DDA-47F1-9C07-DCD8AC56E80B}"/>
    <cellStyle name="Comma 2 4 2 2 2 2 3" xfId="25077" xr:uid="{6FB9441B-5822-460D-9222-0F2FD2397460}"/>
    <cellStyle name="Comma 2 4 2 2 2 3" xfId="25078" xr:uid="{C8FE7593-DE01-4047-98EB-B2849153EA04}"/>
    <cellStyle name="Comma 2 4 2 2 2 4" xfId="25079" xr:uid="{38B7C2CD-403E-4CA4-B9CE-D172EC178D78}"/>
    <cellStyle name="Comma 2 4 2 2 2 5" xfId="25080" xr:uid="{C14E4F46-B0DD-43C6-8303-6E7480BB4530}"/>
    <cellStyle name="Comma 2 4 2 2 2 6" xfId="25081" xr:uid="{3C2D48F5-92ED-4B34-8FA3-8D551ABCA66D}"/>
    <cellStyle name="Comma 2 4 2 2 2 7" xfId="25082" xr:uid="{256A82D1-E898-4F25-BCBF-963E8D58F0A8}"/>
    <cellStyle name="Comma 2 4 2 2 2 8" xfId="25083" xr:uid="{2B702045-B8AD-4E98-8D81-F51851DBCC79}"/>
    <cellStyle name="Comma 2 4 2 2 3" xfId="25084" xr:uid="{B42DCC8C-1F2A-4D2B-82DE-A3788CE60A75}"/>
    <cellStyle name="Comma 2 4 2 2 3 2" xfId="25085" xr:uid="{E938E646-57F1-4F2A-99AA-3D5E008F68A4}"/>
    <cellStyle name="Comma 2 4 2 2 3 3" xfId="25086" xr:uid="{6106B06F-E108-4880-8E0C-56442995EF6E}"/>
    <cellStyle name="Comma 2 4 2 2 3 4" xfId="25087" xr:uid="{FEF7FBC1-A317-4C6B-9ADC-08878CA09F37}"/>
    <cellStyle name="Comma 2 4 2 2 4" xfId="25088" xr:uid="{F88F64F5-9871-4F98-A490-806C489E95E9}"/>
    <cellStyle name="Comma 2 4 2 2 4 2" xfId="25089" xr:uid="{DA8C4EF9-6171-47F2-9E53-27F3CC946493}"/>
    <cellStyle name="Comma 2 4 2 2 5" xfId="25090" xr:uid="{C692C7F4-F308-492E-8FF8-44FABCF8CD58}"/>
    <cellStyle name="Comma 2 4 2 2 5 2" xfId="25091" xr:uid="{458F0F93-8CD4-4714-8A3A-25AB0612E6C3}"/>
    <cellStyle name="Comma 2 4 2 2 6" xfId="25092" xr:uid="{1C975364-160F-405B-8940-B8F08299DCFC}"/>
    <cellStyle name="Comma 2 4 2 2 6 2" xfId="25093" xr:uid="{E890F755-777F-4711-9FBE-673B37895196}"/>
    <cellStyle name="Comma 2 4 2 2 7" xfId="25094" xr:uid="{B84F8687-5639-4632-89C7-08FB3FBB3FC9}"/>
    <cellStyle name="Comma 2 4 2 2 7 2" xfId="25095" xr:uid="{2808A67F-EE50-44E0-83BA-ABBDEA3AD5D4}"/>
    <cellStyle name="Comma 2 4 2 2 8" xfId="25096" xr:uid="{83E1CEC6-B996-43F1-9D26-86F3B9278D1C}"/>
    <cellStyle name="Comma 2 4 2 2 8 2" xfId="25097" xr:uid="{6D173E5C-D4CB-40AF-AB04-DC579EC6DB19}"/>
    <cellStyle name="Comma 2 4 2 2 9" xfId="25098" xr:uid="{4C1E4956-C15F-42AE-BB02-0807EF863C83}"/>
    <cellStyle name="Comma 2 4 2 3" xfId="25099" xr:uid="{E2EEA6CF-14B9-43F0-ABE3-4A130B5575F3}"/>
    <cellStyle name="Comma 2 4 2 3 2" xfId="25100" xr:uid="{1A7C2B00-B69D-43AD-97E8-ED56DC374D73}"/>
    <cellStyle name="Comma 2 4 2 3 2 2" xfId="25101" xr:uid="{E8D604CE-C65D-4014-8599-23CCC5450FE2}"/>
    <cellStyle name="Comma 2 4 2 3 2 3" xfId="25102" xr:uid="{F723BDB2-BF3A-43E9-BD0A-D6CF609F98E5}"/>
    <cellStyle name="Comma 2 4 2 3 3" xfId="25103" xr:uid="{8644030B-6191-4E7C-9A5D-B80D81DD4F5D}"/>
    <cellStyle name="Comma 2 4 2 3 4" xfId="25104" xr:uid="{C486AA09-7F82-4222-B4DC-0A474D841840}"/>
    <cellStyle name="Comma 2 4 2 3 5" xfId="25105" xr:uid="{BCB6B507-90FE-4887-A1E8-7F0F7FE408F0}"/>
    <cellStyle name="Comma 2 4 2 3 6" xfId="25106" xr:uid="{45D1C234-8C5A-4539-B80A-AC561425A46E}"/>
    <cellStyle name="Comma 2 4 2 3 7" xfId="25107" xr:uid="{204DB84F-FA5B-47CD-9F90-9AEECEE760DD}"/>
    <cellStyle name="Comma 2 4 2 3 8" xfId="25108" xr:uid="{C8CDCE5E-9C8D-4837-9FF7-D1CBFB3A950C}"/>
    <cellStyle name="Comma 2 4 2 4" xfId="25109" xr:uid="{BF6EAEC5-6731-49C4-8FE0-E816E8AB9ACB}"/>
    <cellStyle name="Comma 2 4 2 4 2" xfId="25110" xr:uid="{0AEBB659-1E9E-40C0-9A46-F8B92372C695}"/>
    <cellStyle name="Comma 2 4 2 4 3" xfId="25111" xr:uid="{440D4429-4F71-4045-9636-FD7643E34C47}"/>
    <cellStyle name="Comma 2 4 2 4 4" xfId="25112" xr:uid="{2B4C051A-A141-4864-BDAD-C83385C4CA01}"/>
    <cellStyle name="Comma 2 4 2 5" xfId="25113" xr:uid="{E2D2781F-8532-4E27-B5DD-DC3FF2C50CCB}"/>
    <cellStyle name="Comma 2 4 2 5 2" xfId="25114" xr:uid="{2B65CEAC-3425-4E56-B1EF-71E8879FDED9}"/>
    <cellStyle name="Comma 2 4 2 5 3" xfId="25115" xr:uid="{E0C1DE27-6291-4514-B995-6D0B2E41A2A5}"/>
    <cellStyle name="Comma 2 4 2 6" xfId="25116" xr:uid="{6C05C6F5-628A-46F2-9880-02B93F68930B}"/>
    <cellStyle name="Comma 2 4 2 6 2" xfId="25117" xr:uid="{DB3A4731-1A35-4AED-BEAF-6BBFCEFEBA0D}"/>
    <cellStyle name="Comma 2 4 2 7" xfId="25118" xr:uid="{D21A3CDF-4EAC-4CEE-A632-7A1CDFD10AED}"/>
    <cellStyle name="Comma 2 4 2 7 2" xfId="25119" xr:uid="{832711AA-95DF-48EE-8A08-C7BC47F01A04}"/>
    <cellStyle name="Comma 2 4 2 8" xfId="25120" xr:uid="{514DBB70-50AF-4677-B5FE-098D419A81A3}"/>
    <cellStyle name="Comma 2 4 2 8 2" xfId="25121" xr:uid="{6904D846-9796-4EA7-8553-F70D11662CB2}"/>
    <cellStyle name="Comma 2 4 2 9" xfId="25122" xr:uid="{234615AA-5B44-4011-9312-24EE7BE09BF1}"/>
    <cellStyle name="Comma 2 4 2 9 2" xfId="25123" xr:uid="{FF70918A-A59C-40F4-BB18-4826B231DD62}"/>
    <cellStyle name="Comma 2 4 3" xfId="25124" xr:uid="{835BE0A5-398E-472A-A30F-BCBEE92F4932}"/>
    <cellStyle name="Comma 2 4 3 2" xfId="25125" xr:uid="{5DAAA322-81FB-4E3E-AB4C-69524EED7148}"/>
    <cellStyle name="Comma 2 4 3 2 2" xfId="25126" xr:uid="{A9C27CB5-2905-484C-9F34-17F047D072B0}"/>
    <cellStyle name="Comma 2 4 3 2 2 2" xfId="25127" xr:uid="{2BD10F33-CEE2-4466-9461-ADD29B0325D8}"/>
    <cellStyle name="Comma 2 4 3 2 2 3" xfId="25128" xr:uid="{B3E53B10-8ECA-4058-9FF1-5D47A4AC0A92}"/>
    <cellStyle name="Comma 2 4 3 2 3" xfId="25129" xr:uid="{68AB894B-C7E3-4872-84F2-0E9D8E287D39}"/>
    <cellStyle name="Comma 2 4 3 2 4" xfId="25130" xr:uid="{F408A143-092B-49C3-A5A7-E6D1BEB82B0F}"/>
    <cellStyle name="Comma 2 4 3 2 5" xfId="25131" xr:uid="{8E40DD0F-A668-455C-8938-2D1E38494396}"/>
    <cellStyle name="Comma 2 4 3 2 6" xfId="25132" xr:uid="{E2A76834-6EDD-45EE-8354-F761030CE678}"/>
    <cellStyle name="Comma 2 4 3 2 7" xfId="25133" xr:uid="{F219687E-FE6F-43DC-AAB1-9DA91CCE8B3A}"/>
    <cellStyle name="Comma 2 4 3 2 8" xfId="25134" xr:uid="{531376E6-CA3B-42AD-8166-7635EAB9EAA5}"/>
    <cellStyle name="Comma 2 4 3 3" xfId="25135" xr:uid="{B245FF77-8E3D-4546-931D-9CEB7B06D569}"/>
    <cellStyle name="Comma 2 4 3 3 2" xfId="25136" xr:uid="{32BDB2DF-B63C-42FA-904B-4849620089F5}"/>
    <cellStyle name="Comma 2 4 3 3 3" xfId="25137" xr:uid="{AEA5DFD9-668C-4EAF-A565-FB8ED6417AF1}"/>
    <cellStyle name="Comma 2 4 3 3 4" xfId="25138" xr:uid="{A0A9B138-2009-483F-84C7-576E1B7BFCA1}"/>
    <cellStyle name="Comma 2 4 3 4" xfId="25139" xr:uid="{5AFCF785-510B-4B58-9B53-5F85C0880037}"/>
    <cellStyle name="Comma 2 4 3 4 2" xfId="25140" xr:uid="{E36C18A6-FF5B-4346-B327-7A6EA7045797}"/>
    <cellStyle name="Comma 2 4 3 5" xfId="25141" xr:uid="{A11AB462-6110-4F7E-BD84-89A097798A74}"/>
    <cellStyle name="Comma 2 4 3 5 2" xfId="25142" xr:uid="{D1DAB61E-EB97-4246-A2AA-FE0EB648C2B6}"/>
    <cellStyle name="Comma 2 4 3 6" xfId="25143" xr:uid="{E78EA8D7-82CF-440A-81CE-8FF1D63284D8}"/>
    <cellStyle name="Comma 2 4 3 6 2" xfId="25144" xr:uid="{689580E6-47EB-4F4F-A5AF-CFCDCBCD49B6}"/>
    <cellStyle name="Comma 2 4 3 7" xfId="25145" xr:uid="{347DFCC9-F1D2-4927-A803-003856E3A678}"/>
    <cellStyle name="Comma 2 4 3 7 2" xfId="25146" xr:uid="{68B2260F-0FD2-43C4-A186-E4D5F9E9E314}"/>
    <cellStyle name="Comma 2 4 3 8" xfId="25147" xr:uid="{EA494B88-CA57-43CC-9FD0-C14D30D22A7F}"/>
    <cellStyle name="Comma 2 4 3 8 2" xfId="25148" xr:uid="{45224AC8-196E-45D9-8B05-14A17865DE29}"/>
    <cellStyle name="Comma 2 4 3 9" xfId="25149" xr:uid="{D6DC137B-0F6A-45DB-BB2B-00A3167EC2D8}"/>
    <cellStyle name="Comma 2 4 4" xfId="25150" xr:uid="{807A4494-5297-465F-96C9-54F30211042C}"/>
    <cellStyle name="Comma 2 4 4 2" xfId="25151" xr:uid="{59B166AE-C3EA-4D3B-BDE6-5E1C4416D7A0}"/>
    <cellStyle name="Comma 2 4 4 2 2" xfId="25152" xr:uid="{5C328351-9631-4511-ABF5-C40382489334}"/>
    <cellStyle name="Comma 2 4 4 2 3" xfId="25153" xr:uid="{C80FA775-9E9A-4E56-8BA8-E53ED673923E}"/>
    <cellStyle name="Comma 2 4 4 3" xfId="25154" xr:uid="{B523ABEE-F0C9-4E0E-98AE-A58807A1FC11}"/>
    <cellStyle name="Comma 2 4 4 4" xfId="25155" xr:uid="{E7FE1CAD-4DBE-4093-8913-2123A6FC2EE6}"/>
    <cellStyle name="Comma 2 4 4 5" xfId="25156" xr:uid="{CB0CC75B-6C24-4116-9C55-39194195421A}"/>
    <cellStyle name="Comma 2 4 4 6" xfId="25157" xr:uid="{4EC957C7-B006-46A1-BA98-2F2A69473831}"/>
    <cellStyle name="Comma 2 4 4 7" xfId="25158" xr:uid="{3C3BA478-5751-4447-B077-FB423309D22A}"/>
    <cellStyle name="Comma 2 4 4 8" xfId="25159" xr:uid="{78D095AE-27C2-4C5A-AB38-E8F85A0D248B}"/>
    <cellStyle name="Comma 2 4 5" xfId="25160" xr:uid="{9292497D-CF7A-4E25-A3F4-618E72BBE888}"/>
    <cellStyle name="Comma 2 4 5 2" xfId="25161" xr:uid="{ACC7F2C7-1C31-450D-BF04-793C3602F503}"/>
    <cellStyle name="Comma 2 4 5 3" xfId="25162" xr:uid="{7A8AF39C-5C1E-4865-9F7A-C2CABCC9DD9C}"/>
    <cellStyle name="Comma 2 4 5 4" xfId="25163" xr:uid="{354EEC81-0099-4341-88D3-88BE96877EFD}"/>
    <cellStyle name="Comma 2 4 6" xfId="25164" xr:uid="{DC698D6B-B530-4536-BDC9-527969394BE8}"/>
    <cellStyle name="Comma 2 4 6 2" xfId="25165" xr:uid="{15C861F2-0229-489F-B2E7-9760DF83A0CD}"/>
    <cellStyle name="Comma 2 4 6 3" xfId="25166" xr:uid="{E8F93D09-594C-4ADA-8488-1B2DA75E3C71}"/>
    <cellStyle name="Comma 2 4 7" xfId="25167" xr:uid="{0D334EE5-CE82-495C-83DB-1B5D542C5454}"/>
    <cellStyle name="Comma 2 4 7 2" xfId="25168" xr:uid="{601C04F2-3D84-4AD3-A7CF-66C5D36864ED}"/>
    <cellStyle name="Comma 2 4 8" xfId="25169" xr:uid="{80CD0CCE-E53F-4B31-BD3F-C9228B684FD5}"/>
    <cellStyle name="Comma 2 4 8 2" xfId="25170" xr:uid="{995BB7B1-560D-4F10-BAE7-C8C7BD22DF65}"/>
    <cellStyle name="Comma 2 4 9" xfId="25171" xr:uid="{92657B97-6C25-47BC-B000-DDDF196116C5}"/>
    <cellStyle name="Comma 2 4 9 2" xfId="25172" xr:uid="{363F4457-8F09-421E-95F8-3206E5110629}"/>
    <cellStyle name="Comma 2 5" xfId="25173" xr:uid="{9857E07A-A485-49D0-983A-5EC8C8852968}"/>
    <cellStyle name="Comma 2 5 10" xfId="25174" xr:uid="{2A1F3A60-1740-40AC-B6A2-A9A3F587A3A3}"/>
    <cellStyle name="Comma 2 5 11" xfId="25175" xr:uid="{8DACF519-B6ED-425E-BBBC-14B24278B59D}"/>
    <cellStyle name="Comma 2 5 12" xfId="25176" xr:uid="{C8B2532E-FDFF-4914-BA24-F573CCA3E66F}"/>
    <cellStyle name="Comma 2 5 2" xfId="25177" xr:uid="{ED133D4D-0429-4E4E-9435-CD08AA256AC0}"/>
    <cellStyle name="Comma 2 5 2 10" xfId="25178" xr:uid="{719B05ED-927A-4C17-8A50-8AD241F76D87}"/>
    <cellStyle name="Comma 2 5 2 2" xfId="25179" xr:uid="{497DD0E3-41D8-4FD1-8B45-B081A69E34A4}"/>
    <cellStyle name="Comma 2 5 2 2 2" xfId="25180" xr:uid="{3686870D-8829-4480-BBA1-8C022479E427}"/>
    <cellStyle name="Comma 2 5 2 2 2 2" xfId="25181" xr:uid="{58111B75-4E25-4950-9C88-FDDCF101F3E4}"/>
    <cellStyle name="Comma 2 5 2 2 3" xfId="25182" xr:uid="{1F8B5100-A959-4EF0-93C9-A87838E0F32E}"/>
    <cellStyle name="Comma 2 5 2 2 4" xfId="25183" xr:uid="{25AE4FC0-EB65-4102-9183-990739B037F9}"/>
    <cellStyle name="Comma 2 5 2 2 5" xfId="25184" xr:uid="{24693F12-2EF5-441B-BE7B-04DC4934DE20}"/>
    <cellStyle name="Comma 2 5 2 2 6" xfId="25185" xr:uid="{E55B5EDE-C29F-464E-B4D4-8129E7BF8412}"/>
    <cellStyle name="Comma 2 5 2 2 7" xfId="25186" xr:uid="{9C362B56-63A6-4DE2-82D0-6659618D2FD2}"/>
    <cellStyle name="Comma 2 5 2 2 8" xfId="25187" xr:uid="{CD03F8AF-AE5C-46D0-87CE-CDD57FA2ED4D}"/>
    <cellStyle name="Comma 2 5 2 2 9" xfId="25188" xr:uid="{02C8146A-7EE3-4062-B525-629CE29B0F68}"/>
    <cellStyle name="Comma 2 5 2 3" xfId="25189" xr:uid="{0878DA2F-810C-413D-A079-0629A87200C3}"/>
    <cellStyle name="Comma 2 5 2 3 2" xfId="25190" xr:uid="{3EB7C893-98A0-4BE6-9344-0E9901121C21}"/>
    <cellStyle name="Comma 2 5 2 4" xfId="25191" xr:uid="{58D703CB-5A9E-46C8-A63E-0F36228616B3}"/>
    <cellStyle name="Comma 2 5 2 4 2" xfId="25192" xr:uid="{FA00B9D2-B107-4842-87A3-E68E22D12FE7}"/>
    <cellStyle name="Comma 2 5 2 5" xfId="25193" xr:uid="{36299014-5169-4E29-A190-D342AE36C3E2}"/>
    <cellStyle name="Comma 2 5 2 6" xfId="25194" xr:uid="{0A732962-B485-4A7F-890C-880E2ADDA71C}"/>
    <cellStyle name="Comma 2 5 2 7" xfId="25195" xr:uid="{C2531278-52AB-4B72-B4D6-83C0120CC60D}"/>
    <cellStyle name="Comma 2 5 2 8" xfId="25196" xr:uid="{AFBC93F9-0DCE-4286-8C66-2CACF055BD27}"/>
    <cellStyle name="Comma 2 5 2 9" xfId="25197" xr:uid="{FF74E174-C897-4DB4-A4A6-A98671B3371A}"/>
    <cellStyle name="Comma 2 5 3" xfId="25198" xr:uid="{35DB32B1-5538-4633-8D23-402BCC963934}"/>
    <cellStyle name="Comma 2 5 3 2" xfId="25199" xr:uid="{567CAF19-09D0-498F-AC96-16B07B6789F5}"/>
    <cellStyle name="Comma 2 5 3 2 2" xfId="25200" xr:uid="{875DEF9A-856F-4F8B-98A7-BB796B6F900A}"/>
    <cellStyle name="Comma 2 5 3 2 3" xfId="25201" xr:uid="{984341C6-9284-4F64-98FE-E9F032349BB7}"/>
    <cellStyle name="Comma 2 5 3 3" xfId="25202" xr:uid="{51208DC5-07E1-4A9B-A516-EEBD3BF4AE1B}"/>
    <cellStyle name="Comma 2 5 3 4" xfId="25203" xr:uid="{949B1783-B880-411A-BD6F-A44AF7BF84F4}"/>
    <cellStyle name="Comma 2 5 3 5" xfId="25204" xr:uid="{E7FF3324-53A5-4C7C-82DC-FC1A09703722}"/>
    <cellStyle name="Comma 2 5 3 6" xfId="25205" xr:uid="{6379D169-BF90-49EF-B98C-290631D583E0}"/>
    <cellStyle name="Comma 2 5 3 7" xfId="25206" xr:uid="{9A6A2BAB-4679-4689-BBD1-1D726AF03A6C}"/>
    <cellStyle name="Comma 2 5 3 8" xfId="25207" xr:uid="{BEA158B4-8DD2-42F3-BFC3-3F6F545BA86C}"/>
    <cellStyle name="Comma 2 5 3 9" xfId="25208" xr:uid="{CA88AA5E-5F3F-45D9-A475-5653D520A4F0}"/>
    <cellStyle name="Comma 2 5 4" xfId="25209" xr:uid="{38940771-9920-4A2C-B247-2E21A1DF7CC2}"/>
    <cellStyle name="Comma 2 5 4 2" xfId="25210" xr:uid="{19CD215D-EC64-4E18-8822-7168E4082108}"/>
    <cellStyle name="Comma 2 5 4 3" xfId="25211" xr:uid="{FEEB86D3-1318-4424-95F9-9E6B763DE26D}"/>
    <cellStyle name="Comma 2 5 5" xfId="25212" xr:uid="{396EA72D-5D16-4306-9BC4-1A29270B812E}"/>
    <cellStyle name="Comma 2 5 5 2" xfId="25213" xr:uid="{62A0E98C-64CF-4C83-A7CD-9875B6B0AE05}"/>
    <cellStyle name="Comma 2 5 6" xfId="25214" xr:uid="{0D50A7A1-ED4C-4AF8-A6DA-7688629AACF0}"/>
    <cellStyle name="Comma 2 5 6 2" xfId="25215" xr:uid="{872DE0F5-07C4-471A-8B34-BA2F9D76A57E}"/>
    <cellStyle name="Comma 2 5 7" xfId="25216" xr:uid="{C2FE0622-76F4-4DCA-ABDB-8E32992260AF}"/>
    <cellStyle name="Comma 2 5 8" xfId="25217" xr:uid="{17C53FBB-8BF4-4FB2-9C8B-C825B17B734F}"/>
    <cellStyle name="Comma 2 5 9" xfId="25218" xr:uid="{D15EE457-7837-400E-8AC4-4CF837E015DD}"/>
    <cellStyle name="Comma 2 6" xfId="25219" xr:uid="{33254F2D-F25B-4FE7-994B-6CECC1648E2B}"/>
    <cellStyle name="Comma 2 6 10" xfId="25220" xr:uid="{128CB954-C969-4BEA-8FFB-97C48FEBB874}"/>
    <cellStyle name="Comma 2 6 11" xfId="25221" xr:uid="{B46C6DFA-95CA-48C7-BCCD-CE8A2B1EEDFD}"/>
    <cellStyle name="Comma 2 6 2" xfId="25222" xr:uid="{1CD43CDE-F240-4F9A-80BD-C93658E27449}"/>
    <cellStyle name="Comma 2 6 2 10" xfId="25223" xr:uid="{1B523F7B-C7A5-462F-B504-899A2F480DAD}"/>
    <cellStyle name="Comma 2 6 2 2" xfId="25224" xr:uid="{2FE2563E-2296-4582-BDD0-BB2776E2761E}"/>
    <cellStyle name="Comma 2 6 2 2 2" xfId="25225" xr:uid="{B2D10ACF-C4BF-48A3-8887-A0D51A592BA9}"/>
    <cellStyle name="Comma 2 6 2 2 2 2" xfId="25226" xr:uid="{BDC6278D-02C6-4920-88B6-F65C87D38AE3}"/>
    <cellStyle name="Comma 2 6 2 2 2 2 2" xfId="25227" xr:uid="{CF5618A1-0444-4874-9867-DC0FF380C856}"/>
    <cellStyle name="Comma 2 6 2 2 2 3" xfId="25228" xr:uid="{E52F1342-7751-4413-A6C8-A24D91933B82}"/>
    <cellStyle name="Comma 2 6 2 2 3" xfId="25229" xr:uid="{2EA8A2E8-4F23-4090-AB6D-ECC1017A8262}"/>
    <cellStyle name="Comma 2 6 2 2 3 2" xfId="25230" xr:uid="{E528AE60-F194-4EF8-AF82-5A2B827C99E2}"/>
    <cellStyle name="Comma 2 6 2 2 3 2 2" xfId="25231" xr:uid="{B5CC7852-FD97-48A9-BA45-4DFD23AB774F}"/>
    <cellStyle name="Comma 2 6 2 2 3 3" xfId="25232" xr:uid="{366E87CD-F6C2-4919-88AE-766A5F72AA58}"/>
    <cellStyle name="Comma 2 6 2 2 4" xfId="25233" xr:uid="{CFC38555-10BE-4B44-8FD7-A16DC4AE7DFC}"/>
    <cellStyle name="Comma 2 6 2 2 4 2" xfId="25234" xr:uid="{182D9717-B3F8-4EDB-AB44-0F949ECBF442}"/>
    <cellStyle name="Comma 2 6 2 2 4 2 2" xfId="25235" xr:uid="{D27A1BA8-81C3-4640-B2EA-1F006F0920C3}"/>
    <cellStyle name="Comma 2 6 2 2 4 3" xfId="25236" xr:uid="{C27BADD2-4BA4-4210-8573-05396532E59B}"/>
    <cellStyle name="Comma 2 6 2 2 5" xfId="25237" xr:uid="{E2E59413-3C2B-4521-A446-8373333557AD}"/>
    <cellStyle name="Comma 2 6 2 2 5 2" xfId="25238" xr:uid="{149F1136-1F1A-421C-859F-617847F9AD6A}"/>
    <cellStyle name="Comma 2 6 2 2 6" xfId="25239" xr:uid="{BDEE33B8-F80D-4A65-BB2D-CF80C1A80D0F}"/>
    <cellStyle name="Comma 2 6 2 2 7" xfId="25240" xr:uid="{AAA88253-F2F9-42AF-8E1D-8C31CA518ECE}"/>
    <cellStyle name="Comma 2 6 2 2 8" xfId="25241" xr:uid="{2C83071B-8427-4CBC-9B50-6F2B5077CD70}"/>
    <cellStyle name="Comma 2 6 2 2 9" xfId="25242" xr:uid="{C66A851D-885C-4EA8-A61C-EA4F229BE7F2}"/>
    <cellStyle name="Comma 2 6 2 3" xfId="25243" xr:uid="{3B31472C-3E55-456E-9D0F-0DD13A8AEFAD}"/>
    <cellStyle name="Comma 2 6 2 3 2" xfId="25244" xr:uid="{35A58543-57B1-426B-BCA2-A779FFF47487}"/>
    <cellStyle name="Comma 2 6 2 3 2 2" xfId="25245" xr:uid="{FD189567-5F63-4173-9B54-6A13A3E00ED5}"/>
    <cellStyle name="Comma 2 6 2 3 3" xfId="25246" xr:uid="{546446F6-6232-49AE-BD1F-E425E350D380}"/>
    <cellStyle name="Comma 2 6 2 4" xfId="25247" xr:uid="{2E257618-29FD-410C-8A41-471E7D143D1C}"/>
    <cellStyle name="Comma 2 6 2 4 2" xfId="25248" xr:uid="{F394F46F-8355-413B-BD8F-9745FE215536}"/>
    <cellStyle name="Comma 2 6 2 4 2 2" xfId="25249" xr:uid="{1E7D1097-156E-4B73-A30A-21F5AB6A711A}"/>
    <cellStyle name="Comma 2 6 2 4 3" xfId="25250" xr:uid="{35EE37B7-2F5D-4D4B-BF21-763F91382E20}"/>
    <cellStyle name="Comma 2 6 2 5" xfId="25251" xr:uid="{58DDB9C5-6AFA-4BC1-A13E-86E764F9F874}"/>
    <cellStyle name="Comma 2 6 2 5 2" xfId="25252" xr:uid="{EA848945-313A-4B6C-AF5E-7EEB05A3F7E3}"/>
    <cellStyle name="Comma 2 6 2 5 2 2" xfId="25253" xr:uid="{4613C23E-13DE-4FF8-BBBD-30637F9AE880}"/>
    <cellStyle name="Comma 2 6 2 5 3" xfId="25254" xr:uid="{CC922764-B77B-4AA6-8F64-B5688F143477}"/>
    <cellStyle name="Comma 2 6 2 6" xfId="25255" xr:uid="{18937E89-0625-418B-B731-E84364DF1029}"/>
    <cellStyle name="Comma 2 6 2 6 2" xfId="25256" xr:uid="{CD22FAB6-747A-4923-AEA3-8A4A8AC683DE}"/>
    <cellStyle name="Comma 2 6 2 7" xfId="25257" xr:uid="{E6D34295-D80E-4CEC-B5F6-E4D1E87C3511}"/>
    <cellStyle name="Comma 2 6 2 7 2" xfId="25258" xr:uid="{8DC13F6A-29D6-4CE5-A315-365CDFB6B882}"/>
    <cellStyle name="Comma 2 6 2 8" xfId="25259" xr:uid="{9CD115C3-96F8-428C-8B98-239F01AD669A}"/>
    <cellStyle name="Comma 2 6 2 9" xfId="25260" xr:uid="{17CA5EE2-EF7C-423B-ADED-478FCB7F8338}"/>
    <cellStyle name="Comma 2 6 3" xfId="25261" xr:uid="{E623E716-46FB-417F-BABE-473408DC32EC}"/>
    <cellStyle name="Comma 2 6 3 2" xfId="25262" xr:uid="{71C323BC-CB2F-4EAA-BAC2-E68477AC7BAB}"/>
    <cellStyle name="Comma 2 6 3 2 2" xfId="25263" xr:uid="{1846FB78-E708-488F-8814-DF2738ED45D3}"/>
    <cellStyle name="Comma 2 6 3 2 2 2" xfId="25264" xr:uid="{A596CF0A-485F-4078-8C6D-C383954D4726}"/>
    <cellStyle name="Comma 2 6 3 2 3" xfId="25265" xr:uid="{F2606A30-CFA3-46E3-8E0B-133A19FED3D4}"/>
    <cellStyle name="Comma 2 6 3 3" xfId="25266" xr:uid="{474294D6-E593-4093-AC26-C28DE3B8E064}"/>
    <cellStyle name="Comma 2 6 3 3 2" xfId="25267" xr:uid="{742F05A2-1972-4931-AA88-8652E70FDBD3}"/>
    <cellStyle name="Comma 2 6 3 3 2 2" xfId="25268" xr:uid="{448BACBB-8929-48DF-8382-25C5D961E57B}"/>
    <cellStyle name="Comma 2 6 3 3 3" xfId="25269" xr:uid="{04D56BF3-ECB5-4F44-AA2E-C89BB7706DA6}"/>
    <cellStyle name="Comma 2 6 3 4" xfId="25270" xr:uid="{80E0FD0C-E807-4906-8859-666056736423}"/>
    <cellStyle name="Comma 2 6 3 4 2" xfId="25271" xr:uid="{EB078B93-D149-4066-BAB8-B339478E14D0}"/>
    <cellStyle name="Comma 2 6 3 4 2 2" xfId="25272" xr:uid="{91242A59-9A08-43D0-BFEB-AC3623BBBA01}"/>
    <cellStyle name="Comma 2 6 3 4 3" xfId="25273" xr:uid="{E0DA5852-3187-417B-A5E7-9B689A44B9F3}"/>
    <cellStyle name="Comma 2 6 3 5" xfId="25274" xr:uid="{EE02F1AD-518D-4B71-9497-CAC6AC14FD37}"/>
    <cellStyle name="Comma 2 6 3 5 2" xfId="25275" xr:uid="{8245DDD7-2103-4CE8-804C-53CBCFF45F2E}"/>
    <cellStyle name="Comma 2 6 3 6" xfId="25276" xr:uid="{9BC275A5-30EB-414E-9D4A-A94F7C3F6CC3}"/>
    <cellStyle name="Comma 2 6 3 7" xfId="25277" xr:uid="{D48CB009-B475-4DA7-8C4D-837F85C7428A}"/>
    <cellStyle name="Comma 2 6 3 8" xfId="25278" xr:uid="{46EB7840-A6EE-4E68-8572-3FA4AE0AB784}"/>
    <cellStyle name="Comma 2 6 3 9" xfId="25279" xr:uid="{862A701F-DD69-4EB2-BDD9-2B23977A8D2D}"/>
    <cellStyle name="Comma 2 6 4" xfId="25280" xr:uid="{F266F465-2AB5-42B5-B260-635F4C0E5613}"/>
    <cellStyle name="Comma 2 6 4 2" xfId="25281" xr:uid="{1E0AF329-51E4-407B-992E-A6FB6236C825}"/>
    <cellStyle name="Comma 2 6 4 2 2" xfId="25282" xr:uid="{B1DB5DB9-D815-473C-80C9-DB05CB7CC769}"/>
    <cellStyle name="Comma 2 6 4 3" xfId="25283" xr:uid="{F86FE1C0-A05D-4A64-9ABF-18D4EB182E54}"/>
    <cellStyle name="Comma 2 6 5" xfId="25284" xr:uid="{24B2712D-93E6-4F63-8627-9691C22136FD}"/>
    <cellStyle name="Comma 2 6 5 2" xfId="25285" xr:uid="{6644BF5C-A6FD-424B-B170-6C1A295B793B}"/>
    <cellStyle name="Comma 2 6 5 2 2" xfId="25286" xr:uid="{674E4607-5F40-4E74-A809-AE1B04C7FB7C}"/>
    <cellStyle name="Comma 2 6 5 3" xfId="25287" xr:uid="{CE3AB31B-B685-41FD-A166-CE6E9A7E5AA1}"/>
    <cellStyle name="Comma 2 6 6" xfId="25288" xr:uid="{A1908C5E-1A10-428C-8CB0-EC6B5D7FD777}"/>
    <cellStyle name="Comma 2 6 6 2" xfId="25289" xr:uid="{C89E0FB9-8E5E-4875-BDF4-EE006CCA3890}"/>
    <cellStyle name="Comma 2 6 6 2 2" xfId="25290" xr:uid="{D885635F-A6BE-465D-8E3B-D177B895EBEC}"/>
    <cellStyle name="Comma 2 6 6 3" xfId="25291" xr:uid="{895DFC51-4557-438D-B4D7-11D36F015475}"/>
    <cellStyle name="Comma 2 6 7" xfId="25292" xr:uid="{B5BCAE77-1DDE-4ECF-828E-8585F454EF49}"/>
    <cellStyle name="Comma 2 6 7 2" xfId="25293" xr:uid="{49AB64D4-FA49-4041-9F60-A78156CB9162}"/>
    <cellStyle name="Comma 2 6 8" xfId="25294" xr:uid="{DB286A4C-5A4A-4516-9652-7B84D8F77707}"/>
    <cellStyle name="Comma 2 6 8 2" xfId="25295" xr:uid="{9DE31CC6-93F8-45CF-BBE6-E9D048D11637}"/>
    <cellStyle name="Comma 2 6 9" xfId="25296" xr:uid="{216D1465-E248-4362-B60A-CDBA0736946A}"/>
    <cellStyle name="Comma 2 7" xfId="25297" xr:uid="{DB4376B9-7DE6-48CA-AF20-6B7475BE87B7}"/>
    <cellStyle name="Comma 2 7 10" xfId="25298" xr:uid="{48EFFF70-3823-4AB8-894F-30AF7404F2FC}"/>
    <cellStyle name="Comma 2 7 11" xfId="25299" xr:uid="{F0F0EF7F-8343-4D79-BAB7-80695D802CA0}"/>
    <cellStyle name="Comma 2 7 2" xfId="25300" xr:uid="{B658CC6F-0C55-4456-B14B-B130B51C2BB1}"/>
    <cellStyle name="Comma 2 7 2 10" xfId="25301" xr:uid="{0518A5E4-98E9-4C30-B5E2-95FA1E684BC3}"/>
    <cellStyle name="Comma 2 7 2 2" xfId="25302" xr:uid="{25E740B3-C163-408A-8BB1-F1C43630275B}"/>
    <cellStyle name="Comma 2 7 2 2 2" xfId="25303" xr:uid="{F4E0CED4-EC9F-43CA-81AB-59ABEAB290A0}"/>
    <cellStyle name="Comma 2 7 2 2 2 2" xfId="25304" xr:uid="{129C6294-76FA-4A87-ADB4-C835263CFCB4}"/>
    <cellStyle name="Comma 2 7 2 2 2 2 2" xfId="25305" xr:uid="{6C897F37-139F-43A8-969E-6397F07FBF5E}"/>
    <cellStyle name="Comma 2 7 2 2 2 3" xfId="25306" xr:uid="{2F488417-480B-4C0C-B194-A7E2005AC63D}"/>
    <cellStyle name="Comma 2 7 2 2 3" xfId="25307" xr:uid="{1884E020-AFD6-4703-9AE9-C7429A968081}"/>
    <cellStyle name="Comma 2 7 2 2 3 2" xfId="25308" xr:uid="{51B6A934-BB7D-4D70-82F6-C1EE29CE31FA}"/>
    <cellStyle name="Comma 2 7 2 2 3 2 2" xfId="25309" xr:uid="{F61CB7B5-C7E6-4145-914D-606754F30767}"/>
    <cellStyle name="Comma 2 7 2 2 3 3" xfId="25310" xr:uid="{F8C64E13-5002-44D7-932A-56D8E6DD4EC4}"/>
    <cellStyle name="Comma 2 7 2 2 4" xfId="25311" xr:uid="{36DFA605-07D5-4C3A-AC01-B0893C6B9747}"/>
    <cellStyle name="Comma 2 7 2 2 4 2" xfId="25312" xr:uid="{BAF13646-18E2-413E-B678-ECA0E1DF7C22}"/>
    <cellStyle name="Comma 2 7 2 2 4 2 2" xfId="25313" xr:uid="{95ED6369-FD6E-4350-9E66-EFE83A6C8BDC}"/>
    <cellStyle name="Comma 2 7 2 2 4 3" xfId="25314" xr:uid="{B82524F5-60F9-4E37-8F85-F594276F82A3}"/>
    <cellStyle name="Comma 2 7 2 2 5" xfId="25315" xr:uid="{4594D95C-02E4-4E14-A9F0-44A1A96BFD53}"/>
    <cellStyle name="Comma 2 7 2 2 5 2" xfId="25316" xr:uid="{C587536B-B48A-4837-97A6-3DED1B09A55F}"/>
    <cellStyle name="Comma 2 7 2 2 6" xfId="25317" xr:uid="{86A6AC8A-AAFC-4769-B772-88B7C92C61D1}"/>
    <cellStyle name="Comma 2 7 2 2 7" xfId="25318" xr:uid="{A7B36FDE-E2DA-4B0B-B5EA-FD8AFC9DB161}"/>
    <cellStyle name="Comma 2 7 2 2 8" xfId="25319" xr:uid="{8363ACC0-73B0-47C5-BB9D-F65661612FC4}"/>
    <cellStyle name="Comma 2 7 2 2 9" xfId="25320" xr:uid="{3897F5AF-9B71-45E8-A23E-31E2704D5AF2}"/>
    <cellStyle name="Comma 2 7 2 3" xfId="25321" xr:uid="{9DBC1C65-A28B-41C1-A0EF-AE50647DF54A}"/>
    <cellStyle name="Comma 2 7 2 3 2" xfId="25322" xr:uid="{8432AFDF-B5EB-40E9-8262-914EA698B007}"/>
    <cellStyle name="Comma 2 7 2 3 2 2" xfId="25323" xr:uid="{BBF79CB8-9058-4DAE-BB4F-14ADA3F43A37}"/>
    <cellStyle name="Comma 2 7 2 3 3" xfId="25324" xr:uid="{03648B7F-869D-4CDE-9720-35A8DC7C45CC}"/>
    <cellStyle name="Comma 2 7 2 4" xfId="25325" xr:uid="{FF806CED-1606-41A2-B89F-614FCBB39D5D}"/>
    <cellStyle name="Comma 2 7 2 4 2" xfId="25326" xr:uid="{E8C45B13-D968-4974-ABE8-2240230A8CF0}"/>
    <cellStyle name="Comma 2 7 2 4 2 2" xfId="25327" xr:uid="{63BBD905-5194-4C81-8A38-71EC22C2EF8C}"/>
    <cellStyle name="Comma 2 7 2 4 3" xfId="25328" xr:uid="{584C75A6-B8E4-47C2-9825-03447D088D96}"/>
    <cellStyle name="Comma 2 7 2 5" xfId="25329" xr:uid="{305EA195-8DEE-400E-9062-939810627782}"/>
    <cellStyle name="Comma 2 7 2 5 2" xfId="25330" xr:uid="{64C5678F-B5D7-4FBD-9251-524D98E3695F}"/>
    <cellStyle name="Comma 2 7 2 5 2 2" xfId="25331" xr:uid="{09A680A7-E5E5-4449-AEDF-6A2CE6773A81}"/>
    <cellStyle name="Comma 2 7 2 5 3" xfId="25332" xr:uid="{441DB5BF-D787-4773-985A-8A4D9C73D425}"/>
    <cellStyle name="Comma 2 7 2 6" xfId="25333" xr:uid="{639D30B2-D60D-45E8-8A0A-9641A0BAB02B}"/>
    <cellStyle name="Comma 2 7 2 6 2" xfId="25334" xr:uid="{7D961EA4-3284-435D-A15B-1090AE798984}"/>
    <cellStyle name="Comma 2 7 2 7" xfId="25335" xr:uid="{E730378B-CB49-437B-B4C3-69B961C50D6A}"/>
    <cellStyle name="Comma 2 7 2 8" xfId="25336" xr:uid="{7BB01984-6D03-4049-8AB1-0430EE8DCDE8}"/>
    <cellStyle name="Comma 2 7 2 9" xfId="25337" xr:uid="{FA5B246F-DD25-4DBD-9A30-B9545FE61B33}"/>
    <cellStyle name="Comma 2 7 3" xfId="25338" xr:uid="{E234F87D-0F3A-4786-B003-9F59ECDCC090}"/>
    <cellStyle name="Comma 2 7 3 2" xfId="25339" xr:uid="{3847AC9A-33D0-43A8-B5B6-24FC3C02B3AE}"/>
    <cellStyle name="Comma 2 7 3 2 2" xfId="25340" xr:uid="{31D9AC89-FA04-4E9A-8F9D-F7E671E1D13A}"/>
    <cellStyle name="Comma 2 7 3 2 2 2" xfId="25341" xr:uid="{44288F02-1A8A-4624-8AA4-57F994BC5440}"/>
    <cellStyle name="Comma 2 7 3 2 3" xfId="25342" xr:uid="{CEF78824-863C-4ABB-BCC9-FDB465AD3A53}"/>
    <cellStyle name="Comma 2 7 3 3" xfId="25343" xr:uid="{825A676B-7577-4500-8683-17BE0358A8E6}"/>
    <cellStyle name="Comma 2 7 3 3 2" xfId="25344" xr:uid="{9DC8B644-E1F1-4C52-8FEC-510B520087E4}"/>
    <cellStyle name="Comma 2 7 3 3 2 2" xfId="25345" xr:uid="{A193C1AE-F388-4EF0-A080-FBCB6F9DF835}"/>
    <cellStyle name="Comma 2 7 3 3 3" xfId="25346" xr:uid="{A9BFB058-11A7-4EE2-ABC5-C72C15D8C50A}"/>
    <cellStyle name="Comma 2 7 3 4" xfId="25347" xr:uid="{76F2A481-0835-43D9-B331-1AE22D1422A5}"/>
    <cellStyle name="Comma 2 7 3 4 2" xfId="25348" xr:uid="{81D9A865-9E42-43BB-A4A9-662DC428FAEF}"/>
    <cellStyle name="Comma 2 7 3 4 2 2" xfId="25349" xr:uid="{56350320-C943-4A9E-A28F-356A1BE2F1E1}"/>
    <cellStyle name="Comma 2 7 3 4 3" xfId="25350" xr:uid="{5A1E2272-FE77-46C3-AE12-5AC03477E906}"/>
    <cellStyle name="Comma 2 7 3 5" xfId="25351" xr:uid="{F1008FB0-BAEE-4413-9600-6821793FBEBF}"/>
    <cellStyle name="Comma 2 7 3 5 2" xfId="25352" xr:uid="{E2001A26-BCC7-4662-8FCF-F07E7D530E55}"/>
    <cellStyle name="Comma 2 7 3 6" xfId="25353" xr:uid="{D27AFA99-0660-4970-8EC9-9A505DAD23E0}"/>
    <cellStyle name="Comma 2 7 3 7" xfId="25354" xr:uid="{A65B7C90-64D4-4A40-8169-C01831766975}"/>
    <cellStyle name="Comma 2 7 3 8" xfId="25355" xr:uid="{3BFAC87F-DBEE-4BAA-B6E0-A315C034F898}"/>
    <cellStyle name="Comma 2 7 3 9" xfId="25356" xr:uid="{73FA8E69-34C7-4845-AD89-A9D7753BB5F1}"/>
    <cellStyle name="Comma 2 7 4" xfId="25357" xr:uid="{BEA67371-9DF7-4648-80CE-CF7D1430C209}"/>
    <cellStyle name="Comma 2 7 4 2" xfId="25358" xr:uid="{56CDCBBC-7163-47EA-896D-43C21814DC7F}"/>
    <cellStyle name="Comma 2 7 4 2 2" xfId="25359" xr:uid="{DFE340E3-F305-48FA-9E60-C965CAF1BDDE}"/>
    <cellStyle name="Comma 2 7 4 3" xfId="25360" xr:uid="{D944787F-C428-4724-B498-1F33FB68D678}"/>
    <cellStyle name="Comma 2 7 5" xfId="25361" xr:uid="{9A6C77D4-851F-4C2D-938D-39C2B47A0EC3}"/>
    <cellStyle name="Comma 2 7 5 2" xfId="25362" xr:uid="{D6BFB41C-B1FC-43BF-A8E8-BBE3EE5ECBA2}"/>
    <cellStyle name="Comma 2 7 5 2 2" xfId="25363" xr:uid="{EF782DA2-2A31-4119-8AEC-9BBC37E04843}"/>
    <cellStyle name="Comma 2 7 5 3" xfId="25364" xr:uid="{A19A2003-23D0-4911-8C20-6BE53BF0BEB7}"/>
    <cellStyle name="Comma 2 7 6" xfId="25365" xr:uid="{E6772F91-C957-4F88-B731-014F46998CD5}"/>
    <cellStyle name="Comma 2 7 6 2" xfId="25366" xr:uid="{45777717-98FE-42C9-88B6-3205F1BF8992}"/>
    <cellStyle name="Comma 2 7 6 2 2" xfId="25367" xr:uid="{716796C9-B8B1-4266-9C73-883F77CAA927}"/>
    <cellStyle name="Comma 2 7 6 3" xfId="25368" xr:uid="{2D66C4A2-E140-4BA3-828B-DF7DB584A204}"/>
    <cellStyle name="Comma 2 7 7" xfId="25369" xr:uid="{AF1018AC-9D2B-4117-9E89-6F884157B65A}"/>
    <cellStyle name="Comma 2 7 7 2" xfId="25370" xr:uid="{347E3AB1-7E2A-45DB-85F3-FF8C50408E41}"/>
    <cellStyle name="Comma 2 7 8" xfId="25371" xr:uid="{4774A1E8-B37D-428C-8838-4CAA98019456}"/>
    <cellStyle name="Comma 2 7 9" xfId="25372" xr:uid="{A14ADAB9-39A3-4B9B-B594-36921A7EA4D8}"/>
    <cellStyle name="Comma 2 8" xfId="25373" xr:uid="{D9CA550E-C865-4940-AA0D-B3AFFD1D1D9B}"/>
    <cellStyle name="Comma 2 8 10" xfId="25374" xr:uid="{02100434-6F25-4110-A8B5-BB14CEC1476A}"/>
    <cellStyle name="Comma 2 8 11" xfId="25375" xr:uid="{354E2E13-2B95-4619-83D6-F2B3C46A460E}"/>
    <cellStyle name="Comma 2 8 2" xfId="25376" xr:uid="{5A9B83FB-CBB6-4F0E-B041-DFF0A0BE74AA}"/>
    <cellStyle name="Comma 2 8 2 10" xfId="25377" xr:uid="{3FC320E9-634C-4920-8651-A04D72ACFCE3}"/>
    <cellStyle name="Comma 2 8 2 2" xfId="25378" xr:uid="{2B228750-B3B3-4830-84C4-39B3190640DF}"/>
    <cellStyle name="Comma 2 8 2 2 2" xfId="25379" xr:uid="{0EADDF08-F674-49CF-95E1-3E3B7EDC32A3}"/>
    <cellStyle name="Comma 2 8 2 2 2 2" xfId="25380" xr:uid="{33402449-C37D-4318-99C7-50859B266861}"/>
    <cellStyle name="Comma 2 8 2 2 2 2 2" xfId="25381" xr:uid="{6E8EDD18-4E73-489F-9300-BD6583958AE8}"/>
    <cellStyle name="Comma 2 8 2 2 2 3" xfId="25382" xr:uid="{BD1521AF-38BD-44C7-9F4D-575E5D12E5F7}"/>
    <cellStyle name="Comma 2 8 2 2 3" xfId="25383" xr:uid="{54B2BF0F-1F4B-4120-A848-BF8B24BA97EB}"/>
    <cellStyle name="Comma 2 8 2 2 3 2" xfId="25384" xr:uid="{A314B96F-317D-4558-92C8-C44FEF89BA21}"/>
    <cellStyle name="Comma 2 8 2 2 3 2 2" xfId="25385" xr:uid="{5736CC48-43CA-4B55-8C1E-2432C959AAED}"/>
    <cellStyle name="Comma 2 8 2 2 3 3" xfId="25386" xr:uid="{95144AF1-6262-4481-A0DD-DBD36DF51A10}"/>
    <cellStyle name="Comma 2 8 2 2 4" xfId="25387" xr:uid="{534438BB-B2A7-4D10-B587-6AF8129ED0B2}"/>
    <cellStyle name="Comma 2 8 2 2 4 2" xfId="25388" xr:uid="{33B991C3-AA39-477F-96D8-36EE6E3A4EC0}"/>
    <cellStyle name="Comma 2 8 2 2 4 2 2" xfId="25389" xr:uid="{ED201C2F-2248-489D-BA3F-7DE91D54E59B}"/>
    <cellStyle name="Comma 2 8 2 2 4 3" xfId="25390" xr:uid="{EDBC3F3A-A2EA-42F9-AB08-744C8FDDCEDF}"/>
    <cellStyle name="Comma 2 8 2 2 5" xfId="25391" xr:uid="{E4AAC7BB-ED40-4151-8907-B5D93445C9A1}"/>
    <cellStyle name="Comma 2 8 2 2 5 2" xfId="25392" xr:uid="{CAD99444-CAC1-47BC-9D12-8850B521A185}"/>
    <cellStyle name="Comma 2 8 2 2 6" xfId="25393" xr:uid="{C845E476-5C00-4364-B7C8-6F3A5FBDC7F0}"/>
    <cellStyle name="Comma 2 8 2 2 7" xfId="25394" xr:uid="{D5DF18E3-3A29-40A2-9DA8-54498D61DCF7}"/>
    <cellStyle name="Comma 2 8 2 2 8" xfId="25395" xr:uid="{26573EA6-D8E9-467F-832F-BB00FA47098D}"/>
    <cellStyle name="Comma 2 8 2 2 9" xfId="25396" xr:uid="{4D048054-D051-48E0-81E0-FC70F49D5F3A}"/>
    <cellStyle name="Comma 2 8 2 3" xfId="25397" xr:uid="{192BDCA9-238E-4573-A39B-265F3A5F42FE}"/>
    <cellStyle name="Comma 2 8 2 3 2" xfId="25398" xr:uid="{2F06B099-5C16-4184-A89C-B188B8867B59}"/>
    <cellStyle name="Comma 2 8 2 3 2 2" xfId="25399" xr:uid="{8CBC1853-AEB3-4BE9-9C99-2D32DF19D3AB}"/>
    <cellStyle name="Comma 2 8 2 3 3" xfId="25400" xr:uid="{4FA77930-F738-48EA-BFFA-0B9C9DC389C9}"/>
    <cellStyle name="Comma 2 8 2 4" xfId="25401" xr:uid="{170FAF62-CD8D-49F6-8A5A-BFD733AB9C3D}"/>
    <cellStyle name="Comma 2 8 2 4 2" xfId="25402" xr:uid="{70E487E8-03AF-4F24-952C-E511FB33D9C5}"/>
    <cellStyle name="Comma 2 8 2 4 2 2" xfId="25403" xr:uid="{DD56C732-4B24-4DDF-BBF6-BC9C6AEB3CC7}"/>
    <cellStyle name="Comma 2 8 2 4 3" xfId="25404" xr:uid="{9998D378-DDA1-4FCA-898C-7BC040800B64}"/>
    <cellStyle name="Comma 2 8 2 5" xfId="25405" xr:uid="{F74A095F-CC1B-4320-806C-BE1E0B0B90FB}"/>
    <cellStyle name="Comma 2 8 2 5 2" xfId="25406" xr:uid="{2AA6E816-D35B-4DE2-BA76-DAE0FEC1D26E}"/>
    <cellStyle name="Comma 2 8 2 5 2 2" xfId="25407" xr:uid="{5F42A35E-F747-428F-A928-EEDBD4B22DCD}"/>
    <cellStyle name="Comma 2 8 2 5 3" xfId="25408" xr:uid="{2DEE1B57-E9A7-4276-ADB1-9439D08005F4}"/>
    <cellStyle name="Comma 2 8 2 6" xfId="25409" xr:uid="{48D3BD3D-D1EB-4A6E-AF7E-542A56768259}"/>
    <cellStyle name="Comma 2 8 2 6 2" xfId="25410" xr:uid="{1FB306F9-47FE-47D4-881F-27225ED23A29}"/>
    <cellStyle name="Comma 2 8 2 7" xfId="25411" xr:uid="{47FF17CE-C492-46D8-A79E-9EC8455AF833}"/>
    <cellStyle name="Comma 2 8 2 8" xfId="25412" xr:uid="{DAE637B9-804D-4ADD-921C-AA7E1B133555}"/>
    <cellStyle name="Comma 2 8 2 9" xfId="25413" xr:uid="{6BF8A897-5D17-4493-8C15-4827D8FF020E}"/>
    <cellStyle name="Comma 2 8 3" xfId="25414" xr:uid="{FDDE858C-579A-4E70-A12A-8B6A30E33EBA}"/>
    <cellStyle name="Comma 2 8 3 2" xfId="25415" xr:uid="{76073C3E-AAED-4441-A190-1F999B0217B3}"/>
    <cellStyle name="Comma 2 8 3 2 2" xfId="25416" xr:uid="{DE51A4C5-433A-4232-A74B-946D9C852618}"/>
    <cellStyle name="Comma 2 8 3 2 2 2" xfId="25417" xr:uid="{D16059BC-D581-43CA-A4C8-C16BD14835F8}"/>
    <cellStyle name="Comma 2 8 3 2 3" xfId="25418" xr:uid="{630BBDBF-408D-4397-9EE1-3E15366C59A9}"/>
    <cellStyle name="Comma 2 8 3 3" xfId="25419" xr:uid="{F5CBCECD-1588-42E9-A7ED-7DC231EF9002}"/>
    <cellStyle name="Comma 2 8 3 3 2" xfId="25420" xr:uid="{E186AB55-EA39-41C8-BB25-CA4CE6F4C958}"/>
    <cellStyle name="Comma 2 8 3 3 2 2" xfId="25421" xr:uid="{4AE88358-3EBA-4A01-991F-CEDFDCF8116D}"/>
    <cellStyle name="Comma 2 8 3 3 3" xfId="25422" xr:uid="{B3C4A6A4-6F1B-4AE1-94FB-13063C23F745}"/>
    <cellStyle name="Comma 2 8 3 4" xfId="25423" xr:uid="{5A9DD5DD-F4F2-4376-8EB8-F9652BE0381F}"/>
    <cellStyle name="Comma 2 8 3 4 2" xfId="25424" xr:uid="{E3A0F0E9-6F6B-47E4-873B-BDCD72A9C264}"/>
    <cellStyle name="Comma 2 8 3 4 2 2" xfId="25425" xr:uid="{85F280BC-2627-488C-B5A8-103806EA02D7}"/>
    <cellStyle name="Comma 2 8 3 4 3" xfId="25426" xr:uid="{1274A6C6-FF84-4E48-AA5F-1FCA91402153}"/>
    <cellStyle name="Comma 2 8 3 5" xfId="25427" xr:uid="{5F4D11CD-17EB-43DD-9AFE-6A3B676BA4EF}"/>
    <cellStyle name="Comma 2 8 3 5 2" xfId="25428" xr:uid="{655A08B1-9521-4AF4-994F-EF76DAC03E6A}"/>
    <cellStyle name="Comma 2 8 3 6" xfId="25429" xr:uid="{2F5D3853-7D21-425E-B395-06B88696C9A7}"/>
    <cellStyle name="Comma 2 8 3 7" xfId="25430" xr:uid="{7F086CEF-1F96-431B-8977-431C6AC0FF9F}"/>
    <cellStyle name="Comma 2 8 3 8" xfId="25431" xr:uid="{304328E6-2149-4483-8835-C31032AF4971}"/>
    <cellStyle name="Comma 2 8 3 9" xfId="25432" xr:uid="{80313127-4A69-4D0C-BB0C-60A50B3CAB72}"/>
    <cellStyle name="Comma 2 8 4" xfId="25433" xr:uid="{A944A4EB-AEE5-4309-AFB8-AD0F4DC4C8C9}"/>
    <cellStyle name="Comma 2 8 4 2" xfId="25434" xr:uid="{14936A9E-9C95-4A4A-B857-30B2E5BEE3AE}"/>
    <cellStyle name="Comma 2 8 4 2 2" xfId="25435" xr:uid="{6F2BCC25-A687-42F9-BACD-35333667F957}"/>
    <cellStyle name="Comma 2 8 4 3" xfId="25436" xr:uid="{42DB3565-F78D-4404-A5F5-27837930B13A}"/>
    <cellStyle name="Comma 2 8 5" xfId="25437" xr:uid="{7045D11B-DF42-4902-9D81-EDC49BA28234}"/>
    <cellStyle name="Comma 2 8 5 2" xfId="25438" xr:uid="{C5C15463-1D31-45B0-8E21-27B54DA81613}"/>
    <cellStyle name="Comma 2 8 5 2 2" xfId="25439" xr:uid="{7A434AB6-5D90-4080-B24F-84E017C0C45E}"/>
    <cellStyle name="Comma 2 8 5 3" xfId="25440" xr:uid="{FEBED042-E09A-4B9F-8CEC-F7CD054918CF}"/>
    <cellStyle name="Comma 2 8 6" xfId="25441" xr:uid="{F28FB695-44AB-4939-87BB-1202BEA0EE5A}"/>
    <cellStyle name="Comma 2 8 6 2" xfId="25442" xr:uid="{A56A0853-03CC-4F9F-9D49-7C0D099599E5}"/>
    <cellStyle name="Comma 2 8 6 2 2" xfId="25443" xr:uid="{68A827DE-17A3-4828-A724-793C9398A808}"/>
    <cellStyle name="Comma 2 8 6 3" xfId="25444" xr:uid="{461C061A-D02D-48D9-B4E4-329FD9C79438}"/>
    <cellStyle name="Comma 2 8 7" xfId="25445" xr:uid="{F9E9785B-1211-4B1E-BD22-2C08D785E7EF}"/>
    <cellStyle name="Comma 2 8 7 2" xfId="25446" xr:uid="{9ECB3154-2845-4FD8-8256-02F45D845138}"/>
    <cellStyle name="Comma 2 8 8" xfId="25447" xr:uid="{46DD34C7-7397-45F7-800D-2D0AC4386E7E}"/>
    <cellStyle name="Comma 2 8 9" xfId="25448" xr:uid="{BD13752C-8789-438E-932A-3A528D5F61C5}"/>
    <cellStyle name="Comma 2 9" xfId="25449" xr:uid="{FA336683-C71C-49B9-BAAC-375EF577F22D}"/>
    <cellStyle name="Comma 2 9 10" xfId="25450" xr:uid="{4F72DF00-299E-4A42-9DED-33F319355481}"/>
    <cellStyle name="Comma 2 9 11" xfId="25451" xr:uid="{A71799A2-C771-4465-AE21-2DD3AB810ED0}"/>
    <cellStyle name="Comma 2 9 12" xfId="25452" xr:uid="{CCFAAAEC-7494-40C3-93E4-938DB2A5A0E2}"/>
    <cellStyle name="Comma 2 9 2" xfId="25453" xr:uid="{38CE0845-88AB-4B80-834D-DEABBAE7A0D4}"/>
    <cellStyle name="Comma 2 9 2 10" xfId="25454" xr:uid="{A1A2C5AF-222D-482A-8B99-93C3CA4CD954}"/>
    <cellStyle name="Comma 2 9 2 11" xfId="25455" xr:uid="{35F45F4A-9764-49B0-BBD8-127C24F06691}"/>
    <cellStyle name="Comma 2 9 2 2" xfId="25456" xr:uid="{0F0C0185-2419-4E46-BE67-9687F5461BF9}"/>
    <cellStyle name="Comma 2 9 2 2 2" xfId="25457" xr:uid="{6DBA60A1-8505-4BC6-A42C-6A8CBE7E4D9A}"/>
    <cellStyle name="Comma 2 9 2 2 2 2" xfId="25458" xr:uid="{1607BA77-28B2-4D64-95AA-07AB35B3C204}"/>
    <cellStyle name="Comma 2 9 2 2 3" xfId="25459" xr:uid="{8B756C18-555F-4CC5-9668-21006B263BDE}"/>
    <cellStyle name="Comma 2 9 2 2 4" xfId="25460" xr:uid="{4220ACC9-92B1-4036-A40E-C7BE05048DE7}"/>
    <cellStyle name="Comma 2 9 2 2 5" xfId="25461" xr:uid="{2D297574-2E36-4130-8214-7DF727A3A6A4}"/>
    <cellStyle name="Comma 2 9 2 2 6" xfId="25462" xr:uid="{3F3656D9-68F9-45AE-90CB-1F1764A12BB0}"/>
    <cellStyle name="Comma 2 9 2 2 7" xfId="25463" xr:uid="{4B76A9D8-F487-48AA-A412-E451C37E7C76}"/>
    <cellStyle name="Comma 2 9 2 2 8" xfId="25464" xr:uid="{C1C153A0-CDFD-4947-B431-13D15B40BA86}"/>
    <cellStyle name="Comma 2 9 2 2 9" xfId="25465" xr:uid="{69D496C2-4BB0-4C2F-9F88-36CEC2F41A31}"/>
    <cellStyle name="Comma 2 9 2 3" xfId="25466" xr:uid="{68E6450B-0CB0-4997-B673-A6A0E2E26ED9}"/>
    <cellStyle name="Comma 2 9 2 3 2" xfId="25467" xr:uid="{938F0A20-F4DE-47C9-A48D-4E99AD055A4C}"/>
    <cellStyle name="Comma 2 9 2 4" xfId="25468" xr:uid="{81DB426E-898C-4333-9531-1D7FC4CDFFF1}"/>
    <cellStyle name="Comma 2 9 2 4 2" xfId="25469" xr:uid="{4F699892-1361-486E-9E0D-40D197D3582E}"/>
    <cellStyle name="Comma 2 9 2 5" xfId="25470" xr:uid="{19A07997-6B41-4CD8-9F7B-55989852E3E0}"/>
    <cellStyle name="Comma 2 9 2 6" xfId="25471" xr:uid="{F7EA7839-E35E-4CDD-AE66-1F0A44228ACA}"/>
    <cellStyle name="Comma 2 9 2 7" xfId="25472" xr:uid="{8852B8EF-5908-4B2D-866F-77B4FBF32FD3}"/>
    <cellStyle name="Comma 2 9 2 8" xfId="25473" xr:uid="{C9CBCD96-5F4B-4655-9DB6-90C7468D2768}"/>
    <cellStyle name="Comma 2 9 2 9" xfId="25474" xr:uid="{51509C39-7443-422E-81E2-5F84776FDD9B}"/>
    <cellStyle name="Comma 2 9 3" xfId="25475" xr:uid="{6AFEE913-83A6-4982-AFD8-4EB5E47C3C59}"/>
    <cellStyle name="Comma 2 9 3 2" xfId="25476" xr:uid="{65BD69D9-6DC8-49E9-A326-E7289DBF962A}"/>
    <cellStyle name="Comma 2 9 3 2 2" xfId="25477" xr:uid="{0B867656-B20C-4EBA-98EB-BF742A816BF9}"/>
    <cellStyle name="Comma 2 9 3 3" xfId="25478" xr:uid="{E0E994AA-E877-4004-BD5A-BB731B1320E7}"/>
    <cellStyle name="Comma 2 9 3 4" xfId="25479" xr:uid="{9568B3EF-F5B7-47A5-BA62-9AB27A1381C3}"/>
    <cellStyle name="Comma 2 9 3 5" xfId="25480" xr:uid="{D96FF30B-9334-4A62-81CC-8F2D80324692}"/>
    <cellStyle name="Comma 2 9 3 6" xfId="25481" xr:uid="{76BE42EC-D8ED-49AE-ACB3-D1AA602AA08E}"/>
    <cellStyle name="Comma 2 9 3 7" xfId="25482" xr:uid="{5FDCDACF-A405-45EA-BF06-EBF6D16B65D9}"/>
    <cellStyle name="Comma 2 9 3 8" xfId="25483" xr:uid="{F1564427-BEF7-44B8-86AF-5371BC11EA50}"/>
    <cellStyle name="Comma 2 9 3 9" xfId="25484" xr:uid="{37E7DFDE-B087-47B6-9A85-1647DEF91353}"/>
    <cellStyle name="Comma 2 9 4" xfId="25485" xr:uid="{D9960FCB-50DD-4122-9ADF-9794247EAED4}"/>
    <cellStyle name="Comma 2 9 4 2" xfId="25486" xr:uid="{B1168AB1-D1D6-4234-BAA1-4D19001E983B}"/>
    <cellStyle name="Comma 2 9 5" xfId="25487" xr:uid="{87991D69-3F3D-4624-BC25-1916FB31D484}"/>
    <cellStyle name="Comma 2 9 5 2" xfId="25488" xr:uid="{E4B3E32F-23EC-4A66-B038-AA80CBB2C623}"/>
    <cellStyle name="Comma 2 9 6" xfId="25489" xr:uid="{9160EF0A-4A37-40A3-8119-CC3DB06BA4CE}"/>
    <cellStyle name="Comma 2 9 7" xfId="25490" xr:uid="{E2C08E59-E4A8-4027-8183-F91C6113CAD5}"/>
    <cellStyle name="Comma 2 9 8" xfId="25491" xr:uid="{13F827E8-768C-4475-95FE-2A0605C51644}"/>
    <cellStyle name="Comma 2 9 9" xfId="25492" xr:uid="{6212B2FE-527F-4A13-9C04-416083B0055D}"/>
    <cellStyle name="Comma 20" xfId="25493" xr:uid="{37CEDC13-EFCA-4294-863C-4225925CD897}"/>
    <cellStyle name="Comma 20 2" xfId="25494" xr:uid="{9A27B8B2-9DCB-49BF-A34B-2366AA016BC8}"/>
    <cellStyle name="Comma 20 3" xfId="25495" xr:uid="{0E28257C-856E-4AEA-91D5-076F2768A13A}"/>
    <cellStyle name="Comma 21" xfId="25496" xr:uid="{794025E6-1AE8-4454-A455-DD4EE35AD82B}"/>
    <cellStyle name="Comma 21 2" xfId="25497" xr:uid="{D06888C5-07DF-4A06-B4DC-3AAD4C39C7E8}"/>
    <cellStyle name="Comma 21 3" xfId="25498" xr:uid="{48F9309A-28C4-44EB-B0A8-F2361994F4F1}"/>
    <cellStyle name="Comma 22" xfId="25499" xr:uid="{E32C85E1-1E03-40CC-887D-B45205EFE70F}"/>
    <cellStyle name="Comma 22 2" xfId="25500" xr:uid="{1671377B-B72B-4F2D-8AFA-DD873B414169}"/>
    <cellStyle name="Comma 23" xfId="25501" xr:uid="{8BC61A16-109F-406D-AC6E-5CE71A30E212}"/>
    <cellStyle name="Comma 24" xfId="25502" xr:uid="{8BD92284-CA7C-4747-AA86-110AE586CD2D}"/>
    <cellStyle name="Comma 25" xfId="25503" xr:uid="{9DA5E1DB-94A9-4067-8D05-0F73E29770A1}"/>
    <cellStyle name="Comma 26" xfId="25504" xr:uid="{22C781CC-77AF-4D72-9251-259222AC1FD7}"/>
    <cellStyle name="Comma 27" xfId="25505" xr:uid="{9B38D4DB-7F8D-4AE3-90A5-3969BD023B6E}"/>
    <cellStyle name="Comma 28" xfId="1341" xr:uid="{821F5D3B-87B4-4598-9F7C-AB1EF8969B98}"/>
    <cellStyle name="Comma 29" xfId="43180" xr:uid="{38A681CC-AC54-4CDB-89C5-9705FA27151D}"/>
    <cellStyle name="Comma 3" xfId="101" xr:uid="{00000000-0005-0000-0000-00003E000000}"/>
    <cellStyle name="Comma 3 10" xfId="25506" xr:uid="{029C5E1F-726E-45AB-B549-24D88A88FDF6}"/>
    <cellStyle name="Comma 3 11" xfId="25507" xr:uid="{EF314A59-0A63-4608-8058-DA31BCD023B6}"/>
    <cellStyle name="Comma 3 12" xfId="25508" xr:uid="{D70A58ED-D33F-45C0-A528-8B6AF23B7047}"/>
    <cellStyle name="Comma 3 13" xfId="25509" xr:uid="{289A4B7F-2A81-4841-ADD6-B79B1881CBEB}"/>
    <cellStyle name="Comma 3 14" xfId="25510" xr:uid="{4FA65CD6-B0C6-4CFF-80CD-A175B12F5D79}"/>
    <cellStyle name="Comma 3 15" xfId="43170" xr:uid="{D171E37C-E44F-498F-999C-F298685B3E7B}"/>
    <cellStyle name="Comma 3 16" xfId="1350" xr:uid="{4C4B5676-CB91-45F8-BA7A-3626D9595C41}"/>
    <cellStyle name="Comma 3 2" xfId="1325" xr:uid="{00000000-0005-0000-0000-00003F000000}"/>
    <cellStyle name="Comma 3 2 2" xfId="25511" xr:uid="{B98F4325-B4BC-4622-A214-F45872FAAC82}"/>
    <cellStyle name="Comma 3 3" xfId="25512" xr:uid="{3D5A08C4-6B3C-420E-905E-C38206FB61C1}"/>
    <cellStyle name="Comma 3 3 10" xfId="25513" xr:uid="{79B63228-794E-4B43-9B16-E49CD5731400}"/>
    <cellStyle name="Comma 3 3 11" xfId="25514" xr:uid="{E64C1268-CA83-4463-9EB5-74A434237C34}"/>
    <cellStyle name="Comma 3 3 2" xfId="25515" xr:uid="{C3EBF30F-A602-4A39-8297-2B753D64DA31}"/>
    <cellStyle name="Comma 3 3 2 2" xfId="25516" xr:uid="{94F6C73C-C6FD-4806-A62C-5AD285B41AEA}"/>
    <cellStyle name="Comma 3 3 2 3" xfId="25517" xr:uid="{DE4FA4B7-9275-4346-9273-66B3C37F811C}"/>
    <cellStyle name="Comma 3 3 3" xfId="25518" xr:uid="{29D7A667-BB1F-477F-8C32-534DB5548126}"/>
    <cellStyle name="Comma 3 3 3 2" xfId="25519" xr:uid="{FB6D86FA-5035-4CF4-81D0-4B3B895C011D}"/>
    <cellStyle name="Comma 3 3 3 2 2" xfId="25520" xr:uid="{DE805CAC-9FAE-4F34-892D-4BE97F228290}"/>
    <cellStyle name="Comma 3 3 3 3" xfId="25521" xr:uid="{E9257B4E-DF58-4D04-9ECC-D1EAC45545D5}"/>
    <cellStyle name="Comma 3 3 3 4" xfId="25522" xr:uid="{37624F73-F92B-4FB4-9326-C6479125D6DA}"/>
    <cellStyle name="Comma 3 3 3 5" xfId="25523" xr:uid="{0934164D-405B-44F9-9405-EC744CC9E834}"/>
    <cellStyle name="Comma 3 3 3 6" xfId="25524" xr:uid="{BC500AB9-8CFC-4690-B7EE-F2D55D333F87}"/>
    <cellStyle name="Comma 3 3 3 7" xfId="25525" xr:uid="{30ABA48D-AB7F-46D1-AD85-75955AD31344}"/>
    <cellStyle name="Comma 3 3 3 8" xfId="25526" xr:uid="{D2E30543-04F5-49ED-96B8-E9813C30991B}"/>
    <cellStyle name="Comma 3 3 3 9" xfId="25527" xr:uid="{EACAA9B2-A152-45F6-AB86-ED414A26B697}"/>
    <cellStyle name="Comma 3 3 4" xfId="25528" xr:uid="{5C26868E-484A-4EAF-A580-A22C0DD4737B}"/>
    <cellStyle name="Comma 3 3 4 2" xfId="25529" xr:uid="{1BE94AAD-527B-405E-8F00-7887DA1EAB24}"/>
    <cellStyle name="Comma 3 3 4 3" xfId="25530" xr:uid="{13F63B27-8737-41CA-9E0B-212B045A14BD}"/>
    <cellStyle name="Comma 3 3 5" xfId="25531" xr:uid="{B3395203-CF2C-43E0-B669-A47138A097D3}"/>
    <cellStyle name="Comma 3 3 5 2" xfId="25532" xr:uid="{B2540434-3451-4915-87CB-047C58129F90}"/>
    <cellStyle name="Comma 3 3 6" xfId="25533" xr:uid="{EE9C66C0-33EB-4ACD-BEE0-156F209B606C}"/>
    <cellStyle name="Comma 3 3 7" xfId="25534" xr:uid="{4C2CBFCF-6DAB-43A2-978E-C54E7722CD40}"/>
    <cellStyle name="Comma 3 3 8" xfId="25535" xr:uid="{DB106EB9-FAFC-446C-B805-464979CAB919}"/>
    <cellStyle name="Comma 3 3 9" xfId="25536" xr:uid="{7ED254BB-D690-42CB-B6FF-814D1E142884}"/>
    <cellStyle name="Comma 3 4" xfId="25537" xr:uid="{BAFBBC04-F7C7-409A-8E2F-2D166C592D72}"/>
    <cellStyle name="Comma 3 4 10" xfId="25538" xr:uid="{14CB7DB8-1624-494F-AB8E-98AE5A1C3191}"/>
    <cellStyle name="Comma 3 4 11" xfId="25539" xr:uid="{8CEADE67-0974-42A4-BB37-01033AF082FA}"/>
    <cellStyle name="Comma 3 4 2" xfId="25540" xr:uid="{0B4A8C9A-3CD9-4645-9E90-EAEA42DA5A65}"/>
    <cellStyle name="Comma 3 4 2 2" xfId="25541" xr:uid="{7E4CD9A9-C4E3-46DE-AE95-9E7EDD8CDB1E}"/>
    <cellStyle name="Comma 3 4 2 2 2" xfId="25542" xr:uid="{BD729506-D1CB-4843-B5EA-3194D2249248}"/>
    <cellStyle name="Comma 3 4 2 2 2 2" xfId="25543" xr:uid="{42386E68-511B-45A0-93E4-64A71467396E}"/>
    <cellStyle name="Comma 3 4 2 2 2 2 2" xfId="25544" xr:uid="{DBDFB240-CC99-4AE2-ADDC-60FFF39DF4C6}"/>
    <cellStyle name="Comma 3 4 2 2 2 2 3" xfId="25545" xr:uid="{63E37D2D-14C3-4002-8EA9-CBFA5F4764A2}"/>
    <cellStyle name="Comma 3 4 2 2 2 3" xfId="25546" xr:uid="{BED585E8-BDA9-49DD-BD22-76578AF76CF3}"/>
    <cellStyle name="Comma 3 4 2 2 2 4" xfId="25547" xr:uid="{25D98748-3C6A-437D-A563-46949DE3CC64}"/>
    <cellStyle name="Comma 3 4 2 2 2 5" xfId="25548" xr:uid="{4B634C53-A8E6-4E70-89F5-8A244E7CBAEB}"/>
    <cellStyle name="Comma 3 4 2 2 2 6" xfId="25549" xr:uid="{61E2E208-4C7E-4C40-B186-63B2ED6EEC0C}"/>
    <cellStyle name="Comma 3 4 2 2 2 7" xfId="25550" xr:uid="{E54435C1-2E6F-41EA-8B24-61E91E04F50F}"/>
    <cellStyle name="Comma 3 4 2 2 3" xfId="25551" xr:uid="{DB3CC233-599E-4239-8F9E-C86DC5C73334}"/>
    <cellStyle name="Comma 3 4 2 2 3 2" xfId="25552" xr:uid="{A7C653BB-A934-4E10-860B-2DB75419BE98}"/>
    <cellStyle name="Comma 3 4 2 2 3 3" xfId="25553" xr:uid="{BFC259DD-DBBE-44A0-B658-BD606A9DB0D8}"/>
    <cellStyle name="Comma 3 4 2 2 4" xfId="25554" xr:uid="{85E55BF0-F42F-468E-81C5-9BC22666849F}"/>
    <cellStyle name="Comma 3 4 2 2 5" xfId="25555" xr:uid="{89E92B34-EF7D-4125-806C-373473A08EAF}"/>
    <cellStyle name="Comma 3 4 2 2 6" xfId="25556" xr:uid="{9D86E8A1-BF71-46F3-BCB2-3D0F0CB5E6FA}"/>
    <cellStyle name="Comma 3 4 2 2 7" xfId="25557" xr:uid="{4AC5DAF3-DAE5-4BB4-8D5F-F519ED6B2553}"/>
    <cellStyle name="Comma 3 4 2 2 8" xfId="25558" xr:uid="{55B320DA-A571-47BB-80F1-37412F4FA347}"/>
    <cellStyle name="Comma 3 4 2 3" xfId="25559" xr:uid="{CA03DAE1-37A4-41C2-BAC1-E4B39902AAD7}"/>
    <cellStyle name="Comma 3 4 2 3 2" xfId="25560" xr:uid="{9E17610D-4571-4FF8-8D74-0BE05D502414}"/>
    <cellStyle name="Comma 3 4 2 3 2 2" xfId="25561" xr:uid="{1BCFB2C0-636C-49DC-BA7A-95FC3841F174}"/>
    <cellStyle name="Comma 3 4 2 3 2 3" xfId="25562" xr:uid="{6920877C-351C-4E28-AA8E-4BC78FEF89E5}"/>
    <cellStyle name="Comma 3 4 2 3 3" xfId="25563" xr:uid="{8B37E9AA-A391-4CD2-BB4E-5FCF335A61FC}"/>
    <cellStyle name="Comma 3 4 2 3 4" xfId="25564" xr:uid="{F764569F-2001-4DEF-B425-AEAA20202D13}"/>
    <cellStyle name="Comma 3 4 2 3 5" xfId="25565" xr:uid="{20C504A9-C25D-45ED-AB0A-0A5810ADAD31}"/>
    <cellStyle name="Comma 3 4 2 3 6" xfId="25566" xr:uid="{6853C709-8469-4675-B9D9-98A53B541C51}"/>
    <cellStyle name="Comma 3 4 2 3 7" xfId="25567" xr:uid="{F5E78FD2-1812-4C13-AC2C-EDF2B27DD819}"/>
    <cellStyle name="Comma 3 4 2 4" xfId="25568" xr:uid="{53755F57-D2BB-4AFC-BCB1-CBB1A5FE3EC6}"/>
    <cellStyle name="Comma 3 4 2 4 2" xfId="25569" xr:uid="{AC006B94-8A1A-4548-B5E4-5A4C8C754D51}"/>
    <cellStyle name="Comma 3 4 2 4 3" xfId="25570" xr:uid="{6DF3A48A-99CE-4254-9B03-CA4D68B2DB4B}"/>
    <cellStyle name="Comma 3 4 2 5" xfId="25571" xr:uid="{65E7E26B-5A43-475C-BA7C-187D5E933DCF}"/>
    <cellStyle name="Comma 3 4 2 5 2" xfId="25572" xr:uid="{8F7294AA-44DC-4D2E-A3AE-55CC761F092C}"/>
    <cellStyle name="Comma 3 4 2 6" xfId="25573" xr:uid="{EF305D52-89FF-4444-AA9A-9CFD38F5A3FB}"/>
    <cellStyle name="Comma 3 4 2 7" xfId="25574" xr:uid="{0A3CFF05-1AEF-403B-BB36-92A9F99ED5A2}"/>
    <cellStyle name="Comma 3 4 2 8" xfId="25575" xr:uid="{2E5512AB-079D-441F-9E22-799457B5DD0B}"/>
    <cellStyle name="Comma 3 4 2 9" xfId="25576" xr:uid="{4783D748-5DD9-43C0-8BA8-6DFEBA12FD2F}"/>
    <cellStyle name="Comma 3 4 3" xfId="25577" xr:uid="{2E98D4EF-88FD-40E9-A62F-CF7895BA42EE}"/>
    <cellStyle name="Comma 3 4 3 2" xfId="25578" xr:uid="{90F6F0FE-E7E4-487F-8DF8-A5022B61CEE6}"/>
    <cellStyle name="Comma 3 4 3 2 2" xfId="25579" xr:uid="{63672E22-B73F-4E5E-B57B-A200B02F57FB}"/>
    <cellStyle name="Comma 3 4 3 2 2 2" xfId="25580" xr:uid="{76E84A6E-61E4-4249-B76E-F099FF637C21}"/>
    <cellStyle name="Comma 3 4 3 2 2 3" xfId="25581" xr:uid="{94BB6C40-5568-4FBF-93F5-D28A5FD8DD98}"/>
    <cellStyle name="Comma 3 4 3 2 3" xfId="25582" xr:uid="{354DBF57-B8E2-47E5-AA8B-FFF159E3C830}"/>
    <cellStyle name="Comma 3 4 3 2 4" xfId="25583" xr:uid="{7B38CA7E-A51D-48C9-9B54-78C42600E3DB}"/>
    <cellStyle name="Comma 3 4 3 2 5" xfId="25584" xr:uid="{2AE23642-9671-4BFC-B758-3865F8BAA19F}"/>
    <cellStyle name="Comma 3 4 3 2 6" xfId="25585" xr:uid="{A286CE61-71CB-4EDE-8A86-C41B1069560C}"/>
    <cellStyle name="Comma 3 4 3 2 7" xfId="25586" xr:uid="{0966EBD7-C3B9-436A-A630-007CAAADE476}"/>
    <cellStyle name="Comma 3 4 3 3" xfId="25587" xr:uid="{931E96A2-CC5A-46C9-8401-94124109E346}"/>
    <cellStyle name="Comma 3 4 3 3 2" xfId="25588" xr:uid="{D5DB4CAE-C7AA-4CF7-AEA7-F10AF0846616}"/>
    <cellStyle name="Comma 3 4 3 3 3" xfId="25589" xr:uid="{1233AC0B-3B99-4595-B6E6-391BB9019FCD}"/>
    <cellStyle name="Comma 3 4 3 4" xfId="25590" xr:uid="{5E93C48C-15D7-4A7C-8FB8-767A3A2C0666}"/>
    <cellStyle name="Comma 3 4 3 5" xfId="25591" xr:uid="{7DFBFBAA-64D3-44F5-A431-8B479BD85B9F}"/>
    <cellStyle name="Comma 3 4 3 6" xfId="25592" xr:uid="{9B369F84-63A6-427C-BA3E-B41784F00E28}"/>
    <cellStyle name="Comma 3 4 3 7" xfId="25593" xr:uid="{FC05F6AA-0EDC-4D2D-AA17-B40515001182}"/>
    <cellStyle name="Comma 3 4 3 8" xfId="25594" xr:uid="{4964F083-0162-471E-825B-C0853F8DBAEC}"/>
    <cellStyle name="Comma 3 4 4" xfId="25595" xr:uid="{B4160F14-9CFE-42D0-A6BF-87093D8AB2BB}"/>
    <cellStyle name="Comma 3 4 4 2" xfId="25596" xr:uid="{4135E7E3-8B64-4E81-AF18-5902B435FB6F}"/>
    <cellStyle name="Comma 3 4 4 2 2" xfId="25597" xr:uid="{5517BA6C-AA21-4306-91A8-7156F6B7313E}"/>
    <cellStyle name="Comma 3 4 4 2 3" xfId="25598" xr:uid="{39259137-9573-4122-95FF-084675EDC288}"/>
    <cellStyle name="Comma 3 4 4 3" xfId="25599" xr:uid="{16AA0169-692F-4A7F-9C28-0BBB249FA5F1}"/>
    <cellStyle name="Comma 3 4 4 4" xfId="25600" xr:uid="{21148F07-DD4E-4DA6-9393-09B49406266C}"/>
    <cellStyle name="Comma 3 4 4 5" xfId="25601" xr:uid="{036DEA3B-D8C3-4793-8D1B-E3BFF69F14B6}"/>
    <cellStyle name="Comma 3 4 4 6" xfId="25602" xr:uid="{09CBECBC-DC3D-4F89-8F93-4BAE9FC8631A}"/>
    <cellStyle name="Comma 3 4 4 7" xfId="25603" xr:uid="{0DE15EC9-AC18-4749-879B-B59685A5EE2A}"/>
    <cellStyle name="Comma 3 4 5" xfId="25604" xr:uid="{FF3BE205-DFB5-4675-9244-FEB9BC3329B7}"/>
    <cellStyle name="Comma 3 4 5 2" xfId="25605" xr:uid="{7FA42447-DA80-4C6A-A17F-E336DB184C7E}"/>
    <cellStyle name="Comma 3 4 5 3" xfId="25606" xr:uid="{6D8DD556-28DA-4279-8714-ADBFC42D1F60}"/>
    <cellStyle name="Comma 3 4 6" xfId="25607" xr:uid="{8302214A-0EF7-4D63-99DD-A06F6DA78B77}"/>
    <cellStyle name="Comma 3 4 6 2" xfId="25608" xr:uid="{968F7CF6-D281-4C14-B91F-69FF38634C46}"/>
    <cellStyle name="Comma 3 4 7" xfId="25609" xr:uid="{90982672-109E-46C8-B329-BCAAC564A9D1}"/>
    <cellStyle name="Comma 3 4 8" xfId="25610" xr:uid="{9B92F74D-4CEE-49BE-9904-563B693253B2}"/>
    <cellStyle name="Comma 3 4 9" xfId="25611" xr:uid="{180E5920-DF6B-4924-B453-DAE2C7F2B388}"/>
    <cellStyle name="Comma 3 5" xfId="25612" xr:uid="{9927C624-0C30-483A-B687-6D4022AB6686}"/>
    <cellStyle name="Comma 3 5 10" xfId="25613" xr:uid="{56C7F559-91B1-4CB9-88F0-7AB0146C8B5E}"/>
    <cellStyle name="Comma 3 5 11" xfId="25614" xr:uid="{BE842172-5773-407D-8636-27F65968F8D8}"/>
    <cellStyle name="Comma 3 5 2" xfId="25615" xr:uid="{E134D766-E163-43FE-A5EF-31AD2ADB513B}"/>
    <cellStyle name="Comma 3 5 2 2" xfId="25616" xr:uid="{89AA5C8B-E05E-4813-A666-7C3CF691E486}"/>
    <cellStyle name="Comma 3 5 2 2 2" xfId="25617" xr:uid="{05FBFA40-4B59-4D32-92B9-E207939E9100}"/>
    <cellStyle name="Comma 3 5 2 2 2 2" xfId="25618" xr:uid="{E080F96C-912F-426A-A6C7-7788D404040E}"/>
    <cellStyle name="Comma 3 5 2 2 2 3" xfId="25619" xr:uid="{795946D3-4C73-4929-BDDC-4761D1463280}"/>
    <cellStyle name="Comma 3 5 2 2 3" xfId="25620" xr:uid="{7AA46D01-F540-4D39-8551-033A8F473B6C}"/>
    <cellStyle name="Comma 3 5 2 2 4" xfId="25621" xr:uid="{1AA65A5E-E437-4A57-BC65-618AEE927768}"/>
    <cellStyle name="Comma 3 5 2 2 5" xfId="25622" xr:uid="{56BB86AC-4456-4C6D-94BA-996AB7A5DE20}"/>
    <cellStyle name="Comma 3 5 2 2 6" xfId="25623" xr:uid="{75D7D91E-9999-4E43-AB7F-62AD0B124425}"/>
    <cellStyle name="Comma 3 5 2 2 7" xfId="25624" xr:uid="{DDEBA7AD-8AB7-40A0-B8AC-FE22ADE168BD}"/>
    <cellStyle name="Comma 3 5 2 3" xfId="25625" xr:uid="{87F24CDB-46AE-41A9-92BF-E5F1BBECD5DB}"/>
    <cellStyle name="Comma 3 5 2 3 2" xfId="25626" xr:uid="{53B622D5-4DF6-4147-A3B4-6BA2BB11654F}"/>
    <cellStyle name="Comma 3 5 2 3 3" xfId="25627" xr:uid="{2826E034-68C4-4498-9316-641FEC55C398}"/>
    <cellStyle name="Comma 3 5 2 4" xfId="25628" xr:uid="{5E868B8D-E884-49F8-ABB9-3B2DF46F2740}"/>
    <cellStyle name="Comma 3 5 2 5" xfId="25629" xr:uid="{44DFF5E0-999C-4167-BD1C-7F19400B7E32}"/>
    <cellStyle name="Comma 3 5 2 6" xfId="25630" xr:uid="{8E66F743-F088-411D-B3D8-9427045E7F24}"/>
    <cellStyle name="Comma 3 5 2 7" xfId="25631" xr:uid="{FC150C5D-B0D7-4F35-84ED-A548BBFCE7CE}"/>
    <cellStyle name="Comma 3 5 2 8" xfId="25632" xr:uid="{4391866F-4FAE-409E-9CB1-A78C8CDD941C}"/>
    <cellStyle name="Comma 3 5 3" xfId="25633" xr:uid="{A64119ED-3016-45E0-A95F-49DAB1C1B6B5}"/>
    <cellStyle name="Comma 3 5 3 2" xfId="25634" xr:uid="{294C42D5-1DF8-4EDC-B227-1063316064FD}"/>
    <cellStyle name="Comma 3 5 3 2 2" xfId="25635" xr:uid="{F88BC29C-C4FD-46CC-B961-7F2F980B0455}"/>
    <cellStyle name="Comma 3 5 3 2 2 2" xfId="25636" xr:uid="{3DCE6D14-AC55-4AF7-9AA5-2206F320DD17}"/>
    <cellStyle name="Comma 3 5 3 2 3" xfId="25637" xr:uid="{913B6976-ACC8-4CEC-B610-6173B1DF26F5}"/>
    <cellStyle name="Comma 3 5 3 3" xfId="25638" xr:uid="{A6C2367B-6029-4AF2-8B89-30013A7FEB94}"/>
    <cellStyle name="Comma 3 5 3 3 2" xfId="25639" xr:uid="{FD9964EC-F891-4FB0-B2F1-DBFF32756CED}"/>
    <cellStyle name="Comma 3 5 3 4" xfId="25640" xr:uid="{D28AE2A3-AFD0-449A-A4A6-87E5B0F7EEFB}"/>
    <cellStyle name="Comma 3 5 3 5" xfId="25641" xr:uid="{E97E2E2D-4FE7-48AC-8B07-E32A1E587AE0}"/>
    <cellStyle name="Comma 3 5 3 6" xfId="25642" xr:uid="{31B120C2-B956-4B89-8B42-A510DEF81438}"/>
    <cellStyle name="Comma 3 5 3 7" xfId="25643" xr:uid="{3A62D354-7689-4CC4-B1D5-E6F18994985E}"/>
    <cellStyle name="Comma 3 5 4" xfId="25644" xr:uid="{8B6258FB-3C3A-464C-BFE1-4C212E2B93BC}"/>
    <cellStyle name="Comma 3 5 4 2" xfId="25645" xr:uid="{625A539F-0EDD-434F-A88C-21FF5B5BFA7E}"/>
    <cellStyle name="Comma 3 5 4 2 2" xfId="25646" xr:uid="{D389C205-4563-43EC-92A4-2A9BA34DF61A}"/>
    <cellStyle name="Comma 3 5 4 3" xfId="25647" xr:uid="{75686331-D253-44EB-AD7D-8234E02A28C4}"/>
    <cellStyle name="Comma 3 5 5" xfId="25648" xr:uid="{FA25AC44-7DE5-4F55-B43F-4124D012C3C4}"/>
    <cellStyle name="Comma 3 5 5 2" xfId="25649" xr:uid="{096C9FBD-AE78-4B92-936A-08535578D632}"/>
    <cellStyle name="Comma 3 5 6" xfId="25650" xr:uid="{F8EB0245-2871-4244-AFBC-09B54FE9F63F}"/>
    <cellStyle name="Comma 3 5 7" xfId="25651" xr:uid="{928A1ABE-EAFD-436D-9671-B7C1F3015464}"/>
    <cellStyle name="Comma 3 5 8" xfId="25652" xr:uid="{4F9B8102-20A8-4F87-AA33-A1FA23B4D426}"/>
    <cellStyle name="Comma 3 5 9" xfId="25653" xr:uid="{50473D01-45E3-41AF-BB9D-DDDD54DB6713}"/>
    <cellStyle name="Comma 3 6" xfId="25654" xr:uid="{048C82A0-1588-4154-B37F-8D4B3BFE9B42}"/>
    <cellStyle name="Comma 3 6 2" xfId="25655" xr:uid="{90AA2E1D-26B3-4BA8-8A2D-5C06E422FFEA}"/>
    <cellStyle name="Comma 3 6 2 2" xfId="25656" xr:uid="{BF947D8B-1DF7-4323-B68B-B410E47798BD}"/>
    <cellStyle name="Comma 3 6 2 2 2" xfId="25657" xr:uid="{CF090FED-E1E0-422D-AFA4-EE3DAF0E4D93}"/>
    <cellStyle name="Comma 3 6 2 2 3" xfId="25658" xr:uid="{81614589-279C-4458-AD45-19A6D76A9814}"/>
    <cellStyle name="Comma 3 6 2 3" xfId="25659" xr:uid="{42EF215D-E0B1-4608-9325-9C0991740206}"/>
    <cellStyle name="Comma 3 6 2 4" xfId="25660" xr:uid="{8D740C82-9A9F-412F-BA2D-D86E8C5BC275}"/>
    <cellStyle name="Comma 3 6 2 5" xfId="25661" xr:uid="{FB202DCD-7AD9-4ADB-A293-43A4785BC136}"/>
    <cellStyle name="Comma 3 6 2 6" xfId="25662" xr:uid="{15CA9F8B-5509-40CE-A2BE-AFD95AC38807}"/>
    <cellStyle name="Comma 3 6 2 7" xfId="25663" xr:uid="{C4988561-96E9-4A7B-BE38-BDEA069459D9}"/>
    <cellStyle name="Comma 3 6 3" xfId="25664" xr:uid="{E258F57A-6740-4970-BC55-F3B814B73304}"/>
    <cellStyle name="Comma 3 6 3 2" xfId="25665" xr:uid="{1F2A3F06-78EE-4B50-8DD6-37BF3B4890DF}"/>
    <cellStyle name="Comma 3 6 3 3" xfId="25666" xr:uid="{6C0C9662-0DBA-4C50-9C06-28B50328A9CB}"/>
    <cellStyle name="Comma 3 6 4" xfId="25667" xr:uid="{816C71FD-3F4B-41D3-9AAA-E73304496572}"/>
    <cellStyle name="Comma 3 6 5" xfId="25668" xr:uid="{3C00C843-4657-4399-9206-F8DAEA29F32E}"/>
    <cellStyle name="Comma 3 6 6" xfId="25669" xr:uid="{3E8C3E24-E406-457E-B967-9586C6903686}"/>
    <cellStyle name="Comma 3 6 7" xfId="25670" xr:uid="{9A56AB10-0AC7-4CEF-9C7A-BE757B59963C}"/>
    <cellStyle name="Comma 3 6 8" xfId="25671" xr:uid="{E1025C36-663B-42A9-95F4-CD45BC91B544}"/>
    <cellStyle name="Comma 3 6 9" xfId="25672" xr:uid="{E52DBE01-0A5F-48C3-8F17-FB1FE3D3ED88}"/>
    <cellStyle name="Comma 3 7" xfId="25673" xr:uid="{90BDBD7C-4101-4756-A936-1CEA045E7332}"/>
    <cellStyle name="Comma 3 7 2" xfId="25674" xr:uid="{AF663CA5-7A97-4C1C-ADA6-53F46110724A}"/>
    <cellStyle name="Comma 3 7 2 2" xfId="25675" xr:uid="{13ED06BE-91DF-42AA-B67A-2BA0096DB908}"/>
    <cellStyle name="Comma 3 7 2 2 2" xfId="25676" xr:uid="{01F6D21D-4C20-4DFA-809E-8CFE89DA9A58}"/>
    <cellStyle name="Comma 3 7 2 3" xfId="25677" xr:uid="{0B7E41DB-E959-4431-8456-2F074B2CE0B5}"/>
    <cellStyle name="Comma 3 7 3" xfId="25678" xr:uid="{B9AA48B5-F530-483E-819D-539DD3BCE4A5}"/>
    <cellStyle name="Comma 3 7 3 2" xfId="25679" xr:uid="{7E06C40D-D73E-433A-A636-CE20D35AC8A2}"/>
    <cellStyle name="Comma 3 7 4" xfId="25680" xr:uid="{B767BE1E-8900-4488-A806-74B70EC1B3A3}"/>
    <cellStyle name="Comma 3 7 5" xfId="25681" xr:uid="{F5B4C030-2A41-42A6-8413-A7B019A7E6FB}"/>
    <cellStyle name="Comma 3 7 6" xfId="25682" xr:uid="{DDC02C1B-49A0-459D-A2C8-CBFF01A64B6D}"/>
    <cellStyle name="Comma 3 7 7" xfId="25683" xr:uid="{6443526C-9B73-4BEA-8FC8-443437B93BF4}"/>
    <cellStyle name="Comma 3 7 8" xfId="25684" xr:uid="{8F585395-DFBE-47BD-AB24-DE25949B96AB}"/>
    <cellStyle name="Comma 3 8" xfId="25685" xr:uid="{3BDE2717-E57F-4A9F-BE7C-A1A6A8D9EC36}"/>
    <cellStyle name="Comma 3 8 2" xfId="25686" xr:uid="{58FA24BE-1A72-4583-B5A9-95E5B466CC6B}"/>
    <cellStyle name="Comma 3 8 2 2" xfId="25687" xr:uid="{AD01483A-4B40-41A2-AC62-06A7DE5C2F47}"/>
    <cellStyle name="Comma 3 8 3" xfId="25688" xr:uid="{6DF41969-093E-4215-8363-34514A729CF3}"/>
    <cellStyle name="Comma 3 8 4" xfId="25689" xr:uid="{4A2C3955-F640-4A19-9E57-AD0BEC8B586D}"/>
    <cellStyle name="Comma 3 9" xfId="25690" xr:uid="{4D989A92-1E18-4154-B823-0C1B0965A2E7}"/>
    <cellStyle name="Comma 3 9 2" xfId="25691" xr:uid="{76CFFCC6-32D2-4AC7-9942-FC006F35559A}"/>
    <cellStyle name="Comma 3 9 3" xfId="25692" xr:uid="{C1D616B7-0D43-48CC-88A7-3C3F1D036141}"/>
    <cellStyle name="Comma 30" xfId="43182" xr:uid="{4EA6CC26-BB42-40F5-B7C2-686153AB1929}"/>
    <cellStyle name="Comma 31" xfId="43190" xr:uid="{64149B53-DB44-4257-A561-61F86EC299E6}"/>
    <cellStyle name="Comma 32" xfId="43194" xr:uid="{DCAE416F-E968-430A-A12B-091E08F544BA}"/>
    <cellStyle name="Comma 4" xfId="102" xr:uid="{00000000-0005-0000-0000-000040000000}"/>
    <cellStyle name="Comma 4 2" xfId="25693" xr:uid="{3CA87169-14CF-43A9-9CCE-2BCFEDA9E0CE}"/>
    <cellStyle name="Comma 4 2 2" xfId="25694" xr:uid="{FA42A319-7E05-4C6E-9C34-199CEDAC0662}"/>
    <cellStyle name="Comma 4 2 2 2" xfId="25695" xr:uid="{BEC46722-317C-45CE-9FCE-E77DECBA4CD7}"/>
    <cellStyle name="Comma 4 2 2 3" xfId="25696" xr:uid="{8D327AE0-768B-4456-8A50-A934F1E3B259}"/>
    <cellStyle name="Comma 4 2 3" xfId="25697" xr:uid="{BB835DC1-4D06-4541-8620-036467C41884}"/>
    <cellStyle name="Comma 4 2 4" xfId="25698" xr:uid="{3D332516-DFC7-4B7D-87FF-AEA80A5B3615}"/>
    <cellStyle name="Comma 5" xfId="99" xr:uid="{00000000-0005-0000-0000-000041000000}"/>
    <cellStyle name="Comma 5 2" xfId="25699" xr:uid="{1BF7F004-E864-4FDB-B0B8-760EE19ED6DB}"/>
    <cellStyle name="Comma 5 2 10" xfId="25700" xr:uid="{A974FEF5-01DB-405E-88F5-50EDC50A94CC}"/>
    <cellStyle name="Comma 5 2 11" xfId="25701" xr:uid="{F59083BA-537D-4A09-A215-97907DA48CC7}"/>
    <cellStyle name="Comma 5 2 2" xfId="25702" xr:uid="{B3F162B1-FCD3-4D1D-92D8-91B062DA9B59}"/>
    <cellStyle name="Comma 5 2 2 10" xfId="25703" xr:uid="{4D5869C0-59FE-4D71-8A0D-DD1EC7A3ACC7}"/>
    <cellStyle name="Comma 5 2 2 2" xfId="25704" xr:uid="{1ADFF87B-DB9F-4E78-9109-D0EC7EE3E950}"/>
    <cellStyle name="Comma 5 2 2 2 2" xfId="25705" xr:uid="{4AEF99BD-F495-401C-A89D-D2DB87163536}"/>
    <cellStyle name="Comma 5 2 2 2 2 2" xfId="25706" xr:uid="{B9BE69E8-09B5-4A78-A643-DECEB2F9C80E}"/>
    <cellStyle name="Comma 5 2 2 2 3" xfId="25707" xr:uid="{A5EBB729-D388-4B0F-BA3E-D539047593F3}"/>
    <cellStyle name="Comma 5 2 2 2 4" xfId="25708" xr:uid="{CC02E1F8-B0AA-482B-9AD6-FA2AAFE3C3ED}"/>
    <cellStyle name="Comma 5 2 2 2 5" xfId="25709" xr:uid="{EFBE40A6-9545-4DED-B61B-0B5AFBA0F242}"/>
    <cellStyle name="Comma 5 2 2 2 6" xfId="25710" xr:uid="{442D7F01-5C89-4D24-A0E6-9AEA1C32CF58}"/>
    <cellStyle name="Comma 5 2 2 2 7" xfId="25711" xr:uid="{D5FF46EA-BFC4-48CC-82C7-3301D862845B}"/>
    <cellStyle name="Comma 5 2 2 2 8" xfId="25712" xr:uid="{46CAA4A6-E899-4EB2-8933-D3FF610E4D0C}"/>
    <cellStyle name="Comma 5 2 2 2 9" xfId="25713" xr:uid="{F7DA6E91-2F99-47AA-AC82-40D32D74410B}"/>
    <cellStyle name="Comma 5 2 2 3" xfId="25714" xr:uid="{58538851-575E-474B-816A-38B842FD2949}"/>
    <cellStyle name="Comma 5 2 2 3 2" xfId="25715" xr:uid="{3CCD5384-95A5-4D1C-B5CD-E05A520B2BD1}"/>
    <cellStyle name="Comma 5 2 2 3 2 2" xfId="25716" xr:uid="{F0D33A1F-D4DD-4880-9D0A-A491443D1880}"/>
    <cellStyle name="Comma 5 2 2 3 3" xfId="25717" xr:uid="{515E2E66-5F49-4526-847A-AD2BB7E9DB1C}"/>
    <cellStyle name="Comma 5 2 2 4" xfId="25718" xr:uid="{D9D04389-9DDE-44EA-B529-79E0CB99CE67}"/>
    <cellStyle name="Comma 5 2 2 4 2" xfId="25719" xr:uid="{EE052E43-14BD-4111-B3D5-F65E757C9C95}"/>
    <cellStyle name="Comma 5 2 2 4 2 2" xfId="25720" xr:uid="{72A24B42-9A74-4AF5-82F3-603DC6D47754}"/>
    <cellStyle name="Comma 5 2 2 4 3" xfId="25721" xr:uid="{BC25E808-832B-44D5-A6CC-7100F67FBF9A}"/>
    <cellStyle name="Comma 5 2 2 5" xfId="25722" xr:uid="{DF7D9695-A32D-4124-95E7-348B91A8A788}"/>
    <cellStyle name="Comma 5 2 2 5 2" xfId="25723" xr:uid="{DF259508-08B5-4C87-8431-FF70FED960F4}"/>
    <cellStyle name="Comma 5 2 2 6" xfId="25724" xr:uid="{21774BBA-4B97-4477-8AB5-48195C232E1F}"/>
    <cellStyle name="Comma 5 2 2 7" xfId="25725" xr:uid="{09A3B73C-DE91-46D7-AC52-72BABEAF3C61}"/>
    <cellStyle name="Comma 5 2 2 8" xfId="25726" xr:uid="{C27B3FA5-7DE2-48BF-9359-AEC00D2608F4}"/>
    <cellStyle name="Comma 5 2 2 9" xfId="25727" xr:uid="{7405C881-4E57-43CC-9531-39FBAAF033D0}"/>
    <cellStyle name="Comma 5 2 3" xfId="25728" xr:uid="{89A080D5-EB1C-4DEB-A6AB-B1A91DEB1C48}"/>
    <cellStyle name="Comma 5 2 3 2" xfId="25729" xr:uid="{7DC6F6B7-EA78-48D9-852A-8BDCB5A238E9}"/>
    <cellStyle name="Comma 5 2 3 2 2" xfId="25730" xr:uid="{31731CB4-8990-4380-9851-5302930F9690}"/>
    <cellStyle name="Comma 5 2 3 2 2 2" xfId="25731" xr:uid="{0BD485FD-7737-4C27-92A0-4ED7F00AE544}"/>
    <cellStyle name="Comma 5 2 3 2 3" xfId="25732" xr:uid="{BDF3EE22-69DA-4129-96D6-B25DEF9C9287}"/>
    <cellStyle name="Comma 5 2 3 3" xfId="25733" xr:uid="{03180521-AA5B-4044-BC24-3C6AF51A0FDF}"/>
    <cellStyle name="Comma 5 2 3 3 2" xfId="25734" xr:uid="{D8DFCB0F-D8EA-4572-9928-40C86076FF3E}"/>
    <cellStyle name="Comma 5 2 3 3 2 2" xfId="25735" xr:uid="{5A3F7261-AEB6-493C-A457-6A3A8B18AF86}"/>
    <cellStyle name="Comma 5 2 3 3 3" xfId="25736" xr:uid="{48C49788-A9C8-4CF3-AB62-F3DF39E15149}"/>
    <cellStyle name="Comma 5 2 3 4" xfId="25737" xr:uid="{4A2E2197-D6F6-4280-886E-1420D4E6F111}"/>
    <cellStyle name="Comma 5 2 3 4 2" xfId="25738" xr:uid="{D123A945-DE03-43DA-B99B-3C3D118F423C}"/>
    <cellStyle name="Comma 5 2 3 4 2 2" xfId="25739" xr:uid="{8E64A8F6-30AA-4513-9295-C7B1AE0B060D}"/>
    <cellStyle name="Comma 5 2 3 4 3" xfId="25740" xr:uid="{6E407B75-6451-4293-A3BC-556AAB9C5434}"/>
    <cellStyle name="Comma 5 2 3 5" xfId="25741" xr:uid="{2755AA13-A71A-45DA-8E99-CAD58294EC1C}"/>
    <cellStyle name="Comma 5 2 3 5 2" xfId="25742" xr:uid="{D31914C7-549F-474E-95FA-40DEEB662285}"/>
    <cellStyle name="Comma 5 2 3 6" xfId="25743" xr:uid="{E6437F07-D173-48EC-8C3A-C8D9DE96CCC2}"/>
    <cellStyle name="Comma 5 2 3 7" xfId="25744" xr:uid="{18FF277F-6474-4F63-A584-14CED6AEC59B}"/>
    <cellStyle name="Comma 5 2 3 8" xfId="25745" xr:uid="{ED104870-4EC4-4026-8E32-302F94C4EDBA}"/>
    <cellStyle name="Comma 5 2 3 9" xfId="25746" xr:uid="{5F5B56FD-279A-49C6-B518-0D4E8AB20204}"/>
    <cellStyle name="Comma 5 2 4" xfId="25747" xr:uid="{075FF95B-3833-4938-A3E4-8DFE66290DB0}"/>
    <cellStyle name="Comma 5 2 4 2" xfId="25748" xr:uid="{A85F297A-026A-4C70-A3AB-67F2BDF751A5}"/>
    <cellStyle name="Comma 5 2 4 2 2" xfId="25749" xr:uid="{2C5D041B-6A05-4006-A79B-D9D0CB816631}"/>
    <cellStyle name="Comma 5 2 4 3" xfId="25750" xr:uid="{09A72DC1-2FDE-4447-837E-DC294B4CD870}"/>
    <cellStyle name="Comma 5 2 5" xfId="25751" xr:uid="{AA7D47A3-FF1C-42BA-8BC8-0D7C89DAB4A8}"/>
    <cellStyle name="Comma 5 2 5 2" xfId="25752" xr:uid="{E20CC258-7820-4370-9FF4-600EF5C7E9E0}"/>
    <cellStyle name="Comma 5 2 6" xfId="25753" xr:uid="{98818033-6531-4A7C-BDA3-955FB6CC19EF}"/>
    <cellStyle name="Comma 5 2 7" xfId="25754" xr:uid="{8C506D51-4E6D-41C2-B428-1150C0F67946}"/>
    <cellStyle name="Comma 5 2 8" xfId="25755" xr:uid="{3452C8DA-C9D4-42E3-9A59-517B909B7573}"/>
    <cellStyle name="Comma 5 2 9" xfId="25756" xr:uid="{3E410D5B-46AC-4F90-8D3E-54168C1E4055}"/>
    <cellStyle name="Comma 5 3" xfId="25757" xr:uid="{3C0A657D-9680-4C04-98E9-8B5DDCCA0BF1}"/>
    <cellStyle name="Comma 5 4" xfId="25758" xr:uid="{9962F35B-4DFC-4308-9F8E-ECBFECA1F309}"/>
    <cellStyle name="Comma 5 5" xfId="25759" xr:uid="{729C3F9C-262C-446D-88AA-E648E99195F5}"/>
    <cellStyle name="Comma 5 6" xfId="25760" xr:uid="{37DF912E-3CD8-42D5-A1F1-07B1163DBB1B}"/>
    <cellStyle name="Comma 5 7" xfId="25761" xr:uid="{AA5485F7-DF58-4C30-A03F-8F54A04DA65D}"/>
    <cellStyle name="Comma 6" xfId="25762" xr:uid="{7FDD5C52-5093-4AEF-98E5-4312F5D9C52D}"/>
    <cellStyle name="Comma 6 10" xfId="25763" xr:uid="{3CA9FF08-006B-4571-BA4B-E84AEBD2F4EB}"/>
    <cellStyle name="Comma 6 11" xfId="25764" xr:uid="{7FFFCE41-18C2-4CE7-9DD8-CB0CDFC4C50A}"/>
    <cellStyle name="Comma 6 12" xfId="25765" xr:uid="{70F12327-4733-4879-87B3-2267088D13AE}"/>
    <cellStyle name="Comma 6 13" xfId="25766" xr:uid="{C1A08760-B01F-477A-A4C0-106EBCCA56A5}"/>
    <cellStyle name="Comma 6 2" xfId="25767" xr:uid="{E869EABA-BE6C-49DA-BA0C-BBA91AFDBEE2}"/>
    <cellStyle name="Comma 6 2 10" xfId="25768" xr:uid="{2665249D-9D89-4CEB-B9BC-44306DC719C7}"/>
    <cellStyle name="Comma 6 2 10 2" xfId="25769" xr:uid="{B8ED2F95-6663-4990-AABF-41D98DD0BB72}"/>
    <cellStyle name="Comma 6 2 10 3" xfId="25770" xr:uid="{E76CCBE0-60C5-4587-8F25-8AF04076F06A}"/>
    <cellStyle name="Comma 6 2 11" xfId="25771" xr:uid="{DB860A10-B62A-41B4-BBB7-6D718CE1057F}"/>
    <cellStyle name="Comma 6 2 2" xfId="25772" xr:uid="{E455C2D6-01C8-40D5-A83C-010622770042}"/>
    <cellStyle name="Comma 6 2 2 10" xfId="25773" xr:uid="{3CCC0B6B-A3BF-41B2-B9AD-D8561B9FB265}"/>
    <cellStyle name="Comma 6 2 2 2" xfId="25774" xr:uid="{BF54EF67-50DE-4E9C-94C0-C365124A3CF7}"/>
    <cellStyle name="Comma 6 2 2 2 2" xfId="25775" xr:uid="{E9C24D1F-4122-4B34-9D91-A73D5B5780D0}"/>
    <cellStyle name="Comma 6 2 2 2 2 2" xfId="25776" xr:uid="{DD9135F7-AF06-4C28-863C-170BAC854EE7}"/>
    <cellStyle name="Comma 6 2 2 2 2 2 2" xfId="25777" xr:uid="{115552AC-8B30-4A85-8838-33927966CCAF}"/>
    <cellStyle name="Comma 6 2 2 2 2 2 3" xfId="25778" xr:uid="{C3A3DCD7-26AF-4FC7-BFCF-87E21A07579D}"/>
    <cellStyle name="Comma 6 2 2 2 2 3" xfId="25779" xr:uid="{F44659F5-6ADE-480A-8C85-A2F8470D962F}"/>
    <cellStyle name="Comma 6 2 2 2 2 4" xfId="25780" xr:uid="{9A10579D-D2E6-4E95-92A0-80C3376C38EB}"/>
    <cellStyle name="Comma 6 2 2 2 2 5" xfId="25781" xr:uid="{086CD18F-641B-4F49-8239-AC27BEB284FE}"/>
    <cellStyle name="Comma 6 2 2 2 2 6" xfId="25782" xr:uid="{C465DBE0-832A-4C11-9297-4F9DB80D46D4}"/>
    <cellStyle name="Comma 6 2 2 2 2 7" xfId="25783" xr:uid="{BDE2BD05-EF50-4AAE-B5A4-AE9F1924BC35}"/>
    <cellStyle name="Comma 6 2 2 2 3" xfId="25784" xr:uid="{CD292BCF-5C5B-4112-8C17-9A91F554295C}"/>
    <cellStyle name="Comma 6 2 2 2 3 2" xfId="25785" xr:uid="{B2259238-1550-42E1-8BCA-54D7C4799EBB}"/>
    <cellStyle name="Comma 6 2 2 2 3 3" xfId="25786" xr:uid="{F82A7059-ED06-4F98-A091-52ABB8657334}"/>
    <cellStyle name="Comma 6 2 2 2 4" xfId="25787" xr:uid="{CE5ECD9B-DC10-415E-814C-A3DA9D28AA1A}"/>
    <cellStyle name="Comma 6 2 2 2 5" xfId="25788" xr:uid="{C424FF6E-DA4B-487E-AAEF-596EA2AA19CE}"/>
    <cellStyle name="Comma 6 2 2 2 6" xfId="25789" xr:uid="{A6311F59-BED0-4841-852F-2723A159CD2E}"/>
    <cellStyle name="Comma 6 2 2 2 7" xfId="25790" xr:uid="{29BE9949-A159-4492-80B1-DBE4A433908C}"/>
    <cellStyle name="Comma 6 2 2 2 8" xfId="25791" xr:uid="{C643BABA-7123-4F0C-8B03-0CD2091672E6}"/>
    <cellStyle name="Comma 6 2 2 2 9" xfId="25792" xr:uid="{165A1DD2-FBCB-4958-8770-061D6D639DC2}"/>
    <cellStyle name="Comma 6 2 2 3" xfId="25793" xr:uid="{6B830BB7-E196-4A36-9342-DBB35FEF84C3}"/>
    <cellStyle name="Comma 6 2 2 3 2" xfId="25794" xr:uid="{21E06EF8-0E4F-481E-9173-0D2BD5B73C43}"/>
    <cellStyle name="Comma 6 2 2 3 2 2" xfId="25795" xr:uid="{0724988E-956A-495C-8117-9C24B63EC904}"/>
    <cellStyle name="Comma 6 2 2 3 2 3" xfId="25796" xr:uid="{B97E2FAA-8629-47C6-A84D-60E832C25130}"/>
    <cellStyle name="Comma 6 2 2 3 3" xfId="25797" xr:uid="{17BE9F34-E7FE-4192-85F2-88F4EDB36DA3}"/>
    <cellStyle name="Comma 6 2 2 3 4" xfId="25798" xr:uid="{7A6C7371-FCA7-445A-B7EB-D9811B7FFF14}"/>
    <cellStyle name="Comma 6 2 2 3 5" xfId="25799" xr:uid="{D4BA9D76-3963-440A-8235-95C936D78C76}"/>
    <cellStyle name="Comma 6 2 2 3 6" xfId="25800" xr:uid="{5E6EFAD9-BDD3-4160-8B58-294AFB775246}"/>
    <cellStyle name="Comma 6 2 2 3 7" xfId="25801" xr:uid="{DC1D51C2-1A20-41A4-91AA-ADFC693EC54B}"/>
    <cellStyle name="Comma 6 2 2 3 8" xfId="25802" xr:uid="{9CEAC688-6486-40AB-9FBB-028592B71430}"/>
    <cellStyle name="Comma 6 2 2 4" xfId="25803" xr:uid="{27E70B3B-07E0-4DFB-80ED-306299449419}"/>
    <cellStyle name="Comma 6 2 2 4 2" xfId="25804" xr:uid="{A2432DBA-113E-4102-A8EC-35C96BD479DE}"/>
    <cellStyle name="Comma 6 2 2 4 3" xfId="25805" xr:uid="{AA93C165-7869-4D07-AF46-0DD80302E2B1}"/>
    <cellStyle name="Comma 6 2 2 4 4" xfId="25806" xr:uid="{317D0248-5C4C-4301-A363-031A34035B7A}"/>
    <cellStyle name="Comma 6 2 2 5" xfId="25807" xr:uid="{B6BA1023-F149-43A0-8743-0028179EBF99}"/>
    <cellStyle name="Comma 6 2 2 5 2" xfId="25808" xr:uid="{BBC12C7F-769F-4E93-8A06-67B52E6C1A1E}"/>
    <cellStyle name="Comma 6 2 2 5 3" xfId="25809" xr:uid="{A2BE196C-2B38-4E6E-A115-1581D9D6AACE}"/>
    <cellStyle name="Comma 6 2 2 6" xfId="25810" xr:uid="{C9DF17C1-4342-4FBD-A347-9698B69C6822}"/>
    <cellStyle name="Comma 6 2 2 6 2" xfId="25811" xr:uid="{5A23147F-F121-4AA6-AFE1-449A08EE8E51}"/>
    <cellStyle name="Comma 6 2 2 7" xfId="25812" xr:uid="{728A2CC5-1FC6-4958-82C2-9A74A0FA6594}"/>
    <cellStyle name="Comma 6 2 2 7 2" xfId="25813" xr:uid="{C364966E-B402-4FA4-94D8-44F23BE2E488}"/>
    <cellStyle name="Comma 6 2 2 8" xfId="25814" xr:uid="{049C94F8-E3DC-4869-A14D-E2CAA51F57BE}"/>
    <cellStyle name="Comma 6 2 2 8 2" xfId="25815" xr:uid="{44529CB2-FA9E-4083-AF33-086417585CB0}"/>
    <cellStyle name="Comma 6 2 2 9" xfId="25816" xr:uid="{0FA572D2-9FDD-4C9B-8284-29B9E2508ED0}"/>
    <cellStyle name="Comma 6 2 3" xfId="25817" xr:uid="{7DAEDBCA-2292-4B5E-9331-B2CFBA182C83}"/>
    <cellStyle name="Comma 6 2 3 2" xfId="25818" xr:uid="{DFADFBA9-30C4-460B-AD02-E4598C109E4C}"/>
    <cellStyle name="Comma 6 2 3 2 2" xfId="25819" xr:uid="{1F1D606A-2C79-47E9-907E-E1515EFE62AC}"/>
    <cellStyle name="Comma 6 2 3 2 2 2" xfId="25820" xr:uid="{64702A5E-FE23-4670-A3C4-3DBAC1CDB863}"/>
    <cellStyle name="Comma 6 2 3 2 2 3" xfId="25821" xr:uid="{C118ABFD-AE1D-481C-8DDB-E82096C66C70}"/>
    <cellStyle name="Comma 6 2 3 2 3" xfId="25822" xr:uid="{D51F75FA-C506-4BA1-BE04-DA55614228D4}"/>
    <cellStyle name="Comma 6 2 3 2 4" xfId="25823" xr:uid="{24177C96-EA7C-466C-AABE-D5C73CCB1D07}"/>
    <cellStyle name="Comma 6 2 3 2 5" xfId="25824" xr:uid="{9157D9E5-B888-453A-A1A3-CDE3E21CD50F}"/>
    <cellStyle name="Comma 6 2 3 2 6" xfId="25825" xr:uid="{AF27EB28-E7DC-4123-B9AF-CD9DE7C21876}"/>
    <cellStyle name="Comma 6 2 3 2 7" xfId="25826" xr:uid="{91025D51-B6F3-4D2E-A4DD-2CF54632ED1C}"/>
    <cellStyle name="Comma 6 2 3 3" xfId="25827" xr:uid="{04CD33DA-71FE-4ABB-88AB-29E5FF6A46A7}"/>
    <cellStyle name="Comma 6 2 3 3 2" xfId="25828" xr:uid="{A82EB351-C28F-443F-B956-A8C604712380}"/>
    <cellStyle name="Comma 6 2 3 3 3" xfId="25829" xr:uid="{67ED7669-7AF3-4629-8A97-4C7A8A1EBBC5}"/>
    <cellStyle name="Comma 6 2 3 4" xfId="25830" xr:uid="{C1DD812F-6BA0-4C98-BBBD-FF5B66C51143}"/>
    <cellStyle name="Comma 6 2 3 5" xfId="25831" xr:uid="{A871D94E-02D1-46FB-AFB7-995D5E322C6E}"/>
    <cellStyle name="Comma 6 2 3 6" xfId="25832" xr:uid="{E64F8A46-4646-456D-9766-23E13ECBC703}"/>
    <cellStyle name="Comma 6 2 3 7" xfId="25833" xr:uid="{90B5AAD0-D0C5-4AE4-AFA0-588F5BA6FD92}"/>
    <cellStyle name="Comma 6 2 3 8" xfId="25834" xr:uid="{487B9593-F7A5-4D0E-A1A4-BA767B552A9A}"/>
    <cellStyle name="Comma 6 2 3 9" xfId="25835" xr:uid="{89AC0E6E-D281-4972-9043-03A871B4A553}"/>
    <cellStyle name="Comma 6 2 4" xfId="25836" xr:uid="{8E12D494-1EBF-4B2C-A8CE-9B6BF61A6DCD}"/>
    <cellStyle name="Comma 6 2 4 2" xfId="25837" xr:uid="{494FD97E-1042-42B4-AE06-7FF9776C1E22}"/>
    <cellStyle name="Comma 6 2 4 2 2" xfId="25838" xr:uid="{FB67BFB7-26A6-499B-A12E-17BA23D44FDA}"/>
    <cellStyle name="Comma 6 2 4 2 3" xfId="25839" xr:uid="{A7C78D2B-CC40-47E1-884D-23FDF5BE44D3}"/>
    <cellStyle name="Comma 6 2 4 3" xfId="25840" xr:uid="{28A97436-7CF1-4D1F-BE42-C1B3454D0200}"/>
    <cellStyle name="Comma 6 2 4 4" xfId="25841" xr:uid="{EA6CD9E8-EA0B-4915-8EA0-8DA238C2C2AF}"/>
    <cellStyle name="Comma 6 2 4 5" xfId="25842" xr:uid="{DD837990-B1BB-4EE9-9AEA-52CD51F788C8}"/>
    <cellStyle name="Comma 6 2 4 6" xfId="25843" xr:uid="{2A1FB282-B27A-42DF-8D0A-25233B41B649}"/>
    <cellStyle name="Comma 6 2 4 7" xfId="25844" xr:uid="{558CED37-720C-4150-9D6D-7F01D5750B6B}"/>
    <cellStyle name="Comma 6 2 4 8" xfId="25845" xr:uid="{0CE485C9-4F26-4994-9ADA-04BA22E55F07}"/>
    <cellStyle name="Comma 6 2 5" xfId="25846" xr:uid="{D81FE04C-932B-4023-B668-5FDC676186B5}"/>
    <cellStyle name="Comma 6 2 5 2" xfId="25847" xr:uid="{F8FD4620-C508-4F57-9268-111252A85813}"/>
    <cellStyle name="Comma 6 2 5 3" xfId="25848" xr:uid="{5204877E-A94B-437C-A464-6AE76508C5C1}"/>
    <cellStyle name="Comma 6 2 5 4" xfId="25849" xr:uid="{AED72F55-A317-44FB-8065-98D76EC4F35E}"/>
    <cellStyle name="Comma 6 2 6" xfId="25850" xr:uid="{0140B242-2B59-4B48-89D5-F2697555B8C4}"/>
    <cellStyle name="Comma 6 2 6 2" xfId="25851" xr:uid="{2BFD13AC-BDDA-4435-81D0-12047A800359}"/>
    <cellStyle name="Comma 6 2 6 3" xfId="25852" xr:uid="{5F2528F8-F14A-4DA2-94BB-88F16FDA1F2D}"/>
    <cellStyle name="Comma 6 2 7" xfId="25853" xr:uid="{9E632C72-D9C8-452C-8E89-7A2B46875D66}"/>
    <cellStyle name="Comma 6 2 7 2" xfId="25854" xr:uid="{3049E838-BC60-4EDE-8721-F951DA30F3E4}"/>
    <cellStyle name="Comma 6 2 8" xfId="25855" xr:uid="{1110FA92-0C7B-4084-9CD1-4A40D545589A}"/>
    <cellStyle name="Comma 6 2 8 2" xfId="25856" xr:uid="{08D3985E-3DD8-4F87-A03B-9793FD6AB5E1}"/>
    <cellStyle name="Comma 6 2 9" xfId="25857" xr:uid="{C4099DFD-4420-4B4E-9915-193C95E4B808}"/>
    <cellStyle name="Comma 6 2 9 2" xfId="25858" xr:uid="{5CD4D44C-54EE-46C0-BC64-F0781AC7A2B4}"/>
    <cellStyle name="Comma 6 3" xfId="25859" xr:uid="{2F0A442E-3065-4770-913E-A0E46B714D2B}"/>
    <cellStyle name="Comma 6 3 10" xfId="25860" xr:uid="{13572724-50B1-45D3-91AF-CECD8A9A206E}"/>
    <cellStyle name="Comma 6 3 2" xfId="25861" xr:uid="{957EED72-89F8-45E2-9049-7E866A3D0C3E}"/>
    <cellStyle name="Comma 6 3 2 2" xfId="25862" xr:uid="{20F60D9F-3C51-4959-B0FD-DF8511BC08C3}"/>
    <cellStyle name="Comma 6 3 2 2 2" xfId="25863" xr:uid="{7C959ADF-5ED7-471C-AB91-A99466F75110}"/>
    <cellStyle name="Comma 6 3 2 2 2 2" xfId="25864" xr:uid="{D85410EA-B4F2-4B56-B344-C39D8D7403E3}"/>
    <cellStyle name="Comma 6 3 2 2 2 3" xfId="25865" xr:uid="{A49334BF-B74E-40A0-97ED-971484672AF9}"/>
    <cellStyle name="Comma 6 3 2 2 3" xfId="25866" xr:uid="{75E17039-E5F1-4164-A55A-D3060016042F}"/>
    <cellStyle name="Comma 6 3 2 2 4" xfId="25867" xr:uid="{85B278C8-EFF3-4995-94B8-83F1C4B817FC}"/>
    <cellStyle name="Comma 6 3 2 2 5" xfId="25868" xr:uid="{F5840AF1-5681-44E8-877E-3B7546EEB8FF}"/>
    <cellStyle name="Comma 6 3 2 2 6" xfId="25869" xr:uid="{CC482ED0-C81B-41FE-BAEE-8578026715AB}"/>
    <cellStyle name="Comma 6 3 2 2 7" xfId="25870" xr:uid="{8D064B16-4A50-4092-B199-1E83EED4A654}"/>
    <cellStyle name="Comma 6 3 2 3" xfId="25871" xr:uid="{19E4598F-A787-4C8B-AAC0-44A057041720}"/>
    <cellStyle name="Comma 6 3 2 3 2" xfId="25872" xr:uid="{D8280646-D820-4532-A4A2-DCDC988B13DA}"/>
    <cellStyle name="Comma 6 3 2 3 3" xfId="25873" xr:uid="{1EA8FE17-A40D-40C4-848A-A580F3FF92D2}"/>
    <cellStyle name="Comma 6 3 2 4" xfId="25874" xr:uid="{F15C0914-5F27-40F2-A690-89179536C81C}"/>
    <cellStyle name="Comma 6 3 2 5" xfId="25875" xr:uid="{E81631F2-92AE-4AB7-B3DE-471EBD3B3A6B}"/>
    <cellStyle name="Comma 6 3 2 6" xfId="25876" xr:uid="{B7686AF0-AF4B-470C-95C7-95CEFF9D53BC}"/>
    <cellStyle name="Comma 6 3 2 7" xfId="25877" xr:uid="{9C0FA920-113D-4EE4-8EBA-41F26774FC55}"/>
    <cellStyle name="Comma 6 3 2 8" xfId="25878" xr:uid="{49E47360-8B0A-492D-A5D7-38951EBE27EA}"/>
    <cellStyle name="Comma 6 3 2 9" xfId="25879" xr:uid="{2259CF40-4A3A-4808-9251-32EB30C99DCF}"/>
    <cellStyle name="Comma 6 3 3" xfId="25880" xr:uid="{AC8944A5-8510-45DA-BDE4-7C8D39565B6B}"/>
    <cellStyle name="Comma 6 3 3 2" xfId="25881" xr:uid="{AE46EAB7-92DB-4BC9-AA90-A89D59031372}"/>
    <cellStyle name="Comma 6 3 3 2 2" xfId="25882" xr:uid="{0182ADE5-466C-45DE-B753-11D25629D0F0}"/>
    <cellStyle name="Comma 6 3 3 2 3" xfId="25883" xr:uid="{CFDF4368-0528-4E7D-B982-F8E38C8E5F0F}"/>
    <cellStyle name="Comma 6 3 3 3" xfId="25884" xr:uid="{CB477E7E-70F0-4963-A929-84108272F4FB}"/>
    <cellStyle name="Comma 6 3 3 4" xfId="25885" xr:uid="{334E668D-091E-4686-B475-EB794D2F8D5B}"/>
    <cellStyle name="Comma 6 3 3 5" xfId="25886" xr:uid="{A326BAAE-5FE4-4C97-A11C-9951EAC1CE1B}"/>
    <cellStyle name="Comma 6 3 3 6" xfId="25887" xr:uid="{55AE60D5-121E-4B24-AFB1-F3AA2E5F7467}"/>
    <cellStyle name="Comma 6 3 3 7" xfId="25888" xr:uid="{FAC149DC-2961-4D1A-9695-E5BB6C0D9E95}"/>
    <cellStyle name="Comma 6 3 3 8" xfId="25889" xr:uid="{50543906-70B6-4E6B-8921-F0F6740034CB}"/>
    <cellStyle name="Comma 6 3 4" xfId="25890" xr:uid="{6107E3EF-C9B0-4683-A2D3-48E69C76D5D6}"/>
    <cellStyle name="Comma 6 3 4 2" xfId="25891" xr:uid="{F53436F4-9316-48BA-A0AD-05647454AFCA}"/>
    <cellStyle name="Comma 6 3 4 3" xfId="25892" xr:uid="{E43CA293-3DA5-443A-A1CD-4EE201F3A64F}"/>
    <cellStyle name="Comma 6 3 4 4" xfId="25893" xr:uid="{0BB9B7B3-846D-4BBD-B550-38696A7F4410}"/>
    <cellStyle name="Comma 6 3 5" xfId="25894" xr:uid="{932E2F9F-98D3-4951-9BDE-29120E0ABDB0}"/>
    <cellStyle name="Comma 6 3 5 2" xfId="25895" xr:uid="{28180BE3-A51F-4326-964D-3DE7928CF8B3}"/>
    <cellStyle name="Comma 6 3 5 3" xfId="25896" xr:uid="{14F111C7-0ACE-42E5-8701-513C7887FA2C}"/>
    <cellStyle name="Comma 6 3 6" xfId="25897" xr:uid="{4C9BDAB7-CEC6-4203-B96B-D71B0E260A15}"/>
    <cellStyle name="Comma 6 3 6 2" xfId="25898" xr:uid="{896C7665-67F9-4218-AF7A-9561A796A5D3}"/>
    <cellStyle name="Comma 6 3 7" xfId="25899" xr:uid="{7E8090DD-E7E8-4B64-98AC-20E4EE279E9B}"/>
    <cellStyle name="Comma 6 3 7 2" xfId="25900" xr:uid="{56031D95-CBD7-4AA0-BD5F-A2DFD8D95449}"/>
    <cellStyle name="Comma 6 3 8" xfId="25901" xr:uid="{FD08F8EF-9276-4CD3-8CD9-94A3F19E72BC}"/>
    <cellStyle name="Comma 6 3 8 2" xfId="25902" xr:uid="{508683B6-7C9C-4B5F-ACF8-F5B495EF742C}"/>
    <cellStyle name="Comma 6 3 9" xfId="25903" xr:uid="{214E9AE9-DAFB-4E2F-AC9B-B41829BDA4E9}"/>
    <cellStyle name="Comma 6 3 9 2" xfId="25904" xr:uid="{A5DF5BA4-919E-4336-9291-96DAC02483D2}"/>
    <cellStyle name="Comma 6 4" xfId="25905" xr:uid="{6CC3B933-9002-4DE3-8DA7-4A20EBE60F30}"/>
    <cellStyle name="Comma 6 4 2" xfId="25906" xr:uid="{C7958C6D-61CF-417F-A462-87D567C50801}"/>
    <cellStyle name="Comma 6 4 2 2" xfId="25907" xr:uid="{13FB4BA7-5E5B-4BC7-A32F-4BE882DB5DD5}"/>
    <cellStyle name="Comma 6 4 2 2 2" xfId="25908" xr:uid="{208CDA67-5A04-48F8-A21E-31489EA6BF3C}"/>
    <cellStyle name="Comma 6 4 2 2 3" xfId="25909" xr:uid="{AC8F2945-631D-4667-81F7-0A102C352FE1}"/>
    <cellStyle name="Comma 6 4 2 3" xfId="25910" xr:uid="{D4E4BE39-E2E2-4F5E-92D1-BF37BF08F627}"/>
    <cellStyle name="Comma 6 4 2 4" xfId="25911" xr:uid="{715E1EB2-8745-4AE7-9537-19040155D870}"/>
    <cellStyle name="Comma 6 4 2 5" xfId="25912" xr:uid="{B5FC7798-08BF-444D-8A28-DFA33224A636}"/>
    <cellStyle name="Comma 6 4 2 6" xfId="25913" xr:uid="{73F5E2CD-4E02-4FC1-8B22-8D367B7E1578}"/>
    <cellStyle name="Comma 6 4 2 7" xfId="25914" xr:uid="{AFC39D17-3595-4D4F-A89D-0E63A49024DC}"/>
    <cellStyle name="Comma 6 4 3" xfId="25915" xr:uid="{F3D013BD-A8FF-41B4-A519-4E804C3AE073}"/>
    <cellStyle name="Comma 6 4 3 2" xfId="25916" xr:uid="{20DD939E-AF2F-4C18-95B8-90F7AB1C8DDE}"/>
    <cellStyle name="Comma 6 4 3 3" xfId="25917" xr:uid="{5250209A-B209-4B0E-89AC-5B3E211992FC}"/>
    <cellStyle name="Comma 6 4 4" xfId="25918" xr:uid="{89E89F5E-D127-4325-836B-3B1F02487275}"/>
    <cellStyle name="Comma 6 4 5" xfId="25919" xr:uid="{F114263B-8344-45C2-B83B-F0AF2B5ADD95}"/>
    <cellStyle name="Comma 6 4 6" xfId="25920" xr:uid="{B81787AD-0197-4A9A-93B7-7559136387B8}"/>
    <cellStyle name="Comma 6 4 7" xfId="25921" xr:uid="{7F8C9D19-D166-4DB1-A0B0-A6A11C14729B}"/>
    <cellStyle name="Comma 6 4 8" xfId="25922" xr:uid="{2FBCC33A-DFD7-4837-AB23-428D2007E861}"/>
    <cellStyle name="Comma 6 4 9" xfId="25923" xr:uid="{C0F70E63-BB6F-4A44-B38C-76758105356C}"/>
    <cellStyle name="Comma 6 4 9 2" xfId="25924" xr:uid="{6D16A71B-542C-441C-B8B4-4C9393B50520}"/>
    <cellStyle name="Comma 6 5" xfId="25925" xr:uid="{D3AA2921-F87A-4F78-82E4-D3FED56E7EF1}"/>
    <cellStyle name="Comma 6 5 2" xfId="25926" xr:uid="{211BDC89-AD84-4DB8-97C8-8B170F4467E4}"/>
    <cellStyle name="Comma 6 5 2 2" xfId="25927" xr:uid="{D4CBE541-67A9-4989-BE8A-667A2B299B46}"/>
    <cellStyle name="Comma 6 5 2 3" xfId="25928" xr:uid="{54F78A70-31C3-4F80-AC92-59854C660C93}"/>
    <cellStyle name="Comma 6 5 3" xfId="25929" xr:uid="{D0843FB8-1DB9-4D42-8426-BA4440A1D7D9}"/>
    <cellStyle name="Comma 6 5 4" xfId="25930" xr:uid="{EF58C2B4-B0FF-403A-8D81-CD013E3AC5D8}"/>
    <cellStyle name="Comma 6 5 5" xfId="25931" xr:uid="{8A994299-CF44-4365-85E9-199F249721B4}"/>
    <cellStyle name="Comma 6 5 6" xfId="25932" xr:uid="{C661E56F-B8E5-45D4-A4D0-B87DF7F190B6}"/>
    <cellStyle name="Comma 6 5 7" xfId="25933" xr:uid="{6DE5F876-D24B-4547-AD71-E7B5BB7C39B9}"/>
    <cellStyle name="Comma 6 5 8" xfId="25934" xr:uid="{754AD25E-6490-48E9-AFA1-7ACB316A1C6B}"/>
    <cellStyle name="Comma 6 5 9" xfId="25935" xr:uid="{CB27D2B9-7A63-41A8-8B1D-DF01C8A163C6}"/>
    <cellStyle name="Comma 6 6" xfId="25936" xr:uid="{FF69A6AE-EF85-440E-B0D4-40495FB4A445}"/>
    <cellStyle name="Comma 6 6 2" xfId="25937" xr:uid="{D10DBDEF-5AFA-4D13-B147-39263A902F6D}"/>
    <cellStyle name="Comma 6 6 3" xfId="25938" xr:uid="{77FFD514-59DA-405D-878A-113677CF2C9C}"/>
    <cellStyle name="Comma 6 6 4" xfId="25939" xr:uid="{80BF030F-E6B7-4399-BB4B-A6FFD4A5C776}"/>
    <cellStyle name="Comma 6 7" xfId="25940" xr:uid="{87696C69-DABB-4159-B39E-3E4F398F1FB1}"/>
    <cellStyle name="Comma 6 7 2" xfId="25941" xr:uid="{F77F19E8-B4A5-4720-9AB9-2CB95D00515C}"/>
    <cellStyle name="Comma 6 7 3" xfId="25942" xr:uid="{CCBCEFF2-0E79-4FBF-9C27-FEFE88760148}"/>
    <cellStyle name="Comma 6 8" xfId="25943" xr:uid="{435A5626-4213-4400-B8E1-254D91763B81}"/>
    <cellStyle name="Comma 6 9" xfId="25944" xr:uid="{266A2403-087B-4C53-8CF5-1A3891D07AF9}"/>
    <cellStyle name="Comma 7" xfId="25945" xr:uid="{57128ECE-71CA-4A3E-AF69-E7C478642583}"/>
    <cellStyle name="Comma 7 10" xfId="25946" xr:uid="{BE748E94-58A4-45CC-880B-9EC6D9FA02A4}"/>
    <cellStyle name="Comma 7 11" xfId="25947" xr:uid="{A4F82D11-0183-4E8B-A456-4A6D52DEADA8}"/>
    <cellStyle name="Comma 7 12" xfId="25948" xr:uid="{84D96437-FF21-47E5-A0C7-CC18DD2AAB94}"/>
    <cellStyle name="Comma 7 12 2" xfId="25949" xr:uid="{86BF65E6-DD03-4DE4-A2CC-07E82383E7CF}"/>
    <cellStyle name="Comma 7 2" xfId="25950" xr:uid="{D15B136A-29A4-40CA-B25D-C5188ACA710E}"/>
    <cellStyle name="Comma 7 2 10" xfId="25951" xr:uid="{B60518D6-9DDE-472C-803A-467678E8B06A}"/>
    <cellStyle name="Comma 7 2 11" xfId="25952" xr:uid="{49850DE4-CFE1-423C-A263-836875EF6A53}"/>
    <cellStyle name="Comma 7 2 12" xfId="25953" xr:uid="{EA113BCB-C5C2-4102-904C-0CE1B53E8192}"/>
    <cellStyle name="Comma 7 2 2" xfId="25954" xr:uid="{E0F1AE40-6312-4771-BD87-CE750CE355CC}"/>
    <cellStyle name="Comma 7 2 2 2" xfId="25955" xr:uid="{38BBF1ED-7A8E-4B28-A521-FB6F1CA30A68}"/>
    <cellStyle name="Comma 7 2 2 2 2" xfId="25956" xr:uid="{906F8255-98F8-4DEC-BC8B-3200C65683CA}"/>
    <cellStyle name="Comma 7 2 2 2 2 2" xfId="25957" xr:uid="{AC2C1F1C-433A-4259-8B0A-CBF0712EFC23}"/>
    <cellStyle name="Comma 7 2 2 2 2 2 2" xfId="25958" xr:uid="{A34765B5-C318-4CCE-98FF-1E0E7776EE15}"/>
    <cellStyle name="Comma 7 2 2 2 2 2 3" xfId="25959" xr:uid="{D7E2106A-0F41-400A-94E3-012F033C9E9D}"/>
    <cellStyle name="Comma 7 2 2 2 2 3" xfId="25960" xr:uid="{99667902-1F74-4B10-AB16-F173F7E27808}"/>
    <cellStyle name="Comma 7 2 2 2 2 4" xfId="25961" xr:uid="{C12FA79A-A0BD-4B3D-807A-55C1563832CF}"/>
    <cellStyle name="Comma 7 2 2 2 2 5" xfId="25962" xr:uid="{469733E0-C130-42A7-8117-43A061E8DA26}"/>
    <cellStyle name="Comma 7 2 2 2 2 6" xfId="25963" xr:uid="{BFD5796B-BD0A-4345-817F-9159348F4205}"/>
    <cellStyle name="Comma 7 2 2 2 2 7" xfId="25964" xr:uid="{8477326A-DD67-4DA8-899D-438EA4B144B0}"/>
    <cellStyle name="Comma 7 2 2 2 3" xfId="25965" xr:uid="{1C590E25-EDD9-4D3F-AD45-1D3AF9281A3C}"/>
    <cellStyle name="Comma 7 2 2 2 3 2" xfId="25966" xr:uid="{D9DAA3EB-1B23-4091-8DA2-392D4B40B860}"/>
    <cellStyle name="Comma 7 2 2 2 3 3" xfId="25967" xr:uid="{AFD06511-0484-4562-91AE-BD4203D35BFA}"/>
    <cellStyle name="Comma 7 2 2 2 4" xfId="25968" xr:uid="{A13B467E-0263-488E-B0EF-59AA73FC9067}"/>
    <cellStyle name="Comma 7 2 2 2 5" xfId="25969" xr:uid="{CC1C58FC-FC96-417F-8137-38DE9CDEB8EF}"/>
    <cellStyle name="Comma 7 2 2 2 6" xfId="25970" xr:uid="{1C04C044-61BE-4A62-9154-CEF8B52EF346}"/>
    <cellStyle name="Comma 7 2 2 2 7" xfId="25971" xr:uid="{0BF8B523-E903-422A-82B2-A99CB54BF65F}"/>
    <cellStyle name="Comma 7 2 2 2 8" xfId="25972" xr:uid="{DC7C918A-47B3-402E-BDC8-0E7A3D5FD304}"/>
    <cellStyle name="Comma 7 2 2 3" xfId="25973" xr:uid="{88F82EB5-9B0A-449C-ACED-831B7CAB53D3}"/>
    <cellStyle name="Comma 7 2 2 3 2" xfId="25974" xr:uid="{ED75B81E-75FB-4EB8-9F64-2104D205CC74}"/>
    <cellStyle name="Comma 7 2 2 3 2 2" xfId="25975" xr:uid="{F5F7468F-3D34-454D-95A6-FA596603F290}"/>
    <cellStyle name="Comma 7 2 2 3 2 3" xfId="25976" xr:uid="{2619E332-B20F-4BE2-8B3C-77D9B4268C39}"/>
    <cellStyle name="Comma 7 2 2 3 3" xfId="25977" xr:uid="{8C870B79-7686-494B-9340-87EE431DDD88}"/>
    <cellStyle name="Comma 7 2 2 3 4" xfId="25978" xr:uid="{78DB92DC-ECDE-4A9F-9F53-2B7A943D72BA}"/>
    <cellStyle name="Comma 7 2 2 3 5" xfId="25979" xr:uid="{93752A4F-101A-4956-9330-49B9FC64572A}"/>
    <cellStyle name="Comma 7 2 2 3 6" xfId="25980" xr:uid="{59FFD2AA-ABE2-48B4-9565-353CDE06E410}"/>
    <cellStyle name="Comma 7 2 2 3 7" xfId="25981" xr:uid="{BCA84F6D-3BB0-440F-84A9-C0A5C352732B}"/>
    <cellStyle name="Comma 7 2 2 4" xfId="25982" xr:uid="{5A1B5340-673B-4F6A-B552-095D9AFFB9F3}"/>
    <cellStyle name="Comma 7 2 2 4 2" xfId="25983" xr:uid="{9CAA2EFE-D14B-4571-9D48-0B7B10786A64}"/>
    <cellStyle name="Comma 7 2 2 4 3" xfId="25984" xr:uid="{4DD3BEF8-7FC0-4420-980F-CC814176FB28}"/>
    <cellStyle name="Comma 7 2 2 5" xfId="25985" xr:uid="{424F91C4-768C-485F-8E06-87248ECEECFA}"/>
    <cellStyle name="Comma 7 2 2 5 2" xfId="25986" xr:uid="{0B9F6F08-B52C-4264-B7E8-9842CE379D30}"/>
    <cellStyle name="Comma 7 2 2 6" xfId="25987" xr:uid="{74BA4F45-C55A-4B10-8121-BB0BB971A399}"/>
    <cellStyle name="Comma 7 2 2 7" xfId="25988" xr:uid="{8338E6B0-4A7B-4991-BDE0-B98683E472AE}"/>
    <cellStyle name="Comma 7 2 2 8" xfId="25989" xr:uid="{780F81DF-8F56-4B74-847E-BF8039520A7D}"/>
    <cellStyle name="Comma 7 2 2 9" xfId="25990" xr:uid="{B9339DD1-2416-4B05-9B49-6B126279CB7E}"/>
    <cellStyle name="Comma 7 2 3" xfId="25991" xr:uid="{3D12112F-A0CA-4F05-A42C-71AA0C9E808A}"/>
    <cellStyle name="Comma 7 2 3 2" xfId="25992" xr:uid="{6BAC93A0-C48E-4A00-B9EE-AD2005A159C1}"/>
    <cellStyle name="Comma 7 2 3 2 2" xfId="25993" xr:uid="{805B5C5C-9CD2-4D69-BB95-0132CF24D05E}"/>
    <cellStyle name="Comma 7 2 3 2 2 2" xfId="25994" xr:uid="{5FC90064-62BF-4673-8AD1-543534EAD5D2}"/>
    <cellStyle name="Comma 7 2 3 2 2 3" xfId="25995" xr:uid="{CCB5783A-6BD3-4049-874A-ED6A252DC6AD}"/>
    <cellStyle name="Comma 7 2 3 2 3" xfId="25996" xr:uid="{F167D880-0CC5-4675-8B72-6B9602DB3BA7}"/>
    <cellStyle name="Comma 7 2 3 2 4" xfId="25997" xr:uid="{9A68B030-F34E-48C8-8693-4D52B7D516DD}"/>
    <cellStyle name="Comma 7 2 3 2 5" xfId="25998" xr:uid="{4019965D-FA37-45C8-B549-7DAE3BAB5E66}"/>
    <cellStyle name="Comma 7 2 3 2 6" xfId="25999" xr:uid="{8649FC14-A7DF-4681-9C19-4830DDBCBC39}"/>
    <cellStyle name="Comma 7 2 3 2 7" xfId="26000" xr:uid="{AA3B6BEE-8496-4C45-AC90-136F0014A79E}"/>
    <cellStyle name="Comma 7 2 3 3" xfId="26001" xr:uid="{E8B90863-9541-49E9-BEA0-B34220728687}"/>
    <cellStyle name="Comma 7 2 3 3 2" xfId="26002" xr:uid="{2BC5B5D6-0D90-41AB-89B7-1C495F6B73B4}"/>
    <cellStyle name="Comma 7 2 3 3 3" xfId="26003" xr:uid="{0E88BB4E-2853-4CD5-B6CD-B2FD28CD6070}"/>
    <cellStyle name="Comma 7 2 3 4" xfId="26004" xr:uid="{3FC04AE4-7233-4969-8754-FE338169D27A}"/>
    <cellStyle name="Comma 7 2 3 5" xfId="26005" xr:uid="{6389361E-84B5-44A2-B9B5-49ECECACFF76}"/>
    <cellStyle name="Comma 7 2 3 6" xfId="26006" xr:uid="{16CBBEF2-E5C6-4749-B111-C15C8888D1F2}"/>
    <cellStyle name="Comma 7 2 3 7" xfId="26007" xr:uid="{46E088AA-C9F2-4755-B7E4-504B18CF9CF3}"/>
    <cellStyle name="Comma 7 2 3 8" xfId="26008" xr:uid="{704FC224-39D4-487C-8894-DBF8C12FCED0}"/>
    <cellStyle name="Comma 7 2 4" xfId="26009" xr:uid="{CFA56DD4-DFE6-4EA1-A20F-288844690915}"/>
    <cellStyle name="Comma 7 2 4 2" xfId="26010" xr:uid="{13D2A6F3-CDCB-4AAD-A1A5-B39A72FF46A9}"/>
    <cellStyle name="Comma 7 2 4 2 2" xfId="26011" xr:uid="{2FEB535D-9335-4EEB-9502-9D93066CAE59}"/>
    <cellStyle name="Comma 7 2 4 2 3" xfId="26012" xr:uid="{238B6671-6C7C-4E8C-A85B-5A713917562E}"/>
    <cellStyle name="Comma 7 2 4 3" xfId="26013" xr:uid="{EF5AFD76-06F3-41CE-93F0-D62160B8D0E4}"/>
    <cellStyle name="Comma 7 2 4 4" xfId="26014" xr:uid="{132D1940-72AB-4EDF-B201-ACC31F12D712}"/>
    <cellStyle name="Comma 7 2 4 5" xfId="26015" xr:uid="{ED51F4C4-7E5A-4A5E-9390-0C89D7BDBB29}"/>
    <cellStyle name="Comma 7 2 4 6" xfId="26016" xr:uid="{97C5F7FF-4E99-4C62-B14B-E01A0DFB3097}"/>
    <cellStyle name="Comma 7 2 4 7" xfId="26017" xr:uid="{17C33457-B63E-4815-BDE7-F8321E487C85}"/>
    <cellStyle name="Comma 7 2 5" xfId="26018" xr:uid="{9459B2AB-08AC-476C-AE9F-B95FE926E37E}"/>
    <cellStyle name="Comma 7 2 5 2" xfId="26019" xr:uid="{8EE80C8D-1055-49CF-9E2B-5A83341224B6}"/>
    <cellStyle name="Comma 7 2 5 3" xfId="26020" xr:uid="{108987FE-AA27-41C9-B5F2-D9AC3F18C38F}"/>
    <cellStyle name="Comma 7 2 6" xfId="26021" xr:uid="{6CA83414-BCFB-42AE-A9C9-A860A8DFFBDE}"/>
    <cellStyle name="Comma 7 2 6 2" xfId="26022" xr:uid="{D41A7EDE-1DB9-452F-A664-E31C9EDB4FE3}"/>
    <cellStyle name="Comma 7 2 7" xfId="26023" xr:uid="{0A5F293F-EA07-43D2-A229-1542906C4A44}"/>
    <cellStyle name="Comma 7 2 8" xfId="26024" xr:uid="{2A8D95AE-2585-4077-995A-0B7FCC3C6B94}"/>
    <cellStyle name="Comma 7 2 9" xfId="26025" xr:uid="{1D28E7DE-94D8-46CE-A102-F8350693202A}"/>
    <cellStyle name="Comma 7 3" xfId="26026" xr:uid="{7D15EA7E-C2EB-4DC1-B967-0AC8DD286CEA}"/>
    <cellStyle name="Comma 7 3 2" xfId="26027" xr:uid="{97D2D364-AE94-4FF6-9C33-45AB39D05012}"/>
    <cellStyle name="Comma 7 3 2 2" xfId="26028" xr:uid="{2A5766E7-8739-4E46-BAA0-F14AB9A13AEB}"/>
    <cellStyle name="Comma 7 3 2 2 2" xfId="26029" xr:uid="{F9516E1A-DA51-4D48-B08F-FA0B0B535349}"/>
    <cellStyle name="Comma 7 3 2 2 2 2" xfId="26030" xr:uid="{D507CBBD-371A-46CD-B472-E3CCC2FFD75D}"/>
    <cellStyle name="Comma 7 3 2 2 2 3" xfId="26031" xr:uid="{BD5FF296-02D1-4995-B6AA-83D2A56D34E6}"/>
    <cellStyle name="Comma 7 3 2 2 3" xfId="26032" xr:uid="{8608D4D8-87D1-4DAE-ACE4-798D590687E6}"/>
    <cellStyle name="Comma 7 3 2 2 4" xfId="26033" xr:uid="{FB391E97-43E5-4066-AF59-BA07E237ED81}"/>
    <cellStyle name="Comma 7 3 2 2 5" xfId="26034" xr:uid="{A23E096C-8E29-49A7-BDF6-5FA46F6B07C5}"/>
    <cellStyle name="Comma 7 3 2 2 6" xfId="26035" xr:uid="{793BB4FF-57E1-4824-A158-6815C0052653}"/>
    <cellStyle name="Comma 7 3 2 2 7" xfId="26036" xr:uid="{B3585EF4-F8DA-4C34-8282-AF0CD251481D}"/>
    <cellStyle name="Comma 7 3 2 3" xfId="26037" xr:uid="{15298AF0-93F3-42B6-9B90-F22360BFE8FA}"/>
    <cellStyle name="Comma 7 3 2 3 2" xfId="26038" xr:uid="{362FE1C6-D2FD-4ED4-943F-CCE35D7C7706}"/>
    <cellStyle name="Comma 7 3 2 3 3" xfId="26039" xr:uid="{A4AC4C97-8819-4812-9278-CFF009ADAD6E}"/>
    <cellStyle name="Comma 7 3 2 4" xfId="26040" xr:uid="{09CB6429-81C3-4846-8595-E8E51699AF15}"/>
    <cellStyle name="Comma 7 3 2 5" xfId="26041" xr:uid="{AE3CD459-AD88-4B68-80D7-7A624BCC641B}"/>
    <cellStyle name="Comma 7 3 2 6" xfId="26042" xr:uid="{89FBAD6E-3961-433E-A5DF-4FA23B4E39BB}"/>
    <cellStyle name="Comma 7 3 2 7" xfId="26043" xr:uid="{AA213022-85A7-49CF-B2FA-D82B0F54F676}"/>
    <cellStyle name="Comma 7 3 2 8" xfId="26044" xr:uid="{AFE86D8C-B8B4-4C0E-BC72-D29649652067}"/>
    <cellStyle name="Comma 7 3 3" xfId="26045" xr:uid="{429A019A-656F-4E47-A772-0712DCB2E2B4}"/>
    <cellStyle name="Comma 7 3 3 2" xfId="26046" xr:uid="{C6BA548D-EDC2-4DAA-A100-DFA46B7F949F}"/>
    <cellStyle name="Comma 7 3 3 2 2" xfId="26047" xr:uid="{F40DD470-7AD7-49B3-BD08-FE708614CF62}"/>
    <cellStyle name="Comma 7 3 3 2 3" xfId="26048" xr:uid="{75DC5ED3-B1E0-408A-9FFA-CEEEF77BBF7F}"/>
    <cellStyle name="Comma 7 3 3 3" xfId="26049" xr:uid="{A9B0AA51-FB3B-4297-85B4-5846D3419DAB}"/>
    <cellStyle name="Comma 7 3 3 4" xfId="26050" xr:uid="{FBCF1129-2977-414D-BC78-49E59974151C}"/>
    <cellStyle name="Comma 7 3 3 5" xfId="26051" xr:uid="{588B9BC6-02F9-49F2-A7D2-763B063107CE}"/>
    <cellStyle name="Comma 7 3 3 6" xfId="26052" xr:uid="{9575D404-79B6-475C-A311-A1B3B5BB154E}"/>
    <cellStyle name="Comma 7 3 3 7" xfId="26053" xr:uid="{D329C437-6659-4942-99DD-CBD2FAA2370C}"/>
    <cellStyle name="Comma 7 3 4" xfId="26054" xr:uid="{0430708C-461D-4B17-A901-EBAE3338BF6F}"/>
    <cellStyle name="Comma 7 3 4 2" xfId="26055" xr:uid="{FEF3959F-3073-4388-98CF-A64264E3DF99}"/>
    <cellStyle name="Comma 7 3 4 3" xfId="26056" xr:uid="{AE7EC1F1-5D51-44E0-A41A-A4420BB861AC}"/>
    <cellStyle name="Comma 7 3 5" xfId="26057" xr:uid="{EC977619-A412-4263-A297-171920C4CC05}"/>
    <cellStyle name="Comma 7 3 5 2" xfId="26058" xr:uid="{1E5E9DD2-F148-47ED-8265-19E81691E34F}"/>
    <cellStyle name="Comma 7 3 6" xfId="26059" xr:uid="{96E4CE6F-5838-4CDB-AB9F-3488707A0C2A}"/>
    <cellStyle name="Comma 7 3 7" xfId="26060" xr:uid="{0E3D6084-F3AA-49F3-A208-614E5148DF07}"/>
    <cellStyle name="Comma 7 3 8" xfId="26061" xr:uid="{B6EF242C-97E4-48ED-BB59-C7E568A67428}"/>
    <cellStyle name="Comma 7 3 9" xfId="26062" xr:uid="{0290770E-BA95-421C-ACB6-4F16DD213A1D}"/>
    <cellStyle name="Comma 7 4" xfId="26063" xr:uid="{D53C69FC-B517-4891-873F-3F0679C61778}"/>
    <cellStyle name="Comma 7 4 2" xfId="26064" xr:uid="{A0023212-DA8E-4585-B3ED-E60311EFA762}"/>
    <cellStyle name="Comma 7 4 2 2" xfId="26065" xr:uid="{7FE05EEF-D7EB-4E25-889D-A9C4AB2A6E80}"/>
    <cellStyle name="Comma 7 4 2 2 2" xfId="26066" xr:uid="{A0EF0C6C-89C1-434F-91AF-DE9FF21232DF}"/>
    <cellStyle name="Comma 7 4 2 2 3" xfId="26067" xr:uid="{9378439C-71C7-4CA0-8476-26488F3CB4AD}"/>
    <cellStyle name="Comma 7 4 2 3" xfId="26068" xr:uid="{47304DEA-DC5C-41AF-BAE5-37392A9384F1}"/>
    <cellStyle name="Comma 7 4 2 4" xfId="26069" xr:uid="{FBD24A4E-2D1A-41B7-9872-DA2A8F4DC2A0}"/>
    <cellStyle name="Comma 7 4 2 5" xfId="26070" xr:uid="{44B688E8-62A0-4354-A909-0CADF0A28D2C}"/>
    <cellStyle name="Comma 7 4 2 6" xfId="26071" xr:uid="{5CF0B543-1C48-4AFD-B332-85D7FF9397C3}"/>
    <cellStyle name="Comma 7 4 2 7" xfId="26072" xr:uid="{F08978EF-1C94-44C6-8774-24005C31C734}"/>
    <cellStyle name="Comma 7 4 3" xfId="26073" xr:uid="{B89872FF-2250-44E9-9EC2-91E537129DD9}"/>
    <cellStyle name="Comma 7 4 3 2" xfId="26074" xr:uid="{0895DA37-B61F-4778-B48B-065D1F479282}"/>
    <cellStyle name="Comma 7 4 3 3" xfId="26075" xr:uid="{4C4A7842-B276-471E-AA2A-0E11C2560D8C}"/>
    <cellStyle name="Comma 7 4 4" xfId="26076" xr:uid="{0B99F881-2CB0-4E52-9444-7DC33BA7C02F}"/>
    <cellStyle name="Comma 7 4 5" xfId="26077" xr:uid="{AA364B13-257F-4FC9-8F58-2CF4ECECFF26}"/>
    <cellStyle name="Comma 7 4 6" xfId="26078" xr:uid="{3942FB99-1FE4-43FF-90D5-19E08321F606}"/>
    <cellStyle name="Comma 7 4 7" xfId="26079" xr:uid="{761F2678-B032-4DC1-8B2C-524AA1ED597F}"/>
    <cellStyle name="Comma 7 4 8" xfId="26080" xr:uid="{9C60989B-31DC-4C68-AEA9-512F32A7A5A6}"/>
    <cellStyle name="Comma 7 5" xfId="26081" xr:uid="{F90F886D-5AF0-4361-BD9F-5571C4E637AA}"/>
    <cellStyle name="Comma 7 5 2" xfId="26082" xr:uid="{DF52A606-2471-4BF4-9A39-8D3552E2FDA7}"/>
    <cellStyle name="Comma 7 5 2 2" xfId="26083" xr:uid="{CE9A45B1-9176-4E90-8FFB-795A377D1007}"/>
    <cellStyle name="Comma 7 5 2 3" xfId="26084" xr:uid="{348792BA-7390-4342-A4EC-A0AB1675CE05}"/>
    <cellStyle name="Comma 7 5 3" xfId="26085" xr:uid="{4B92C624-4E56-4BBC-80A4-D598C897B63F}"/>
    <cellStyle name="Comma 7 5 4" xfId="26086" xr:uid="{ACB57CAD-ECB7-4D79-9099-227C09F2128A}"/>
    <cellStyle name="Comma 7 5 5" xfId="26087" xr:uid="{73343B20-49F7-41F4-B199-45E10011F742}"/>
    <cellStyle name="Comma 7 5 6" xfId="26088" xr:uid="{BA5D69CE-5EC6-411A-B32E-90928B2A62C0}"/>
    <cellStyle name="Comma 7 5 7" xfId="26089" xr:uid="{5EE93987-1F1F-4567-84B7-B791D62BC15D}"/>
    <cellStyle name="Comma 7 6" xfId="26090" xr:uid="{D96BEFE7-0590-4346-BC5A-A09F32AD8095}"/>
    <cellStyle name="Comma 7 6 2" xfId="26091" xr:uid="{4D957F02-8EEE-4661-A83F-15A7B864329E}"/>
    <cellStyle name="Comma 7 6 3" xfId="26092" xr:uid="{4296488F-1CD9-422F-8921-84F024619446}"/>
    <cellStyle name="Comma 7 7" xfId="26093" xr:uid="{AD0584F3-5106-4BED-83D1-C6C1B43B8B45}"/>
    <cellStyle name="Comma 7 7 2" xfId="26094" xr:uid="{B7E6F326-02F1-452A-8906-1F2DF3EEBC97}"/>
    <cellStyle name="Comma 7 8" xfId="26095" xr:uid="{B484E120-9439-48EE-88D5-014B3F9A000B}"/>
    <cellStyle name="Comma 7 9" xfId="26096" xr:uid="{1C2222B7-6284-4E1F-8093-050AC7C6FCE7}"/>
    <cellStyle name="Comma 8" xfId="26097" xr:uid="{41650E40-9304-4F09-B3B0-CC12732AABC3}"/>
    <cellStyle name="Comma 8 10" xfId="26098" xr:uid="{4CC5DD44-2E9C-4F3D-BA14-4557BCE4ACF5}"/>
    <cellStyle name="Comma 8 10 2" xfId="26099" xr:uid="{60B39D07-6661-41AC-B97B-EAF13A18D031}"/>
    <cellStyle name="Comma 8 11" xfId="26100" xr:uid="{48772F02-CCDB-4603-AD74-228F05B630F8}"/>
    <cellStyle name="Comma 8 12" xfId="26101" xr:uid="{70AD4845-F9F7-4E69-AF20-59AD2FACA96B}"/>
    <cellStyle name="Comma 8 13" xfId="26102" xr:uid="{58862113-754C-4483-B0F9-8B01DB103200}"/>
    <cellStyle name="Comma 8 2" xfId="26103" xr:uid="{DEFC441E-F6ED-45BF-88FE-4B3B740881F8}"/>
    <cellStyle name="Comma 8 2 10" xfId="26104" xr:uid="{57AEC01C-2856-4856-802E-623E836EEF96}"/>
    <cellStyle name="Comma 8 2 11" xfId="26105" xr:uid="{CA7701E1-E2F9-483C-B17E-16CFA4B334B8}"/>
    <cellStyle name="Comma 8 2 12" xfId="26106" xr:uid="{FFB5F7C3-091F-44A4-9635-8D017F3B42A2}"/>
    <cellStyle name="Comma 8 2 2" xfId="26107" xr:uid="{A0EBB2B7-0D85-4B16-AD8E-8AA0FD74D804}"/>
    <cellStyle name="Comma 8 2 2 10" xfId="26108" xr:uid="{C5CFE859-90B3-4591-B731-9DF24D2517BC}"/>
    <cellStyle name="Comma 8 2 2 2" xfId="26109" xr:uid="{CCA21137-5341-4076-A8E1-F006320A324B}"/>
    <cellStyle name="Comma 8 2 2 2 2" xfId="26110" xr:uid="{EA9871B8-E542-4ECE-97AA-74BDE5E22FA9}"/>
    <cellStyle name="Comma 8 2 2 2 2 2" xfId="26111" xr:uid="{B68F0BC0-DC2C-4E7F-BA5F-10C3CAB29BF6}"/>
    <cellStyle name="Comma 8 2 2 2 2 2 2" xfId="26112" xr:uid="{3740A853-82A9-4FA3-B7BB-31F5615CFF87}"/>
    <cellStyle name="Comma 8 2 2 2 2 2 3" xfId="26113" xr:uid="{33D9BF3B-E275-4635-94E8-02EC6113D04F}"/>
    <cellStyle name="Comma 8 2 2 2 2 3" xfId="26114" xr:uid="{3E607C8D-E386-47BE-AED1-4991193701F5}"/>
    <cellStyle name="Comma 8 2 2 2 2 4" xfId="26115" xr:uid="{C7372544-FDF9-45D0-9292-39A1DC307650}"/>
    <cellStyle name="Comma 8 2 2 2 2 5" xfId="26116" xr:uid="{40F2E2A3-C5DD-4586-BEC2-E95845DD5767}"/>
    <cellStyle name="Comma 8 2 2 2 2 6" xfId="26117" xr:uid="{B760D5AE-C8EC-4965-9275-30425377399A}"/>
    <cellStyle name="Comma 8 2 2 2 2 7" xfId="26118" xr:uid="{5E12BD81-D3C7-47C5-A0FD-CEA04E415353}"/>
    <cellStyle name="Comma 8 2 2 2 3" xfId="26119" xr:uid="{E0A0836C-CF4B-4B8C-9286-86AEF3FA0283}"/>
    <cellStyle name="Comma 8 2 2 2 3 2" xfId="26120" xr:uid="{D36869C2-0D2F-4B51-9871-0D51A6F0653E}"/>
    <cellStyle name="Comma 8 2 2 2 3 3" xfId="26121" xr:uid="{CDCC78EB-9B53-4497-98D2-494A69D85C16}"/>
    <cellStyle name="Comma 8 2 2 2 4" xfId="26122" xr:uid="{9E263BA1-4B3E-4B4E-9DDE-C71311C139BB}"/>
    <cellStyle name="Comma 8 2 2 2 5" xfId="26123" xr:uid="{1D4E3767-C907-4104-8CC5-AA022A1F04EA}"/>
    <cellStyle name="Comma 8 2 2 2 6" xfId="26124" xr:uid="{C4E272DC-994C-401E-99E4-9D71413B8699}"/>
    <cellStyle name="Comma 8 2 2 2 7" xfId="26125" xr:uid="{0F7EE22C-6B75-4206-ACC2-2463FA929455}"/>
    <cellStyle name="Comma 8 2 2 2 8" xfId="26126" xr:uid="{3ABF5F1A-8B63-4995-88E6-F2BE01C79DA8}"/>
    <cellStyle name="Comma 8 2 2 2 9" xfId="26127" xr:uid="{BF292DE5-734C-4D34-85DF-71EBFC3285F3}"/>
    <cellStyle name="Comma 8 2 2 3" xfId="26128" xr:uid="{D3516308-4FF7-4C61-86DA-B9922E881122}"/>
    <cellStyle name="Comma 8 2 2 3 2" xfId="26129" xr:uid="{B3B951EE-29D5-4694-B63F-24A4836B5382}"/>
    <cellStyle name="Comma 8 2 2 3 2 2" xfId="26130" xr:uid="{F895230B-22C2-45CD-932E-F962C1BD2C9C}"/>
    <cellStyle name="Comma 8 2 2 3 2 3" xfId="26131" xr:uid="{D63A0E4F-CA58-469C-8AF1-4D8F049B88FE}"/>
    <cellStyle name="Comma 8 2 2 3 3" xfId="26132" xr:uid="{C1EEA800-E5C2-469B-8738-31FDA863C950}"/>
    <cellStyle name="Comma 8 2 2 3 4" xfId="26133" xr:uid="{7736029A-1428-4331-B21F-1B4AD656B3D6}"/>
    <cellStyle name="Comma 8 2 2 3 5" xfId="26134" xr:uid="{B7B72499-1A06-4459-BDB1-DABF00256BAB}"/>
    <cellStyle name="Comma 8 2 2 3 6" xfId="26135" xr:uid="{A75DB4BB-5AD9-4193-8F80-28CED97D68E6}"/>
    <cellStyle name="Comma 8 2 2 3 7" xfId="26136" xr:uid="{91AAD70B-11B3-4FCC-BF82-34378A7EF616}"/>
    <cellStyle name="Comma 8 2 2 3 8" xfId="26137" xr:uid="{CE57976C-39EC-474E-BEAE-228627D93953}"/>
    <cellStyle name="Comma 8 2 2 4" xfId="26138" xr:uid="{809B3539-8748-44AA-B001-A6F2AF4511AD}"/>
    <cellStyle name="Comma 8 2 2 4 2" xfId="26139" xr:uid="{32BE7A0A-347A-4CD6-A228-4EEAC6FA3BE8}"/>
    <cellStyle name="Comma 8 2 2 4 3" xfId="26140" xr:uid="{70FC3444-9621-4BE5-93B5-23F5DB0CFE24}"/>
    <cellStyle name="Comma 8 2 2 4 4" xfId="26141" xr:uid="{8DF9FC97-A017-4A4F-B485-3D354C8E2F25}"/>
    <cellStyle name="Comma 8 2 2 5" xfId="26142" xr:uid="{82C172D4-8AD9-492E-8EF0-98EEC4AA5C24}"/>
    <cellStyle name="Comma 8 2 2 5 2" xfId="26143" xr:uid="{6B796DE7-A025-40DC-8977-C7198778C866}"/>
    <cellStyle name="Comma 8 2 2 5 3" xfId="26144" xr:uid="{F389A8F3-DA3A-4650-AD23-69C5A25E4146}"/>
    <cellStyle name="Comma 8 2 2 6" xfId="26145" xr:uid="{E70EF5E2-B06A-41CA-87FA-1740644F48B8}"/>
    <cellStyle name="Comma 8 2 2 6 2" xfId="26146" xr:uid="{54103A52-6441-4586-9F1F-8FF2F88DDB77}"/>
    <cellStyle name="Comma 8 2 2 7" xfId="26147" xr:uid="{2323A3CE-84AA-4DDA-AA71-1949F31FB62A}"/>
    <cellStyle name="Comma 8 2 2 7 2" xfId="26148" xr:uid="{1C583FF8-EFCE-44BD-B6F3-C3968127ED11}"/>
    <cellStyle name="Comma 8 2 2 8" xfId="26149" xr:uid="{A15E5902-9102-48AD-B6B6-D81618C3D134}"/>
    <cellStyle name="Comma 8 2 2 8 2" xfId="26150" xr:uid="{BA0009A1-8B2E-49AE-8569-630DF7123AAE}"/>
    <cellStyle name="Comma 8 2 2 9" xfId="26151" xr:uid="{17CA87FA-70BA-4AD5-81B6-32FA4637888A}"/>
    <cellStyle name="Comma 8 2 3" xfId="26152" xr:uid="{08A0F2AF-BD0D-4D4F-9D3E-2AD4F44E98BF}"/>
    <cellStyle name="Comma 8 2 3 2" xfId="26153" xr:uid="{FD02AF4F-B7A0-4522-ABC0-A76012C9E001}"/>
    <cellStyle name="Comma 8 2 3 2 2" xfId="26154" xr:uid="{A4A2546C-7482-4389-AE49-3368B507A8FA}"/>
    <cellStyle name="Comma 8 2 3 2 2 2" xfId="26155" xr:uid="{BF8CDC36-445B-46CB-9651-1DF6AC705AC5}"/>
    <cellStyle name="Comma 8 2 3 2 2 3" xfId="26156" xr:uid="{0D2F1A9F-A983-44EA-AD1D-A74F6BD9F7A8}"/>
    <cellStyle name="Comma 8 2 3 2 3" xfId="26157" xr:uid="{D2F20D75-32E1-4D3F-A4EF-C6F5BD69B223}"/>
    <cellStyle name="Comma 8 2 3 2 4" xfId="26158" xr:uid="{C0A91851-F4F0-485C-BDF9-0D30F8720C34}"/>
    <cellStyle name="Comma 8 2 3 2 5" xfId="26159" xr:uid="{E9082A61-4207-4CF1-AF07-1A8F771C35A1}"/>
    <cellStyle name="Comma 8 2 3 2 6" xfId="26160" xr:uid="{80F83F91-E3BD-4688-867B-E70E71541BFC}"/>
    <cellStyle name="Comma 8 2 3 2 7" xfId="26161" xr:uid="{D259EBE6-99D0-4FBB-8A63-53459EEB4EDD}"/>
    <cellStyle name="Comma 8 2 3 3" xfId="26162" xr:uid="{87628F5D-52B3-4EF3-9EBB-25A9D27CAF71}"/>
    <cellStyle name="Comma 8 2 3 3 2" xfId="26163" xr:uid="{9183D692-63A7-4514-B610-5174ABD07398}"/>
    <cellStyle name="Comma 8 2 3 3 3" xfId="26164" xr:uid="{5CC33456-5C19-4167-BFC5-D9D4F162DF3F}"/>
    <cellStyle name="Comma 8 2 3 4" xfId="26165" xr:uid="{0C591798-FF1F-4957-9CAD-BDA66EF20389}"/>
    <cellStyle name="Comma 8 2 3 5" xfId="26166" xr:uid="{7636F5BB-0270-4351-AE69-63ACEBC24629}"/>
    <cellStyle name="Comma 8 2 3 6" xfId="26167" xr:uid="{3F149B68-2F29-4823-82A8-B9F2172F9BA5}"/>
    <cellStyle name="Comma 8 2 3 7" xfId="26168" xr:uid="{FF9F5E66-5EF8-4C4B-9A25-D27336745F02}"/>
    <cellStyle name="Comma 8 2 3 8" xfId="26169" xr:uid="{403603E2-3010-4498-A478-46C7D3D4BAC0}"/>
    <cellStyle name="Comma 8 2 3 9" xfId="26170" xr:uid="{927AEE1C-B439-4B34-A2F3-E56CADD9519D}"/>
    <cellStyle name="Comma 8 2 4" xfId="26171" xr:uid="{2134C387-082C-41E4-999F-70CF98E98682}"/>
    <cellStyle name="Comma 8 2 4 2" xfId="26172" xr:uid="{738F229B-E0D9-4CE3-A078-AE230CF04F07}"/>
    <cellStyle name="Comma 8 2 4 2 2" xfId="26173" xr:uid="{4FA65B4A-11E1-491D-9AA9-C0F940FBBF84}"/>
    <cellStyle name="Comma 8 2 4 2 3" xfId="26174" xr:uid="{03D14392-6843-4AAD-8939-078EE9DDE1CA}"/>
    <cellStyle name="Comma 8 2 4 3" xfId="26175" xr:uid="{0EE53552-5635-410B-A69F-60F05B2E350D}"/>
    <cellStyle name="Comma 8 2 4 4" xfId="26176" xr:uid="{5D65357D-D631-46F3-9A41-590131F864ED}"/>
    <cellStyle name="Comma 8 2 4 5" xfId="26177" xr:uid="{95255337-8F24-4B1A-8CC6-E906553358AB}"/>
    <cellStyle name="Comma 8 2 4 6" xfId="26178" xr:uid="{BC92B9D3-456C-40D1-B0F9-1CF92999CBF2}"/>
    <cellStyle name="Comma 8 2 4 7" xfId="26179" xr:uid="{B2592E55-CAE2-4811-99DA-7ADE5747DD83}"/>
    <cellStyle name="Comma 8 2 4 8" xfId="26180" xr:uid="{CA4AEBD7-3C9A-474D-9B57-89E26A9771EF}"/>
    <cellStyle name="Comma 8 2 5" xfId="26181" xr:uid="{40CFA25D-3772-4B46-86E5-81D2AE284CA8}"/>
    <cellStyle name="Comma 8 2 5 2" xfId="26182" xr:uid="{7322FB86-1879-438D-88DD-4AE6CD8ED5F0}"/>
    <cellStyle name="Comma 8 2 5 3" xfId="26183" xr:uid="{47610947-A9DA-49AA-A817-3927F78E9D1C}"/>
    <cellStyle name="Comma 8 2 5 4" xfId="26184" xr:uid="{270CEBF4-9988-42DA-BF45-9549C4179936}"/>
    <cellStyle name="Comma 8 2 6" xfId="26185" xr:uid="{8B6218F9-0E8E-4580-99F5-7C7A2CEEAF5C}"/>
    <cellStyle name="Comma 8 2 6 2" xfId="26186" xr:uid="{2BBA121C-6E5A-43B3-BBB1-800581E325DD}"/>
    <cellStyle name="Comma 8 2 6 3" xfId="26187" xr:uid="{E75A596E-F0ED-44A7-A0C0-55D57C62A8F1}"/>
    <cellStyle name="Comma 8 2 7" xfId="26188" xr:uid="{E8D17B64-A017-4763-8853-9E50AED4CDEE}"/>
    <cellStyle name="Comma 8 2 7 2" xfId="26189" xr:uid="{4A6E9ABA-7D63-4B2F-BA55-47A9EC965798}"/>
    <cellStyle name="Comma 8 2 8" xfId="26190" xr:uid="{7D5CCE10-7208-4C2E-BCE4-06C4833C7346}"/>
    <cellStyle name="Comma 8 2 8 2" xfId="26191" xr:uid="{D0E49557-A3D1-4730-82B5-CC714BCA8413}"/>
    <cellStyle name="Comma 8 2 9" xfId="26192" xr:uid="{87D73CFA-D554-4F30-ADA8-6B6E3005D9B7}"/>
    <cellStyle name="Comma 8 2 9 2" xfId="26193" xr:uid="{9CF23B71-F6F7-4B15-8825-1E1D76AADBB9}"/>
    <cellStyle name="Comma 8 3" xfId="26194" xr:uid="{053D050E-02CF-4637-89C8-7428418423DB}"/>
    <cellStyle name="Comma 8 3 10" xfId="26195" xr:uid="{13B8E6C5-4B09-4BD6-91B3-E7D8612BA0B5}"/>
    <cellStyle name="Comma 8 3 11" xfId="26196" xr:uid="{614A9BE5-512A-40E4-9BBC-F71C46A09499}"/>
    <cellStyle name="Comma 8 3 2" xfId="26197" xr:uid="{8B608BD7-83ED-4026-A019-F6C4E2194B71}"/>
    <cellStyle name="Comma 8 3 2 2" xfId="26198" xr:uid="{45E15D52-56A5-4D69-9D3A-A2FE551AF419}"/>
    <cellStyle name="Comma 8 3 2 2 2" xfId="26199" xr:uid="{2FDCE0B0-2E57-4755-B49B-04C0F106B11D}"/>
    <cellStyle name="Comma 8 3 2 2 2 2" xfId="26200" xr:uid="{D544FF58-C2CC-413B-A0B7-EC1902B765F4}"/>
    <cellStyle name="Comma 8 3 2 2 2 3" xfId="26201" xr:uid="{58642358-F164-46A0-9A20-335BD3AA20F8}"/>
    <cellStyle name="Comma 8 3 2 2 3" xfId="26202" xr:uid="{8256BAF6-79FB-4139-91F0-57CCFE709797}"/>
    <cellStyle name="Comma 8 3 2 2 4" xfId="26203" xr:uid="{36E5CC9D-1132-4E22-B207-759D0CF9DB2B}"/>
    <cellStyle name="Comma 8 3 2 2 5" xfId="26204" xr:uid="{34B43EFA-FAAB-4809-8A32-600FD90DE343}"/>
    <cellStyle name="Comma 8 3 2 2 6" xfId="26205" xr:uid="{D0C348C2-D1F1-4016-9834-68466874D975}"/>
    <cellStyle name="Comma 8 3 2 2 7" xfId="26206" xr:uid="{B600F892-7492-4994-8525-852788296BD8}"/>
    <cellStyle name="Comma 8 3 2 3" xfId="26207" xr:uid="{30CC3EA7-4728-4700-9A3A-1DBEFB8BA444}"/>
    <cellStyle name="Comma 8 3 2 3 2" xfId="26208" xr:uid="{BE07235A-78CD-4DB2-A2FA-2A576784E24F}"/>
    <cellStyle name="Comma 8 3 2 3 3" xfId="26209" xr:uid="{8BE40A76-A191-4495-8340-CCA539758016}"/>
    <cellStyle name="Comma 8 3 2 4" xfId="26210" xr:uid="{59D26D14-F67D-4701-AFE0-3234FE2CCB1F}"/>
    <cellStyle name="Comma 8 3 2 5" xfId="26211" xr:uid="{870AB65D-B12C-485D-9740-582B5341A52F}"/>
    <cellStyle name="Comma 8 3 2 6" xfId="26212" xr:uid="{8FD19038-720D-4C59-AE27-46FC48FF6EC0}"/>
    <cellStyle name="Comma 8 3 2 7" xfId="26213" xr:uid="{E51A3A51-0E48-40D6-A26B-D2D122CEB9D6}"/>
    <cellStyle name="Comma 8 3 2 8" xfId="26214" xr:uid="{DB868238-E6E5-49D0-BB19-1F965A26B784}"/>
    <cellStyle name="Comma 8 3 2 9" xfId="26215" xr:uid="{471CE6D8-7709-4620-AC92-E7E995496846}"/>
    <cellStyle name="Comma 8 3 3" xfId="26216" xr:uid="{2D5A20CE-B9CC-46D3-8D11-7D467E2B412B}"/>
    <cellStyle name="Comma 8 3 3 2" xfId="26217" xr:uid="{8F088459-9851-4417-BB6F-F9BE085AC11A}"/>
    <cellStyle name="Comma 8 3 3 2 2" xfId="26218" xr:uid="{A701FC8F-7B71-4C66-9106-241061524A6D}"/>
    <cellStyle name="Comma 8 3 3 2 3" xfId="26219" xr:uid="{751EE393-30E2-4E07-BF00-83F55EC1409C}"/>
    <cellStyle name="Comma 8 3 3 3" xfId="26220" xr:uid="{2264532F-052B-4FDE-8491-D5DDFDF63F2C}"/>
    <cellStyle name="Comma 8 3 3 4" xfId="26221" xr:uid="{61F5F730-D2AC-48A2-AAB9-4C54CF433A2A}"/>
    <cellStyle name="Comma 8 3 3 5" xfId="26222" xr:uid="{4BF0A513-C755-4870-8C68-C506AB63B672}"/>
    <cellStyle name="Comma 8 3 3 6" xfId="26223" xr:uid="{7E0F70C1-5E3C-424B-A54E-A6B9BC820ADE}"/>
    <cellStyle name="Comma 8 3 3 7" xfId="26224" xr:uid="{C76F5F17-60CC-4CA7-A6EF-58B89A43DFE0}"/>
    <cellStyle name="Comma 8 3 3 8" xfId="26225" xr:uid="{996D29D3-CD43-4740-8725-AE8AA3808984}"/>
    <cellStyle name="Comma 8 3 4" xfId="26226" xr:uid="{8F06E299-8FF3-4937-BB89-01927150C843}"/>
    <cellStyle name="Comma 8 3 4 2" xfId="26227" xr:uid="{A62D96FE-3859-43CA-88DE-D1E5260E8FF7}"/>
    <cellStyle name="Comma 8 3 4 3" xfId="26228" xr:uid="{4312403E-C969-4E13-9F9D-1B9369DFB20A}"/>
    <cellStyle name="Comma 8 3 4 4" xfId="26229" xr:uid="{84E6EA18-E807-4A2D-B745-32A2680B53FF}"/>
    <cellStyle name="Comma 8 3 5" xfId="26230" xr:uid="{172F1E2F-4DBE-4C9A-A076-F20F6212025F}"/>
    <cellStyle name="Comma 8 3 5 2" xfId="26231" xr:uid="{B0DBBCF6-9478-4328-A75E-F9F0EEE584C3}"/>
    <cellStyle name="Comma 8 3 5 3" xfId="26232" xr:uid="{BF470DA8-463A-4EA1-AE85-A1397B44461B}"/>
    <cellStyle name="Comma 8 3 6" xfId="26233" xr:uid="{B84430E9-57E4-4BC5-B10E-7AB4075E2229}"/>
    <cellStyle name="Comma 8 3 6 2" xfId="26234" xr:uid="{9BFD01BE-6389-443B-8280-23A6ADB19334}"/>
    <cellStyle name="Comma 8 3 7" xfId="26235" xr:uid="{21E78302-CF86-42C3-AC7B-FB0C7F037BB1}"/>
    <cellStyle name="Comma 8 3 7 2" xfId="26236" xr:uid="{A61B20A1-70A2-48A5-A45C-FED42F23FE5D}"/>
    <cellStyle name="Comma 8 3 8" xfId="26237" xr:uid="{B4471F91-9FF6-42A3-A78F-A75474F78FA2}"/>
    <cellStyle name="Comma 8 3 8 2" xfId="26238" xr:uid="{48346E3C-267E-4B7E-A36C-1E2A7C11CB3E}"/>
    <cellStyle name="Comma 8 3 9" xfId="26239" xr:uid="{4B5990E9-9470-4267-8412-176F95EEF865}"/>
    <cellStyle name="Comma 8 4" xfId="26240" xr:uid="{2108CA42-0C1A-4E29-A9FB-BDC692FE78C7}"/>
    <cellStyle name="Comma 8 4 10" xfId="26241" xr:uid="{9E1FCF06-8029-448F-8FB8-0ED2073CC6BA}"/>
    <cellStyle name="Comma 8 4 2" xfId="26242" xr:uid="{EC56F74F-3E84-4F24-8F51-3A060A3DDAD0}"/>
    <cellStyle name="Comma 8 4 2 2" xfId="26243" xr:uid="{31BFC5D5-DF7F-4EC1-9550-EE15BB98C6C8}"/>
    <cellStyle name="Comma 8 4 2 2 2" xfId="26244" xr:uid="{B60B61CD-BEBF-4E81-8514-F865F5D48FCA}"/>
    <cellStyle name="Comma 8 4 2 2 3" xfId="26245" xr:uid="{228FFD49-F2E8-4DB8-A284-BA4FAC354932}"/>
    <cellStyle name="Comma 8 4 2 3" xfId="26246" xr:uid="{7FAC1C15-2761-4FA6-8F78-787907534499}"/>
    <cellStyle name="Comma 8 4 2 4" xfId="26247" xr:uid="{C4A23EAF-101B-4769-BB61-B26C21A0CEB0}"/>
    <cellStyle name="Comma 8 4 2 5" xfId="26248" xr:uid="{13370193-65FF-47C4-AE8C-5924B8CFEC71}"/>
    <cellStyle name="Comma 8 4 2 6" xfId="26249" xr:uid="{5335917B-06EC-4597-8544-79EFFA5A05F9}"/>
    <cellStyle name="Comma 8 4 2 7" xfId="26250" xr:uid="{36298638-960B-4BE4-BBD7-B02A3104B3BC}"/>
    <cellStyle name="Comma 8 4 3" xfId="26251" xr:uid="{F05226F1-1FB0-43BC-A8EA-17B027A62598}"/>
    <cellStyle name="Comma 8 4 3 2" xfId="26252" xr:uid="{84F108E2-FEDD-4704-90C0-58EFE17C3A49}"/>
    <cellStyle name="Comma 8 4 3 3" xfId="26253" xr:uid="{8FFC4F87-DC48-4CF2-A409-07BA3835F394}"/>
    <cellStyle name="Comma 8 4 4" xfId="26254" xr:uid="{7B319088-9AC5-43C1-B434-74278B6022BD}"/>
    <cellStyle name="Comma 8 4 5" xfId="26255" xr:uid="{A29C68FD-7B53-4F7F-A171-CFDC1BEE1B64}"/>
    <cellStyle name="Comma 8 4 6" xfId="26256" xr:uid="{9043E8D4-12C7-4DD6-B1BD-71755A71C5C2}"/>
    <cellStyle name="Comma 8 4 7" xfId="26257" xr:uid="{71FC9C0B-F734-441B-B52D-31B47EA3E980}"/>
    <cellStyle name="Comma 8 4 8" xfId="26258" xr:uid="{DAC876C6-DB9C-4DAF-8FC4-09FA4FBD6B98}"/>
    <cellStyle name="Comma 8 4 9" xfId="26259" xr:uid="{28718A06-914E-40C6-93A0-DD8079DCAB84}"/>
    <cellStyle name="Comma 8 5" xfId="26260" xr:uid="{560CE9A1-6FFC-4BB5-92D4-736850DE87AA}"/>
    <cellStyle name="Comma 8 5 2" xfId="26261" xr:uid="{E9E47137-A5A0-4A20-8E74-740A00927A92}"/>
    <cellStyle name="Comma 8 5 2 2" xfId="26262" xr:uid="{CAA0945B-FBC4-4834-908E-CBB9516559FD}"/>
    <cellStyle name="Comma 8 5 2 3" xfId="26263" xr:uid="{20D55CAB-B82C-4288-BC18-D0AA58D8B8C1}"/>
    <cellStyle name="Comma 8 5 3" xfId="26264" xr:uid="{370AE96A-8055-4F28-81D4-0182430229EB}"/>
    <cellStyle name="Comma 8 5 4" xfId="26265" xr:uid="{CEB92E6F-9198-4963-B5E2-7764044E9BFD}"/>
    <cellStyle name="Comma 8 5 5" xfId="26266" xr:uid="{A37E7E8C-4573-4333-BD04-25ABD5557B8E}"/>
    <cellStyle name="Comma 8 5 6" xfId="26267" xr:uid="{EC28AD6E-4A8C-4FB8-9823-6AA4C3AFC515}"/>
    <cellStyle name="Comma 8 5 7" xfId="26268" xr:uid="{3BCA509C-8163-48BF-8B04-61135935DE90}"/>
    <cellStyle name="Comma 8 5 8" xfId="26269" xr:uid="{E98477F4-316C-46B9-85C8-08425E7D3D07}"/>
    <cellStyle name="Comma 8 5 9" xfId="26270" xr:uid="{5A54D6CE-2BCB-4B97-9E38-A939DA52991C}"/>
    <cellStyle name="Comma 8 6" xfId="26271" xr:uid="{C543A2C0-DD30-495B-8DC7-C081688DBC22}"/>
    <cellStyle name="Comma 8 6 2" xfId="26272" xr:uid="{7D0F3F14-F7B9-4EE6-89C5-6B2CD0CB5314}"/>
    <cellStyle name="Comma 8 6 3" xfId="26273" xr:uid="{25354DD4-BD11-4187-AFB0-191C631289DC}"/>
    <cellStyle name="Comma 8 6 4" xfId="26274" xr:uid="{D47763C1-5F8B-4F94-9457-0986E340E2AB}"/>
    <cellStyle name="Comma 8 6 5" xfId="26275" xr:uid="{594195FE-2C29-4CE8-A52A-6439CECCDB27}"/>
    <cellStyle name="Comma 8 7" xfId="26276" xr:uid="{A2538F99-4DDE-4A29-AC98-589F91E7AA0F}"/>
    <cellStyle name="Comma 8 7 2" xfId="26277" xr:uid="{1A50FD05-3C27-47F4-A864-4E60DA728002}"/>
    <cellStyle name="Comma 8 7 3" xfId="26278" xr:uid="{96D109B5-14B2-4E33-B85B-BAFF6D77C726}"/>
    <cellStyle name="Comma 8 7 4" xfId="26279" xr:uid="{26684986-9BF4-4CD4-8C96-D6F97A19D207}"/>
    <cellStyle name="Comma 8 8" xfId="26280" xr:uid="{D307F971-2B5A-44A0-BE6A-B4A3438DC72D}"/>
    <cellStyle name="Comma 8 8 2" xfId="26281" xr:uid="{8E0E1969-9956-4914-9211-8E206A117581}"/>
    <cellStyle name="Comma 8 9" xfId="26282" xr:uid="{530046B9-491C-42F6-80DA-FD0F36E92E57}"/>
    <cellStyle name="Comma 8 9 2" xfId="26283" xr:uid="{1FFEA869-08F0-45C4-B112-CD12FF696B83}"/>
    <cellStyle name="Comma 9" xfId="26284" xr:uid="{62DACB52-4BB1-4239-9272-A6A42ED664B2}"/>
    <cellStyle name="Comma 9 10" xfId="26285" xr:uid="{79AC81E6-9CBC-4897-85B7-3C2726C2AAA5}"/>
    <cellStyle name="Comma 9 11" xfId="26286" xr:uid="{FE1913EE-1CBF-4BE4-AED9-D3E20D9B36ED}"/>
    <cellStyle name="Comma 9 12" xfId="26287" xr:uid="{6C5735DE-6886-4A8C-89CC-C51305109DEA}"/>
    <cellStyle name="Comma 9 2" xfId="26288" xr:uid="{FBC212EA-B3E9-47AA-A068-46FB29BE608F}"/>
    <cellStyle name="Comma 9 2 10" xfId="26289" xr:uid="{80730DE4-87E0-4693-903E-98BEEA6B5C70}"/>
    <cellStyle name="Comma 9 2 2" xfId="26290" xr:uid="{F5BDB03F-AADE-4F5D-BD52-8C544804CE85}"/>
    <cellStyle name="Comma 9 2 2 2" xfId="26291" xr:uid="{7751C400-84F2-4C05-916B-2D160A49A94E}"/>
    <cellStyle name="Comma 9 2 2 2 2" xfId="26292" xr:uid="{4F4CAEC9-A2C3-472F-8D41-CD251F1F8E3D}"/>
    <cellStyle name="Comma 9 2 2 3" xfId="26293" xr:uid="{F1D0C59D-5F07-412E-B730-3E0AD2BF85D1}"/>
    <cellStyle name="Comma 9 2 2 4" xfId="26294" xr:uid="{ADADB026-D4FC-49E8-8FC6-11268B866073}"/>
    <cellStyle name="Comma 9 2 2 5" xfId="26295" xr:uid="{6E618D5F-582E-446B-9E62-FF15A11ADD91}"/>
    <cellStyle name="Comma 9 2 2 6" xfId="26296" xr:uid="{60C3C8FC-DD9C-48DB-A0B9-0FB54F26EF99}"/>
    <cellStyle name="Comma 9 2 2 7" xfId="26297" xr:uid="{4A9CA53F-B200-445E-95C5-340BA2158B17}"/>
    <cellStyle name="Comma 9 2 2 8" xfId="26298" xr:uid="{D36F7A27-EA51-45BC-B0DA-E1639BED50AF}"/>
    <cellStyle name="Comma 9 2 2 9" xfId="26299" xr:uid="{0AFEE184-563A-45FF-8A2C-11B9A0EC0F19}"/>
    <cellStyle name="Comma 9 2 3" xfId="26300" xr:uid="{1BEFDCE6-E5EA-4B5D-AA7D-55EB1D3B6EFD}"/>
    <cellStyle name="Comma 9 2 3 2" xfId="26301" xr:uid="{E6319A18-05D2-4D05-BD7E-A0B592436601}"/>
    <cellStyle name="Comma 9 2 4" xfId="26302" xr:uid="{6E8F4620-DB25-4E3E-ADD9-CD25497C0898}"/>
    <cellStyle name="Comma 9 2 4 2" xfId="26303" xr:uid="{55DB5A4B-5E69-47F7-B64C-7E781E262009}"/>
    <cellStyle name="Comma 9 2 5" xfId="26304" xr:uid="{3F929116-C4D8-459B-B06D-7F865CB3113D}"/>
    <cellStyle name="Comma 9 2 6" xfId="26305" xr:uid="{22DCAE8A-595F-47C6-A254-D1FC7D27CDD9}"/>
    <cellStyle name="Comma 9 2 7" xfId="26306" xr:uid="{2FD3A41A-FCF2-4EC0-89F6-6324AB7F15C9}"/>
    <cellStyle name="Comma 9 2 8" xfId="26307" xr:uid="{0C7483ED-6611-464E-B5D4-A45ACA5D7E14}"/>
    <cellStyle name="Comma 9 2 9" xfId="26308" xr:uid="{CAB539A2-F3C0-497A-9676-82D4E1975A47}"/>
    <cellStyle name="Comma 9 3" xfId="26309" xr:uid="{6528B8A0-156E-431A-9665-1D71E92F790E}"/>
    <cellStyle name="Comma 9 3 2" xfId="26310" xr:uid="{6F6B56B9-39B4-4B8F-9A10-33DC3969EC42}"/>
    <cellStyle name="Comma 9 3 2 2" xfId="26311" xr:uid="{629FA2A9-9252-48CC-8292-AE816A5CA1D7}"/>
    <cellStyle name="Comma 9 3 3" xfId="26312" xr:uid="{DE496BCF-BB89-47BA-8F97-B11B62CAF330}"/>
    <cellStyle name="Comma 9 3 4" xfId="26313" xr:uid="{EBE0AB05-2F78-4D16-80FD-264CDC6E39CF}"/>
    <cellStyle name="Comma 9 3 5" xfId="26314" xr:uid="{D88F1523-46A5-4100-8B22-DBB8841D578E}"/>
    <cellStyle name="Comma 9 3 6" xfId="26315" xr:uid="{04E8A181-E416-42F1-959A-77011311197B}"/>
    <cellStyle name="Comma 9 3 7" xfId="26316" xr:uid="{79E611E2-746B-41F4-9823-8214C32E1516}"/>
    <cellStyle name="Comma 9 3 8" xfId="26317" xr:uid="{789AA398-A6BF-4F21-8E32-5A992E89812D}"/>
    <cellStyle name="Comma 9 3 9" xfId="26318" xr:uid="{2F78B4C8-740F-48B5-AB7E-B41207D7C167}"/>
    <cellStyle name="Comma 9 4" xfId="26319" xr:uid="{DD85EEE1-2483-4AD1-AC5C-1EB9F9CE5D3E}"/>
    <cellStyle name="Comma 9 4 2" xfId="26320" xr:uid="{674A99C6-7BB1-4372-90B8-E88EE7C56513}"/>
    <cellStyle name="Comma 9 4 3" xfId="26321" xr:uid="{D4B32928-74C6-417A-8763-34A83F8EA1FB}"/>
    <cellStyle name="Comma 9 5" xfId="26322" xr:uid="{5467DEB1-2850-4139-AA34-4F1B0B81755A}"/>
    <cellStyle name="Comma 9 5 2" xfId="26323" xr:uid="{25B6A01F-89F8-4A37-A3CB-E0572C916F10}"/>
    <cellStyle name="Comma 9 6" xfId="26324" xr:uid="{7476F764-69D4-498F-8184-746CC75718C7}"/>
    <cellStyle name="Comma 9 7" xfId="26325" xr:uid="{F96DF46D-4C2C-4D2A-8703-95EB8BC84C26}"/>
    <cellStyle name="Comma 9 8" xfId="26326" xr:uid="{EBB282A2-A62D-4D52-B4CC-918CE69F1325}"/>
    <cellStyle name="Comma 9 9" xfId="26327" xr:uid="{5ED9DC1D-8EAF-49D5-AC18-DF4E8D40F66F}"/>
    <cellStyle name="Comma0" xfId="26328" xr:uid="{ED8A4329-9AFD-4AAA-B7E7-93E411716614}"/>
    <cellStyle name="CommaBlank" xfId="103" xr:uid="{00000000-0005-0000-0000-000042000000}"/>
    <cellStyle name="Currency" xfId="1" builtinId="4"/>
    <cellStyle name="Currency 10" xfId="26329" xr:uid="{5B563D58-8685-4C51-9282-73DE8C17EB4D}"/>
    <cellStyle name="Currency 11" xfId="26330" xr:uid="{5D2B0A58-033D-49B4-A5B9-0F788773894F}"/>
    <cellStyle name="Currency 11 2" xfId="26331" xr:uid="{3FE2FB53-E1AD-4320-BAC1-49889E05B46F}"/>
    <cellStyle name="Currency 11 2 2" xfId="26332" xr:uid="{849B88CA-1CDE-4B2C-8EEF-2C25D39BC639}"/>
    <cellStyle name="Currency 11 2 2 2" xfId="26333" xr:uid="{F1753823-9E56-4ED8-AE72-9CA78DB1031E}"/>
    <cellStyle name="Currency 11 2 2 2 2" xfId="26334" xr:uid="{D724547F-3A85-4A05-8552-35C30D1380F9}"/>
    <cellStyle name="Currency 11 2 2 3" xfId="26335" xr:uid="{5DB7150A-CF20-4015-B0B5-2BE6BE51709D}"/>
    <cellStyle name="Currency 11 2 3" xfId="26336" xr:uid="{A0D16B47-F085-44C0-903B-BB070FA6C75C}"/>
    <cellStyle name="Currency 11 2 3 2" xfId="26337" xr:uid="{91D06FF2-C46B-4F0E-BEA2-B9BCD1A25C1E}"/>
    <cellStyle name="Currency 11 2 3 2 2" xfId="26338" xr:uid="{A1D61760-1424-4EA0-9511-86F514856051}"/>
    <cellStyle name="Currency 11 2 3 3" xfId="26339" xr:uid="{B5056D47-35A1-4214-90E0-8423A10E937D}"/>
    <cellStyle name="Currency 11 2 4" xfId="26340" xr:uid="{122F24D3-7316-4C96-A922-9251D226781A}"/>
    <cellStyle name="Currency 11 2 4 2" xfId="26341" xr:uid="{90EA2260-66D2-422A-852B-D8A47A56543F}"/>
    <cellStyle name="Currency 11 2 4 2 2" xfId="26342" xr:uid="{0F421DCB-9E6A-4D12-9FB7-6868390A5E70}"/>
    <cellStyle name="Currency 11 2 4 3" xfId="26343" xr:uid="{D470371C-F9E9-4573-8781-5C320C1AFE65}"/>
    <cellStyle name="Currency 11 2 5" xfId="26344" xr:uid="{C2F3EF48-9432-4AC6-A939-A872767477BE}"/>
    <cellStyle name="Currency 11 2 5 2" xfId="26345" xr:uid="{CA45C6B5-F83B-42A2-AC37-53EE3C8DAA7E}"/>
    <cellStyle name="Currency 11 2 6" xfId="26346" xr:uid="{66D05920-0DC9-4389-B2A0-28AB9245B169}"/>
    <cellStyle name="Currency 11 3" xfId="26347" xr:uid="{B9BA83F7-EBBE-42B5-BA12-9C5C5C18E309}"/>
    <cellStyle name="Currency 11 3 2" xfId="26348" xr:uid="{AD8EEAA6-9BA8-4099-A3DC-5EC3BC4E2439}"/>
    <cellStyle name="Currency 11 3 2 2" xfId="26349" xr:uid="{B82D382A-151D-47E0-86C4-431FDBCE1A7D}"/>
    <cellStyle name="Currency 11 3 3" xfId="26350" xr:uid="{01E3B636-82DC-43EB-B6F2-A4A40EC27D30}"/>
    <cellStyle name="Currency 11 4" xfId="26351" xr:uid="{6AC48FB9-C19E-44D5-ABC1-7EB9A6299A82}"/>
    <cellStyle name="Currency 11 4 2" xfId="26352" xr:uid="{D49D0025-0888-4C7C-89E8-04422D491D49}"/>
    <cellStyle name="Currency 11 4 2 2" xfId="26353" xr:uid="{1777A4C9-B83C-4985-9B1A-09753DD8D56E}"/>
    <cellStyle name="Currency 11 4 3" xfId="26354" xr:uid="{979C2CAB-8C71-4104-BD90-2E2CC5C5F6D9}"/>
    <cellStyle name="Currency 11 5" xfId="26355" xr:uid="{454DDFD7-CCC9-4D60-B94E-5009DC355093}"/>
    <cellStyle name="Currency 11 5 2" xfId="26356" xr:uid="{3CDBA17C-494F-44C0-BB08-CA1B2D6E0BF4}"/>
    <cellStyle name="Currency 11 5 2 2" xfId="26357" xr:uid="{856765C7-A56A-4C6D-8416-EA7DDE1C681A}"/>
    <cellStyle name="Currency 11 5 3" xfId="26358" xr:uid="{57166AA8-8009-4259-B12E-0CCFF962652C}"/>
    <cellStyle name="Currency 11 6" xfId="26359" xr:uid="{05AB2F65-327B-45D8-87E9-CA544B38A38A}"/>
    <cellStyle name="Currency 11 6 2" xfId="26360" xr:uid="{ACFF833B-46E2-457F-91E0-2C60D99B9E57}"/>
    <cellStyle name="Currency 11 6 2 2" xfId="26361" xr:uid="{08DC67CD-220B-4EBD-B271-3AF40781F86D}"/>
    <cellStyle name="Currency 11 6 3" xfId="26362" xr:uid="{70960817-2F59-4225-861C-690E12B364EA}"/>
    <cellStyle name="Currency 11 7" xfId="26363" xr:uid="{5CE289B5-E721-470F-8FC9-B3F33A8499C0}"/>
    <cellStyle name="Currency 11 7 2" xfId="26364" xr:uid="{266D9BD9-3872-4FE7-8C10-62DBDAE6DA1D}"/>
    <cellStyle name="Currency 11 8" xfId="26365" xr:uid="{F1A4845D-5C01-40CD-92EA-3F4BE1C39E06}"/>
    <cellStyle name="Currency 12" xfId="26366" xr:uid="{0C504C3D-EDBC-42EE-8339-913849580D97}"/>
    <cellStyle name="Currency 12 2" xfId="26367" xr:uid="{5AC933EE-037A-4BC4-B400-35ADE022909B}"/>
    <cellStyle name="Currency 12 2 2" xfId="26368" xr:uid="{20F7A29E-51AD-4DEE-A87F-3D9B1255C0B4}"/>
    <cellStyle name="Currency 12 2 2 2" xfId="26369" xr:uid="{A3C3F394-4AA7-471C-8AC9-9AFBA07585B2}"/>
    <cellStyle name="Currency 12 2 2 2 2" xfId="26370" xr:uid="{5A347D51-8A72-44E7-B6B9-DFDAB65A7271}"/>
    <cellStyle name="Currency 12 2 2 3" xfId="26371" xr:uid="{1DBA9489-D9A2-4067-85CD-4B63C3FDE0FE}"/>
    <cellStyle name="Currency 12 2 3" xfId="26372" xr:uid="{17B431D7-8AF9-4A63-9393-B8EFDA615AA6}"/>
    <cellStyle name="Currency 12 2 3 2" xfId="26373" xr:uid="{9877F010-1B4C-47ED-B126-5688966685AE}"/>
    <cellStyle name="Currency 12 2 3 2 2" xfId="26374" xr:uid="{96C1A20F-D04F-4503-B966-054DE8266771}"/>
    <cellStyle name="Currency 12 2 3 3" xfId="26375" xr:uid="{131CB882-5C13-4573-976E-2CBBF8156E35}"/>
    <cellStyle name="Currency 12 2 4" xfId="26376" xr:uid="{CC6A169C-F744-4859-8269-45C3B61D0F33}"/>
    <cellStyle name="Currency 12 2 4 2" xfId="26377" xr:uid="{EDF1E724-DCF4-4383-9C17-261E80070A2A}"/>
    <cellStyle name="Currency 12 2 4 2 2" xfId="26378" xr:uid="{46395754-2FCB-4CC7-9380-FB6858C6C41E}"/>
    <cellStyle name="Currency 12 2 4 3" xfId="26379" xr:uid="{C1582E82-0BDF-408A-AD18-A3AD0B017032}"/>
    <cellStyle name="Currency 12 2 5" xfId="26380" xr:uid="{5CB520BB-DBF5-4D0D-AE76-434C6B1DA57A}"/>
    <cellStyle name="Currency 12 2 5 2" xfId="26381" xr:uid="{868E5BD0-337D-4328-A531-6175A8ED6253}"/>
    <cellStyle name="Currency 12 2 6" xfId="26382" xr:uid="{1485A810-A1DE-4010-8D0E-B0BD36A13FC9}"/>
    <cellStyle name="Currency 12 3" xfId="26383" xr:uid="{5F90E889-1C2C-4973-A09C-A04FEE2BD60C}"/>
    <cellStyle name="Currency 12 3 2" xfId="26384" xr:uid="{87C693BA-BACB-4403-A6AF-6FD3F85E4033}"/>
    <cellStyle name="Currency 12 3 2 2" xfId="26385" xr:uid="{73901822-5F23-4D99-845C-43F2F83D40CD}"/>
    <cellStyle name="Currency 12 3 3" xfId="26386" xr:uid="{3297A5EF-2AD5-4A03-B62C-797DE936B103}"/>
    <cellStyle name="Currency 12 4" xfId="26387" xr:uid="{998565EE-8EE0-4563-8F12-D82FD6B7F6B6}"/>
    <cellStyle name="Currency 12 4 2" xfId="26388" xr:uid="{5E5F9103-96D3-4C62-8B72-411C2C218FDF}"/>
    <cellStyle name="Currency 12 4 2 2" xfId="26389" xr:uid="{FD517581-ACD0-44AB-BEDD-413B718C5A29}"/>
    <cellStyle name="Currency 12 4 3" xfId="26390" xr:uid="{A716DD8A-34EE-4F8D-861C-7ED87B35D93C}"/>
    <cellStyle name="Currency 12 5" xfId="26391" xr:uid="{86C6D670-7639-4D71-9597-AB3EBD3C67C4}"/>
    <cellStyle name="Currency 12 5 2" xfId="26392" xr:uid="{F1CB41D5-2F7C-4411-98C0-3113036BFDFD}"/>
    <cellStyle name="Currency 12 5 2 2" xfId="26393" xr:uid="{C0B5AB6A-CC12-43A6-B5D9-35A48114CEC2}"/>
    <cellStyle name="Currency 12 5 3" xfId="26394" xr:uid="{B54E8333-CECC-4AE6-B544-FB9CF13645AF}"/>
    <cellStyle name="Currency 12 6" xfId="26395" xr:uid="{CA3D35D8-392F-4E40-98F3-444A2461C932}"/>
    <cellStyle name="Currency 12 6 2" xfId="26396" xr:uid="{C444FEAB-22B8-4F1B-8541-41A6A016493B}"/>
    <cellStyle name="Currency 12 6 2 2" xfId="26397" xr:uid="{29E81A93-2A63-4331-ABF6-D72401364A41}"/>
    <cellStyle name="Currency 12 6 3" xfId="26398" xr:uid="{FFCCDE51-C997-4193-B4D1-A24C09775C78}"/>
    <cellStyle name="Currency 12 7" xfId="26399" xr:uid="{D1812A21-65D3-4120-9378-29230862136F}"/>
    <cellStyle name="Currency 12 7 2" xfId="26400" xr:uid="{A95E0A08-2B7F-43AD-B92D-EFE72B63685C}"/>
    <cellStyle name="Currency 12 8" xfId="26401" xr:uid="{2E0A5548-DFF9-40B7-AB50-A80A2CD2BC99}"/>
    <cellStyle name="Currency 13" xfId="26402" xr:uid="{64C25CD0-D357-4D8E-9DD1-9B8087DF0D75}"/>
    <cellStyle name="Currency 13 2" xfId="26403" xr:uid="{4AE1EBAA-EB18-444E-AEC7-1CF1CD827387}"/>
    <cellStyle name="Currency 13 2 2" xfId="26404" xr:uid="{16889583-6B8B-4FF4-A301-54073186347E}"/>
    <cellStyle name="Currency 13 2 2 2" xfId="26405" xr:uid="{69665C63-9032-4A3B-808E-F9617D37DB35}"/>
    <cellStyle name="Currency 13 2 2 2 2" xfId="26406" xr:uid="{80FE2AA2-D313-4EC4-97C2-407B338E6FCE}"/>
    <cellStyle name="Currency 13 2 2 3" xfId="26407" xr:uid="{CFC038D2-E265-4A01-8211-8D1C735BA94B}"/>
    <cellStyle name="Currency 13 2 3" xfId="26408" xr:uid="{CE16083C-7FFA-42DA-AFD2-C6ECC3097D84}"/>
    <cellStyle name="Currency 13 2 3 2" xfId="26409" xr:uid="{B5617B95-D2B6-4FE7-B345-3345860D09DB}"/>
    <cellStyle name="Currency 13 2 3 2 2" xfId="26410" xr:uid="{35B94119-1CAD-4904-8390-0E7B183621CF}"/>
    <cellStyle name="Currency 13 2 3 3" xfId="26411" xr:uid="{B39E3DA8-00BB-4E71-932C-8D34690DA466}"/>
    <cellStyle name="Currency 13 2 4" xfId="26412" xr:uid="{1D31C949-5BE6-417F-8FBF-0AB967A9C757}"/>
    <cellStyle name="Currency 13 2 4 2" xfId="26413" xr:uid="{4C691980-B0CF-453A-8939-2C4B11A4804B}"/>
    <cellStyle name="Currency 13 2 4 2 2" xfId="26414" xr:uid="{7E22D56B-5042-428B-88EF-601BC3B82908}"/>
    <cellStyle name="Currency 13 2 4 3" xfId="26415" xr:uid="{7B56B4A0-52C3-4BBF-8F25-30397AC22B95}"/>
    <cellStyle name="Currency 13 2 5" xfId="26416" xr:uid="{A988D4F9-5A5B-4A34-83AA-1837F82AB0F5}"/>
    <cellStyle name="Currency 13 2 5 2" xfId="26417" xr:uid="{D3590367-A314-4D52-A31F-BAFA1ABA7AC4}"/>
    <cellStyle name="Currency 13 2 6" xfId="26418" xr:uid="{4B3DFC42-863E-4DAE-AA14-92699875D0D6}"/>
    <cellStyle name="Currency 13 3" xfId="26419" xr:uid="{44FAC6D5-98F0-4F18-A846-CAF57E01F94A}"/>
    <cellStyle name="Currency 13 3 2" xfId="26420" xr:uid="{CB8E87AF-F4EC-4346-B1C1-12223DDF4750}"/>
    <cellStyle name="Currency 13 3 2 2" xfId="26421" xr:uid="{EF4E4102-2DE9-4103-BEFD-D33FCEEC7BCC}"/>
    <cellStyle name="Currency 13 3 3" xfId="26422" xr:uid="{24423522-60CB-4FC8-80BF-9A0B91F736F2}"/>
    <cellStyle name="Currency 13 4" xfId="26423" xr:uid="{9CD739BF-340D-4E68-976C-5A84997D94F8}"/>
    <cellStyle name="Currency 13 4 2" xfId="26424" xr:uid="{C35798E8-CEB0-43E1-BEE9-A13F08BFE813}"/>
    <cellStyle name="Currency 13 4 2 2" xfId="26425" xr:uid="{F099551C-1424-4C10-B54D-ABBFD622AAE3}"/>
    <cellStyle name="Currency 13 4 3" xfId="26426" xr:uid="{22947B99-50EE-47CA-B93B-955D5898A774}"/>
    <cellStyle name="Currency 13 5" xfId="26427" xr:uid="{0C6EE614-C77F-4509-A073-6204ABDA5056}"/>
    <cellStyle name="Currency 13 5 2" xfId="26428" xr:uid="{059C59B6-5B64-453D-B107-A12793999319}"/>
    <cellStyle name="Currency 13 5 2 2" xfId="26429" xr:uid="{18D1D71E-71B4-4D4B-BEAA-95C1A7C021A2}"/>
    <cellStyle name="Currency 13 5 3" xfId="26430" xr:uid="{4535D531-6CBB-4F02-9405-3A6C087456E6}"/>
    <cellStyle name="Currency 13 6" xfId="26431" xr:uid="{03839B5A-51F5-4325-9F61-8337ED918F9D}"/>
    <cellStyle name="Currency 13 6 2" xfId="26432" xr:uid="{3A3D1E9E-FCE4-4EF0-AA26-B6B9009D4303}"/>
    <cellStyle name="Currency 13 6 2 2" xfId="26433" xr:uid="{CCA9CF01-39E8-4636-9848-5786198460E1}"/>
    <cellStyle name="Currency 13 6 3" xfId="26434" xr:uid="{7E62DB9B-E4C0-48FF-8CD4-B7F5496D1385}"/>
    <cellStyle name="Currency 13 7" xfId="26435" xr:uid="{68A7E3F2-1306-47F6-98F8-97081C60429E}"/>
    <cellStyle name="Currency 13 7 2" xfId="26436" xr:uid="{DE368F3B-EB48-4578-99E0-16951422BBBF}"/>
    <cellStyle name="Currency 13 8" xfId="26437" xr:uid="{E7E64403-2289-4F3E-BFD8-814089432AEF}"/>
    <cellStyle name="Currency 14" xfId="26438" xr:uid="{6A5496DA-456C-4A41-8887-83B1B2A74978}"/>
    <cellStyle name="Currency 15" xfId="26439" xr:uid="{860A90DC-2886-4901-9CDD-27FF41927292}"/>
    <cellStyle name="Currency 15 2" xfId="26440" xr:uid="{CE576A81-DD41-487C-8F2D-7CE8FF7D15D2}"/>
    <cellStyle name="Currency 15 2 2" xfId="26441" xr:uid="{4B3DDA8E-A5DE-4776-AD9A-42D96D5B7B6B}"/>
    <cellStyle name="Currency 15 2 2 2" xfId="26442" xr:uid="{DF259F1B-E5DE-45A2-9677-4B8D8FDDDCE4}"/>
    <cellStyle name="Currency 15 2 2 2 2" xfId="26443" xr:uid="{ACB26669-BC14-42CC-B85C-C1750AA17C34}"/>
    <cellStyle name="Currency 15 2 2 3" xfId="26444" xr:uid="{D55BBCF1-77C9-450A-B3E9-49F0C59F6639}"/>
    <cellStyle name="Currency 15 2 3" xfId="26445" xr:uid="{F99162F1-812E-49AA-AA33-B9E2447E9826}"/>
    <cellStyle name="Currency 15 2 3 2" xfId="26446" xr:uid="{D64A1B2E-ECD8-45BC-9F2C-5A77C5608FB0}"/>
    <cellStyle name="Currency 15 2 3 2 2" xfId="26447" xr:uid="{EBB9AF02-AF74-4DF5-825A-66726ECC3557}"/>
    <cellStyle name="Currency 15 2 3 3" xfId="26448" xr:uid="{241295BC-399E-463E-932C-0ABDFD917087}"/>
    <cellStyle name="Currency 15 2 4" xfId="26449" xr:uid="{E29DBD46-303C-40DE-BF08-FA7F148A1D27}"/>
    <cellStyle name="Currency 15 2 4 2" xfId="26450" xr:uid="{FC1D8531-F239-49EC-BC0C-3BA01F816C16}"/>
    <cellStyle name="Currency 15 2 4 2 2" xfId="26451" xr:uid="{8C7862C3-BD92-46B9-BCF9-5F290EF96C9C}"/>
    <cellStyle name="Currency 15 2 4 3" xfId="26452" xr:uid="{11E68640-913A-4614-9B1C-D74F4529E2E7}"/>
    <cellStyle name="Currency 15 2 5" xfId="26453" xr:uid="{BDBF351D-F837-48E2-95C7-9D800AF0AA51}"/>
    <cellStyle name="Currency 15 2 5 2" xfId="26454" xr:uid="{FA2183B1-D7B4-4078-8554-8560BD54FA54}"/>
    <cellStyle name="Currency 15 2 6" xfId="26455" xr:uid="{E7854E7D-6362-4B11-9A39-31E0571F7C18}"/>
    <cellStyle name="Currency 15 3" xfId="26456" xr:uid="{C62B2E85-164C-4C48-9ABA-514A5A5D8AA2}"/>
    <cellStyle name="Currency 15 3 2" xfId="26457" xr:uid="{E4000C5C-EF56-405D-80B0-87108509FBFA}"/>
    <cellStyle name="Currency 15 3 2 2" xfId="26458" xr:uid="{D203BE99-6BA9-4937-A0C7-472925A3107B}"/>
    <cellStyle name="Currency 15 3 3" xfId="26459" xr:uid="{9983132C-9DDC-49C5-BCA8-19B8C7CBD2EE}"/>
    <cellStyle name="Currency 15 4" xfId="26460" xr:uid="{29AE14E2-A257-44A4-8AE0-96E2C0A48BF6}"/>
    <cellStyle name="Currency 15 4 2" xfId="26461" xr:uid="{E1102BEF-305A-4451-BD80-DD68E5E4FA03}"/>
    <cellStyle name="Currency 15 4 2 2" xfId="26462" xr:uid="{7ED09A69-EF0F-4E7A-B2C0-DCCFFA52A401}"/>
    <cellStyle name="Currency 15 4 3" xfId="26463" xr:uid="{888DADD0-C1D6-45CA-8153-0D135D90C9A1}"/>
    <cellStyle name="Currency 15 5" xfId="26464" xr:uid="{C215B9ED-2980-4C7E-A6A8-1DCB75099CC1}"/>
    <cellStyle name="Currency 15 5 2" xfId="26465" xr:uid="{046EE57D-BC70-4F49-9C9C-B794249D7153}"/>
    <cellStyle name="Currency 15 5 2 2" xfId="26466" xr:uid="{925D5793-7CB2-4F55-AA66-0D9F80CF6A20}"/>
    <cellStyle name="Currency 15 5 3" xfId="26467" xr:uid="{83D58963-5877-415C-92E2-2918A377AB25}"/>
    <cellStyle name="Currency 15 6" xfId="26468" xr:uid="{03C23708-EF01-4259-A465-57451B0F8386}"/>
    <cellStyle name="Currency 15 6 2" xfId="26469" xr:uid="{EAF6C1C8-18BC-4E09-9095-9583869F4039}"/>
    <cellStyle name="Currency 15 6 2 2" xfId="26470" xr:uid="{36B01BD2-72EB-497A-8E3C-CF49CCFCE9B0}"/>
    <cellStyle name="Currency 15 6 3" xfId="26471" xr:uid="{A18A2479-8BB2-4521-B38B-FCE2D731B175}"/>
    <cellStyle name="Currency 15 7" xfId="26472" xr:uid="{0131BB69-17A9-4817-B8FA-7273E788B23B}"/>
    <cellStyle name="Currency 15 7 2" xfId="26473" xr:uid="{5EA3A426-8F6E-4B33-9D58-1393A3EE546D}"/>
    <cellStyle name="Currency 15 8" xfId="26474" xr:uid="{72119A3C-1EAE-4A08-BF4D-8E7ADB8E94B7}"/>
    <cellStyle name="Currency 16" xfId="26475" xr:uid="{A6BFC8BF-2DA6-4240-B56B-0B8DDF4BF5E6}"/>
    <cellStyle name="Currency 16 2" xfId="26476" xr:uid="{A0F892F4-861D-4A8D-A783-BDCA40F01967}"/>
    <cellStyle name="Currency 16 2 2" xfId="26477" xr:uid="{E89ECD6D-7640-4949-AA37-A59F9A72F7A0}"/>
    <cellStyle name="Currency 16 2 2 2" xfId="26478" xr:uid="{7A576721-6222-4603-9E62-244C252ACB0F}"/>
    <cellStyle name="Currency 16 2 2 2 2" xfId="26479" xr:uid="{07916E30-7036-4100-9678-46B03C08D151}"/>
    <cellStyle name="Currency 16 2 2 3" xfId="26480" xr:uid="{1DC01AE5-C72E-4BCE-9078-82342071458E}"/>
    <cellStyle name="Currency 16 2 3" xfId="26481" xr:uid="{31E6AD1A-5218-45B9-A0CE-B46002F936DD}"/>
    <cellStyle name="Currency 16 2 3 2" xfId="26482" xr:uid="{2AA7DFAB-732E-4FD6-A9D3-2ADF937C55F6}"/>
    <cellStyle name="Currency 16 2 3 2 2" xfId="26483" xr:uid="{9CF6B4A0-C947-436B-9237-98284BD7E734}"/>
    <cellStyle name="Currency 16 2 3 3" xfId="26484" xr:uid="{E48EE54D-B971-4566-8FBE-0C47C813983C}"/>
    <cellStyle name="Currency 16 2 4" xfId="26485" xr:uid="{A6BC81F0-D2EA-43A4-88B1-25D65EDDF1F9}"/>
    <cellStyle name="Currency 16 2 4 2" xfId="26486" xr:uid="{444CB1E9-9DA7-49F8-838C-1057FBCF5B6E}"/>
    <cellStyle name="Currency 16 2 4 2 2" xfId="26487" xr:uid="{7BDDBE31-818A-4BCA-9236-7FDEF94D8D46}"/>
    <cellStyle name="Currency 16 2 4 3" xfId="26488" xr:uid="{2FF9346D-F19F-4713-889B-E5124CCE0DB1}"/>
    <cellStyle name="Currency 16 2 5" xfId="26489" xr:uid="{2695DE3C-02A6-4579-A95E-D75B409A23A2}"/>
    <cellStyle name="Currency 16 2 5 2" xfId="26490" xr:uid="{CFC35FF8-8CF6-430C-A76B-202723C8BBD5}"/>
    <cellStyle name="Currency 16 2 6" xfId="26491" xr:uid="{71D0B6B7-4953-42C4-87A5-2A2396D3D856}"/>
    <cellStyle name="Currency 16 3" xfId="26492" xr:uid="{FF4AB846-88BB-4D0D-86FF-FDB3B8B6B89B}"/>
    <cellStyle name="Currency 16 3 2" xfId="26493" xr:uid="{61040595-2C66-4043-9949-C3BEFE6048C1}"/>
    <cellStyle name="Currency 16 3 2 2" xfId="26494" xr:uid="{AFAD9FB9-DE20-4074-AF58-E40735FA5809}"/>
    <cellStyle name="Currency 16 3 3" xfId="26495" xr:uid="{FB88E2BC-C099-4D99-8B9D-3BA3D238CB8F}"/>
    <cellStyle name="Currency 16 4" xfId="26496" xr:uid="{3763515C-57C5-4453-B0AF-4AF4EA8DA7F4}"/>
    <cellStyle name="Currency 16 4 2" xfId="26497" xr:uid="{DF43994F-C98C-4EDB-B5E9-7E0AA7E4E413}"/>
    <cellStyle name="Currency 16 4 2 2" xfId="26498" xr:uid="{E2F684AA-2361-494B-8E67-74E0ED1928C6}"/>
    <cellStyle name="Currency 16 4 3" xfId="26499" xr:uid="{89366588-B20B-448D-9A72-10CAFB8C3A4D}"/>
    <cellStyle name="Currency 16 5" xfId="26500" xr:uid="{B5C90AF4-79C5-4CD3-B3DC-FA468FA5B7E4}"/>
    <cellStyle name="Currency 16 5 2" xfId="26501" xr:uid="{B998E32F-772D-4319-B69C-D6B7CBC71605}"/>
    <cellStyle name="Currency 16 5 2 2" xfId="26502" xr:uid="{23C6B6BB-37DF-4117-9B55-4E91241875CC}"/>
    <cellStyle name="Currency 16 5 3" xfId="26503" xr:uid="{DAEC7D75-3220-4431-AD09-A6CA09FA4066}"/>
    <cellStyle name="Currency 16 6" xfId="26504" xr:uid="{E5221D85-29BE-45EC-B5A7-2EC2C7280A2B}"/>
    <cellStyle name="Currency 16 6 2" xfId="26505" xr:uid="{0075D5CC-9D0C-4151-AC97-04B08CBCE288}"/>
    <cellStyle name="Currency 16 6 2 2" xfId="26506" xr:uid="{57E49D90-F905-4FC0-955B-2FD5E68FEB7E}"/>
    <cellStyle name="Currency 16 6 3" xfId="26507" xr:uid="{44729F47-3BA8-4933-BE46-F276EC023F7D}"/>
    <cellStyle name="Currency 16 7" xfId="26508" xr:uid="{DFCBE22D-8201-431D-892D-FC9E622E13A9}"/>
    <cellStyle name="Currency 16 7 2" xfId="26509" xr:uid="{4D50935A-C126-4BE6-A0E4-745B77968B6E}"/>
    <cellStyle name="Currency 16 8" xfId="26510" xr:uid="{4CC037B6-7EE9-4545-928A-FF6130140A19}"/>
    <cellStyle name="Currency 17" xfId="26511" xr:uid="{DD62D62F-60D3-4BCA-BD79-1F46E9C0BCDE}"/>
    <cellStyle name="Currency 17 2" xfId="26512" xr:uid="{1AD61576-DA08-4B12-8109-4463E1040761}"/>
    <cellStyle name="Currency 17 2 2" xfId="26513" xr:uid="{17FF1E40-6F6B-4A11-B6AA-873187FB0C1C}"/>
    <cellStyle name="Currency 17 2 2 2" xfId="26514" xr:uid="{4323D2B5-CBFA-471D-A93C-A3562282AF87}"/>
    <cellStyle name="Currency 17 2 2 2 2" xfId="26515" xr:uid="{FBE0A385-7371-4A19-BC2D-967648219E7D}"/>
    <cellStyle name="Currency 17 2 2 3" xfId="26516" xr:uid="{A99E7357-3BD3-4FC0-8824-1D7E8DE8B85E}"/>
    <cellStyle name="Currency 17 2 3" xfId="26517" xr:uid="{7E79C6CF-D233-462E-B7A7-081563B3069E}"/>
    <cellStyle name="Currency 17 2 3 2" xfId="26518" xr:uid="{36339ABB-B51F-4450-8E29-86BAFB2E4169}"/>
    <cellStyle name="Currency 17 2 3 2 2" xfId="26519" xr:uid="{C8172006-C062-4006-8858-6D6B14C55C1D}"/>
    <cellStyle name="Currency 17 2 3 3" xfId="26520" xr:uid="{02A553E3-E9B6-419F-990A-532655254BE2}"/>
    <cellStyle name="Currency 17 2 4" xfId="26521" xr:uid="{B2272FAA-3A5E-4DF9-9C50-4FDC0AD51B7F}"/>
    <cellStyle name="Currency 17 2 4 2" xfId="26522" xr:uid="{AAAD47BB-1927-44E8-A713-045CCF098C3F}"/>
    <cellStyle name="Currency 17 2 4 2 2" xfId="26523" xr:uid="{6851AF9E-71A7-4CFF-8C17-BD70C697A0F7}"/>
    <cellStyle name="Currency 17 2 4 3" xfId="26524" xr:uid="{76262523-4E24-42C5-B6E2-9B7936E6A558}"/>
    <cellStyle name="Currency 17 2 5" xfId="26525" xr:uid="{3DCFEF2F-8A63-4E1F-8C1C-3BE9D74DD3A7}"/>
    <cellStyle name="Currency 17 2 5 2" xfId="26526" xr:uid="{3544CE61-F45B-49B5-BA3A-FD0E4294C41C}"/>
    <cellStyle name="Currency 17 2 6" xfId="26527" xr:uid="{54CB6B60-2CE2-4EDC-9D34-E551B4B8ED26}"/>
    <cellStyle name="Currency 17 3" xfId="26528" xr:uid="{ACF1B5AE-9EB7-481F-A09B-F1A38406851F}"/>
    <cellStyle name="Currency 17 3 2" xfId="26529" xr:uid="{325E09CF-5629-4B03-BEA4-C3FC2575F143}"/>
    <cellStyle name="Currency 17 3 2 2" xfId="26530" xr:uid="{73C849E0-E385-474E-B3A0-F38EC90BBA4C}"/>
    <cellStyle name="Currency 17 3 3" xfId="26531" xr:uid="{B75151E9-005A-4F2D-B7AD-0ED7BC0F7D0E}"/>
    <cellStyle name="Currency 17 4" xfId="26532" xr:uid="{91AED425-A3F4-4EFF-8542-0CFA17968C30}"/>
    <cellStyle name="Currency 17 4 2" xfId="26533" xr:uid="{02A5DD1E-DEDF-4DE1-A475-639D1D251AFA}"/>
    <cellStyle name="Currency 17 4 2 2" xfId="26534" xr:uid="{F6E47CF6-A171-49F4-B7EE-AEDBF36D3FA7}"/>
    <cellStyle name="Currency 17 4 3" xfId="26535" xr:uid="{00310F2D-CDA0-4338-B4B0-684A0103B776}"/>
    <cellStyle name="Currency 17 5" xfId="26536" xr:uid="{0788E7CE-AED1-4A8D-A970-04E735A1B9D4}"/>
    <cellStyle name="Currency 17 5 2" xfId="26537" xr:uid="{AA94690C-BC15-4C40-BA04-A70728458CE4}"/>
    <cellStyle name="Currency 17 5 2 2" xfId="26538" xr:uid="{523FBBBA-0D04-4656-897C-5C38979E7DB6}"/>
    <cellStyle name="Currency 17 5 3" xfId="26539" xr:uid="{4598D163-69EC-4228-9F60-97B710DF93D1}"/>
    <cellStyle name="Currency 17 6" xfId="26540" xr:uid="{7E112725-D0F1-43F4-91F9-DB0E45A9504C}"/>
    <cellStyle name="Currency 17 6 2" xfId="26541" xr:uid="{0F01B85F-18FF-4609-ABF7-0D1CDD6563D0}"/>
    <cellStyle name="Currency 17 6 2 2" xfId="26542" xr:uid="{DE013FA7-5224-42C6-AB85-D83DC29206BC}"/>
    <cellStyle name="Currency 17 6 3" xfId="26543" xr:uid="{4BB3F879-81E3-4E5E-9F7E-91FB95223BA6}"/>
    <cellStyle name="Currency 17 7" xfId="26544" xr:uid="{4D3D1F75-BD23-4ED6-BA3D-ECE6C50A1675}"/>
    <cellStyle name="Currency 17 7 2" xfId="26545" xr:uid="{59B5A2FF-3D43-43DA-A7B1-039240102645}"/>
    <cellStyle name="Currency 17 8" xfId="26546" xr:uid="{ABA3C722-79D4-436E-992E-0E50EF4D1DB3}"/>
    <cellStyle name="Currency 18" xfId="26547" xr:uid="{A7894E48-09E4-4DA0-A610-AA8614CE4430}"/>
    <cellStyle name="Currency 18 2" xfId="26548" xr:uid="{BD98AA07-FB72-4271-B02C-F9C11753109B}"/>
    <cellStyle name="Currency 18 2 2" xfId="26549" xr:uid="{51CA37E5-AA74-49FF-AFEC-E8522C31153C}"/>
    <cellStyle name="Currency 18 2 2 2" xfId="26550" xr:uid="{01A3F4B5-6B52-486A-9651-991AFC07AD3E}"/>
    <cellStyle name="Currency 18 2 2 2 2" xfId="26551" xr:uid="{6D376026-FD4F-4C75-AC53-2848BFD14846}"/>
    <cellStyle name="Currency 18 2 2 3" xfId="26552" xr:uid="{6FCABEBD-FF74-42E2-8AF9-43A0CB666E94}"/>
    <cellStyle name="Currency 18 2 3" xfId="26553" xr:uid="{FE727B0A-7B27-4EAA-8716-DF5CCAFB2760}"/>
    <cellStyle name="Currency 18 2 3 2" xfId="26554" xr:uid="{151E9E09-28AF-4C48-8412-8545BFB72A83}"/>
    <cellStyle name="Currency 18 2 3 2 2" xfId="26555" xr:uid="{581EF499-D081-4D09-8CE1-886D5395216A}"/>
    <cellStyle name="Currency 18 2 3 3" xfId="26556" xr:uid="{135F1558-4E9A-4229-949F-82ACF12AEB7D}"/>
    <cellStyle name="Currency 18 2 4" xfId="26557" xr:uid="{1045F60F-3CE8-46BC-A11C-C5D570A87F1C}"/>
    <cellStyle name="Currency 18 2 4 2" xfId="26558" xr:uid="{9A671B1C-5989-4CF7-89C1-A4ED94C1980E}"/>
    <cellStyle name="Currency 18 2 4 2 2" xfId="26559" xr:uid="{60769052-BA89-49D1-BCA9-A86106CFE696}"/>
    <cellStyle name="Currency 18 2 4 3" xfId="26560" xr:uid="{8CCE512D-FD8C-4741-B095-050BBE066533}"/>
    <cellStyle name="Currency 18 2 5" xfId="26561" xr:uid="{A5E80454-02F7-4701-9ED7-D711353B8F2E}"/>
    <cellStyle name="Currency 18 2 5 2" xfId="26562" xr:uid="{4D58724B-6405-4956-8759-85FA7F55F74C}"/>
    <cellStyle name="Currency 18 2 6" xfId="26563" xr:uid="{12419647-4296-444D-9124-32314F166CFA}"/>
    <cellStyle name="Currency 18 3" xfId="26564" xr:uid="{627A611A-E9A5-4361-906C-F811CDB13C69}"/>
    <cellStyle name="Currency 18 3 2" xfId="26565" xr:uid="{8F4E44F1-5190-49BF-B4AB-84A7A0143011}"/>
    <cellStyle name="Currency 18 3 2 2" xfId="26566" xr:uid="{7E7D5086-2840-4EE8-BF58-AD87AC9B3F26}"/>
    <cellStyle name="Currency 18 3 3" xfId="26567" xr:uid="{52F7EA9D-64BB-4911-A92E-DBEFFBFF5403}"/>
    <cellStyle name="Currency 18 4" xfId="26568" xr:uid="{0397E25C-0B1D-436D-B1E7-C2A99F0ACF27}"/>
    <cellStyle name="Currency 18 4 2" xfId="26569" xr:uid="{F692682B-8A64-47DF-8336-42858C371014}"/>
    <cellStyle name="Currency 18 4 2 2" xfId="26570" xr:uid="{A0D6050B-C8E1-4380-9B05-B6FD9CBB68B1}"/>
    <cellStyle name="Currency 18 4 3" xfId="26571" xr:uid="{9BCE906E-0E86-49F9-9893-FE15C4DB150E}"/>
    <cellStyle name="Currency 18 5" xfId="26572" xr:uid="{9B3B142B-C95D-4990-BD73-18DF80EAE1C4}"/>
    <cellStyle name="Currency 18 5 2" xfId="26573" xr:uid="{48F184F1-73D6-47C2-BFB2-70EBDA6E9175}"/>
    <cellStyle name="Currency 18 5 2 2" xfId="26574" xr:uid="{7756FA97-9E3F-46AC-B39C-2D8616786887}"/>
    <cellStyle name="Currency 18 5 3" xfId="26575" xr:uid="{EC0619C1-411F-49BF-9598-C0DC72D45FE4}"/>
    <cellStyle name="Currency 18 6" xfId="26576" xr:uid="{A2E58FD4-63D4-431B-A6A2-B4F896937FFC}"/>
    <cellStyle name="Currency 18 6 2" xfId="26577" xr:uid="{822DFA9C-FFDD-46C4-BFA0-98C48DC17309}"/>
    <cellStyle name="Currency 18 6 2 2" xfId="26578" xr:uid="{7464A7EB-0E19-4FB0-9ED6-2B50A3032D4C}"/>
    <cellStyle name="Currency 18 6 3" xfId="26579" xr:uid="{03715E3F-4469-4398-84DA-BE048BA1533B}"/>
    <cellStyle name="Currency 18 7" xfId="26580" xr:uid="{AD0E479B-3A78-4BE0-B768-AE1A20F9FE3B}"/>
    <cellStyle name="Currency 18 7 2" xfId="26581" xr:uid="{74D01B9F-B310-4757-BFBA-6376182E372B}"/>
    <cellStyle name="Currency 18 8" xfId="26582" xr:uid="{4EE8DDE9-0BDC-4791-AB83-0B219E5B831B}"/>
    <cellStyle name="Currency 19" xfId="26583" xr:uid="{EDF2BD53-84B0-4152-AC04-36774A4B6FA7}"/>
    <cellStyle name="Currency 19 2" xfId="26584" xr:uid="{83B47341-70F9-45DD-AB4E-812ED866F30C}"/>
    <cellStyle name="Currency 19 2 2" xfId="26585" xr:uid="{68FDA043-9CFA-4FCD-99C4-350C31AA45E2}"/>
    <cellStyle name="Currency 19 2 2 2" xfId="26586" xr:uid="{E8AF0A7A-47B2-4135-92CE-D43CFBC8FCFF}"/>
    <cellStyle name="Currency 19 2 2 2 2" xfId="26587" xr:uid="{5EC4B1FE-A021-4E1E-8F34-E1E0BD5A3A40}"/>
    <cellStyle name="Currency 19 2 2 3" xfId="26588" xr:uid="{1EE4E9EA-6B2B-49E6-8F08-DAFE1BE37A99}"/>
    <cellStyle name="Currency 19 2 3" xfId="26589" xr:uid="{5B67DE9F-BC85-44DE-900B-2C64A7552C4C}"/>
    <cellStyle name="Currency 19 2 3 2" xfId="26590" xr:uid="{38EFF7EA-9CB0-440B-A9EF-9D491BF37FB1}"/>
    <cellStyle name="Currency 19 2 3 2 2" xfId="26591" xr:uid="{5189AB47-9AE1-414D-96DF-63EA545A43CB}"/>
    <cellStyle name="Currency 19 2 3 3" xfId="26592" xr:uid="{D174123C-BF69-4DCD-AFEA-A44A1AF47FEE}"/>
    <cellStyle name="Currency 19 2 4" xfId="26593" xr:uid="{192340BB-1909-458D-91F7-3C964EF7D9F3}"/>
    <cellStyle name="Currency 19 2 4 2" xfId="26594" xr:uid="{A964F81A-5819-4384-BD9F-FB62B63059BC}"/>
    <cellStyle name="Currency 19 2 4 2 2" xfId="26595" xr:uid="{B52A1D0E-0BF0-4845-B5B4-AE2C260EBADF}"/>
    <cellStyle name="Currency 19 2 4 3" xfId="26596" xr:uid="{44F2D720-55FF-49C2-9900-B0652E7C053A}"/>
    <cellStyle name="Currency 19 2 5" xfId="26597" xr:uid="{D6D00520-9E10-4C80-81E1-25A529DB4079}"/>
    <cellStyle name="Currency 19 2 5 2" xfId="26598" xr:uid="{494FEBC8-8E9B-45E4-AF88-07A66D24B44B}"/>
    <cellStyle name="Currency 19 2 6" xfId="26599" xr:uid="{08E086A7-305F-44D0-BA83-053C073DE859}"/>
    <cellStyle name="Currency 19 3" xfId="26600" xr:uid="{B6279C5D-5FE5-4B42-84E1-A3D25A6B248F}"/>
    <cellStyle name="Currency 19 3 2" xfId="26601" xr:uid="{C6380C43-DECF-4BD8-876D-1315A1EB7BC2}"/>
    <cellStyle name="Currency 19 3 2 2" xfId="26602" xr:uid="{71BF58DB-D83E-46A9-985C-746C5EB1152F}"/>
    <cellStyle name="Currency 19 3 3" xfId="26603" xr:uid="{15370409-28E0-4451-94FA-9C5BF3C0103F}"/>
    <cellStyle name="Currency 19 4" xfId="26604" xr:uid="{02CF69E1-2A81-4257-A711-EFF2BA879E20}"/>
    <cellStyle name="Currency 19 4 2" xfId="26605" xr:uid="{D12DFA07-8ABC-48B5-A66F-38D07DE96345}"/>
    <cellStyle name="Currency 19 4 2 2" xfId="26606" xr:uid="{EDDCB1CE-3221-4623-B33B-EA5F798EB828}"/>
    <cellStyle name="Currency 19 4 3" xfId="26607" xr:uid="{C9A96921-97C0-4300-80A6-60EA79BE7828}"/>
    <cellStyle name="Currency 19 5" xfId="26608" xr:uid="{AC36CAB6-3810-4758-89E4-9C2623AC3877}"/>
    <cellStyle name="Currency 19 5 2" xfId="26609" xr:uid="{969FC990-7492-400C-8212-88331AF831D6}"/>
    <cellStyle name="Currency 19 5 2 2" xfId="26610" xr:uid="{3DD909FA-A040-4CAD-ACE8-41432FC58B6B}"/>
    <cellStyle name="Currency 19 5 3" xfId="26611" xr:uid="{C5E2A166-DA1D-43A0-A32C-13E219C51107}"/>
    <cellStyle name="Currency 19 6" xfId="26612" xr:uid="{CDD2832E-24EA-4055-81FE-8DC1F0DC1D40}"/>
    <cellStyle name="Currency 19 6 2" xfId="26613" xr:uid="{886BBC9B-1574-4623-AD78-02D0D01E343B}"/>
    <cellStyle name="Currency 19 6 2 2" xfId="26614" xr:uid="{A5AFCF72-0D89-4860-9688-6C3E406D707D}"/>
    <cellStyle name="Currency 19 6 3" xfId="26615" xr:uid="{13653F36-A865-47AD-9C72-98C1CB5C55EE}"/>
    <cellStyle name="Currency 19 7" xfId="26616" xr:uid="{B7B94F49-586C-472F-842E-E5D23DD20A61}"/>
    <cellStyle name="Currency 19 7 2" xfId="26617" xr:uid="{AD0D7A43-2DEC-459C-8F73-93B25FF44E47}"/>
    <cellStyle name="Currency 19 8" xfId="26618" xr:uid="{CEFD8464-15A9-4DB3-8B86-4EF4BCA1B648}"/>
    <cellStyle name="Currency 2" xfId="96" xr:uid="{00000000-0005-0000-0000-000044000000}"/>
    <cellStyle name="Currency 2 2" xfId="1334" xr:uid="{00000000-0005-0000-0000-000045000000}"/>
    <cellStyle name="Currency 2 2 10" xfId="26620" xr:uid="{787811FF-CF99-4FC6-9AC5-A7EF3741722A}"/>
    <cellStyle name="Currency 2 2 10 2" xfId="26621" xr:uid="{70C16446-AB02-47C4-B0CC-055FA5505174}"/>
    <cellStyle name="Currency 2 2 10 2 2" xfId="26622" xr:uid="{575056E6-7192-488A-9D3B-69D35108C2B7}"/>
    <cellStyle name="Currency 2 2 10 2 2 2" xfId="26623" xr:uid="{F58C1E00-D4B9-4D2F-A03A-1B62425FB019}"/>
    <cellStyle name="Currency 2 2 10 2 3" xfId="26624" xr:uid="{057EA9C3-3539-4692-8325-C7A717A4CA77}"/>
    <cellStyle name="Currency 2 2 10 3" xfId="26625" xr:uid="{DE3DADD3-3B88-4E3F-9FC8-4B281399FECE}"/>
    <cellStyle name="Currency 2 2 10 3 2" xfId="26626" xr:uid="{93C73E4E-8C03-4697-830B-6EF345856130}"/>
    <cellStyle name="Currency 2 2 10 3 2 2" xfId="26627" xr:uid="{6B8A3F74-B397-4D26-9546-E90C5B313C28}"/>
    <cellStyle name="Currency 2 2 10 3 3" xfId="26628" xr:uid="{3DBB90EA-B470-4F0E-80E3-7D1402CC1B32}"/>
    <cellStyle name="Currency 2 2 10 4" xfId="26629" xr:uid="{86779D62-8FF7-46F1-9F0A-1D14F922F3EC}"/>
    <cellStyle name="Currency 2 2 10 4 2" xfId="26630" xr:uid="{E5DFFEBF-31B5-44C1-8AE6-CAE837B7826E}"/>
    <cellStyle name="Currency 2 2 10 4 2 2" xfId="26631" xr:uid="{2CA27E93-B414-4E2E-9743-547D2A2F491D}"/>
    <cellStyle name="Currency 2 2 10 4 3" xfId="26632" xr:uid="{0DC0E9B3-8C47-40C4-B761-71C6C58E0A61}"/>
    <cellStyle name="Currency 2 2 10 5" xfId="26633" xr:uid="{EC071B35-B26A-4995-B39B-D295412E9821}"/>
    <cellStyle name="Currency 2 2 10 5 2" xfId="26634" xr:uid="{ECC3A265-C12C-4E9E-90B1-5F07AA585FBE}"/>
    <cellStyle name="Currency 2 2 10 6" xfId="26635" xr:uid="{E49EF85F-0512-4E3D-9114-488AE16ACC18}"/>
    <cellStyle name="Currency 2 2 11" xfId="26636" xr:uid="{9D7403CE-89D4-4538-8197-243BA73254F3}"/>
    <cellStyle name="Currency 2 2 11 2" xfId="26637" xr:uid="{17DCE8C3-79F5-4087-A6F4-43E61625CAC6}"/>
    <cellStyle name="Currency 2 2 11 2 2" xfId="26638" xr:uid="{7BEA0454-FEC2-4F1C-9C34-7A8E70DB990A}"/>
    <cellStyle name="Currency 2 2 11 3" xfId="26639" xr:uid="{B64B12DA-166A-4D22-931A-49DF19F1AF0E}"/>
    <cellStyle name="Currency 2 2 12" xfId="26640" xr:uid="{D1433AFE-0806-4B96-8B57-0FFFFA708D8E}"/>
    <cellStyle name="Currency 2 2 12 2" xfId="26641" xr:uid="{1A8D782D-FEC5-448A-A51B-17A5AAB9E842}"/>
    <cellStyle name="Currency 2 2 12 2 2" xfId="26642" xr:uid="{357254B8-C52A-4EE5-87E3-70CA6C092612}"/>
    <cellStyle name="Currency 2 2 12 3" xfId="26643" xr:uid="{EB2A22F1-3799-4F16-9A4E-C19CE9F2A234}"/>
    <cellStyle name="Currency 2 2 13" xfId="26644" xr:uid="{3FE2D3C1-FD2C-451C-B1F7-BA7CEA0F5856}"/>
    <cellStyle name="Currency 2 2 13 2" xfId="26645" xr:uid="{F8334F93-3783-4147-81B2-EBCFDBA8923E}"/>
    <cellStyle name="Currency 2 2 13 2 2" xfId="26646" xr:uid="{058C9CDC-CAF2-48E0-BDB6-D445FAC6DDC8}"/>
    <cellStyle name="Currency 2 2 13 3" xfId="26647" xr:uid="{4A6749D8-D547-453B-AE08-F425BD6E7BD5}"/>
    <cellStyle name="Currency 2 2 14" xfId="26648" xr:uid="{E27FBB79-BEAB-4D63-8022-929F7A660598}"/>
    <cellStyle name="Currency 2 2 14 2" xfId="26649" xr:uid="{C2D19D25-D624-408D-982B-2018B497019F}"/>
    <cellStyle name="Currency 2 2 14 2 2" xfId="26650" xr:uid="{CD55CBB2-A3B9-49E0-8315-B3B9BC7556B3}"/>
    <cellStyle name="Currency 2 2 14 3" xfId="26651" xr:uid="{E6C670C9-0478-456F-A45C-A8C6A052DBE5}"/>
    <cellStyle name="Currency 2 2 15" xfId="26652" xr:uid="{843CBA14-CB00-4D69-9CF9-01211B1A4136}"/>
    <cellStyle name="Currency 2 2 15 2" xfId="26653" xr:uid="{790D8513-9E3B-4ED5-BFBD-FD2125B73768}"/>
    <cellStyle name="Currency 2 2 16" xfId="26654" xr:uid="{7D6D6F0F-9C60-4374-B095-49DFDD8D566D}"/>
    <cellStyle name="Currency 2 2 17" xfId="26619" xr:uid="{A0CF277E-7825-43C5-98BA-F844C8544FA3}"/>
    <cellStyle name="Currency 2 2 2" xfId="26655" xr:uid="{C2875308-4CDB-47AD-829A-38AEF7193D13}"/>
    <cellStyle name="Currency 2 2 2 10" xfId="26656" xr:uid="{B257AD94-3CB9-4646-9E4E-743070191B5E}"/>
    <cellStyle name="Currency 2 2 2 11" xfId="26657" xr:uid="{0B1122BE-00A0-4619-B646-DC2609E64A10}"/>
    <cellStyle name="Currency 2 2 2 11 2" xfId="26658" xr:uid="{DBBBBF11-088D-47F3-8676-99AC5CE5A1D5}"/>
    <cellStyle name="Currency 2 2 2 12" xfId="26659" xr:uid="{AE9E8B54-C77D-4E48-A81F-A3CBC77044CC}"/>
    <cellStyle name="Currency 2 2 2 2" xfId="26660" xr:uid="{44A146CC-277D-47A3-B0B4-A9BE36CDB994}"/>
    <cellStyle name="Currency 2 2 2 2 2" xfId="26661" xr:uid="{9C0D6E86-D5D0-45B5-A9A9-9FF307485020}"/>
    <cellStyle name="Currency 2 2 2 2 2 2" xfId="26662" xr:uid="{21759E4A-0C92-43F4-88DD-A90E95C0FE26}"/>
    <cellStyle name="Currency 2 2 2 2 2 2 2" xfId="26663" xr:uid="{96DDA40A-7C8B-44E2-A63F-33C62034AF9D}"/>
    <cellStyle name="Currency 2 2 2 2 2 2 2 2" xfId="26664" xr:uid="{11736B1A-AB40-4383-AFF6-2A07001C1B54}"/>
    <cellStyle name="Currency 2 2 2 2 2 2 3" xfId="26665" xr:uid="{C7E8FA1D-7A3C-48A9-933F-8D6CF42B2485}"/>
    <cellStyle name="Currency 2 2 2 2 2 3" xfId="26666" xr:uid="{AF20F8A2-6BD0-4491-B353-2088811B3C29}"/>
    <cellStyle name="Currency 2 2 2 2 2 3 2" xfId="26667" xr:uid="{A35F973A-B15D-43A3-8708-8B17AE1AC17A}"/>
    <cellStyle name="Currency 2 2 2 2 2 3 2 2" xfId="26668" xr:uid="{B3731F48-26F1-4C80-8625-935A680493A8}"/>
    <cellStyle name="Currency 2 2 2 2 2 3 3" xfId="26669" xr:uid="{40B50A66-E6B6-4F38-8B74-C367CCF630AF}"/>
    <cellStyle name="Currency 2 2 2 2 2 4" xfId="26670" xr:uid="{7146A734-FA09-43B8-9F94-47029EEA13F5}"/>
    <cellStyle name="Currency 2 2 2 2 2 4 2" xfId="26671" xr:uid="{752E786F-153B-437F-858F-BACA36BE3F03}"/>
    <cellStyle name="Currency 2 2 2 2 2 4 2 2" xfId="26672" xr:uid="{E95B73BE-3BDC-4DE2-8134-2EF45DD8DB88}"/>
    <cellStyle name="Currency 2 2 2 2 2 4 3" xfId="26673" xr:uid="{3E7B679F-2E25-4F7D-B86A-623FDD6E7306}"/>
    <cellStyle name="Currency 2 2 2 2 2 5" xfId="26674" xr:uid="{172E4EF9-4299-4103-B47A-5E1182924BAB}"/>
    <cellStyle name="Currency 2 2 2 2 2 5 2" xfId="26675" xr:uid="{252E3CCA-4DAC-4C4E-875D-E7519C63DC4D}"/>
    <cellStyle name="Currency 2 2 2 2 2 6" xfId="26676" xr:uid="{408975CC-3D32-4B0E-AAD3-427C2DA51B6A}"/>
    <cellStyle name="Currency 2 2 2 2 3" xfId="26677" xr:uid="{FD12EAF5-1148-48EE-852B-F8D2164EFF76}"/>
    <cellStyle name="Currency 2 2 2 2 3 2" xfId="26678" xr:uid="{338AD553-8F77-43DE-9EB8-5BF555FF299D}"/>
    <cellStyle name="Currency 2 2 2 2 3 2 2" xfId="26679" xr:uid="{80454E5C-3E54-466C-AC40-DDE6223F0423}"/>
    <cellStyle name="Currency 2 2 2 2 3 3" xfId="26680" xr:uid="{1B36462B-CFAA-46E6-90D3-36F075C1C8E8}"/>
    <cellStyle name="Currency 2 2 2 2 4" xfId="26681" xr:uid="{41093DF6-405D-486D-BD6A-204ECCF21FF5}"/>
    <cellStyle name="Currency 2 2 2 2 4 2" xfId="26682" xr:uid="{10E62165-72F0-4AEB-A092-3244CBA1C7D3}"/>
    <cellStyle name="Currency 2 2 2 2 4 2 2" xfId="26683" xr:uid="{9142180D-04B5-4A54-8466-121D5C0C940D}"/>
    <cellStyle name="Currency 2 2 2 2 4 3" xfId="26684" xr:uid="{25E3F4EC-61C4-486D-AE43-2B771F251C5A}"/>
    <cellStyle name="Currency 2 2 2 2 5" xfId="26685" xr:uid="{04E0EC71-4D1C-479B-8167-AC1BD16F98FE}"/>
    <cellStyle name="Currency 2 2 2 2 5 2" xfId="26686" xr:uid="{1B721119-B8F0-4853-9696-1D7577E27545}"/>
    <cellStyle name="Currency 2 2 2 2 5 2 2" xfId="26687" xr:uid="{90DDAB87-38C7-4DA2-9D60-0978ED561B02}"/>
    <cellStyle name="Currency 2 2 2 2 5 3" xfId="26688" xr:uid="{54AD773C-321F-49B2-A67C-832A43EE3F97}"/>
    <cellStyle name="Currency 2 2 2 2 6" xfId="26689" xr:uid="{6E167186-3454-4FAC-8DF4-1EBE84CE411A}"/>
    <cellStyle name="Currency 2 2 2 2 6 2" xfId="26690" xr:uid="{274200D6-190E-4F4B-B878-2C8A70D3A9AD}"/>
    <cellStyle name="Currency 2 2 2 2 7" xfId="26691" xr:uid="{8B3FD45D-A615-446E-8CAA-9D4F7DE649DE}"/>
    <cellStyle name="Currency 2 2 2 3" xfId="26692" xr:uid="{57846FA9-DC06-4F75-B9D7-5D79A64B94F4}"/>
    <cellStyle name="Currency 2 2 2 4" xfId="26693" xr:uid="{F2694DF5-A264-45B8-88F7-656A115C7BE6}"/>
    <cellStyle name="Currency 2 2 2 4 2" xfId="26694" xr:uid="{9EA226DB-5858-45FD-AEB1-C9B2EB3EED92}"/>
    <cellStyle name="Currency 2 2 2 4 2 2" xfId="26695" xr:uid="{E9DE5579-5A49-45EB-B2E7-0A4FE2A3906F}"/>
    <cellStyle name="Currency 2 2 2 4 2 2 2" xfId="26696" xr:uid="{4C7E1FE6-E717-4AB5-818D-3C9D5B219062}"/>
    <cellStyle name="Currency 2 2 2 4 2 3" xfId="26697" xr:uid="{7FE2E440-C4BD-469C-9BA8-EE54BA874729}"/>
    <cellStyle name="Currency 2 2 2 4 3" xfId="26698" xr:uid="{C289F6B0-4AA7-4412-9260-56A8BDD0B8C8}"/>
    <cellStyle name="Currency 2 2 2 4 3 2" xfId="26699" xr:uid="{304D4FC2-36A4-49A4-ABD8-3E250C7DC9FA}"/>
    <cellStyle name="Currency 2 2 2 4 3 2 2" xfId="26700" xr:uid="{14A1BB5B-77F7-44A4-9B2E-19EB1C02151F}"/>
    <cellStyle name="Currency 2 2 2 4 3 3" xfId="26701" xr:uid="{88285937-CF01-4F0D-932B-85F4BC95ED9D}"/>
    <cellStyle name="Currency 2 2 2 4 4" xfId="26702" xr:uid="{D6D15B9F-AE10-4F4E-923B-E87D092E97A5}"/>
    <cellStyle name="Currency 2 2 2 4 4 2" xfId="26703" xr:uid="{9D919BC1-DB9E-4D97-8520-7CE59B2417FF}"/>
    <cellStyle name="Currency 2 2 2 4 4 2 2" xfId="26704" xr:uid="{3F205483-188A-4CAD-8DA8-2D9817E0502C}"/>
    <cellStyle name="Currency 2 2 2 4 4 3" xfId="26705" xr:uid="{A50714D8-FA6A-4F26-ADCE-4D51F8E473E2}"/>
    <cellStyle name="Currency 2 2 2 4 5" xfId="26706" xr:uid="{24B36AF5-B86F-4B28-A1C7-CD788522BAFB}"/>
    <cellStyle name="Currency 2 2 2 4 5 2" xfId="26707" xr:uid="{2DAFA6FA-4384-489F-8C0C-2248922018F1}"/>
    <cellStyle name="Currency 2 2 2 4 6" xfId="26708" xr:uid="{43268B32-26CB-4031-A00C-8EF67128BAA3}"/>
    <cellStyle name="Currency 2 2 2 5" xfId="26709" xr:uid="{C45E9EC8-53EC-4BD8-8BB3-52DF8FBB48C0}"/>
    <cellStyle name="Currency 2 2 2 6" xfId="26710" xr:uid="{B9FE31C4-0FE4-4AC1-9737-6612EC8187A6}"/>
    <cellStyle name="Currency 2 2 2 7" xfId="26711" xr:uid="{19368B53-E78E-4D2A-89F7-8ED1C07A4D66}"/>
    <cellStyle name="Currency 2 2 2 7 2" xfId="26712" xr:uid="{F8967237-4B2B-46FF-9A4D-BC3D039E37F1}"/>
    <cellStyle name="Currency 2 2 2 7 2 2" xfId="26713" xr:uid="{EEA331FE-E200-4392-9DA4-C358FC87AE59}"/>
    <cellStyle name="Currency 2 2 2 7 3" xfId="26714" xr:uid="{EEBCADFB-63C6-4CE1-9A75-9AAC8A350A07}"/>
    <cellStyle name="Currency 2 2 2 8" xfId="26715" xr:uid="{0D92E5C6-84A0-4307-ACEF-92149CE76E68}"/>
    <cellStyle name="Currency 2 2 2 8 2" xfId="26716" xr:uid="{B9B97221-A994-4C68-84CB-112FF7E25088}"/>
    <cellStyle name="Currency 2 2 2 8 2 2" xfId="26717" xr:uid="{D2383438-C8C4-4636-86D1-D3CB05DCEC20}"/>
    <cellStyle name="Currency 2 2 2 8 3" xfId="26718" xr:uid="{128D37CE-6BE7-4651-A882-F5C9F9BC8727}"/>
    <cellStyle name="Currency 2 2 2 9" xfId="26719" xr:uid="{C15F12C1-DFB7-4F5B-B3F1-B1F6F12F76C7}"/>
    <cellStyle name="Currency 2 2 2 9 2" xfId="26720" xr:uid="{25634362-49CB-4F6F-88A6-8BCFA7F2CE1A}"/>
    <cellStyle name="Currency 2 2 2 9 2 2" xfId="26721" xr:uid="{2DAF610A-A122-4DC8-BD81-6F331A367F9D}"/>
    <cellStyle name="Currency 2 2 2 9 3" xfId="26722" xr:uid="{1D3E3E99-4715-4FE5-92EE-1A7871B96507}"/>
    <cellStyle name="Currency 2 2 3" xfId="26723" xr:uid="{1D72857A-F901-40BE-92FC-ED3F9BB2594F}"/>
    <cellStyle name="Currency 2 2 3 2" xfId="26724" xr:uid="{A63D1311-DD55-4924-A1F8-AE1C33044FD5}"/>
    <cellStyle name="Currency 2 2 3 2 2" xfId="26725" xr:uid="{08EEBED3-7FDD-43CA-A788-A9F8A40834FB}"/>
    <cellStyle name="Currency 2 2 3 2 2 2" xfId="26726" xr:uid="{C8289114-361B-46DB-8A09-0E24F3967A56}"/>
    <cellStyle name="Currency 2 2 3 2 2 2 2" xfId="26727" xr:uid="{22F610C3-2EA4-4ED7-BF86-8BF35888B9F1}"/>
    <cellStyle name="Currency 2 2 3 2 2 2 2 2" xfId="26728" xr:uid="{C43A9389-31BD-4FAC-A135-76653206A580}"/>
    <cellStyle name="Currency 2 2 3 2 2 2 3" xfId="26729" xr:uid="{4A8FF285-4515-4344-BA98-0CEBC8C1004B}"/>
    <cellStyle name="Currency 2 2 3 2 2 3" xfId="26730" xr:uid="{253C6D24-DE69-41DF-8BCA-FBFEF240B98E}"/>
    <cellStyle name="Currency 2 2 3 2 2 3 2" xfId="26731" xr:uid="{C49F7E05-93BC-41E5-BBFA-51377CE7A7A3}"/>
    <cellStyle name="Currency 2 2 3 2 2 3 2 2" xfId="26732" xr:uid="{E53E53D2-2B95-4BFB-A403-B8091C418D36}"/>
    <cellStyle name="Currency 2 2 3 2 2 3 3" xfId="26733" xr:uid="{1FD16DEC-31E1-4A85-9DB5-9FC19AC22BDF}"/>
    <cellStyle name="Currency 2 2 3 2 2 4" xfId="26734" xr:uid="{C81F9AC2-E737-4746-9786-C2ED19E02010}"/>
    <cellStyle name="Currency 2 2 3 2 2 4 2" xfId="26735" xr:uid="{35D6F12B-7EDB-4FA5-94A2-CEB4A2F8F2AE}"/>
    <cellStyle name="Currency 2 2 3 2 2 4 2 2" xfId="26736" xr:uid="{643B7A6C-7B40-4274-A437-61AEB057BD2A}"/>
    <cellStyle name="Currency 2 2 3 2 2 4 3" xfId="26737" xr:uid="{C07EA68D-AC08-4F96-BC29-AA4451C0A2CE}"/>
    <cellStyle name="Currency 2 2 3 2 2 5" xfId="26738" xr:uid="{4B060AD1-6928-45C2-9E23-F487EFCF3AFE}"/>
    <cellStyle name="Currency 2 2 3 2 2 5 2" xfId="26739" xr:uid="{F87BD51F-76E0-4E25-8E70-2FFB6BEA911B}"/>
    <cellStyle name="Currency 2 2 3 2 2 6" xfId="26740" xr:uid="{F7FDD292-2084-4629-975E-6EE7FC7500C7}"/>
    <cellStyle name="Currency 2 2 3 2 3" xfId="26741" xr:uid="{1EBBF4F1-3838-4906-857E-169A85CECDC7}"/>
    <cellStyle name="Currency 2 2 3 2 3 2" xfId="26742" xr:uid="{ECBBB6BA-13DD-47F5-B674-A98172A66BB9}"/>
    <cellStyle name="Currency 2 2 3 2 3 2 2" xfId="26743" xr:uid="{827B7DB9-D6F1-4EC6-927E-16347EE2A740}"/>
    <cellStyle name="Currency 2 2 3 2 3 3" xfId="26744" xr:uid="{175F50E0-A54C-4A59-ACFC-B24EE754E45C}"/>
    <cellStyle name="Currency 2 2 3 2 4" xfId="26745" xr:uid="{EB378677-63B1-4569-8E96-B2F4694BB6A0}"/>
    <cellStyle name="Currency 2 2 3 2 4 2" xfId="26746" xr:uid="{E3B80DAF-4042-40F9-BEB6-00673442D01F}"/>
    <cellStyle name="Currency 2 2 3 2 4 2 2" xfId="26747" xr:uid="{BCB0ADAD-5E07-461B-94C3-2634FF8DB548}"/>
    <cellStyle name="Currency 2 2 3 2 4 3" xfId="26748" xr:uid="{66308C8A-B984-4462-8722-AF3B3D991ADA}"/>
    <cellStyle name="Currency 2 2 3 2 5" xfId="26749" xr:uid="{335BCD5C-7525-4DD4-A3D8-0066DE41D4F0}"/>
    <cellStyle name="Currency 2 2 3 2 5 2" xfId="26750" xr:uid="{8B2C2D18-1FB8-4622-9602-CD0F8104873B}"/>
    <cellStyle name="Currency 2 2 3 2 5 2 2" xfId="26751" xr:uid="{29BB4CCA-6FF3-4AC8-8578-DB30FB6BC66A}"/>
    <cellStyle name="Currency 2 2 3 2 5 3" xfId="26752" xr:uid="{E1A07368-1101-4CF1-8BA5-C5CA34B33603}"/>
    <cellStyle name="Currency 2 2 3 2 6" xfId="26753" xr:uid="{BDBCD91F-4FD3-4B13-807A-869994231C48}"/>
    <cellStyle name="Currency 2 2 3 2 6 2" xfId="26754" xr:uid="{ECC28261-7FCC-4BEC-B24F-A4EB4E496A45}"/>
    <cellStyle name="Currency 2 2 3 2 7" xfId="26755" xr:uid="{D66799A9-1499-4004-9DC9-489144C131FE}"/>
    <cellStyle name="Currency 2 2 3 3" xfId="26756" xr:uid="{CDE7E9F2-8242-4F5F-AA65-F0C4E4A0B6AF}"/>
    <cellStyle name="Currency 2 2 3 3 2" xfId="26757" xr:uid="{8E08145E-65BB-499E-B634-9D8516220C83}"/>
    <cellStyle name="Currency 2 2 3 3 2 2" xfId="26758" xr:uid="{AC24280E-4AA9-4AFE-8273-306E173BF9AF}"/>
    <cellStyle name="Currency 2 2 3 3 2 2 2" xfId="26759" xr:uid="{7AC944C7-F7EB-4D81-9BE3-FC36FFBD556F}"/>
    <cellStyle name="Currency 2 2 3 3 2 3" xfId="26760" xr:uid="{23EA6287-172B-4C3E-A96E-480030BE9A56}"/>
    <cellStyle name="Currency 2 2 3 3 3" xfId="26761" xr:uid="{4384E68C-B486-47E2-8890-6D836AB08024}"/>
    <cellStyle name="Currency 2 2 3 3 3 2" xfId="26762" xr:uid="{2F973A7C-EDFD-4E58-86F7-EC2D52A2E7D5}"/>
    <cellStyle name="Currency 2 2 3 3 3 2 2" xfId="26763" xr:uid="{972FAD9F-ECF6-4E1C-AD62-5ADC6ED1F8B5}"/>
    <cellStyle name="Currency 2 2 3 3 3 3" xfId="26764" xr:uid="{88A67AC8-9C1D-4F32-BF95-E7231F4CA3DB}"/>
    <cellStyle name="Currency 2 2 3 3 4" xfId="26765" xr:uid="{71B7D109-F978-4999-807D-3B072D00A20A}"/>
    <cellStyle name="Currency 2 2 3 3 4 2" xfId="26766" xr:uid="{B8CF484E-29D2-45BD-892D-4A417274C2AA}"/>
    <cellStyle name="Currency 2 2 3 3 4 2 2" xfId="26767" xr:uid="{9668089B-16AC-489F-8BAE-738216CF3FF5}"/>
    <cellStyle name="Currency 2 2 3 3 4 3" xfId="26768" xr:uid="{5AD72A0E-85E3-458F-9168-EBC6A5FD374B}"/>
    <cellStyle name="Currency 2 2 3 3 5" xfId="26769" xr:uid="{32F837D2-49A1-47BE-BDC0-89C75BE2334C}"/>
    <cellStyle name="Currency 2 2 3 3 5 2" xfId="26770" xr:uid="{87539871-534D-4EB2-BE27-89E196D6077A}"/>
    <cellStyle name="Currency 2 2 3 3 6" xfId="26771" xr:uid="{1CC7190B-0D0C-4AD0-AD27-5F794CD5C13F}"/>
    <cellStyle name="Currency 2 2 3 4" xfId="26772" xr:uid="{D65FE10C-268D-47F8-843A-FF9819CF88AB}"/>
    <cellStyle name="Currency 2 2 3 4 2" xfId="26773" xr:uid="{09CF4E69-CCF9-47B5-8134-9B223FC7AC5A}"/>
    <cellStyle name="Currency 2 2 3 4 2 2" xfId="26774" xr:uid="{3116C081-FD12-452F-8A30-F9ED7A87D82B}"/>
    <cellStyle name="Currency 2 2 3 4 3" xfId="26775" xr:uid="{E6CA699D-D7C0-4193-BBAD-96CDA7C03434}"/>
    <cellStyle name="Currency 2 2 3 5" xfId="26776" xr:uid="{08C52B09-BFE7-447F-B677-4BC589B1A82E}"/>
    <cellStyle name="Currency 2 2 3 5 2" xfId="26777" xr:uid="{3DB18AA9-32F1-48EB-92EF-B68AD5107A9B}"/>
    <cellStyle name="Currency 2 2 3 5 2 2" xfId="26778" xr:uid="{4966EBB7-C966-4626-84D6-D051BFC5AAAC}"/>
    <cellStyle name="Currency 2 2 3 5 3" xfId="26779" xr:uid="{3F654E6E-8D67-4EE0-93AA-D6BEF583ABCD}"/>
    <cellStyle name="Currency 2 2 3 6" xfId="26780" xr:uid="{044F3165-2FE6-4C9C-866C-B98C3F38C361}"/>
    <cellStyle name="Currency 2 2 3 6 2" xfId="26781" xr:uid="{7429DDEF-79B6-4733-9A4D-F394B989F16B}"/>
    <cellStyle name="Currency 2 2 3 6 2 2" xfId="26782" xr:uid="{6CBBFCFC-8A0B-4A5B-B8E7-6942F5471F30}"/>
    <cellStyle name="Currency 2 2 3 6 3" xfId="26783" xr:uid="{A2FC82AE-7D76-4483-BF06-655E94EAB262}"/>
    <cellStyle name="Currency 2 2 3 7" xfId="26784" xr:uid="{2A243857-1B73-4448-8302-657BC1D4E3E4}"/>
    <cellStyle name="Currency 2 2 3 7 2" xfId="26785" xr:uid="{48CCC863-0FAF-4318-BDC7-9022E803799C}"/>
    <cellStyle name="Currency 2 2 3 8" xfId="26786" xr:uid="{23C77C0E-A3C2-4E76-8D7F-0C68EF2DD656}"/>
    <cellStyle name="Currency 2 2 4" xfId="26787" xr:uid="{219F8322-A07E-443D-A5EC-7DDCAAA48ECD}"/>
    <cellStyle name="Currency 2 2 4 2" xfId="26788" xr:uid="{71D316DC-A7AB-4498-A382-45426034F2A8}"/>
    <cellStyle name="Currency 2 2 4 2 2" xfId="26789" xr:uid="{366A9540-46EE-4C47-BC90-5623794F1841}"/>
    <cellStyle name="Currency 2 2 4 2 2 2" xfId="26790" xr:uid="{812BA326-4574-44B1-ABBB-9AB833AED9F3}"/>
    <cellStyle name="Currency 2 2 4 2 2 2 2" xfId="26791" xr:uid="{F5B59DEA-E10A-43AE-A11A-D5001C9ADA1C}"/>
    <cellStyle name="Currency 2 2 4 2 2 3" xfId="26792" xr:uid="{2E60B2C6-46DB-408E-8D2A-FACAA29606C9}"/>
    <cellStyle name="Currency 2 2 4 2 3" xfId="26793" xr:uid="{259D8F44-A7EA-4006-B5FC-12820A2CD1F0}"/>
    <cellStyle name="Currency 2 2 4 2 3 2" xfId="26794" xr:uid="{18CAA286-90FB-4364-AD17-1660EA170C99}"/>
    <cellStyle name="Currency 2 2 4 2 3 2 2" xfId="26795" xr:uid="{4705C356-D880-4E0C-8702-67CA6CB2108D}"/>
    <cellStyle name="Currency 2 2 4 2 3 3" xfId="26796" xr:uid="{2AB49804-EEC4-4678-993C-28A37ACC1FD1}"/>
    <cellStyle name="Currency 2 2 4 2 4" xfId="26797" xr:uid="{EE11F681-C914-44E3-8F3F-5083BA03B00E}"/>
    <cellStyle name="Currency 2 2 4 2 4 2" xfId="26798" xr:uid="{59AD8A06-977A-4778-BCEF-FF358CFFF6A7}"/>
    <cellStyle name="Currency 2 2 4 2 4 2 2" xfId="26799" xr:uid="{4BC83254-BA27-45F5-98CF-9307A54307A6}"/>
    <cellStyle name="Currency 2 2 4 2 4 3" xfId="26800" xr:uid="{FBAA6738-C071-4478-8752-A3745044BAEF}"/>
    <cellStyle name="Currency 2 2 4 2 5" xfId="26801" xr:uid="{92C455E7-2C14-45B2-88CF-00369D8C7F61}"/>
    <cellStyle name="Currency 2 2 4 2 5 2" xfId="26802" xr:uid="{C75AAB8C-26DA-42F4-8B23-CACD9C669008}"/>
    <cellStyle name="Currency 2 2 4 2 6" xfId="26803" xr:uid="{4DBE9FDB-BBDB-4E88-8302-F2D3BAEEABB5}"/>
    <cellStyle name="Currency 2 2 4 3" xfId="26804" xr:uid="{76A95F4B-DA31-4609-AA78-8D4299DDD5DE}"/>
    <cellStyle name="Currency 2 2 4 3 2" xfId="26805" xr:uid="{3EC4358A-B19E-4D2A-BA3A-E8C2202316CE}"/>
    <cellStyle name="Currency 2 2 4 3 2 2" xfId="26806" xr:uid="{8C6804B6-C368-4D7C-8435-FBC432C20C75}"/>
    <cellStyle name="Currency 2 2 4 3 3" xfId="26807" xr:uid="{CD24E001-BFDA-48D2-9C88-0794382FD113}"/>
    <cellStyle name="Currency 2 2 4 4" xfId="26808" xr:uid="{C9864DBB-5BC0-4CFD-9846-BD7AA092178B}"/>
    <cellStyle name="Currency 2 2 4 4 2" xfId="26809" xr:uid="{A451F6B3-513D-4290-B1C7-5379AB200711}"/>
    <cellStyle name="Currency 2 2 4 4 2 2" xfId="26810" xr:uid="{FFE76F38-D18E-45E2-B8DB-98932C0ED606}"/>
    <cellStyle name="Currency 2 2 4 4 3" xfId="26811" xr:uid="{D64E42A4-A3F1-426A-910D-6BD398E3545E}"/>
    <cellStyle name="Currency 2 2 4 5" xfId="26812" xr:uid="{DCFBD0F7-2ADF-4B15-874B-25C240982047}"/>
    <cellStyle name="Currency 2 2 4 5 2" xfId="26813" xr:uid="{DEA8026D-789E-43F8-8250-B1768702CD7C}"/>
    <cellStyle name="Currency 2 2 4 5 2 2" xfId="26814" xr:uid="{DB5B2D5E-E060-4425-AD92-CE9FFB3CDF79}"/>
    <cellStyle name="Currency 2 2 4 5 3" xfId="26815" xr:uid="{2D2EF579-342D-455E-8EFD-0A7A0C1B5B7D}"/>
    <cellStyle name="Currency 2 2 4 6" xfId="26816" xr:uid="{45A76F60-D531-43B5-B4D0-5D94C90FD416}"/>
    <cellStyle name="Currency 2 2 4 6 2" xfId="26817" xr:uid="{6121E4C8-7557-4FF7-88F2-CE698E1C2D6A}"/>
    <cellStyle name="Currency 2 2 4 7" xfId="26818" xr:uid="{6005E3BC-EAA5-475A-983B-0D43D5F7F54C}"/>
    <cellStyle name="Currency 2 2 5" xfId="26819" xr:uid="{51F38C5B-13BE-4A0F-ACD7-89875632E070}"/>
    <cellStyle name="Currency 2 2 5 2" xfId="26820" xr:uid="{0EF6C9D8-3316-4E0A-8FE9-B4802499CC33}"/>
    <cellStyle name="Currency 2 2 5 2 2" xfId="26821" xr:uid="{7DC92657-0BBD-4950-8D77-588977821E2C}"/>
    <cellStyle name="Currency 2 2 5 2 2 2" xfId="26822" xr:uid="{B15BD85E-BA75-420A-810E-3F835BCA7725}"/>
    <cellStyle name="Currency 2 2 5 2 2 2 2" xfId="26823" xr:uid="{61188464-E75E-43A3-9C13-1E27D971D027}"/>
    <cellStyle name="Currency 2 2 5 2 2 3" xfId="26824" xr:uid="{5A6C7653-593C-4480-9BD7-13D4D57442DE}"/>
    <cellStyle name="Currency 2 2 5 2 3" xfId="26825" xr:uid="{4BA66107-8712-4483-9356-63508C26A549}"/>
    <cellStyle name="Currency 2 2 5 2 3 2" xfId="26826" xr:uid="{5E9CD1D5-5E22-4F9D-BD86-A84D19DA7304}"/>
    <cellStyle name="Currency 2 2 5 2 3 2 2" xfId="26827" xr:uid="{689C0655-CEF4-4F44-AF9C-5336428802F3}"/>
    <cellStyle name="Currency 2 2 5 2 3 3" xfId="26828" xr:uid="{5F1B59D4-E2F2-426F-B73F-90FC1140C974}"/>
    <cellStyle name="Currency 2 2 5 2 4" xfId="26829" xr:uid="{2B4AC4FC-FA1E-4CAF-BEE7-3800C7659954}"/>
    <cellStyle name="Currency 2 2 5 2 4 2" xfId="26830" xr:uid="{1AE2318D-6C20-4E5B-B61B-F9CE368E5E65}"/>
    <cellStyle name="Currency 2 2 5 2 4 2 2" xfId="26831" xr:uid="{18F1D548-F537-48EC-80E9-7A1DD595FE5E}"/>
    <cellStyle name="Currency 2 2 5 2 4 3" xfId="26832" xr:uid="{6539E5E2-D4ED-42A1-A9C5-11A5817ECE32}"/>
    <cellStyle name="Currency 2 2 5 2 5" xfId="26833" xr:uid="{7EF88E4E-E1C8-4368-BDC0-6AF13ED8F700}"/>
    <cellStyle name="Currency 2 2 5 2 5 2" xfId="26834" xr:uid="{29B16C34-FFEF-45D9-9606-5557D43FCF18}"/>
    <cellStyle name="Currency 2 2 5 2 6" xfId="26835" xr:uid="{38E33EDA-E0D1-481E-8F77-6F8EF653DFB7}"/>
    <cellStyle name="Currency 2 2 5 3" xfId="26836" xr:uid="{948F646C-58E6-4AEE-9B9A-DF382708B09D}"/>
    <cellStyle name="Currency 2 2 5 3 2" xfId="26837" xr:uid="{F3F5C47D-099C-41C2-A572-2F18F383D40D}"/>
    <cellStyle name="Currency 2 2 5 3 2 2" xfId="26838" xr:uid="{99A407DC-752A-4E97-8E00-68C2F15C4CD3}"/>
    <cellStyle name="Currency 2 2 5 3 3" xfId="26839" xr:uid="{764886B1-AF08-4D4E-84D4-CBFFFB5D89D8}"/>
    <cellStyle name="Currency 2 2 5 4" xfId="26840" xr:uid="{C2426025-F6B6-4FD3-B8C7-B5D84D327197}"/>
    <cellStyle name="Currency 2 2 5 4 2" xfId="26841" xr:uid="{430E0EBD-43C8-4AD7-AE14-2D95DA46CE0E}"/>
    <cellStyle name="Currency 2 2 5 4 2 2" xfId="26842" xr:uid="{50CE7135-2368-46BB-82FA-AA12E88B1FA0}"/>
    <cellStyle name="Currency 2 2 5 4 3" xfId="26843" xr:uid="{6C04B4B6-EC7D-4E5A-9281-480E74EB94B0}"/>
    <cellStyle name="Currency 2 2 5 5" xfId="26844" xr:uid="{018E0126-8197-420E-8125-6F7EC0C80C96}"/>
    <cellStyle name="Currency 2 2 5 5 2" xfId="26845" xr:uid="{2F06FD87-30CC-4BC9-8724-B029821E4659}"/>
    <cellStyle name="Currency 2 2 5 5 2 2" xfId="26846" xr:uid="{5B96AB1E-4A93-421C-A66D-DBBF0EA626B3}"/>
    <cellStyle name="Currency 2 2 5 5 3" xfId="26847" xr:uid="{F474CB3F-6FA0-4163-8B7A-6263A29A090A}"/>
    <cellStyle name="Currency 2 2 5 6" xfId="26848" xr:uid="{FE786ADE-6BC3-4F2E-9382-86D3E7778B9D}"/>
    <cellStyle name="Currency 2 2 5 6 2" xfId="26849" xr:uid="{5DE73336-448A-4483-9ED0-E0FE678DCC18}"/>
    <cellStyle name="Currency 2 2 5 7" xfId="26850" xr:uid="{E4FBC594-63E4-4B41-8120-4E6A303265F6}"/>
    <cellStyle name="Currency 2 2 6" xfId="26851" xr:uid="{8A0463A9-5953-410D-A7DB-B74BBE27B499}"/>
    <cellStyle name="Currency 2 2 6 2" xfId="26852" xr:uid="{C855E110-C28C-4CC7-AAFB-1AE96ED139F2}"/>
    <cellStyle name="Currency 2 2 6 2 2" xfId="26853" xr:uid="{528DE3CC-C108-4929-A12E-77E57C063079}"/>
    <cellStyle name="Currency 2 2 6 2 2 2" xfId="26854" xr:uid="{CD9F452D-6E22-43CA-B80F-38C801FB447D}"/>
    <cellStyle name="Currency 2 2 6 2 3" xfId="26855" xr:uid="{4C16F9C4-9731-4E65-AC46-19DDD68CBDB7}"/>
    <cellStyle name="Currency 2 2 6 3" xfId="26856" xr:uid="{AAB3BAD3-8E1C-413B-9647-6C213FC38CE6}"/>
    <cellStyle name="Currency 2 2 6 3 2" xfId="26857" xr:uid="{887AB12D-114A-4236-91E2-57E053EBFA75}"/>
    <cellStyle name="Currency 2 2 6 3 2 2" xfId="26858" xr:uid="{51B0CBBD-E31F-49CA-855B-B110D2B0F1EF}"/>
    <cellStyle name="Currency 2 2 6 3 3" xfId="26859" xr:uid="{389B2778-8701-4568-A1C3-FA0C23D73D47}"/>
    <cellStyle name="Currency 2 2 6 4" xfId="26860" xr:uid="{33C8E1AF-6FCC-43FA-B5F4-C5B79834618F}"/>
    <cellStyle name="Currency 2 2 6 4 2" xfId="26861" xr:uid="{6D1DE394-A8E9-459E-8E55-B3C3E18E3231}"/>
    <cellStyle name="Currency 2 2 6 4 2 2" xfId="26862" xr:uid="{A8FB3380-F93F-4E1D-B08B-30EF92C0D8EB}"/>
    <cellStyle name="Currency 2 2 6 4 3" xfId="26863" xr:uid="{184FCED6-B278-47E2-9695-E6DCCA427408}"/>
    <cellStyle name="Currency 2 2 6 5" xfId="26864" xr:uid="{A5BB7294-0701-4929-B144-56940D36AEA0}"/>
    <cellStyle name="Currency 2 2 6 5 2" xfId="26865" xr:uid="{2EFEC101-F181-434B-8210-C5FAC777BBE4}"/>
    <cellStyle name="Currency 2 2 6 6" xfId="26866" xr:uid="{1ED0ECEB-9B82-47EB-A5B9-1E9C48F5E1E4}"/>
    <cellStyle name="Currency 2 2 7" xfId="26867" xr:uid="{DF840221-0337-4D7C-8286-43589D43CD92}"/>
    <cellStyle name="Currency 2 2 7 2" xfId="26868" xr:uid="{EBAB5637-2FDC-438B-8092-593BC6BB0DEC}"/>
    <cellStyle name="Currency 2 2 7 2 2" xfId="26869" xr:uid="{4E5EBC0F-D54E-4FC9-900C-A22EA4CFE956}"/>
    <cellStyle name="Currency 2 2 7 2 2 2" xfId="26870" xr:uid="{2906EFB2-AF32-4BEF-A0FC-7DA27728CF80}"/>
    <cellStyle name="Currency 2 2 7 2 3" xfId="26871" xr:uid="{EC6D3F86-015F-4DBB-B3C9-9580B146D5D9}"/>
    <cellStyle name="Currency 2 2 7 3" xfId="26872" xr:uid="{4215A0E3-EA72-4EBA-BBF2-3006674BAE44}"/>
    <cellStyle name="Currency 2 2 7 3 2" xfId="26873" xr:uid="{EF2F70D5-F659-4BD4-A6A1-E8CF59A0A3E9}"/>
    <cellStyle name="Currency 2 2 7 3 2 2" xfId="26874" xr:uid="{2597296B-0E56-4B4E-8C91-BA6B6D5FE7F1}"/>
    <cellStyle name="Currency 2 2 7 3 3" xfId="26875" xr:uid="{C485D612-D5FB-4707-80AA-DA9BA7CC9DC1}"/>
    <cellStyle name="Currency 2 2 7 4" xfId="26876" xr:uid="{E0614AC0-5410-4C98-AAFB-AA1D1A2B4E61}"/>
    <cellStyle name="Currency 2 2 7 4 2" xfId="26877" xr:uid="{4B8D8B4D-F11D-4FFF-ADAA-0C06761D6831}"/>
    <cellStyle name="Currency 2 2 7 4 2 2" xfId="26878" xr:uid="{DB925EAA-F75F-41CA-85B8-EFB7CE3E4F24}"/>
    <cellStyle name="Currency 2 2 7 4 3" xfId="26879" xr:uid="{4354C64F-3D0A-42C0-BF8C-558A3CA56CC7}"/>
    <cellStyle name="Currency 2 2 7 5" xfId="26880" xr:uid="{C6672410-C11E-4CD4-BEA4-5C0D16BF3B92}"/>
    <cellStyle name="Currency 2 2 7 5 2" xfId="26881" xr:uid="{B757E5D5-E30A-42C3-A9B2-4C2BD95EAFE7}"/>
    <cellStyle name="Currency 2 2 7 6" xfId="26882" xr:uid="{97D60B6F-5466-4867-9BBA-3076CF60B49B}"/>
    <cellStyle name="Currency 2 2 8" xfId="26883" xr:uid="{E95874B3-FDED-472B-93AD-5A0DF0BADA53}"/>
    <cellStyle name="Currency 2 2 8 2" xfId="26884" xr:uid="{A32D7D0D-C4B8-42DE-8C21-E98DB7B3497B}"/>
    <cellStyle name="Currency 2 2 8 2 2" xfId="26885" xr:uid="{FF183D43-0AE3-4CA0-BB60-5F87A3C4062C}"/>
    <cellStyle name="Currency 2 2 8 2 2 2" xfId="26886" xr:uid="{4125BE39-A1B3-481E-9E42-608FAABA04C3}"/>
    <cellStyle name="Currency 2 2 8 2 3" xfId="26887" xr:uid="{3CBB38CD-0346-4066-A944-EB7751C982DA}"/>
    <cellStyle name="Currency 2 2 8 3" xfId="26888" xr:uid="{7E76A014-893E-4915-BBCC-46E26CCBC4A9}"/>
    <cellStyle name="Currency 2 2 8 3 2" xfId="26889" xr:uid="{2C6DCFED-EE93-4AEB-8917-48DF3F75637D}"/>
    <cellStyle name="Currency 2 2 8 3 2 2" xfId="26890" xr:uid="{7AFBCFB0-D201-42B8-B29B-97B51D992E24}"/>
    <cellStyle name="Currency 2 2 8 3 3" xfId="26891" xr:uid="{603844E5-02F4-4018-A9F5-AFF8FD11F61A}"/>
    <cellStyle name="Currency 2 2 8 4" xfId="26892" xr:uid="{6D5B95C9-E667-422D-BB8B-3318F86E8C1C}"/>
    <cellStyle name="Currency 2 2 8 4 2" xfId="26893" xr:uid="{E81D4FED-DDB8-4B3B-BBB4-2C99AF25A15F}"/>
    <cellStyle name="Currency 2 2 8 4 2 2" xfId="26894" xr:uid="{B1CDB9AE-1D64-463E-9962-82F34D4B68A5}"/>
    <cellStyle name="Currency 2 2 8 4 3" xfId="26895" xr:uid="{ED0DD061-D26E-4024-9610-5CF8FF19A053}"/>
    <cellStyle name="Currency 2 2 8 5" xfId="26896" xr:uid="{BB41E34D-ED6E-4A73-AAD0-FBFA2398F93B}"/>
    <cellStyle name="Currency 2 2 8 5 2" xfId="26897" xr:uid="{E438664F-4EBF-465F-8A10-35901A6C4DF8}"/>
    <cellStyle name="Currency 2 2 8 6" xfId="26898" xr:uid="{CF2E9F82-E812-47D2-B359-A9528960662A}"/>
    <cellStyle name="Currency 2 2 9" xfId="26899" xr:uid="{4493815D-7E71-407D-88DD-C596169B58BF}"/>
    <cellStyle name="Currency 2 2 9 2" xfId="26900" xr:uid="{FC8799F2-17B2-4E16-8CCF-FDF1BCE36AFF}"/>
    <cellStyle name="Currency 2 2 9 2 2" xfId="26901" xr:uid="{6C3D98A1-26BE-4FDE-9CE3-EF341A188C58}"/>
    <cellStyle name="Currency 2 2 9 2 2 2" xfId="26902" xr:uid="{94363E25-93EE-485F-BC1E-9EFB135531F3}"/>
    <cellStyle name="Currency 2 2 9 2 3" xfId="26903" xr:uid="{3EAAA93C-9E6F-4EDE-95B0-87DB7AAB5437}"/>
    <cellStyle name="Currency 2 2 9 3" xfId="26904" xr:uid="{1B0B12A1-F6BE-4C46-91E3-D906B3251799}"/>
    <cellStyle name="Currency 2 2 9 3 2" xfId="26905" xr:uid="{6248174A-E18D-410C-9B28-42687F272460}"/>
    <cellStyle name="Currency 2 2 9 3 2 2" xfId="26906" xr:uid="{9F03DF41-60F6-44D8-B12A-4691BE2A8B7B}"/>
    <cellStyle name="Currency 2 2 9 3 3" xfId="26907" xr:uid="{3D2D2FAA-3AA6-450C-B088-821A2B9FFFAB}"/>
    <cellStyle name="Currency 2 2 9 4" xfId="26908" xr:uid="{EDBDFDB5-35F1-4433-A1FE-CE2A9D9ACADC}"/>
    <cellStyle name="Currency 2 2 9 4 2" xfId="26909" xr:uid="{413DA5A7-7E21-431F-A8FE-7DE902F13783}"/>
    <cellStyle name="Currency 2 2 9 4 2 2" xfId="26910" xr:uid="{2ED99DD8-ED34-4B99-B814-238731351C35}"/>
    <cellStyle name="Currency 2 2 9 4 3" xfId="26911" xr:uid="{72FFE6D8-E2BB-4508-9610-C00421C716EA}"/>
    <cellStyle name="Currency 2 2 9 5" xfId="26912" xr:uid="{A3B8F0C7-3DC6-4BD6-B0A4-D4B53F2C0134}"/>
    <cellStyle name="Currency 2 2 9 5 2" xfId="26913" xr:uid="{10EDC386-ED28-4968-B572-D4FB4E8D8748}"/>
    <cellStyle name="Currency 2 2 9 6" xfId="26914" xr:uid="{B01C5D0D-7513-4C00-87E3-BD5FA692488D}"/>
    <cellStyle name="Currency 2 3" xfId="1335" xr:uid="{00000000-0005-0000-0000-000046000000}"/>
    <cellStyle name="Currency 2 3 10" xfId="26916" xr:uid="{FC5CFEE1-A8E2-4F33-AE06-AC619C2B366B}"/>
    <cellStyle name="Currency 2 3 10 2" xfId="26917" xr:uid="{2BF89100-7BD8-4D1B-88BD-F168C0E7B3E0}"/>
    <cellStyle name="Currency 2 3 10 2 2" xfId="26918" xr:uid="{623D792D-AD29-417F-806F-26F9E5146503}"/>
    <cellStyle name="Currency 2 3 10 2 2 2" xfId="26919" xr:uid="{209CAC8E-B7C0-4AF2-813B-3108122E04D7}"/>
    <cellStyle name="Currency 2 3 10 2 3" xfId="26920" xr:uid="{BD22DE16-22BB-421C-B041-7FDC90412867}"/>
    <cellStyle name="Currency 2 3 10 3" xfId="26921" xr:uid="{A37B36D6-1904-4EF1-98C7-85D5BE0A7DED}"/>
    <cellStyle name="Currency 2 3 10 3 2" xfId="26922" xr:uid="{F0C0504C-919D-411C-8E2D-682CC7788E3E}"/>
    <cellStyle name="Currency 2 3 10 3 2 2" xfId="26923" xr:uid="{3D1DFC35-1858-4534-8532-C9FD3DACCC7D}"/>
    <cellStyle name="Currency 2 3 10 3 3" xfId="26924" xr:uid="{47600B53-EFA6-4824-B6E4-B6FDC3027BBE}"/>
    <cellStyle name="Currency 2 3 10 4" xfId="26925" xr:uid="{FCEF9D9C-54B7-4BC9-A3D3-B5C0236D4FFC}"/>
    <cellStyle name="Currency 2 3 10 4 2" xfId="26926" xr:uid="{B3E835CD-4C45-41DF-BA18-D1E526850C6E}"/>
    <cellStyle name="Currency 2 3 10 4 2 2" xfId="26927" xr:uid="{EB975EE9-8D80-4A72-BAD8-0AB82DEAB745}"/>
    <cellStyle name="Currency 2 3 10 4 3" xfId="26928" xr:uid="{D23837B7-16EB-4DAD-AA7A-D3CCD2D5B64E}"/>
    <cellStyle name="Currency 2 3 10 5" xfId="26929" xr:uid="{29D536E3-6CFF-469A-A05A-C2B692C6061D}"/>
    <cellStyle name="Currency 2 3 10 5 2" xfId="26930" xr:uid="{1DDD8B42-09EB-4CC9-A2F8-EB815A44991A}"/>
    <cellStyle name="Currency 2 3 10 6" xfId="26931" xr:uid="{12555506-B9FB-4EDB-A290-CDFD479BDFFD}"/>
    <cellStyle name="Currency 2 3 11" xfId="26932" xr:uid="{122CA1EA-DBEF-4E71-83A2-29018EEAB21F}"/>
    <cellStyle name="Currency 2 3 11 2" xfId="26933" xr:uid="{8BCEE622-9F12-4899-B146-534821FE9C8D}"/>
    <cellStyle name="Currency 2 3 11 2 2" xfId="26934" xr:uid="{3FB8EC05-FEBD-4837-9F5A-E6F30F3221EA}"/>
    <cellStyle name="Currency 2 3 11 3" xfId="26935" xr:uid="{6976C076-02AB-4E42-AFAA-BBB938EF1946}"/>
    <cellStyle name="Currency 2 3 12" xfId="26936" xr:uid="{791AB87E-C2AB-4CA2-8289-5ABE6A0D67DE}"/>
    <cellStyle name="Currency 2 3 12 2" xfId="26937" xr:uid="{F2A5C7B6-BF23-47F4-A69A-17EBC6983650}"/>
    <cellStyle name="Currency 2 3 12 2 2" xfId="26938" xr:uid="{E60F8C9C-AC05-4F3A-913E-5A638B104B3D}"/>
    <cellStyle name="Currency 2 3 12 3" xfId="26939" xr:uid="{DBC87871-F70A-4989-A03E-AA24DF4C068F}"/>
    <cellStyle name="Currency 2 3 13" xfId="26940" xr:uid="{07356126-C148-4C96-A639-F206DB1ABF57}"/>
    <cellStyle name="Currency 2 3 13 2" xfId="26941" xr:uid="{EC6AD30C-706A-4294-9AAE-FC87F5D2BD2E}"/>
    <cellStyle name="Currency 2 3 13 2 2" xfId="26942" xr:uid="{6F00923C-6DD4-42B7-AC60-E1BF646F0F74}"/>
    <cellStyle name="Currency 2 3 13 3" xfId="26943" xr:uid="{78DFE174-ACE0-4788-8CA8-1CA94777CC49}"/>
    <cellStyle name="Currency 2 3 14" xfId="26944" xr:uid="{5F9D8F0C-FFAC-4B24-BC86-AC2D9B59145C}"/>
    <cellStyle name="Currency 2 3 14 2" xfId="26945" xr:uid="{425E73CA-E84F-458B-A3B3-182235454EB2}"/>
    <cellStyle name="Currency 2 3 14 2 2" xfId="26946" xr:uid="{AD59D958-48A3-42B1-B7E9-8EF5795884E0}"/>
    <cellStyle name="Currency 2 3 14 3" xfId="26947" xr:uid="{8CC3EC19-93BB-498D-B736-E9D18A888854}"/>
    <cellStyle name="Currency 2 3 15" xfId="26948" xr:uid="{AC667D0A-754D-41C9-A7F9-B36E3515572F}"/>
    <cellStyle name="Currency 2 3 15 2" xfId="26949" xr:uid="{D6E2986A-80B9-43FF-8B92-B45AC912CDC4}"/>
    <cellStyle name="Currency 2 3 16" xfId="26950" xr:uid="{48001C42-CC14-46D4-90F4-167DFC9B15BC}"/>
    <cellStyle name="Currency 2 3 17" xfId="26951" xr:uid="{740552B5-6373-4245-8083-B27A485F889B}"/>
    <cellStyle name="Currency 2 3 18" xfId="26915" xr:uid="{2E5DC85F-5AF3-49C0-BBC4-1748400FCAB9}"/>
    <cellStyle name="Currency 2 3 2" xfId="26952" xr:uid="{180E624A-1FCF-42AA-AA84-7F7AB6866428}"/>
    <cellStyle name="Currency 2 3 2 2" xfId="26953" xr:uid="{2BF7F015-900A-40DC-9D64-ABE19277D9DF}"/>
    <cellStyle name="Currency 2 3 2 2 2" xfId="26954" xr:uid="{DF48043B-AE11-4B7E-8D07-2D340EF32C56}"/>
    <cellStyle name="Currency 2 3 2 2 2 2" xfId="26955" xr:uid="{6AD677C3-7C48-45AE-863E-2340F12AC411}"/>
    <cellStyle name="Currency 2 3 2 2 2 2 2" xfId="26956" xr:uid="{D8AA58B2-7E45-4E54-8F1A-4CA50712F2EB}"/>
    <cellStyle name="Currency 2 3 2 2 2 2 2 2" xfId="26957" xr:uid="{ABF32C76-8AB1-45BC-8BD9-451504028DF3}"/>
    <cellStyle name="Currency 2 3 2 2 2 2 3" xfId="26958" xr:uid="{B3EF803A-63A7-4CC0-8882-2AE939F36DF9}"/>
    <cellStyle name="Currency 2 3 2 2 2 3" xfId="26959" xr:uid="{9C335B17-336C-4A86-88F3-A610202851C7}"/>
    <cellStyle name="Currency 2 3 2 2 2 3 2" xfId="26960" xr:uid="{3E6899A3-9B97-4564-8EA0-C594F8F5AA9D}"/>
    <cellStyle name="Currency 2 3 2 2 2 3 2 2" xfId="26961" xr:uid="{3FC24F40-AC6A-4B1C-BA82-18D382D40913}"/>
    <cellStyle name="Currency 2 3 2 2 2 3 3" xfId="26962" xr:uid="{88E29FBF-0380-4568-A5E7-6587A313641B}"/>
    <cellStyle name="Currency 2 3 2 2 2 4" xfId="26963" xr:uid="{B2DDEDE8-37D1-4DCC-974D-759B23FEAA42}"/>
    <cellStyle name="Currency 2 3 2 2 2 4 2" xfId="26964" xr:uid="{6CEDEACD-E309-4E05-B08E-B6FE773647C9}"/>
    <cellStyle name="Currency 2 3 2 2 2 4 2 2" xfId="26965" xr:uid="{9FBF7172-D66B-4312-880C-03A724081FC1}"/>
    <cellStyle name="Currency 2 3 2 2 2 4 3" xfId="26966" xr:uid="{07893C60-5F0C-4E11-9C6A-4D945DDBE643}"/>
    <cellStyle name="Currency 2 3 2 2 2 5" xfId="26967" xr:uid="{BE0D9CD5-2B04-47DA-B85F-A3EB73D4E12B}"/>
    <cellStyle name="Currency 2 3 2 2 2 5 2" xfId="26968" xr:uid="{EAD5044E-3B4A-4691-B856-C3C2A0A1FEF5}"/>
    <cellStyle name="Currency 2 3 2 2 2 6" xfId="26969" xr:uid="{50810EF7-F222-4CFD-B46E-922DECD9648E}"/>
    <cellStyle name="Currency 2 3 2 2 3" xfId="26970" xr:uid="{974E95C7-D805-43FA-9A73-5DB492E08529}"/>
    <cellStyle name="Currency 2 3 2 2 3 2" xfId="26971" xr:uid="{E91EADF8-D091-44D9-A584-22C7B3D7A20D}"/>
    <cellStyle name="Currency 2 3 2 2 3 2 2" xfId="26972" xr:uid="{FD57DDD8-61F3-4BE5-A4CC-BFB12A70F216}"/>
    <cellStyle name="Currency 2 3 2 2 3 3" xfId="26973" xr:uid="{FAC42AA9-4281-4E30-A353-6E3C9C3A43A6}"/>
    <cellStyle name="Currency 2 3 2 2 4" xfId="26974" xr:uid="{158A0101-DE0C-461C-B22C-4F3838F1EE8C}"/>
    <cellStyle name="Currency 2 3 2 2 4 2" xfId="26975" xr:uid="{AD7B63C5-1B13-4484-BE6F-5748C17F090E}"/>
    <cellStyle name="Currency 2 3 2 2 4 2 2" xfId="26976" xr:uid="{9A2B974B-D7F2-42A9-91CC-0CFA5FB36986}"/>
    <cellStyle name="Currency 2 3 2 2 4 3" xfId="26977" xr:uid="{9F05499F-D519-46C5-94FC-4D7D10B96FE7}"/>
    <cellStyle name="Currency 2 3 2 2 5" xfId="26978" xr:uid="{A05BB228-F3D0-4302-9817-23C798C858DB}"/>
    <cellStyle name="Currency 2 3 2 2 5 2" xfId="26979" xr:uid="{23F90DC9-4BD7-4EBD-8579-2A6F247C659E}"/>
    <cellStyle name="Currency 2 3 2 2 5 2 2" xfId="26980" xr:uid="{46868B07-A6BC-40E7-B3A8-B4DD7B017F4B}"/>
    <cellStyle name="Currency 2 3 2 2 5 3" xfId="26981" xr:uid="{9FFA3AB1-01A3-47F0-81C1-48F4A94072D1}"/>
    <cellStyle name="Currency 2 3 2 2 6" xfId="26982" xr:uid="{19A028EE-156D-4592-A818-81C76EFBBDB3}"/>
    <cellStyle name="Currency 2 3 2 2 6 2" xfId="26983" xr:uid="{797025EB-B379-49F5-934D-9DE7EDCF340E}"/>
    <cellStyle name="Currency 2 3 2 2 7" xfId="26984" xr:uid="{66AD0C84-BCAC-4E99-826F-8BCD4C36FF2E}"/>
    <cellStyle name="Currency 2 3 2 3" xfId="26985" xr:uid="{0C7A00EC-FF0B-494B-A31D-A46D63010235}"/>
    <cellStyle name="Currency 2 3 2 3 2" xfId="26986" xr:uid="{6DFA7DC3-8B97-41A8-9718-75563C7C640F}"/>
    <cellStyle name="Currency 2 3 2 3 2 2" xfId="26987" xr:uid="{FF43FB6A-82DE-4BF0-9466-21D76E9AB53B}"/>
    <cellStyle name="Currency 2 3 2 3 2 2 2" xfId="26988" xr:uid="{C68D69A1-86F6-472F-A0EC-42B49AD0FBB6}"/>
    <cellStyle name="Currency 2 3 2 3 2 3" xfId="26989" xr:uid="{241887AE-50A2-4073-A347-5404692E3673}"/>
    <cellStyle name="Currency 2 3 2 3 3" xfId="26990" xr:uid="{9A8F2F7D-29F2-4552-8AB5-5E80A9563958}"/>
    <cellStyle name="Currency 2 3 2 3 3 2" xfId="26991" xr:uid="{366E94DA-397A-4A10-B5F3-7978EC33C084}"/>
    <cellStyle name="Currency 2 3 2 3 3 2 2" xfId="26992" xr:uid="{3BF24E30-1BF3-4605-9D4B-015B5E7DE451}"/>
    <cellStyle name="Currency 2 3 2 3 3 3" xfId="26993" xr:uid="{28534E46-9BDF-4D0E-AA11-40C501D6F1B9}"/>
    <cellStyle name="Currency 2 3 2 3 4" xfId="26994" xr:uid="{27B907E4-0C17-4AFA-9A86-F473842D23C4}"/>
    <cellStyle name="Currency 2 3 2 3 4 2" xfId="26995" xr:uid="{FA3E072C-D814-4B9D-A733-A6BE1A3ADA7F}"/>
    <cellStyle name="Currency 2 3 2 3 4 2 2" xfId="26996" xr:uid="{7490031F-123E-45C0-B6E7-D51F9E22C4D1}"/>
    <cellStyle name="Currency 2 3 2 3 4 3" xfId="26997" xr:uid="{539A18D8-5230-44BE-81FB-75BD1AC98643}"/>
    <cellStyle name="Currency 2 3 2 3 5" xfId="26998" xr:uid="{A4B1A3B1-B656-4FB7-9AAF-BCE9D0012B78}"/>
    <cellStyle name="Currency 2 3 2 3 5 2" xfId="26999" xr:uid="{FEC66008-9406-458B-BC4A-3AE5BCB85FD7}"/>
    <cellStyle name="Currency 2 3 2 3 6" xfId="27000" xr:uid="{5E2C34C4-AAC7-4D93-A6C9-4F1B09F7A6B9}"/>
    <cellStyle name="Currency 2 3 2 4" xfId="27001" xr:uid="{A4EC885C-EB04-4B87-921F-CD9B58FC272B}"/>
    <cellStyle name="Currency 2 3 2 4 2" xfId="27002" xr:uid="{4C7B7AC2-F6C2-41C9-B004-2C691BD4A446}"/>
    <cellStyle name="Currency 2 3 2 4 2 2" xfId="27003" xr:uid="{A6430AE7-2ABE-41CE-B389-BE5ABFEC2485}"/>
    <cellStyle name="Currency 2 3 2 4 3" xfId="27004" xr:uid="{A761CC56-0682-4BE7-8766-69B56C6EE68F}"/>
    <cellStyle name="Currency 2 3 2 5" xfId="27005" xr:uid="{2DE75464-A692-478C-BEA9-2E9285BF6147}"/>
    <cellStyle name="Currency 2 3 2 5 2" xfId="27006" xr:uid="{D03AA34F-0BBF-4E12-93E2-354CE41625C8}"/>
    <cellStyle name="Currency 2 3 2 5 2 2" xfId="27007" xr:uid="{F78B9AA8-8892-49EC-BB0C-5230A912156F}"/>
    <cellStyle name="Currency 2 3 2 5 3" xfId="27008" xr:uid="{90E80E0A-1CAC-4923-A0D6-ED997368487B}"/>
    <cellStyle name="Currency 2 3 2 6" xfId="27009" xr:uid="{762F219A-8417-40B3-81B7-16BC929F942C}"/>
    <cellStyle name="Currency 2 3 2 6 2" xfId="27010" xr:uid="{F2A34202-6412-4B50-89E3-C057F05B3E4B}"/>
    <cellStyle name="Currency 2 3 2 6 2 2" xfId="27011" xr:uid="{7091958C-675C-43EC-AD6D-D521A2A81147}"/>
    <cellStyle name="Currency 2 3 2 6 3" xfId="27012" xr:uid="{F1142FA9-D926-493A-8208-21C056126C31}"/>
    <cellStyle name="Currency 2 3 2 7" xfId="27013" xr:uid="{1D235E55-4963-4052-9E4C-FDC8453B8B31}"/>
    <cellStyle name="Currency 2 3 2 7 2" xfId="27014" xr:uid="{9C64B792-CF3F-4365-8F93-B04265A9342F}"/>
    <cellStyle name="Currency 2 3 2 8" xfId="27015" xr:uid="{8DF1FEDA-3EDC-4114-A854-CC6C97184120}"/>
    <cellStyle name="Currency 2 3 3" xfId="27016" xr:uid="{F5601656-C9C5-4D9B-A7DA-8176EB990A72}"/>
    <cellStyle name="Currency 2 3 3 2" xfId="27017" xr:uid="{AC7CD4F2-4F11-4BC4-A717-39A019CA1A39}"/>
    <cellStyle name="Currency 2 3 3 2 2" xfId="27018" xr:uid="{715BFC51-0BEC-4AE7-8FA3-215BDD727CD8}"/>
    <cellStyle name="Currency 2 3 3 2 2 2" xfId="27019" xr:uid="{CADA1ED7-8859-46D3-A844-AF2EF081660F}"/>
    <cellStyle name="Currency 2 3 3 2 2 2 2" xfId="27020" xr:uid="{983B4FB4-ED10-44F0-9EBB-62A1701C579D}"/>
    <cellStyle name="Currency 2 3 3 2 2 2 2 2" xfId="27021" xr:uid="{82D13DAB-6612-4065-87BE-C46541F02159}"/>
    <cellStyle name="Currency 2 3 3 2 2 2 3" xfId="27022" xr:uid="{A01F03C0-8511-40B2-ACC7-DF49D1FB23C6}"/>
    <cellStyle name="Currency 2 3 3 2 2 3" xfId="27023" xr:uid="{CD62C70F-C1B1-4E12-B786-4B26C4CD2754}"/>
    <cellStyle name="Currency 2 3 3 2 2 3 2" xfId="27024" xr:uid="{1A2E8DEA-34AB-407E-8A55-89E337972074}"/>
    <cellStyle name="Currency 2 3 3 2 2 3 2 2" xfId="27025" xr:uid="{AA0AD21A-738C-42EE-BC46-F2CCF45960D4}"/>
    <cellStyle name="Currency 2 3 3 2 2 3 3" xfId="27026" xr:uid="{2800942A-4800-4845-95F8-A70DBD9BCF59}"/>
    <cellStyle name="Currency 2 3 3 2 2 4" xfId="27027" xr:uid="{14684783-4F34-42B7-AB2F-D7026855BEB3}"/>
    <cellStyle name="Currency 2 3 3 2 2 4 2" xfId="27028" xr:uid="{ACC7A0B8-9B32-4939-82C8-8DA7D4C9FF66}"/>
    <cellStyle name="Currency 2 3 3 2 2 4 2 2" xfId="27029" xr:uid="{276E19CD-B2FD-4783-822E-3C2469392D56}"/>
    <cellStyle name="Currency 2 3 3 2 2 4 3" xfId="27030" xr:uid="{CC05948D-8112-4A8E-8B99-12A62DF5E58D}"/>
    <cellStyle name="Currency 2 3 3 2 2 5" xfId="27031" xr:uid="{94A98622-F27D-48B4-B6E3-A017614F62F1}"/>
    <cellStyle name="Currency 2 3 3 2 2 5 2" xfId="27032" xr:uid="{743136E2-1D9F-426A-B00A-5E617D425D94}"/>
    <cellStyle name="Currency 2 3 3 2 2 6" xfId="27033" xr:uid="{67FF599C-D34F-4C73-9E0D-12A67836B554}"/>
    <cellStyle name="Currency 2 3 3 2 3" xfId="27034" xr:uid="{958CE5DC-137E-4649-8668-5349D1B685F2}"/>
    <cellStyle name="Currency 2 3 3 2 3 2" xfId="27035" xr:uid="{EE71C68D-7163-4CC9-A0C1-88314D6AA130}"/>
    <cellStyle name="Currency 2 3 3 2 3 2 2" xfId="27036" xr:uid="{98D7CB03-5091-488B-850E-8BA47C0AE99B}"/>
    <cellStyle name="Currency 2 3 3 2 3 3" xfId="27037" xr:uid="{63D671BB-C904-4EF6-A018-E57F1DA785D3}"/>
    <cellStyle name="Currency 2 3 3 2 4" xfId="27038" xr:uid="{0F561F3C-4091-4C23-B44F-28850F0CE3DC}"/>
    <cellStyle name="Currency 2 3 3 2 4 2" xfId="27039" xr:uid="{136DC832-860D-4310-A469-3EF5B11A6C85}"/>
    <cellStyle name="Currency 2 3 3 2 4 2 2" xfId="27040" xr:uid="{5983C069-E727-41C5-A5EF-3C023EAEF977}"/>
    <cellStyle name="Currency 2 3 3 2 4 3" xfId="27041" xr:uid="{4FB091D6-B93F-4C72-AADB-891D80D97288}"/>
    <cellStyle name="Currency 2 3 3 2 5" xfId="27042" xr:uid="{5E2233DA-EF77-4A2C-B649-3428AD9EB65E}"/>
    <cellStyle name="Currency 2 3 3 2 5 2" xfId="27043" xr:uid="{0F15675A-572C-4240-B1F7-813E5F53B4F4}"/>
    <cellStyle name="Currency 2 3 3 2 5 2 2" xfId="27044" xr:uid="{7930EBEB-68BF-4802-ABFF-7915D9B2EF29}"/>
    <cellStyle name="Currency 2 3 3 2 5 3" xfId="27045" xr:uid="{5E9C36C5-3625-4DEB-A996-8265DB162E53}"/>
    <cellStyle name="Currency 2 3 3 2 6" xfId="27046" xr:uid="{E6C661F6-85E4-4CF0-8F61-6053C2CC909C}"/>
    <cellStyle name="Currency 2 3 3 2 6 2" xfId="27047" xr:uid="{446AEBEE-32BC-4611-BED9-28B5FCF01930}"/>
    <cellStyle name="Currency 2 3 3 2 7" xfId="27048" xr:uid="{70E96C8F-2C9C-46B1-9248-16722495B8B2}"/>
    <cellStyle name="Currency 2 3 3 3" xfId="27049" xr:uid="{B11D4C99-82D6-414A-8ABA-2277341721D7}"/>
    <cellStyle name="Currency 2 3 3 3 2" xfId="27050" xr:uid="{80894F8A-324E-40A8-8C98-4400659837F2}"/>
    <cellStyle name="Currency 2 3 3 3 2 2" xfId="27051" xr:uid="{BF5D5211-ABB4-4713-AB49-10CE37C9C2F5}"/>
    <cellStyle name="Currency 2 3 3 3 2 2 2" xfId="27052" xr:uid="{69D9D526-9676-4F66-89DA-EFE58D09D952}"/>
    <cellStyle name="Currency 2 3 3 3 2 3" xfId="27053" xr:uid="{2C4DF436-8B91-4D19-8621-250FFF6612D8}"/>
    <cellStyle name="Currency 2 3 3 3 3" xfId="27054" xr:uid="{01ECF04A-67F5-454D-9B7B-F516DE465A6F}"/>
    <cellStyle name="Currency 2 3 3 3 3 2" xfId="27055" xr:uid="{98EB820C-AC9E-45AB-B647-B110CE6A3883}"/>
    <cellStyle name="Currency 2 3 3 3 3 2 2" xfId="27056" xr:uid="{714A882F-D945-4885-812A-266FBDA686EB}"/>
    <cellStyle name="Currency 2 3 3 3 3 3" xfId="27057" xr:uid="{CA31ABC3-10DF-49EE-A581-B01E1557B4B1}"/>
    <cellStyle name="Currency 2 3 3 3 4" xfId="27058" xr:uid="{93B5419C-300C-4488-9BAC-F3F318CB378D}"/>
    <cellStyle name="Currency 2 3 3 3 4 2" xfId="27059" xr:uid="{B626612D-1966-44A1-BE00-C3D261945698}"/>
    <cellStyle name="Currency 2 3 3 3 4 2 2" xfId="27060" xr:uid="{79646F13-0F22-48DE-A46C-8C101D9EF19B}"/>
    <cellStyle name="Currency 2 3 3 3 4 3" xfId="27061" xr:uid="{732E786E-B378-4397-9421-911D067685E4}"/>
    <cellStyle name="Currency 2 3 3 3 5" xfId="27062" xr:uid="{ED4BE73A-3B3D-46D5-B6B4-D93E664019D0}"/>
    <cellStyle name="Currency 2 3 3 3 5 2" xfId="27063" xr:uid="{F3195046-2A8E-44A7-96A1-3CD3F5557CA3}"/>
    <cellStyle name="Currency 2 3 3 3 6" xfId="27064" xr:uid="{607F9A76-70B4-475B-AECD-D26689CA1E59}"/>
    <cellStyle name="Currency 2 3 3 4" xfId="27065" xr:uid="{C769512B-9C76-45EA-92C3-F7F2796F847F}"/>
    <cellStyle name="Currency 2 3 3 4 2" xfId="27066" xr:uid="{89E588F2-86BE-43D6-A4D8-12B4EB50E67B}"/>
    <cellStyle name="Currency 2 3 3 4 2 2" xfId="27067" xr:uid="{08AB08FC-037B-4AC3-96D0-91D1EE815CE8}"/>
    <cellStyle name="Currency 2 3 3 4 3" xfId="27068" xr:uid="{9DC9C607-F8FC-4B97-971C-0623D453D325}"/>
    <cellStyle name="Currency 2 3 3 5" xfId="27069" xr:uid="{76AF49D5-426C-4A03-9A56-D0F5D1E708C0}"/>
    <cellStyle name="Currency 2 3 3 5 2" xfId="27070" xr:uid="{2C7D366B-E660-4623-AF37-19942B30A49C}"/>
    <cellStyle name="Currency 2 3 3 5 2 2" xfId="27071" xr:uid="{3D0EA026-A536-44FF-8E6D-E92EF75E1696}"/>
    <cellStyle name="Currency 2 3 3 5 3" xfId="27072" xr:uid="{344EB06E-6C17-48C5-A138-953AC7331970}"/>
    <cellStyle name="Currency 2 3 3 6" xfId="27073" xr:uid="{88820E3F-B451-461C-B937-B2B32900538D}"/>
    <cellStyle name="Currency 2 3 3 6 2" xfId="27074" xr:uid="{89ACEA96-B6D3-4BEE-B406-E62A4FAB8947}"/>
    <cellStyle name="Currency 2 3 3 6 2 2" xfId="27075" xr:uid="{E6EAEE86-C8C0-4F03-8D90-EEB73C6D6A81}"/>
    <cellStyle name="Currency 2 3 3 6 3" xfId="27076" xr:uid="{68366BAA-548F-4F2F-AABB-996BA4FD0480}"/>
    <cellStyle name="Currency 2 3 3 7" xfId="27077" xr:uid="{560F7191-F7B9-444C-926D-DAF029E6EC6C}"/>
    <cellStyle name="Currency 2 3 3 7 2" xfId="27078" xr:uid="{EADD156D-DF72-411D-A5EA-032AA2469BF9}"/>
    <cellStyle name="Currency 2 3 3 8" xfId="27079" xr:uid="{0DF59301-0629-48BB-8D4E-DBE16B5682B2}"/>
    <cellStyle name="Currency 2 3 4" xfId="27080" xr:uid="{39567496-FED4-4A08-9979-93FEB778209B}"/>
    <cellStyle name="Currency 2 3 4 2" xfId="27081" xr:uid="{7CE33540-6A70-4441-B9DF-8EC7694CE453}"/>
    <cellStyle name="Currency 2 3 4 2 2" xfId="27082" xr:uid="{FC560FB8-E372-43B3-B7A1-6B0B29B1C4BE}"/>
    <cellStyle name="Currency 2 3 4 2 2 2" xfId="27083" xr:uid="{A7FBC052-72CB-46A9-87FD-FB8022ABDFF3}"/>
    <cellStyle name="Currency 2 3 4 2 2 2 2" xfId="27084" xr:uid="{467B19A6-A959-41CC-ACAE-50AD50C5AD2C}"/>
    <cellStyle name="Currency 2 3 4 2 2 3" xfId="27085" xr:uid="{B2A83B71-D0FC-4A37-A72E-6CA90895725A}"/>
    <cellStyle name="Currency 2 3 4 2 3" xfId="27086" xr:uid="{08A94D66-746B-4C8C-B97C-7C25168660E6}"/>
    <cellStyle name="Currency 2 3 4 2 3 2" xfId="27087" xr:uid="{B2358C0D-082C-443C-A855-77CAF1CBA93C}"/>
    <cellStyle name="Currency 2 3 4 2 3 2 2" xfId="27088" xr:uid="{98D1E5B6-BFA6-427A-82CC-0C999369DD75}"/>
    <cellStyle name="Currency 2 3 4 2 3 3" xfId="27089" xr:uid="{97B1B493-0D62-46C6-BA82-29EB84467764}"/>
    <cellStyle name="Currency 2 3 4 2 4" xfId="27090" xr:uid="{0AF69053-D32D-41D1-B8A7-84BAB3001732}"/>
    <cellStyle name="Currency 2 3 4 2 4 2" xfId="27091" xr:uid="{1D9CBF28-F752-4722-8332-0EF0F78A5CFA}"/>
    <cellStyle name="Currency 2 3 4 2 4 2 2" xfId="27092" xr:uid="{85CB3B50-1C8D-445A-AF13-5AE45E962EEC}"/>
    <cellStyle name="Currency 2 3 4 2 4 3" xfId="27093" xr:uid="{E3B9E481-6577-4093-89A1-7A0ECE5A0EA0}"/>
    <cellStyle name="Currency 2 3 4 2 5" xfId="27094" xr:uid="{48E3DAD6-8388-4DCC-B1AC-9AC70264520F}"/>
    <cellStyle name="Currency 2 3 4 2 5 2" xfId="27095" xr:uid="{71F2FB33-DAF7-4C10-9447-0AC422DEBA64}"/>
    <cellStyle name="Currency 2 3 4 2 6" xfId="27096" xr:uid="{1A8511B2-2D00-4011-BD08-70BF2169FD40}"/>
    <cellStyle name="Currency 2 3 4 3" xfId="27097" xr:uid="{8BC79B9D-4025-493F-93A0-732E7E3A4E57}"/>
    <cellStyle name="Currency 2 3 4 3 2" xfId="27098" xr:uid="{5532A4B6-9FDC-4688-B891-76BC12C2F800}"/>
    <cellStyle name="Currency 2 3 4 3 2 2" xfId="27099" xr:uid="{501E0546-AB25-46FB-81CC-FEF9354C9E90}"/>
    <cellStyle name="Currency 2 3 4 3 3" xfId="27100" xr:uid="{933D5537-EF3F-44FD-A5F2-BBEE59AAD2B8}"/>
    <cellStyle name="Currency 2 3 4 4" xfId="27101" xr:uid="{1D9CED6A-E9F8-4C60-B385-D95E427B9121}"/>
    <cellStyle name="Currency 2 3 4 4 2" xfId="27102" xr:uid="{3F5E57CE-4E5D-4637-A40C-0A380A06A6D4}"/>
    <cellStyle name="Currency 2 3 4 4 2 2" xfId="27103" xr:uid="{7A1F1A78-8AE0-4A62-BBD3-8E995BC8C8E2}"/>
    <cellStyle name="Currency 2 3 4 4 3" xfId="27104" xr:uid="{C9710957-9A51-407F-96CE-47685D23DE83}"/>
    <cellStyle name="Currency 2 3 4 5" xfId="27105" xr:uid="{80B55C86-6798-44C2-9C42-C68814F59641}"/>
    <cellStyle name="Currency 2 3 4 5 2" xfId="27106" xr:uid="{A777B7A2-069F-4DE9-9756-3E7807CF6FF3}"/>
    <cellStyle name="Currency 2 3 4 5 2 2" xfId="27107" xr:uid="{B23E943E-E757-4548-B92A-BAD8DC0DC72C}"/>
    <cellStyle name="Currency 2 3 4 5 3" xfId="27108" xr:uid="{9615C870-42DA-4A23-92D1-C1510C1CB1A0}"/>
    <cellStyle name="Currency 2 3 4 6" xfId="27109" xr:uid="{DFB493D1-5851-4F2C-A92E-454C95B6F66E}"/>
    <cellStyle name="Currency 2 3 4 6 2" xfId="27110" xr:uid="{19731463-2097-409E-A872-58B50BCD6356}"/>
    <cellStyle name="Currency 2 3 4 7" xfId="27111" xr:uid="{00C378D2-E887-4847-9ED1-FD6EBD75756C}"/>
    <cellStyle name="Currency 2 3 5" xfId="27112" xr:uid="{49374D39-880F-4F1F-84F5-1B2FD5574E4D}"/>
    <cellStyle name="Currency 2 3 5 2" xfId="27113" xr:uid="{680D50FF-1F7E-425B-A4F6-B7F856BE008D}"/>
    <cellStyle name="Currency 2 3 5 2 2" xfId="27114" xr:uid="{9B4080B8-51A5-4D09-A442-DE08C7FD8D36}"/>
    <cellStyle name="Currency 2 3 5 2 2 2" xfId="27115" xr:uid="{4AA337B9-D14C-42B9-8E79-3517D7E772A0}"/>
    <cellStyle name="Currency 2 3 5 2 2 2 2" xfId="27116" xr:uid="{D1A571B9-537A-4FB1-AEF7-E6E21E775B2B}"/>
    <cellStyle name="Currency 2 3 5 2 2 3" xfId="27117" xr:uid="{D3B03B11-3028-4E63-A7EE-EB5CCB63CC5F}"/>
    <cellStyle name="Currency 2 3 5 2 3" xfId="27118" xr:uid="{30DB6980-9B28-40D3-A4F4-EBB73063582E}"/>
    <cellStyle name="Currency 2 3 5 2 3 2" xfId="27119" xr:uid="{3A333E8F-964E-4FA3-A390-0DF77A26C097}"/>
    <cellStyle name="Currency 2 3 5 2 3 2 2" xfId="27120" xr:uid="{795BBB7D-E156-4F83-AB52-5FB54549529F}"/>
    <cellStyle name="Currency 2 3 5 2 3 3" xfId="27121" xr:uid="{0997AB68-5C7E-46F5-B1A4-D30C6581EE8C}"/>
    <cellStyle name="Currency 2 3 5 2 4" xfId="27122" xr:uid="{E232FA4C-3C5D-4BF9-9E24-2288D514F993}"/>
    <cellStyle name="Currency 2 3 5 2 4 2" xfId="27123" xr:uid="{15054C26-BE2F-41B8-8F1A-CF801B9708E5}"/>
    <cellStyle name="Currency 2 3 5 2 4 2 2" xfId="27124" xr:uid="{8B6BA05A-02C7-483E-B9CE-DA2172AE7B89}"/>
    <cellStyle name="Currency 2 3 5 2 4 3" xfId="27125" xr:uid="{EBF540E7-0334-4016-8B65-DAC0FA5582C4}"/>
    <cellStyle name="Currency 2 3 5 2 5" xfId="27126" xr:uid="{E6BCB3E7-F3F2-4C31-9508-FA878A5E8D8D}"/>
    <cellStyle name="Currency 2 3 5 2 5 2" xfId="27127" xr:uid="{E1E89B8F-C395-4DA7-BD47-CC51EEA89032}"/>
    <cellStyle name="Currency 2 3 5 2 6" xfId="27128" xr:uid="{8CD3AC2F-C541-49F0-88B4-A61716EDAD29}"/>
    <cellStyle name="Currency 2 3 5 3" xfId="27129" xr:uid="{FCA17328-ED3F-42F7-84C6-E98BA38EA429}"/>
    <cellStyle name="Currency 2 3 5 3 2" xfId="27130" xr:uid="{1A890CD4-94FD-451C-BA73-8D919EE1EC0E}"/>
    <cellStyle name="Currency 2 3 5 3 2 2" xfId="27131" xr:uid="{EA6B7B87-6C77-4E84-A08E-00C7784ABB5E}"/>
    <cellStyle name="Currency 2 3 5 3 3" xfId="27132" xr:uid="{3EE59706-4C81-493D-B135-93D9DF361CCE}"/>
    <cellStyle name="Currency 2 3 5 4" xfId="27133" xr:uid="{E2539EA5-30F6-42FF-AA84-22C98F9D8619}"/>
    <cellStyle name="Currency 2 3 5 4 2" xfId="27134" xr:uid="{069245CC-FDC2-4043-849B-1FA0E4DDBA0A}"/>
    <cellStyle name="Currency 2 3 5 4 2 2" xfId="27135" xr:uid="{331104D5-9A9C-46D7-8C88-E3858584F7B2}"/>
    <cellStyle name="Currency 2 3 5 4 3" xfId="27136" xr:uid="{CECED295-1E14-42E5-8DB9-0738A7240FFD}"/>
    <cellStyle name="Currency 2 3 5 5" xfId="27137" xr:uid="{B0980B17-695C-4E47-931F-55ED0F18AA1B}"/>
    <cellStyle name="Currency 2 3 5 5 2" xfId="27138" xr:uid="{C5946E9E-6169-4338-AA2F-77B6FAD799CF}"/>
    <cellStyle name="Currency 2 3 5 5 2 2" xfId="27139" xr:uid="{04D6DF74-578F-496A-A506-59118F2B9D98}"/>
    <cellStyle name="Currency 2 3 5 5 3" xfId="27140" xr:uid="{74B07355-C84D-4068-9056-055A0E7BC7FD}"/>
    <cellStyle name="Currency 2 3 5 6" xfId="27141" xr:uid="{92C8D0EC-AA73-4B53-B457-B303627258FE}"/>
    <cellStyle name="Currency 2 3 5 6 2" xfId="27142" xr:uid="{BE2D683B-A9C1-42C2-9A4C-470FD6F2DA75}"/>
    <cellStyle name="Currency 2 3 5 7" xfId="27143" xr:uid="{52068C68-9ACE-473A-B1A0-C3FFEDBB1E1A}"/>
    <cellStyle name="Currency 2 3 6" xfId="27144" xr:uid="{F4AEFF81-CD5C-49D6-A1BC-E995A685D1E0}"/>
    <cellStyle name="Currency 2 3 6 2" xfId="27145" xr:uid="{F0B8179E-4D02-4858-A715-D9CFC7E7BF6F}"/>
    <cellStyle name="Currency 2 3 6 2 2" xfId="27146" xr:uid="{226F108C-B981-4835-954C-82093B08D7E1}"/>
    <cellStyle name="Currency 2 3 6 2 2 2" xfId="27147" xr:uid="{A02287CD-5C09-4BDC-A647-85A3FD4E4862}"/>
    <cellStyle name="Currency 2 3 6 2 3" xfId="27148" xr:uid="{B9171A79-0DD0-4E0F-9D7D-05945D7DDE23}"/>
    <cellStyle name="Currency 2 3 6 3" xfId="27149" xr:uid="{CFDCDE32-7130-4987-8AD2-1A1682A0459F}"/>
    <cellStyle name="Currency 2 3 6 3 2" xfId="27150" xr:uid="{4A178778-AFFA-4F69-97E8-E576E65480DF}"/>
    <cellStyle name="Currency 2 3 6 3 2 2" xfId="27151" xr:uid="{5B017DA4-64EE-443F-8749-F429942DD253}"/>
    <cellStyle name="Currency 2 3 6 3 3" xfId="27152" xr:uid="{A60F5D15-D736-4B33-B04F-082A20FD0060}"/>
    <cellStyle name="Currency 2 3 6 4" xfId="27153" xr:uid="{B3F69391-24BD-471D-93E7-7BAD5D050D99}"/>
    <cellStyle name="Currency 2 3 6 4 2" xfId="27154" xr:uid="{6A7CB934-4CA1-4AEC-806E-7DCFA296A91E}"/>
    <cellStyle name="Currency 2 3 6 4 2 2" xfId="27155" xr:uid="{2586CE9F-03AC-4F25-A4D5-9AA3A214A3C7}"/>
    <cellStyle name="Currency 2 3 6 4 3" xfId="27156" xr:uid="{0B9903EF-EA04-4EC3-A2C4-C0CE5ED42F2D}"/>
    <cellStyle name="Currency 2 3 6 5" xfId="27157" xr:uid="{91FA8746-0940-402F-8900-EF530697B10F}"/>
    <cellStyle name="Currency 2 3 6 5 2" xfId="27158" xr:uid="{9A4A4283-FE16-407B-A436-1B7E6DD7F3C6}"/>
    <cellStyle name="Currency 2 3 6 6" xfId="27159" xr:uid="{9CC32B3F-7A1C-4E08-BD7B-C184AF378C72}"/>
    <cellStyle name="Currency 2 3 7" xfId="27160" xr:uid="{8174AD3B-E37A-4775-A2BA-CF2EAC2C4209}"/>
    <cellStyle name="Currency 2 3 7 2" xfId="27161" xr:uid="{D1B917AE-E071-48C5-821E-B5CD6BFD0F00}"/>
    <cellStyle name="Currency 2 3 7 2 2" xfId="27162" xr:uid="{23C38B48-31BC-49A6-B591-183F7DD68CA0}"/>
    <cellStyle name="Currency 2 3 7 2 2 2" xfId="27163" xr:uid="{7DCB4E2A-7EA3-4B72-A67C-23F77629557A}"/>
    <cellStyle name="Currency 2 3 7 2 3" xfId="27164" xr:uid="{3EEC5611-AC40-46E7-AC56-8E770689B6B6}"/>
    <cellStyle name="Currency 2 3 7 3" xfId="27165" xr:uid="{968D9792-712D-4780-93F3-73E777CFD1CB}"/>
    <cellStyle name="Currency 2 3 7 3 2" xfId="27166" xr:uid="{EAD7973A-C88D-42B7-9F5B-D0147D1C81A6}"/>
    <cellStyle name="Currency 2 3 7 3 2 2" xfId="27167" xr:uid="{EA05BE3B-7998-41EB-A5F2-B1A28A00CCB5}"/>
    <cellStyle name="Currency 2 3 7 3 3" xfId="27168" xr:uid="{E044928E-2AAF-4267-BF85-82351AFD35ED}"/>
    <cellStyle name="Currency 2 3 7 4" xfId="27169" xr:uid="{2CB85AB7-3560-48D4-811D-6E930D4C86F8}"/>
    <cellStyle name="Currency 2 3 7 4 2" xfId="27170" xr:uid="{8007DDEF-B84A-4B72-9581-B95E084FEAC9}"/>
    <cellStyle name="Currency 2 3 7 4 2 2" xfId="27171" xr:uid="{28EACB11-88EA-4775-8E01-C13C162BE54E}"/>
    <cellStyle name="Currency 2 3 7 4 3" xfId="27172" xr:uid="{E3586B26-A2C6-4431-A024-CF247B18FE98}"/>
    <cellStyle name="Currency 2 3 7 5" xfId="27173" xr:uid="{AC9DB9A7-5D63-469C-8703-F512B73D3686}"/>
    <cellStyle name="Currency 2 3 7 5 2" xfId="27174" xr:uid="{6424F090-7E94-4D1A-BBA2-B0A54BDFD8C9}"/>
    <cellStyle name="Currency 2 3 7 6" xfId="27175" xr:uid="{7F2749B7-5210-43F4-9DC6-A7532DFFB087}"/>
    <cellStyle name="Currency 2 3 8" xfId="27176" xr:uid="{FA9DACF1-010F-4E14-893D-1BAF801B5B18}"/>
    <cellStyle name="Currency 2 3 8 2" xfId="27177" xr:uid="{5F1ED1C7-1307-4303-BE40-EFBBD222A221}"/>
    <cellStyle name="Currency 2 3 8 2 2" xfId="27178" xr:uid="{DA2F654A-7773-4411-B499-F109DD7AF818}"/>
    <cellStyle name="Currency 2 3 8 2 2 2" xfId="27179" xr:uid="{4E9729B9-9A58-40B9-9629-3D366B2B1C7E}"/>
    <cellStyle name="Currency 2 3 8 2 3" xfId="27180" xr:uid="{96D7D3B5-3C7B-4F9E-A4C8-A582C9126486}"/>
    <cellStyle name="Currency 2 3 8 3" xfId="27181" xr:uid="{38BA5A1A-4B71-4089-8223-3E352E850C6D}"/>
    <cellStyle name="Currency 2 3 8 3 2" xfId="27182" xr:uid="{5BC463BB-84BE-4CB5-8E93-37299C4AE934}"/>
    <cellStyle name="Currency 2 3 8 3 2 2" xfId="27183" xr:uid="{FB8017D3-D619-49C2-A4E7-169843044594}"/>
    <cellStyle name="Currency 2 3 8 3 3" xfId="27184" xr:uid="{9EE2CD2B-DD9F-4508-A3FA-D67BA2A74A6B}"/>
    <cellStyle name="Currency 2 3 8 4" xfId="27185" xr:uid="{F6B1EB06-BC6B-4211-947C-677B5B321EE3}"/>
    <cellStyle name="Currency 2 3 8 4 2" xfId="27186" xr:uid="{10E900BC-B4A7-47D4-B36A-83AD5EFB9263}"/>
    <cellStyle name="Currency 2 3 8 4 2 2" xfId="27187" xr:uid="{4C1557BA-4CDD-4505-91BA-C87D68BCA775}"/>
    <cellStyle name="Currency 2 3 8 4 3" xfId="27188" xr:uid="{A5FB9194-8F87-4227-9BD1-8776B0170299}"/>
    <cellStyle name="Currency 2 3 8 5" xfId="27189" xr:uid="{9E9E95B7-A488-41E2-AEF3-710C9CE1E678}"/>
    <cellStyle name="Currency 2 3 8 5 2" xfId="27190" xr:uid="{D82DD706-53B0-4F9C-B7C0-AD73FF13BFC5}"/>
    <cellStyle name="Currency 2 3 8 6" xfId="27191" xr:uid="{C0EC7EC7-1831-4FBD-8C21-F4CC53320604}"/>
    <cellStyle name="Currency 2 3 9" xfId="27192" xr:uid="{4537DC04-FB4B-453E-9B1C-7A9B6A72E0D2}"/>
    <cellStyle name="Currency 2 3 9 2" xfId="27193" xr:uid="{2F741DA9-A872-4BF3-9756-B8E3BD932AD1}"/>
    <cellStyle name="Currency 2 3 9 2 2" xfId="27194" xr:uid="{F3B32810-EFAB-4E08-A5CB-7A30212614CC}"/>
    <cellStyle name="Currency 2 3 9 2 2 2" xfId="27195" xr:uid="{A6B465CC-A84F-42AA-BA52-63395A127389}"/>
    <cellStyle name="Currency 2 3 9 2 3" xfId="27196" xr:uid="{5E18670F-F4DA-456A-A680-6167E7A44A60}"/>
    <cellStyle name="Currency 2 3 9 3" xfId="27197" xr:uid="{3019EA6C-398F-4A1E-BD4B-CEF0C1617D49}"/>
    <cellStyle name="Currency 2 3 9 3 2" xfId="27198" xr:uid="{CFABD899-5D62-44F4-B403-78182519E662}"/>
    <cellStyle name="Currency 2 3 9 3 2 2" xfId="27199" xr:uid="{BD3E39C7-6503-4766-9FFF-2CD06909B53D}"/>
    <cellStyle name="Currency 2 3 9 3 3" xfId="27200" xr:uid="{7EE0072D-809E-434E-9AC5-296DDE9FA8BF}"/>
    <cellStyle name="Currency 2 3 9 4" xfId="27201" xr:uid="{E1FC76C4-CDC0-4F5A-8BCA-407CE89995CA}"/>
    <cellStyle name="Currency 2 3 9 4 2" xfId="27202" xr:uid="{3405E8DB-ABE4-45A8-99F1-C39B08A0C6B5}"/>
    <cellStyle name="Currency 2 3 9 4 2 2" xfId="27203" xr:uid="{10A4593F-2833-4EB1-939E-650D63AD7D95}"/>
    <cellStyle name="Currency 2 3 9 4 3" xfId="27204" xr:uid="{1B01E540-1614-4F26-8ED0-4569D4C865CB}"/>
    <cellStyle name="Currency 2 3 9 5" xfId="27205" xr:uid="{4D1B1DF1-4060-4F6A-B621-4D2EC18DE15B}"/>
    <cellStyle name="Currency 2 3 9 5 2" xfId="27206" xr:uid="{BD58EF6A-58CB-44B2-B306-E607E1F8F307}"/>
    <cellStyle name="Currency 2 3 9 6" xfId="27207" xr:uid="{BE15063C-AE9A-4F4D-9791-ABB2DD9CA3B1}"/>
    <cellStyle name="Currency 2 4" xfId="1330" xr:uid="{00000000-0005-0000-0000-000047000000}"/>
    <cellStyle name="Currency 2 4 10" xfId="27209" xr:uid="{F86F85A3-E025-4583-AD17-893A58FAA54F}"/>
    <cellStyle name="Currency 2 4 10 2" xfId="27210" xr:uid="{90E97A51-F61C-458E-BAC4-48ED7CAAAF1A}"/>
    <cellStyle name="Currency 2 4 10 2 2" xfId="27211" xr:uid="{646BEBD3-2748-43F6-9CA3-CB1E1E287642}"/>
    <cellStyle name="Currency 2 4 10 3" xfId="27212" xr:uid="{A6A248E6-5BC8-4680-B0BC-8DA558E2F498}"/>
    <cellStyle name="Currency 2 4 11" xfId="27213" xr:uid="{687C52B3-2215-4AC1-9C56-39217D9981B5}"/>
    <cellStyle name="Currency 2 4 11 2" xfId="27214" xr:uid="{9485B5FD-7E2C-4D98-8EEF-E03312BA98EB}"/>
    <cellStyle name="Currency 2 4 11 2 2" xfId="27215" xr:uid="{4E7EF7C8-E69D-414A-99A4-C4CBA18D00F8}"/>
    <cellStyle name="Currency 2 4 11 3" xfId="27216" xr:uid="{76471BDA-A4B9-4D2E-9815-2784E2EF0357}"/>
    <cellStyle name="Currency 2 4 12" xfId="27217" xr:uid="{F06C9352-7655-44B6-A947-A21AC817AF0B}"/>
    <cellStyle name="Currency 2 4 12 2" xfId="27218" xr:uid="{D6A380B5-1FFE-45C0-A111-0E1F7F401B0D}"/>
    <cellStyle name="Currency 2 4 12 2 2" xfId="27219" xr:uid="{A58E8E23-F4F0-48CA-B2E6-19F749273F5A}"/>
    <cellStyle name="Currency 2 4 12 3" xfId="27220" xr:uid="{2E9F8222-19A5-4D43-AEA4-0C3346726B6C}"/>
    <cellStyle name="Currency 2 4 13" xfId="27221" xr:uid="{EB796D03-1ED6-49F6-AEF1-0ACF86CFB52E}"/>
    <cellStyle name="Currency 2 4 13 2" xfId="27222" xr:uid="{8C3BA323-7F99-4216-ADC1-0C644E271646}"/>
    <cellStyle name="Currency 2 4 14" xfId="27223" xr:uid="{DEB58512-C2BA-49F3-B95B-EB4BD47D7DD4}"/>
    <cellStyle name="Currency 2 4 15" xfId="27208" xr:uid="{5DE6E6AE-0B22-4449-9F2A-6E91B84887C5}"/>
    <cellStyle name="Currency 2 4 2" xfId="27224" xr:uid="{14DE2CC4-B387-43C6-950B-9D7809A2817F}"/>
    <cellStyle name="Currency 2 4 2 2" xfId="27225" xr:uid="{ED9A90C6-A0BE-4F4A-A42F-63E71CE8FACA}"/>
    <cellStyle name="Currency 2 4 2 2 2" xfId="27226" xr:uid="{659515CB-542C-4503-B7E8-2E7C57561A21}"/>
    <cellStyle name="Currency 2 4 2 2 2 2" xfId="27227" xr:uid="{3E1FA392-CABC-4474-8F31-0F0B8E0E8D2E}"/>
    <cellStyle name="Currency 2 4 2 2 2 2 2" xfId="27228" xr:uid="{5CAE0537-6120-4B44-9E7D-103E05E95579}"/>
    <cellStyle name="Currency 2 4 2 2 2 3" xfId="27229" xr:uid="{20C56B65-D611-4BBE-90A0-FF9CD6E9C6F0}"/>
    <cellStyle name="Currency 2 4 2 2 3" xfId="27230" xr:uid="{63691EE7-E273-4EBA-9CA7-B4D2A3CE6450}"/>
    <cellStyle name="Currency 2 4 2 2 3 2" xfId="27231" xr:uid="{D229FBCC-CE09-4D50-AC83-577B81172E61}"/>
    <cellStyle name="Currency 2 4 2 2 3 2 2" xfId="27232" xr:uid="{BFE96ADC-7F25-4347-9D35-52EE29F5EBBA}"/>
    <cellStyle name="Currency 2 4 2 2 3 3" xfId="27233" xr:uid="{CEE1B883-8C5E-4C9A-9F6C-01B086C02ADD}"/>
    <cellStyle name="Currency 2 4 2 2 4" xfId="27234" xr:uid="{FE08E714-373C-4D8D-8261-12D1F1ACDBB8}"/>
    <cellStyle name="Currency 2 4 2 2 4 2" xfId="27235" xr:uid="{39F46DAB-95AE-440F-B241-9564DD8C57E3}"/>
    <cellStyle name="Currency 2 4 2 2 4 2 2" xfId="27236" xr:uid="{DF57528A-312E-4D6E-9B14-E80A84457AE1}"/>
    <cellStyle name="Currency 2 4 2 2 4 3" xfId="27237" xr:uid="{FA0B7C31-B22F-4AD9-A965-C32E9C5EBF64}"/>
    <cellStyle name="Currency 2 4 2 2 5" xfId="27238" xr:uid="{12D68B51-8318-4FDC-A10B-844D8C6163C9}"/>
    <cellStyle name="Currency 2 4 2 2 5 2" xfId="27239" xr:uid="{A4126AC0-D585-4FE8-ADAF-92EE0614FD76}"/>
    <cellStyle name="Currency 2 4 2 2 6" xfId="27240" xr:uid="{4B966EAE-4A12-4A29-A0BC-F0700D7B7907}"/>
    <cellStyle name="Currency 2 4 2 3" xfId="27241" xr:uid="{3D509401-2C80-48D1-A9BA-68812336D0C4}"/>
    <cellStyle name="Currency 2 4 2 3 2" xfId="27242" xr:uid="{D069376C-1488-416F-9523-74C8D9DF8499}"/>
    <cellStyle name="Currency 2 4 2 3 2 2" xfId="27243" xr:uid="{FC2882BA-2A0F-4FAD-8913-FAC488CD4B24}"/>
    <cellStyle name="Currency 2 4 2 3 3" xfId="27244" xr:uid="{BE332108-2CB9-4944-A9A1-6955A8E878EB}"/>
    <cellStyle name="Currency 2 4 2 4" xfId="27245" xr:uid="{146CECEB-F684-4562-87BE-FBBC335C1B19}"/>
    <cellStyle name="Currency 2 4 2 4 2" xfId="27246" xr:uid="{B6AE65A3-FDFE-4211-9A0C-2F86F021E359}"/>
    <cellStyle name="Currency 2 4 2 4 2 2" xfId="27247" xr:uid="{72F90667-B506-4C1B-BF4A-0A8DF90070E9}"/>
    <cellStyle name="Currency 2 4 2 4 3" xfId="27248" xr:uid="{C0E03BA0-342E-41F5-ACDE-50FD6D89E866}"/>
    <cellStyle name="Currency 2 4 2 5" xfId="27249" xr:uid="{86E136CE-A986-4A8B-B834-C5A57429EFB2}"/>
    <cellStyle name="Currency 2 4 2 5 2" xfId="27250" xr:uid="{74D12E4E-176C-4214-974C-F633C122B566}"/>
    <cellStyle name="Currency 2 4 2 5 2 2" xfId="27251" xr:uid="{5ADC73DA-BE88-4D1D-B495-2C5579076CD9}"/>
    <cellStyle name="Currency 2 4 2 5 3" xfId="27252" xr:uid="{449738A2-FFB3-42BC-A296-88DE547FC2E7}"/>
    <cellStyle name="Currency 2 4 2 6" xfId="27253" xr:uid="{BCEF02CB-E5AE-4399-A73C-D5FC432D081C}"/>
    <cellStyle name="Currency 2 4 2 6 2" xfId="27254" xr:uid="{77C0967B-3A11-4DD8-97F4-55F0818CC076}"/>
    <cellStyle name="Currency 2 4 2 7" xfId="27255" xr:uid="{05150DE6-8BAB-4A34-BEE9-80A44441DF2A}"/>
    <cellStyle name="Currency 2 4 3" xfId="27256" xr:uid="{D44AB0F2-A948-4F31-A0D3-7A865B62F830}"/>
    <cellStyle name="Currency 2 4 3 2" xfId="27257" xr:uid="{E47FF97F-F569-4638-8403-C73BFF28C9DE}"/>
    <cellStyle name="Currency 2 4 3 2 2" xfId="27258" xr:uid="{09A5A9CC-FDC4-4A37-9181-1B9073C49F75}"/>
    <cellStyle name="Currency 2 4 3 2 2 2" xfId="27259" xr:uid="{BDEFAF51-095B-4136-A6BD-512A7A7B7DFC}"/>
    <cellStyle name="Currency 2 4 3 2 2 2 2" xfId="27260" xr:uid="{F21440DF-61EE-4924-8780-588F2EFBC5BC}"/>
    <cellStyle name="Currency 2 4 3 2 2 3" xfId="27261" xr:uid="{75FC44C6-415E-420E-8880-6762FEE463D1}"/>
    <cellStyle name="Currency 2 4 3 2 3" xfId="27262" xr:uid="{5D227AD5-28EF-452C-A1AF-00E34AF0FF80}"/>
    <cellStyle name="Currency 2 4 3 2 3 2" xfId="27263" xr:uid="{0D97694E-940B-431E-B7DF-63A6A7A32B70}"/>
    <cellStyle name="Currency 2 4 3 2 3 2 2" xfId="27264" xr:uid="{EAE43EC4-4C72-4582-8263-5995DBBA5B84}"/>
    <cellStyle name="Currency 2 4 3 2 3 3" xfId="27265" xr:uid="{AE7717BE-C1D8-4902-9E38-2816CE72EAC9}"/>
    <cellStyle name="Currency 2 4 3 2 4" xfId="27266" xr:uid="{079608B9-F274-4957-A76C-7CF8DF146FFF}"/>
    <cellStyle name="Currency 2 4 3 2 4 2" xfId="27267" xr:uid="{7BF31A3D-4D78-44A9-BEFF-9DF1E5ED716A}"/>
    <cellStyle name="Currency 2 4 3 2 4 2 2" xfId="27268" xr:uid="{29E1AC6D-6EBC-4CCD-8A0C-FFE43A1CD851}"/>
    <cellStyle name="Currency 2 4 3 2 4 3" xfId="27269" xr:uid="{F5CD71B0-5D6B-4BB1-8B77-22742A543BDE}"/>
    <cellStyle name="Currency 2 4 3 2 5" xfId="27270" xr:uid="{51EE8259-8DA9-4E87-B8F1-98760EBE9943}"/>
    <cellStyle name="Currency 2 4 3 2 5 2" xfId="27271" xr:uid="{603D55A2-7252-4C31-BB91-355A4590E06F}"/>
    <cellStyle name="Currency 2 4 3 2 6" xfId="27272" xr:uid="{7FFDC84A-0484-4E46-9B49-B8777636FBD4}"/>
    <cellStyle name="Currency 2 4 3 3" xfId="27273" xr:uid="{AFA53589-8B82-46BF-934E-95C765BB9166}"/>
    <cellStyle name="Currency 2 4 3 3 2" xfId="27274" xr:uid="{D2D75F5F-3E36-4A8B-AAC6-FDF54993D442}"/>
    <cellStyle name="Currency 2 4 3 3 2 2" xfId="27275" xr:uid="{9BA52847-CE1A-45F7-BE7E-DD56EEDA4B4F}"/>
    <cellStyle name="Currency 2 4 3 3 3" xfId="27276" xr:uid="{02C69147-C4E7-4109-AD08-5A531005F1A1}"/>
    <cellStyle name="Currency 2 4 3 4" xfId="27277" xr:uid="{8826F309-F8FD-4CA5-89FB-1C8A524CB61A}"/>
    <cellStyle name="Currency 2 4 3 4 2" xfId="27278" xr:uid="{A38CAED6-E29D-4B04-A9BA-50019F96161F}"/>
    <cellStyle name="Currency 2 4 3 4 2 2" xfId="27279" xr:uid="{64DC8162-8680-4109-A468-19D06B4B9A87}"/>
    <cellStyle name="Currency 2 4 3 4 3" xfId="27280" xr:uid="{83DAB8B4-2A80-47D6-85C5-406F3092CFCC}"/>
    <cellStyle name="Currency 2 4 3 5" xfId="27281" xr:uid="{90D9F5CC-D90C-489F-8C4D-CD3859581A6D}"/>
    <cellStyle name="Currency 2 4 3 5 2" xfId="27282" xr:uid="{093D9B69-6322-4F88-88CE-3D695280D3A1}"/>
    <cellStyle name="Currency 2 4 3 5 2 2" xfId="27283" xr:uid="{7B2A530F-3C78-4C71-BE25-A9604C6893D4}"/>
    <cellStyle name="Currency 2 4 3 5 3" xfId="27284" xr:uid="{853C827C-9B87-4EA4-8C07-21C3F40E3A91}"/>
    <cellStyle name="Currency 2 4 3 6" xfId="27285" xr:uid="{ACA432A9-6519-4FDA-8708-3F24248F7384}"/>
    <cellStyle name="Currency 2 4 3 6 2" xfId="27286" xr:uid="{F2FD4DCF-ED71-42BB-8BE3-C28929E107AE}"/>
    <cellStyle name="Currency 2 4 3 7" xfId="27287" xr:uid="{571F6132-AFB2-4203-9A37-67E22C8F0070}"/>
    <cellStyle name="Currency 2 4 4" xfId="27288" xr:uid="{E581383D-CC39-473D-9185-A7260FC16AF9}"/>
    <cellStyle name="Currency 2 4 4 2" xfId="27289" xr:uid="{C4C09B79-30A6-44B1-AF12-566189C45009}"/>
    <cellStyle name="Currency 2 4 4 2 2" xfId="27290" xr:uid="{704A4521-8ADB-41F9-B8D4-D4D9CE437672}"/>
    <cellStyle name="Currency 2 4 4 2 2 2" xfId="27291" xr:uid="{FBA86E08-CF93-4BC4-BEDE-35F0DE7F36F7}"/>
    <cellStyle name="Currency 2 4 4 2 3" xfId="27292" xr:uid="{FA733601-A46B-40DC-9F67-DD656350E22C}"/>
    <cellStyle name="Currency 2 4 4 3" xfId="27293" xr:uid="{57B06D33-8C25-4318-BBCA-89D67A7C5796}"/>
    <cellStyle name="Currency 2 4 4 3 2" xfId="27294" xr:uid="{FC6583E5-E703-429F-BF90-D0590BECBB6B}"/>
    <cellStyle name="Currency 2 4 4 3 2 2" xfId="27295" xr:uid="{4C63A327-F6FF-493E-A3CC-076612AB684A}"/>
    <cellStyle name="Currency 2 4 4 3 3" xfId="27296" xr:uid="{0A09BDF0-7447-4F3F-A9B1-7FC16D4B89AE}"/>
    <cellStyle name="Currency 2 4 4 4" xfId="27297" xr:uid="{7B7B2777-FE06-44A8-A6C5-AE5A13176196}"/>
    <cellStyle name="Currency 2 4 4 4 2" xfId="27298" xr:uid="{560754BD-C939-4A95-9B60-62227F8A9D1B}"/>
    <cellStyle name="Currency 2 4 4 4 2 2" xfId="27299" xr:uid="{12CC5019-39C2-48AC-AACB-882A144D3BC4}"/>
    <cellStyle name="Currency 2 4 4 4 3" xfId="27300" xr:uid="{8EA659F4-00E0-4013-BD8D-0F67BF5B60C5}"/>
    <cellStyle name="Currency 2 4 4 5" xfId="27301" xr:uid="{01236952-A01A-4BB1-8827-1B88CF19798A}"/>
    <cellStyle name="Currency 2 4 4 5 2" xfId="27302" xr:uid="{1DBDB0A8-4295-4D67-9152-DDFB05AD7CDF}"/>
    <cellStyle name="Currency 2 4 4 6" xfId="27303" xr:uid="{5E0A878C-BB39-4795-92CD-1E38269F3171}"/>
    <cellStyle name="Currency 2 4 5" xfId="27304" xr:uid="{3412BC3E-FB02-4939-BCAF-3B5ADF0F0C89}"/>
    <cellStyle name="Currency 2 4 5 2" xfId="27305" xr:uid="{AD40E5EC-8B03-4101-BEBB-5968739C0308}"/>
    <cellStyle name="Currency 2 4 5 2 2" xfId="27306" xr:uid="{F3BFBB4F-8607-4300-966C-FFBA68BF2CE0}"/>
    <cellStyle name="Currency 2 4 5 2 2 2" xfId="27307" xr:uid="{C5860BBB-5479-4C33-8078-712FD2D3A573}"/>
    <cellStyle name="Currency 2 4 5 2 3" xfId="27308" xr:uid="{9722E93E-56D6-4200-B828-A04F8E01EE1D}"/>
    <cellStyle name="Currency 2 4 5 3" xfId="27309" xr:uid="{45D593F6-62D0-48AD-A248-B830B24586FC}"/>
    <cellStyle name="Currency 2 4 5 3 2" xfId="27310" xr:uid="{DB1277C6-D1A2-4B24-8C44-098DB8046974}"/>
    <cellStyle name="Currency 2 4 5 3 2 2" xfId="27311" xr:uid="{1A2584D6-FBE5-4D81-A154-C79288C0E929}"/>
    <cellStyle name="Currency 2 4 5 3 3" xfId="27312" xr:uid="{461C09F7-ABCB-413A-8613-AE62C3F0DCE5}"/>
    <cellStyle name="Currency 2 4 5 4" xfId="27313" xr:uid="{CD6BA62A-0FF7-4F15-9019-B13B1E0F6366}"/>
    <cellStyle name="Currency 2 4 5 4 2" xfId="27314" xr:uid="{FD927AB1-74BA-41D7-9E0A-E5168FEE1CC6}"/>
    <cellStyle name="Currency 2 4 5 4 2 2" xfId="27315" xr:uid="{D8C879CF-5CCA-450B-A35E-13F43AC49C6C}"/>
    <cellStyle name="Currency 2 4 5 4 3" xfId="27316" xr:uid="{823FF030-3AFB-40A9-B21E-50AC0942B8D9}"/>
    <cellStyle name="Currency 2 4 5 5" xfId="27317" xr:uid="{4572E5B6-A961-4833-A7C8-BF0D367A439F}"/>
    <cellStyle name="Currency 2 4 5 5 2" xfId="27318" xr:uid="{38929DDC-DF78-4C00-A6D5-85608D967236}"/>
    <cellStyle name="Currency 2 4 5 6" xfId="27319" xr:uid="{11CA0134-8E81-466F-8087-4B6818F7DF41}"/>
    <cellStyle name="Currency 2 4 6" xfId="27320" xr:uid="{B3901927-E427-4E51-A1EC-29EFDEE04F53}"/>
    <cellStyle name="Currency 2 4 6 2" xfId="27321" xr:uid="{A68B9088-468D-49B5-807C-F2575A8200A1}"/>
    <cellStyle name="Currency 2 4 6 2 2" xfId="27322" xr:uid="{C10B58CC-F8F5-46E0-92D7-67312CD3AC6E}"/>
    <cellStyle name="Currency 2 4 6 2 2 2" xfId="27323" xr:uid="{675390E8-A021-4AE0-B744-EC83EFA7B3F2}"/>
    <cellStyle name="Currency 2 4 6 2 3" xfId="27324" xr:uid="{45520C0F-162C-4C1F-B761-97A45AE204A3}"/>
    <cellStyle name="Currency 2 4 6 3" xfId="27325" xr:uid="{FEF5D98F-1122-473D-9CA0-8BFA57101E8C}"/>
    <cellStyle name="Currency 2 4 6 3 2" xfId="27326" xr:uid="{138B3681-F522-460E-AC98-6E9122B20D24}"/>
    <cellStyle name="Currency 2 4 6 3 2 2" xfId="27327" xr:uid="{9AEF3AC2-4F02-4CE4-924A-6928074E1F1E}"/>
    <cellStyle name="Currency 2 4 6 3 3" xfId="27328" xr:uid="{EDFFDCA7-561E-4716-8DFE-7893854BFD1B}"/>
    <cellStyle name="Currency 2 4 6 4" xfId="27329" xr:uid="{90C2B60A-5FD5-4B37-9963-831686DC0D00}"/>
    <cellStyle name="Currency 2 4 6 4 2" xfId="27330" xr:uid="{D2430D0B-BBB3-4F39-B3CE-D61DA48478D2}"/>
    <cellStyle name="Currency 2 4 6 4 2 2" xfId="27331" xr:uid="{E95C57CD-8842-45FD-8F27-6F6CFA0FD566}"/>
    <cellStyle name="Currency 2 4 6 4 3" xfId="27332" xr:uid="{41C592BB-505C-4502-A67B-0A72B7B0A0B3}"/>
    <cellStyle name="Currency 2 4 6 5" xfId="27333" xr:uid="{41EB4875-8DF1-4080-99C2-926D70178CD9}"/>
    <cellStyle name="Currency 2 4 6 5 2" xfId="27334" xr:uid="{2BAA3774-1135-4BCD-9E13-A8A21D28AEA6}"/>
    <cellStyle name="Currency 2 4 6 6" xfId="27335" xr:uid="{E4BF6115-2229-47E3-89E7-08E881E7FDE0}"/>
    <cellStyle name="Currency 2 4 7" xfId="27336" xr:uid="{E2BA82C3-686E-4F87-BC20-C520C0ED099B}"/>
    <cellStyle name="Currency 2 4 7 2" xfId="27337" xr:uid="{8EC3D004-01C9-4FD3-A1DC-6B1BD7B9C927}"/>
    <cellStyle name="Currency 2 4 7 2 2" xfId="27338" xr:uid="{AB36E524-E617-4B85-8AEB-FDC9C0E1A784}"/>
    <cellStyle name="Currency 2 4 7 2 2 2" xfId="27339" xr:uid="{1E91FE6D-4979-483A-AB78-D962FF6C493A}"/>
    <cellStyle name="Currency 2 4 7 2 3" xfId="27340" xr:uid="{4E2D4069-B6F3-4110-948A-19B7D5C7D82B}"/>
    <cellStyle name="Currency 2 4 7 3" xfId="27341" xr:uid="{1993945E-902A-4590-84F7-22C338686437}"/>
    <cellStyle name="Currency 2 4 7 3 2" xfId="27342" xr:uid="{735AEDDA-533B-42CC-8F59-A3BB5677E359}"/>
    <cellStyle name="Currency 2 4 7 3 2 2" xfId="27343" xr:uid="{CA73F4AE-F3D7-428F-87EC-2DBD892BF0E7}"/>
    <cellStyle name="Currency 2 4 7 3 3" xfId="27344" xr:uid="{5F081869-5B0E-4071-BA71-42625A05AEFA}"/>
    <cellStyle name="Currency 2 4 7 4" xfId="27345" xr:uid="{B07929C7-70C6-41B9-9E3B-2CB29940EFAA}"/>
    <cellStyle name="Currency 2 4 7 4 2" xfId="27346" xr:uid="{DD5F4E21-27F5-48FF-8DFA-FC7F5AF2FA71}"/>
    <cellStyle name="Currency 2 4 7 4 2 2" xfId="27347" xr:uid="{5232B541-B709-4890-81DA-FA93B0102010}"/>
    <cellStyle name="Currency 2 4 7 4 3" xfId="27348" xr:uid="{53590B90-289D-454E-9D48-DECB5DB7FA8F}"/>
    <cellStyle name="Currency 2 4 7 5" xfId="27349" xr:uid="{BEFAE906-6762-46C8-A8B2-9ADC6D8192B5}"/>
    <cellStyle name="Currency 2 4 7 5 2" xfId="27350" xr:uid="{44BECE80-F53E-4AA0-9909-C0F6D2587E46}"/>
    <cellStyle name="Currency 2 4 7 6" xfId="27351" xr:uid="{3536B060-C26E-42E8-A4BA-EF3722ABC5E6}"/>
    <cellStyle name="Currency 2 4 8" xfId="27352" xr:uid="{4E3E0067-0F5C-4CC4-AA66-87F12E1940E3}"/>
    <cellStyle name="Currency 2 4 8 2" xfId="27353" xr:uid="{E9975950-8D03-4B47-A0EE-6F5FE6DEFC11}"/>
    <cellStyle name="Currency 2 4 8 2 2" xfId="27354" xr:uid="{4A876FBB-6543-4179-9C58-DC30F55BB87A}"/>
    <cellStyle name="Currency 2 4 8 2 2 2" xfId="27355" xr:uid="{D770E127-AC41-4629-AD8E-D17185C31BD5}"/>
    <cellStyle name="Currency 2 4 8 2 3" xfId="27356" xr:uid="{6342CD9B-E8C2-47FA-97E0-D149EEBBC2B6}"/>
    <cellStyle name="Currency 2 4 8 3" xfId="27357" xr:uid="{DDB05D44-2A6C-40C5-8024-E24E7E1B66B0}"/>
    <cellStyle name="Currency 2 4 8 3 2" xfId="27358" xr:uid="{D51FB24F-F387-4752-897B-0D2E482DA8A0}"/>
    <cellStyle name="Currency 2 4 8 3 2 2" xfId="27359" xr:uid="{E5C05925-B8AB-44D1-BEA4-99BB2B006A58}"/>
    <cellStyle name="Currency 2 4 8 3 3" xfId="27360" xr:uid="{93E60A0E-0EB8-4BF4-B258-2C98FB0ECF28}"/>
    <cellStyle name="Currency 2 4 8 4" xfId="27361" xr:uid="{3176CCCF-89C6-4452-A5EF-58B45835B133}"/>
    <cellStyle name="Currency 2 4 8 4 2" xfId="27362" xr:uid="{3E02A58C-D2FE-4B37-8CFE-BDF9ECA05F9F}"/>
    <cellStyle name="Currency 2 4 8 4 2 2" xfId="27363" xr:uid="{917DA432-7634-4701-AFBC-5EE465081CD8}"/>
    <cellStyle name="Currency 2 4 8 4 3" xfId="27364" xr:uid="{A4600471-CC7C-4900-AB13-EED17EA4EAEF}"/>
    <cellStyle name="Currency 2 4 8 5" xfId="27365" xr:uid="{DB13E5DF-810D-4523-93D9-04B1DEB61006}"/>
    <cellStyle name="Currency 2 4 8 5 2" xfId="27366" xr:uid="{78BD9966-5FB8-44A0-B1C8-3805A75A4534}"/>
    <cellStyle name="Currency 2 4 8 6" xfId="27367" xr:uid="{F815E6A8-B56E-445A-945C-A85436CAF190}"/>
    <cellStyle name="Currency 2 4 9" xfId="27368" xr:uid="{F87A17C4-77EA-4E23-9EC4-94BF126631D5}"/>
    <cellStyle name="Currency 2 4 9 2" xfId="27369" xr:uid="{3046703A-EA80-446A-A49A-6F28930E0812}"/>
    <cellStyle name="Currency 2 4 9 2 2" xfId="27370" xr:uid="{42A60924-71D0-4CCD-98AB-85C663BEC20D}"/>
    <cellStyle name="Currency 2 4 9 3" xfId="27371" xr:uid="{BF23CC9F-ACB9-4DB5-B371-0FAD3CF4582C}"/>
    <cellStyle name="Currency 2 5" xfId="27372" xr:uid="{A8480605-A218-485E-B08D-812732BDFCE5}"/>
    <cellStyle name="Currency 2 6" xfId="43171" xr:uid="{3D0BD10C-E9AA-4402-8622-217773A25F15}"/>
    <cellStyle name="Currency 2 7" xfId="1344" xr:uid="{8F2D2F7D-B31C-4803-A808-CFD35738A42A}"/>
    <cellStyle name="Currency 20" xfId="27373" xr:uid="{8807C971-2FE6-4629-A2E0-8A0F3A0D106B}"/>
    <cellStyle name="Currency 20 2" xfId="27374" xr:uid="{C39FD7E5-B296-459A-931A-46038D03CE85}"/>
    <cellStyle name="Currency 20 2 2" xfId="27375" xr:uid="{EFED9DC2-7CF5-43C4-BED6-421E9EECB056}"/>
    <cellStyle name="Currency 20 2 2 2" xfId="27376" xr:uid="{1D8639F6-65E1-401F-8386-FD665DE5A813}"/>
    <cellStyle name="Currency 20 2 2 2 2" xfId="27377" xr:uid="{6105452D-82D0-49D0-89BD-BDCB5E60D430}"/>
    <cellStyle name="Currency 20 2 2 3" xfId="27378" xr:uid="{BD6B2365-0888-4AAF-AB6B-DA8EDC3FFF52}"/>
    <cellStyle name="Currency 20 2 3" xfId="27379" xr:uid="{1DA1C117-140E-4284-BA4B-7401A6FE01AC}"/>
    <cellStyle name="Currency 20 2 3 2" xfId="27380" xr:uid="{28D1EAC9-28B9-4EF2-81B8-4AEB4DE0FC38}"/>
    <cellStyle name="Currency 20 2 3 2 2" xfId="27381" xr:uid="{394FEE0E-2A83-453D-B790-5169D38186BD}"/>
    <cellStyle name="Currency 20 2 3 3" xfId="27382" xr:uid="{4115EC8B-6F1C-47B6-AC39-221F9E82AE9D}"/>
    <cellStyle name="Currency 20 2 4" xfId="27383" xr:uid="{69269AAC-1E2C-466D-BB9A-72AE7BC33F0E}"/>
    <cellStyle name="Currency 20 2 4 2" xfId="27384" xr:uid="{45FC3E90-BC76-4E21-B670-8078FB3CD16D}"/>
    <cellStyle name="Currency 20 2 4 2 2" xfId="27385" xr:uid="{43AE7519-6F97-4CAB-9CE6-172E16705CCE}"/>
    <cellStyle name="Currency 20 2 4 3" xfId="27386" xr:uid="{FD25EB7D-9A32-444D-955C-026AF8422A51}"/>
    <cellStyle name="Currency 20 2 5" xfId="27387" xr:uid="{EF630054-4070-44B9-8D90-28169AA80014}"/>
    <cellStyle name="Currency 20 2 5 2" xfId="27388" xr:uid="{98E7EEE6-F276-4E56-B0FF-8BC3263AD687}"/>
    <cellStyle name="Currency 20 2 6" xfId="27389" xr:uid="{FAC7E837-C37F-481B-BA81-579AA8B20EB4}"/>
    <cellStyle name="Currency 20 3" xfId="27390" xr:uid="{86FB65A0-624A-44A8-AD35-45EA4723800D}"/>
    <cellStyle name="Currency 20 3 2" xfId="27391" xr:uid="{3317FAAD-A9DE-4930-94BF-729B8264B0B7}"/>
    <cellStyle name="Currency 20 3 2 2" xfId="27392" xr:uid="{0442D04B-ACAC-4AA2-80EA-094216C6704E}"/>
    <cellStyle name="Currency 20 3 3" xfId="27393" xr:uid="{FDBD3446-7989-49CD-8462-05F11CD0DAFE}"/>
    <cellStyle name="Currency 20 4" xfId="27394" xr:uid="{4C704CCA-7F7C-4C50-B8C9-B89366051BFA}"/>
    <cellStyle name="Currency 20 4 2" xfId="27395" xr:uid="{E8272127-CF5F-455A-9DC4-F3DA1C1BFF97}"/>
    <cellStyle name="Currency 20 4 2 2" xfId="27396" xr:uid="{19B30A33-7B12-45EE-91E1-4F81C2CBB24C}"/>
    <cellStyle name="Currency 20 4 3" xfId="27397" xr:uid="{4BE4F999-E7C4-4CB2-9FBD-C59C10E91672}"/>
    <cellStyle name="Currency 20 5" xfId="27398" xr:uid="{D16FD847-8072-4C07-BACB-23A6AA3A42B4}"/>
    <cellStyle name="Currency 20 5 2" xfId="27399" xr:uid="{ECC9143D-68CE-43DE-A84D-28E260A6F48B}"/>
    <cellStyle name="Currency 20 5 2 2" xfId="27400" xr:uid="{608125A8-A787-4FEC-9090-54A78912E762}"/>
    <cellStyle name="Currency 20 5 3" xfId="27401" xr:uid="{D260292F-4B26-4DB6-94C5-E93E081EA05D}"/>
    <cellStyle name="Currency 20 6" xfId="27402" xr:uid="{D030AA14-3215-418F-B556-A9966161FF78}"/>
    <cellStyle name="Currency 20 6 2" xfId="27403" xr:uid="{EDBCB7F8-3118-4D41-8586-366436F850D2}"/>
    <cellStyle name="Currency 20 6 2 2" xfId="27404" xr:uid="{A6B25F12-633A-4F16-9D96-70EFDF1B63B1}"/>
    <cellStyle name="Currency 20 6 3" xfId="27405" xr:uid="{CE68ADE6-5764-4895-9FF5-FE18883E66FA}"/>
    <cellStyle name="Currency 20 7" xfId="27406" xr:uid="{1C6340D4-344C-4413-B531-2473B08D5E28}"/>
    <cellStyle name="Currency 20 7 2" xfId="27407" xr:uid="{21012B41-AE90-4A3D-AFEA-2D0BB643AA21}"/>
    <cellStyle name="Currency 20 8" xfId="27408" xr:uid="{E64171F6-24CD-4574-A13F-76A18E2BBB00}"/>
    <cellStyle name="Currency 20 9" xfId="43187" xr:uid="{B606CB1F-4908-43D2-AC5B-7D429508AFCE}"/>
    <cellStyle name="Currency 21" xfId="27409" xr:uid="{1F6C2470-1FE3-4F5C-9341-7E911C2EC65B}"/>
    <cellStyle name="Currency 21 2" xfId="27410" xr:uid="{092932B9-1B8F-4898-950A-08A966F8337B}"/>
    <cellStyle name="Currency 21 2 2" xfId="27411" xr:uid="{4D1AA44F-ED1E-45B5-B3B2-506E2239B272}"/>
    <cellStyle name="Currency 21 3" xfId="27412" xr:uid="{FEDA37F2-DF7B-480F-89F4-4061AB96F7D3}"/>
    <cellStyle name="Currency 22" xfId="27413" xr:uid="{89C40F34-F695-4869-A0A0-1EBD355A5CC1}"/>
    <cellStyle name="Currency 23" xfId="27414" xr:uid="{CC9D51CA-491D-4817-BB7E-E06ADDB25582}"/>
    <cellStyle name="Currency 24" xfId="27415" xr:uid="{F6F514A2-713C-4E97-AA7B-676E749031C5}"/>
    <cellStyle name="Currency 25" xfId="27416" xr:uid="{1FEB081D-9AB5-4B06-85B9-B7058A695C9C}"/>
    <cellStyle name="Currency 25 2" xfId="27417" xr:uid="{5A4FA408-54A4-427D-B8FA-D500AC9B8CEA}"/>
    <cellStyle name="Currency 25 2 2" xfId="27418" xr:uid="{ECA9512C-93A3-40D1-AF44-756A92FF437F}"/>
    <cellStyle name="Currency 25 3" xfId="27419" xr:uid="{5BA0EB5C-6B64-4756-882F-606752C2C8AF}"/>
    <cellStyle name="Currency 26" xfId="27420" xr:uid="{43D0CB13-436E-4CCE-B7B9-22EE04A1B5F7}"/>
    <cellStyle name="Currency 27" xfId="27421" xr:uid="{09E8AC5A-24F6-4ED7-86AB-7E684F7CB339}"/>
    <cellStyle name="Currency 27 2" xfId="27422" xr:uid="{8FDBCD9B-A459-4DCD-93F6-110A77D9A4D0}"/>
    <cellStyle name="Currency 27 2 2" xfId="27423" xr:uid="{3EF0DB35-3FCB-45B7-B2F9-6AEED518DCAC}"/>
    <cellStyle name="Currency 27 3" xfId="27424" xr:uid="{651BAAAD-4527-45A3-B632-30FE50BCAD56}"/>
    <cellStyle name="Currency 28" xfId="27425" xr:uid="{800CC7E2-B590-4BA0-A1DB-EC12F3D61B21}"/>
    <cellStyle name="Currency 29" xfId="27426" xr:uid="{01345535-A78B-426F-AB71-FA4A14D51614}"/>
    <cellStyle name="Currency 29 2" xfId="27427" xr:uid="{49BFAB39-7DA8-405A-9921-94F56CA9F1EA}"/>
    <cellStyle name="Currency 29 2 2" xfId="27428" xr:uid="{A604547A-1153-4168-B391-AFFB717C76C7}"/>
    <cellStyle name="Currency 29 3" xfId="27429" xr:uid="{E3F0C78F-CF62-4B70-83AC-78C06E66836C}"/>
    <cellStyle name="Currency 3" xfId="6" xr:uid="{00000000-0005-0000-0000-000048000000}"/>
    <cellStyle name="Currency 3 2" xfId="1331" xr:uid="{00000000-0005-0000-0000-000049000000}"/>
    <cellStyle name="Currency 3 2 2" xfId="27432" xr:uid="{3DFDA474-083E-4CE2-901F-BC64C343FE6E}"/>
    <cellStyle name="Currency 3 2 3" xfId="27433" xr:uid="{9662B450-345D-4522-A4E5-E5F5E5749E78}"/>
    <cellStyle name="Currency 3 2 4" xfId="27431" xr:uid="{6FF17B55-03D5-4382-8113-10478F33EF9E}"/>
    <cellStyle name="Currency 3 3" xfId="27434" xr:uid="{6C2B53B5-328A-4F3A-897C-730770D1C7FA}"/>
    <cellStyle name="Currency 3 3 2" xfId="27435" xr:uid="{42204F04-ED49-443A-86B5-CB0E869DE0C8}"/>
    <cellStyle name="Currency 3 4" xfId="27436" xr:uid="{8C0AB25C-E24F-4936-AC33-DC4F17869117}"/>
    <cellStyle name="Currency 3 5" xfId="27437" xr:uid="{2840D108-DE6D-422F-B946-F58115B91677}"/>
    <cellStyle name="Currency 3 6" xfId="27438" xr:uid="{BDD49D10-42BE-4D30-B632-0C61943D1F1B}"/>
    <cellStyle name="Currency 3 7" xfId="27439" xr:uid="{D77CF8D9-C864-48E7-8FE9-2D1DFBDFD4EA}"/>
    <cellStyle name="Currency 3 8" xfId="27430" xr:uid="{D49B46A1-620D-4B47-83FD-B07893FC65BB}"/>
    <cellStyle name="Currency 30" xfId="27440" xr:uid="{6D9AF73F-B257-4450-B293-789591FBA8A5}"/>
    <cellStyle name="Currency 31" xfId="27441" xr:uid="{7E23327A-81FE-4946-B08F-1223D527CB8B}"/>
    <cellStyle name="Currency 32" xfId="27442" xr:uid="{88120D9D-B18A-4A72-A585-1C0AC3762FB6}"/>
    <cellStyle name="Currency 33" xfId="27443" xr:uid="{32C29534-D0C5-4C46-A80D-30DFEDABF18B}"/>
    <cellStyle name="Currency 34" xfId="27444" xr:uid="{8EC05104-96A0-4C35-B37A-EA45DA5A78A9}"/>
    <cellStyle name="Currency 35" xfId="27445" xr:uid="{37DAD8A5-A5B7-4B46-99E2-568B0023CC5A}"/>
    <cellStyle name="Currency 36" xfId="27446" xr:uid="{EE866C73-10F2-450E-A71F-BC3E4053F3DF}"/>
    <cellStyle name="Currency 37" xfId="27447" xr:uid="{6BACED71-78D8-44F3-B51C-61E132285A00}"/>
    <cellStyle name="Currency 38" xfId="27448" xr:uid="{B4E3FC63-3F8A-4582-B6F8-779E6C612B87}"/>
    <cellStyle name="Currency 39" xfId="27449" xr:uid="{EFCC4C4F-DF48-4510-A025-C19C37E94550}"/>
    <cellStyle name="Currency 4" xfId="104" xr:uid="{00000000-0005-0000-0000-00004A000000}"/>
    <cellStyle name="Currency 4 2" xfId="27451" xr:uid="{4A8301B0-FB86-44E9-B91F-167C524A7810}"/>
    <cellStyle name="Currency 4 3" xfId="27450" xr:uid="{DAF32CE8-B476-4194-B42B-C2608612FEEC}"/>
    <cellStyle name="Currency 40" xfId="27452" xr:uid="{D64E54E2-51EA-43D4-9120-1610C1FFD816}"/>
    <cellStyle name="Currency 41" xfId="27453" xr:uid="{9CB0E64B-7713-42AC-AB75-286B341680F4}"/>
    <cellStyle name="Currency 42" xfId="27454" xr:uid="{EE0A49B9-64BF-4CCF-83DC-F9BD900ABC5C}"/>
    <cellStyle name="Currency 43" xfId="27455" xr:uid="{E9ACD335-20EB-4F4E-9026-081870BADB1C}"/>
    <cellStyle name="Currency 44" xfId="27456" xr:uid="{B59F9C4D-8EB2-491D-9922-038F51E3D71A}"/>
    <cellStyle name="Currency 45" xfId="27457" xr:uid="{A1D63F5E-9120-48B2-B329-F80576713706}"/>
    <cellStyle name="Currency 46" xfId="27458" xr:uid="{51D29FFA-886B-4C3A-B862-78384192B529}"/>
    <cellStyle name="Currency 47" xfId="27459" xr:uid="{B8BA717F-C191-4547-B4DB-17CD0198AB06}"/>
    <cellStyle name="Currency 48" xfId="27460" xr:uid="{4241AAD1-D3A4-4477-9950-CBEC5CC70316}"/>
    <cellStyle name="Currency 49" xfId="27461" xr:uid="{ED7D8B73-B630-44E5-A26E-25C9F3263BAB}"/>
    <cellStyle name="Currency 5" xfId="27462" xr:uid="{1A51D8D0-A7F5-4A02-874A-698FD970ED0B}"/>
    <cellStyle name="Currency 5 2" xfId="27463" xr:uid="{3842E2F6-6EE7-4D34-9F70-3D196274EBC4}"/>
    <cellStyle name="Currency 5 2 2" xfId="27464" xr:uid="{27FE5BD7-F1DF-4328-882A-07786F7F1B2D}"/>
    <cellStyle name="Currency 5 2 2 2" xfId="27465" xr:uid="{B7E917BF-ABAD-4D3A-9BED-FAC5B2E9284E}"/>
    <cellStyle name="Currency 5 2 2 2 2" xfId="27466" xr:uid="{46361F2B-809A-48FD-9968-3B2ADBFD5D70}"/>
    <cellStyle name="Currency 5 2 2 2 2 2" xfId="27467" xr:uid="{E74DA34F-CEC5-4541-9CB8-82F4B213E74D}"/>
    <cellStyle name="Currency 5 2 2 2 2 2 2" xfId="27468" xr:uid="{316CBB84-A91D-444C-B564-F25584A44846}"/>
    <cellStyle name="Currency 5 2 2 2 2 2 2 2" xfId="27469" xr:uid="{5E08658D-B47F-4530-937F-AE1EEEFD0F64}"/>
    <cellStyle name="Currency 5 2 2 2 2 2 3" xfId="27470" xr:uid="{DF94E4BA-2293-4DA2-A2F2-545ED830DE7D}"/>
    <cellStyle name="Currency 5 2 2 2 2 3" xfId="27471" xr:uid="{DBB18EC2-A6D9-417A-8894-8CAD9D791EFB}"/>
    <cellStyle name="Currency 5 2 2 2 2 3 2" xfId="27472" xr:uid="{2C4EE459-45FB-4212-841B-2DF2E59189D1}"/>
    <cellStyle name="Currency 5 2 2 2 2 3 2 2" xfId="27473" xr:uid="{3196529B-8945-4EB0-A26F-3BA87EB98C95}"/>
    <cellStyle name="Currency 5 2 2 2 2 3 3" xfId="27474" xr:uid="{D9E80740-D537-4595-87B8-D3142A06AAFA}"/>
    <cellStyle name="Currency 5 2 2 2 2 4" xfId="27475" xr:uid="{6EFA5CC1-2090-4DAD-80ED-94A629CFF26F}"/>
    <cellStyle name="Currency 5 2 2 2 2 4 2" xfId="27476" xr:uid="{BC98E769-B0F2-47C1-A92C-85151D55F702}"/>
    <cellStyle name="Currency 5 2 2 2 2 4 2 2" xfId="27477" xr:uid="{569101DB-68F9-4CDB-B5C0-C60CE11F8FA6}"/>
    <cellStyle name="Currency 5 2 2 2 2 4 3" xfId="27478" xr:uid="{3FE18852-8BC9-46F6-BBC6-8EF4FEADEBF9}"/>
    <cellStyle name="Currency 5 2 2 2 2 5" xfId="27479" xr:uid="{E471C316-9F48-417C-B60F-5D1486BA8FF3}"/>
    <cellStyle name="Currency 5 2 2 2 2 5 2" xfId="27480" xr:uid="{249ACBA3-51E7-4362-A7CB-E9D1BA30923F}"/>
    <cellStyle name="Currency 5 2 2 2 2 6" xfId="27481" xr:uid="{D493D765-1E02-44B5-B4D1-2E30F2657804}"/>
    <cellStyle name="Currency 5 2 2 2 3" xfId="27482" xr:uid="{B77CCFC3-C4A7-4D0F-8E2C-749DFCE007C8}"/>
    <cellStyle name="Currency 5 2 2 2 3 2" xfId="27483" xr:uid="{7D27A4A0-1E3E-4F7C-ABD5-9CC7A8648DC9}"/>
    <cellStyle name="Currency 5 2 2 2 3 2 2" xfId="27484" xr:uid="{60211066-613E-43A6-8D70-13A72A8D07EC}"/>
    <cellStyle name="Currency 5 2 2 2 3 3" xfId="27485" xr:uid="{0261CBF2-5296-4E3B-8295-CC69AEA7C950}"/>
    <cellStyle name="Currency 5 2 2 2 4" xfId="27486" xr:uid="{50DA91CF-A1EE-4FA5-AD62-E4E0FD660939}"/>
    <cellStyle name="Currency 5 2 2 2 4 2" xfId="27487" xr:uid="{6D90FF44-51DC-417E-9FC9-214087B712EE}"/>
    <cellStyle name="Currency 5 2 2 2 4 2 2" xfId="27488" xr:uid="{C25A0979-0369-4BA2-B06C-7504BB447387}"/>
    <cellStyle name="Currency 5 2 2 2 4 3" xfId="27489" xr:uid="{F9CDDEDC-3EC7-4C82-A8D0-961A01812A81}"/>
    <cellStyle name="Currency 5 2 2 2 5" xfId="27490" xr:uid="{7CE9C0FA-57A3-4BAF-8AF7-2A920188E6EC}"/>
    <cellStyle name="Currency 5 2 2 2 5 2" xfId="27491" xr:uid="{05EF8AD5-F3B5-4EA6-8064-8F91E2AD06A9}"/>
    <cellStyle name="Currency 5 2 2 2 5 2 2" xfId="27492" xr:uid="{FCFA7B1E-39D6-424A-B2E0-8175F8C4FA9E}"/>
    <cellStyle name="Currency 5 2 2 2 5 3" xfId="27493" xr:uid="{4CE94E5E-1FDC-454A-941F-187706675AC9}"/>
    <cellStyle name="Currency 5 2 2 2 6" xfId="27494" xr:uid="{DF22178E-11AC-4828-A471-4B48082FC8B5}"/>
    <cellStyle name="Currency 5 2 2 2 6 2" xfId="27495" xr:uid="{88D4C268-1911-494F-9609-B1775738CB49}"/>
    <cellStyle name="Currency 5 2 2 2 7" xfId="27496" xr:uid="{99CE66A9-9929-4ABA-8CBD-3E55A37A2ED5}"/>
    <cellStyle name="Currency 5 2 2 3" xfId="27497" xr:uid="{775B7A2E-58B1-452C-AF62-4B754B6C8322}"/>
    <cellStyle name="Currency 5 2 2 3 2" xfId="27498" xr:uid="{3B8DDA21-73AF-4799-9C80-8E60F551A64B}"/>
    <cellStyle name="Currency 5 2 2 3 2 2" xfId="27499" xr:uid="{F1273EEE-E2BC-4803-861A-24D516530531}"/>
    <cellStyle name="Currency 5 2 2 3 2 2 2" xfId="27500" xr:uid="{DDE5DB8B-C817-4747-BAC1-218C7E779AD3}"/>
    <cellStyle name="Currency 5 2 2 3 2 3" xfId="27501" xr:uid="{125D000E-05EC-4E7D-A128-D8BF8A3C66A6}"/>
    <cellStyle name="Currency 5 2 2 3 3" xfId="27502" xr:uid="{1AED354D-4018-40EE-A3B0-B2686722E78C}"/>
    <cellStyle name="Currency 5 2 2 3 3 2" xfId="27503" xr:uid="{4D967023-EF4B-4F49-BED1-094A8F6D770C}"/>
    <cellStyle name="Currency 5 2 2 3 3 2 2" xfId="27504" xr:uid="{D0AC9E6E-0F25-44A1-88DA-7190CC6E1B01}"/>
    <cellStyle name="Currency 5 2 2 3 3 3" xfId="27505" xr:uid="{0C96B83F-FB5E-4BBC-81F4-02367774A29E}"/>
    <cellStyle name="Currency 5 2 2 3 4" xfId="27506" xr:uid="{C06B8D0F-3971-4A68-996A-F8668FC6764B}"/>
    <cellStyle name="Currency 5 2 2 3 4 2" xfId="27507" xr:uid="{8C329EBA-86D3-4A52-B983-998026004A37}"/>
    <cellStyle name="Currency 5 2 2 3 4 2 2" xfId="27508" xr:uid="{82463F9A-88DD-4478-BF82-AF44A8066BF1}"/>
    <cellStyle name="Currency 5 2 2 3 4 3" xfId="27509" xr:uid="{423FAD55-5CBB-4663-A9AF-C06F6B23CCB9}"/>
    <cellStyle name="Currency 5 2 2 3 5" xfId="27510" xr:uid="{75C254D9-24E5-4C56-BC13-B583CB1B128E}"/>
    <cellStyle name="Currency 5 2 2 3 5 2" xfId="27511" xr:uid="{93201C8E-A8B6-4B10-9FFD-3A2253E9D96D}"/>
    <cellStyle name="Currency 5 2 2 3 6" xfId="27512" xr:uid="{81FA5B65-E74E-41C0-B9AF-2E5BB260C794}"/>
    <cellStyle name="Currency 5 2 2 4" xfId="27513" xr:uid="{FF7E1288-6CDE-4804-BEF4-9EA98F15FB9C}"/>
    <cellStyle name="Currency 5 2 2 4 2" xfId="27514" xr:uid="{71E8307F-A3C7-4DE6-ACBB-E80AA4713847}"/>
    <cellStyle name="Currency 5 2 2 4 2 2" xfId="27515" xr:uid="{EB05E0D1-5C9D-42BD-BDC2-FB74B1A58497}"/>
    <cellStyle name="Currency 5 2 2 4 3" xfId="27516" xr:uid="{7C133D1B-5619-4E11-9134-4402E6EAD2C6}"/>
    <cellStyle name="Currency 5 2 2 5" xfId="27517" xr:uid="{77A6EC0E-7B3A-4AA8-8CE0-5D23818A7E39}"/>
    <cellStyle name="Currency 5 2 2 5 2" xfId="27518" xr:uid="{9E4ED90D-2807-431C-9CDA-607A1A5C34F1}"/>
    <cellStyle name="Currency 5 2 2 5 2 2" xfId="27519" xr:uid="{2E86E0A6-6992-45F6-98D8-93C90705216F}"/>
    <cellStyle name="Currency 5 2 2 5 3" xfId="27520" xr:uid="{5202B02E-CF61-4E8F-887A-BDAD5CB746A3}"/>
    <cellStyle name="Currency 5 2 2 6" xfId="27521" xr:uid="{7B05638D-64EE-4D4E-8A93-D624B42C2858}"/>
    <cellStyle name="Currency 5 2 2 6 2" xfId="27522" xr:uid="{3F3C9767-1AD6-4344-A8BB-43344D1C2B76}"/>
    <cellStyle name="Currency 5 2 2 6 2 2" xfId="27523" xr:uid="{EFA3FE47-0B4A-4E53-9F46-45767FCE610D}"/>
    <cellStyle name="Currency 5 2 2 6 3" xfId="27524" xr:uid="{A2DF24A7-F2C4-4B57-90EA-7733CF77600B}"/>
    <cellStyle name="Currency 5 2 2 7" xfId="27525" xr:uid="{1D4644D5-3DA7-4238-9424-51A927B364B8}"/>
    <cellStyle name="Currency 5 2 2 7 2" xfId="27526" xr:uid="{94A3E22B-19EC-4C61-A815-06957F8D73C3}"/>
    <cellStyle name="Currency 5 2 2 8" xfId="27527" xr:uid="{D5200DB1-5384-4F1D-B79D-8843BF440DB3}"/>
    <cellStyle name="Currency 5 2 3" xfId="27528" xr:uid="{89D581AB-FD7C-4F0A-A36A-BC7C32A418C4}"/>
    <cellStyle name="Currency 5 2 3 2" xfId="27529" xr:uid="{581C8B56-F5B2-40B9-9D7F-B276EA9077BF}"/>
    <cellStyle name="Currency 5 2 3 2 2" xfId="27530" xr:uid="{3F7323FF-FEDE-4637-88B3-777964EBBB30}"/>
    <cellStyle name="Currency 5 2 3 2 2 2" xfId="27531" xr:uid="{AE30B5E9-F1B4-4911-8069-B94725DD8EB3}"/>
    <cellStyle name="Currency 5 2 3 2 2 2 2" xfId="27532" xr:uid="{AEE3D4E1-7231-44E5-8AE1-5EE49D4F8183}"/>
    <cellStyle name="Currency 5 2 3 2 2 3" xfId="27533" xr:uid="{61030315-CA63-4AD6-991E-687C8B242644}"/>
    <cellStyle name="Currency 5 2 3 2 3" xfId="27534" xr:uid="{2EC4720D-38FA-4B26-9449-343EEAB019D8}"/>
    <cellStyle name="Currency 5 2 3 2 3 2" xfId="27535" xr:uid="{0AA11FA1-DF55-402D-98CF-0850A917410C}"/>
    <cellStyle name="Currency 5 2 3 2 3 2 2" xfId="27536" xr:uid="{A8329FFC-2627-46E8-8275-47535F10B5E4}"/>
    <cellStyle name="Currency 5 2 3 2 3 3" xfId="27537" xr:uid="{70618495-CD49-4777-8EC8-2C754AAD1687}"/>
    <cellStyle name="Currency 5 2 3 2 4" xfId="27538" xr:uid="{3A99F5AC-41FC-4F6F-AC80-2991277A68D7}"/>
    <cellStyle name="Currency 5 2 3 2 4 2" xfId="27539" xr:uid="{89153527-A2F5-41AE-BAAD-0A190D1F187D}"/>
    <cellStyle name="Currency 5 2 3 2 4 2 2" xfId="27540" xr:uid="{CB38C736-AB9C-47D4-BEC3-A0673FAC706D}"/>
    <cellStyle name="Currency 5 2 3 2 4 3" xfId="27541" xr:uid="{6D11FD0F-0568-4B68-BFBD-45BBC72179A4}"/>
    <cellStyle name="Currency 5 2 3 2 5" xfId="27542" xr:uid="{922C64AC-1C0A-4DF0-AB08-1A6099A5B14D}"/>
    <cellStyle name="Currency 5 2 3 2 5 2" xfId="27543" xr:uid="{33B5DE96-63D2-4B00-8738-5A032014555A}"/>
    <cellStyle name="Currency 5 2 3 2 6" xfId="27544" xr:uid="{D27FE2EA-203B-4DFE-9AB1-CC35B24CF0ED}"/>
    <cellStyle name="Currency 5 2 3 3" xfId="27545" xr:uid="{A8DD1359-225F-4C6A-BF32-2E9ACC63D049}"/>
    <cellStyle name="Currency 5 2 3 3 2" xfId="27546" xr:uid="{41A87425-A219-4327-BC38-086F474BBF11}"/>
    <cellStyle name="Currency 5 2 3 3 2 2" xfId="27547" xr:uid="{FC79FB90-764C-4F10-AAEF-69E60683E9DE}"/>
    <cellStyle name="Currency 5 2 3 3 3" xfId="27548" xr:uid="{9D3AFBFD-6CA4-496A-B1AA-AC3A20D6F7CA}"/>
    <cellStyle name="Currency 5 2 3 4" xfId="27549" xr:uid="{387BBD67-ED87-41D7-A805-5D1D3F9BD8E0}"/>
    <cellStyle name="Currency 5 2 3 4 2" xfId="27550" xr:uid="{47E1DB01-29B6-4420-9E2A-9FB742A41D2E}"/>
    <cellStyle name="Currency 5 2 3 4 2 2" xfId="27551" xr:uid="{245C575F-8E61-4D21-B64B-573F4C87D4D4}"/>
    <cellStyle name="Currency 5 2 3 4 3" xfId="27552" xr:uid="{80EC18F0-5662-4EDB-AB0A-4661E3FCBA2D}"/>
    <cellStyle name="Currency 5 2 3 5" xfId="27553" xr:uid="{B4D12AB7-5C84-4028-89F8-ACC9AC8FC37C}"/>
    <cellStyle name="Currency 5 2 3 5 2" xfId="27554" xr:uid="{0306DF84-06AB-460C-99B8-7A5752EF2AB0}"/>
    <cellStyle name="Currency 5 2 3 5 2 2" xfId="27555" xr:uid="{08802B03-B037-4A0B-8D04-2C60F25E7FB1}"/>
    <cellStyle name="Currency 5 2 3 5 3" xfId="27556" xr:uid="{BC6FF444-7731-447D-B574-1ABE2B82F772}"/>
    <cellStyle name="Currency 5 2 3 6" xfId="27557" xr:uid="{46BF5AC8-6B92-4C8F-AFE3-4859B99F21EF}"/>
    <cellStyle name="Currency 5 2 3 6 2" xfId="27558" xr:uid="{C7877E86-794A-4665-A94B-7554ABF62C90}"/>
    <cellStyle name="Currency 5 2 3 7" xfId="27559" xr:uid="{79506F5D-CF82-4391-96D1-7DA090FFA465}"/>
    <cellStyle name="Currency 5 2 4" xfId="27560" xr:uid="{C84D887B-E5C9-468D-A431-1F7308363397}"/>
    <cellStyle name="Currency 5 2 4 2" xfId="27561" xr:uid="{210AED00-39ED-4480-8474-929F01C70D7C}"/>
    <cellStyle name="Currency 5 2 4 2 2" xfId="27562" xr:uid="{ED7E1148-295C-49D7-89A7-E9E974302884}"/>
    <cellStyle name="Currency 5 2 4 2 2 2" xfId="27563" xr:uid="{0C4979E4-9DD1-4937-82BC-27231F248BA0}"/>
    <cellStyle name="Currency 5 2 4 2 3" xfId="27564" xr:uid="{FDE81426-952C-40D9-8294-09540FF79298}"/>
    <cellStyle name="Currency 5 2 4 3" xfId="27565" xr:uid="{8B641E7B-A6CF-43B2-A7D1-C4337B19AE08}"/>
    <cellStyle name="Currency 5 2 4 3 2" xfId="27566" xr:uid="{314FC6D8-AF88-45A4-95AF-F129A83CC668}"/>
    <cellStyle name="Currency 5 2 4 3 2 2" xfId="27567" xr:uid="{AD5B9EEA-C1FC-4760-9AEC-8F724A3062A9}"/>
    <cellStyle name="Currency 5 2 4 3 3" xfId="27568" xr:uid="{62E7E13D-54DD-460A-947A-E9CBFC133EFA}"/>
    <cellStyle name="Currency 5 2 4 4" xfId="27569" xr:uid="{07C08C58-0AE4-45CF-8A66-322D0ADB2A8E}"/>
    <cellStyle name="Currency 5 2 4 4 2" xfId="27570" xr:uid="{78F2C830-F16F-48F1-8D2A-B15AFC65478C}"/>
    <cellStyle name="Currency 5 2 4 4 2 2" xfId="27571" xr:uid="{40F67ACF-3B84-4228-A442-AA9C66132E0C}"/>
    <cellStyle name="Currency 5 2 4 4 3" xfId="27572" xr:uid="{6480B602-9C2E-4491-9CD6-E77C8099354F}"/>
    <cellStyle name="Currency 5 2 4 5" xfId="27573" xr:uid="{B73FD3F7-7B8E-492D-8E35-A900ADD0DA8C}"/>
    <cellStyle name="Currency 5 2 4 5 2" xfId="27574" xr:uid="{8B07345C-F3AC-43CB-B1BC-95B659EEE36D}"/>
    <cellStyle name="Currency 5 2 4 6" xfId="27575" xr:uid="{8448ED43-5A24-4391-A16C-FE4866E44994}"/>
    <cellStyle name="Currency 5 2 5" xfId="27576" xr:uid="{AB1C168D-1DFB-4802-85C4-1BC22F8F67A1}"/>
    <cellStyle name="Currency 5 2 5 2" xfId="27577" xr:uid="{4977EBCA-B636-4228-A9DE-FD19750A6446}"/>
    <cellStyle name="Currency 5 2 5 2 2" xfId="27578" xr:uid="{1F668BCC-1ABA-402B-8E1A-22421E054DB3}"/>
    <cellStyle name="Currency 5 2 5 3" xfId="27579" xr:uid="{5A2CEDCC-7E76-4A4E-959C-CC345905C8F7}"/>
    <cellStyle name="Currency 5 2 6" xfId="27580" xr:uid="{309AD745-738A-4EB9-802E-4E579319E508}"/>
    <cellStyle name="Currency 5 2 6 2" xfId="27581" xr:uid="{E01B42E1-C255-4A0E-B366-B1AE00F031B8}"/>
    <cellStyle name="Currency 5 2 6 2 2" xfId="27582" xr:uid="{1397ABA6-E4B6-4333-8029-E1A326294397}"/>
    <cellStyle name="Currency 5 2 6 3" xfId="27583" xr:uid="{27B61FD0-64BC-4C21-BEE8-70BF417C80B1}"/>
    <cellStyle name="Currency 5 2 7" xfId="27584" xr:uid="{E6A6A012-2154-48C4-BDF9-23A44B2F8936}"/>
    <cellStyle name="Currency 5 2 7 2" xfId="27585" xr:uid="{4AB60425-95B4-406A-A65E-50BC4EBA5487}"/>
    <cellStyle name="Currency 5 2 7 2 2" xfId="27586" xr:uid="{0C108CF5-681E-448B-B524-E6F787DB01A8}"/>
    <cellStyle name="Currency 5 2 7 3" xfId="27587" xr:uid="{B1187DBA-4155-4E8E-B19B-0663BC1A7B8E}"/>
    <cellStyle name="Currency 5 2 8" xfId="27588" xr:uid="{EA3B13C2-06D5-4106-8DD4-37742B78CAD6}"/>
    <cellStyle name="Currency 5 2 8 2" xfId="27589" xr:uid="{0A883630-F42A-4588-9047-3BF9C74DA457}"/>
    <cellStyle name="Currency 5 2 9" xfId="27590" xr:uid="{2B2DA77B-E39D-4D23-883D-0D00C18B6D8E}"/>
    <cellStyle name="Currency 5 3" xfId="27591" xr:uid="{6B20C659-5840-49BC-AB4A-1AC5D1E8D13C}"/>
    <cellStyle name="Currency 5 4" xfId="27592" xr:uid="{F7EBB678-EE54-46C9-B003-A37B845FEA17}"/>
    <cellStyle name="Currency 50" xfId="27593" xr:uid="{6234E153-0DED-40AE-9D43-81FC61EFEC60}"/>
    <cellStyle name="Currency 51" xfId="27594" xr:uid="{4D3D0F9C-DE90-4ACB-9039-FE9697CC3539}"/>
    <cellStyle name="Currency 52" xfId="27595" xr:uid="{F1E2561C-0368-43EA-B37C-83B3F1B0D242}"/>
    <cellStyle name="Currency 53" xfId="27596" xr:uid="{A0B38C8C-E6D3-4434-BF5E-692E3AA76F25}"/>
    <cellStyle name="Currency 54" xfId="27597" xr:uid="{DE76D1BC-A901-49D7-9CEF-88CFD8BC5F5C}"/>
    <cellStyle name="Currency 54 2" xfId="27598" xr:uid="{F4E0E228-6383-443B-A907-EC6E99EC9597}"/>
    <cellStyle name="Currency 55" xfId="27599" xr:uid="{F9D758EA-0426-4389-AF17-20F78910C14D}"/>
    <cellStyle name="Currency 56" xfId="43175" xr:uid="{8AC6CEBC-4197-43A1-9A00-9697680CF092}"/>
    <cellStyle name="Currency 57" xfId="43179" xr:uid="{8296B9D9-9B1C-411F-ABCD-56D386EED13D}"/>
    <cellStyle name="Currency 58" xfId="43181" xr:uid="{BF414166-E1DA-4894-B2E3-EDC824FA8831}"/>
    <cellStyle name="Currency 59" xfId="43191" xr:uid="{1839E0B3-A846-49D3-9E41-2B137442B09B}"/>
    <cellStyle name="Currency 6" xfId="27600" xr:uid="{BF2FDC70-365A-4C85-8E0E-131A255A352A}"/>
    <cellStyle name="Currency 6 2" xfId="27601" xr:uid="{3F54234A-D3A4-4D09-954C-D3B30FCE7178}"/>
    <cellStyle name="Currency 6 2 2" xfId="27602" xr:uid="{6144B2E1-EB73-402D-9EDF-D9B66EFCAD20}"/>
    <cellStyle name="Currency 6 2 2 2" xfId="27603" xr:uid="{4466F36C-C124-41D0-A188-55492EF551D4}"/>
    <cellStyle name="Currency 6 2 2 2 2" xfId="27604" xr:uid="{6F66287A-1045-48EA-B4C5-0507F0C12DA6}"/>
    <cellStyle name="Currency 6 2 2 2 2 2" xfId="27605" xr:uid="{4F83832C-7533-41BA-97DD-1B159B4A7A15}"/>
    <cellStyle name="Currency 6 2 2 2 3" xfId="27606" xr:uid="{C7FA2DF3-D3CA-4311-B357-1B378FE50CBD}"/>
    <cellStyle name="Currency 6 2 2 3" xfId="27607" xr:uid="{BB0E7583-B0CE-48B9-AADD-5E71A2BF5076}"/>
    <cellStyle name="Currency 6 2 2 3 2" xfId="27608" xr:uid="{CDE9D364-BA66-4F51-9BA9-407C1E5C6117}"/>
    <cellStyle name="Currency 6 2 2 3 2 2" xfId="27609" xr:uid="{EC0C7A59-9DD2-4AC2-9361-0FEC10DF2EC5}"/>
    <cellStyle name="Currency 6 2 2 3 3" xfId="27610" xr:uid="{75FA4D3A-730A-4794-B554-F7FA50470B82}"/>
    <cellStyle name="Currency 6 2 2 4" xfId="27611" xr:uid="{86C13520-EA3A-4ED6-B094-7C0950CD53CC}"/>
    <cellStyle name="Currency 6 2 2 4 2" xfId="27612" xr:uid="{7BA9E84E-A0D7-4D3F-B9DB-BD3946AE699F}"/>
    <cellStyle name="Currency 6 2 2 4 2 2" xfId="27613" xr:uid="{4298B21E-383A-409A-8C16-ABED69D71117}"/>
    <cellStyle name="Currency 6 2 2 4 3" xfId="27614" xr:uid="{984058FF-C2C1-4F61-BCF8-16C49E6E8240}"/>
    <cellStyle name="Currency 6 2 2 5" xfId="27615" xr:uid="{32385874-6320-4927-8087-83D89BFFE413}"/>
    <cellStyle name="Currency 6 2 2 5 2" xfId="27616" xr:uid="{4B530399-F52B-4B6B-83E4-C9C41A8C176F}"/>
    <cellStyle name="Currency 6 2 2 6" xfId="27617" xr:uid="{00C36624-EEC5-46D9-98A4-2D54EFDB8A27}"/>
    <cellStyle name="Currency 6 2 3" xfId="27618" xr:uid="{225A7ECA-39D6-4FDD-9205-B079618D1C90}"/>
    <cellStyle name="Currency 6 2 3 2" xfId="27619" xr:uid="{F8919181-0DD5-40CA-854F-698C62F639FA}"/>
    <cellStyle name="Currency 6 2 3 2 2" xfId="27620" xr:uid="{B1D4C86A-2E99-431F-9BB6-994DED2906A8}"/>
    <cellStyle name="Currency 6 2 3 3" xfId="27621" xr:uid="{2536F3C3-22E6-4C85-B921-8564943306FB}"/>
    <cellStyle name="Currency 6 2 4" xfId="27622" xr:uid="{4E554ACB-85F7-45F5-BB56-AE0BA6B0CC52}"/>
    <cellStyle name="Currency 6 2 4 2" xfId="27623" xr:uid="{1E082B8D-656E-4540-A709-61D5C0E81FD9}"/>
    <cellStyle name="Currency 6 2 4 2 2" xfId="27624" xr:uid="{9C97B50F-58EB-4F54-8CF9-8AEC2B4E4D6D}"/>
    <cellStyle name="Currency 6 2 4 3" xfId="27625" xr:uid="{9BE57534-EBFE-48CB-93B2-A5FF14309C26}"/>
    <cellStyle name="Currency 6 2 5" xfId="27626" xr:uid="{318337E5-5488-4172-A29F-7A60DFD4767E}"/>
    <cellStyle name="Currency 6 2 5 2" xfId="27627" xr:uid="{3B04E938-7951-4A48-9044-FBCA4D721ED2}"/>
    <cellStyle name="Currency 6 2 5 2 2" xfId="27628" xr:uid="{441B3CCA-0B01-4C52-9CD5-D60D4FFEA3BD}"/>
    <cellStyle name="Currency 6 2 5 3" xfId="27629" xr:uid="{587FEAD8-4D75-4CC3-A145-F5CDAB2EB3CD}"/>
    <cellStyle name="Currency 6 2 6" xfId="27630" xr:uid="{C951FEE3-2186-46A0-B397-9C7395EB78C7}"/>
    <cellStyle name="Currency 6 2 6 2" xfId="27631" xr:uid="{0A9F85C7-1D81-4E40-8B3C-371F61A457C1}"/>
    <cellStyle name="Currency 6 2 7" xfId="27632" xr:uid="{D49D82CA-E348-46DC-B3DC-5D25EA8F58B3}"/>
    <cellStyle name="Currency 6 3" xfId="27633" xr:uid="{7A8894D9-BD29-4AAE-AE80-8D45DF6BC826}"/>
    <cellStyle name="Currency 6 3 2" xfId="27634" xr:uid="{47162932-ECFA-4FC2-BC1F-A4B012C00D15}"/>
    <cellStyle name="Currency 6 3 2 2" xfId="27635" xr:uid="{B96447FF-6073-4B4A-AA27-377E439C1ED8}"/>
    <cellStyle name="Currency 6 3 2 2 2" xfId="27636" xr:uid="{7C1F66CE-CD34-44E7-9029-9E1F0C81E80B}"/>
    <cellStyle name="Currency 6 3 2 3" xfId="27637" xr:uid="{9E8AE5B2-C3CD-44F4-99C7-CA99BB1DAD1F}"/>
    <cellStyle name="Currency 6 3 3" xfId="27638" xr:uid="{B638C329-117C-4C96-966A-BF32C252EF5B}"/>
    <cellStyle name="Currency 6 3 3 2" xfId="27639" xr:uid="{5F7EBA95-ECE7-4A9B-8AEE-B34DD7E0D884}"/>
    <cellStyle name="Currency 6 3 3 2 2" xfId="27640" xr:uid="{2EE2F412-6B4F-4447-A8E3-5286FD086AAB}"/>
    <cellStyle name="Currency 6 3 3 3" xfId="27641" xr:uid="{074EC406-0FCB-42C2-9417-1C364BBC7ABF}"/>
    <cellStyle name="Currency 6 3 4" xfId="27642" xr:uid="{EA50D344-1AE0-4830-ACC7-16BD508D3F6B}"/>
    <cellStyle name="Currency 6 3 4 2" xfId="27643" xr:uid="{2D79C959-7050-46BA-9B38-511A1C6AB7EC}"/>
    <cellStyle name="Currency 6 3 4 2 2" xfId="27644" xr:uid="{99365B92-D183-4066-BAD9-9674FB5D8476}"/>
    <cellStyle name="Currency 6 3 4 3" xfId="27645" xr:uid="{27B78B64-2246-460A-BCF4-11011030DAE0}"/>
    <cellStyle name="Currency 6 3 5" xfId="27646" xr:uid="{65EE4A75-5212-477C-993D-5942FCD67B3B}"/>
    <cellStyle name="Currency 6 3 5 2" xfId="27647" xr:uid="{0C85C3D9-DBA0-4B6A-9ECA-196644F8FC34}"/>
    <cellStyle name="Currency 6 3 6" xfId="27648" xr:uid="{4F16791C-F62E-40AE-A892-FC61C0B690A8}"/>
    <cellStyle name="Currency 6 4" xfId="27649" xr:uid="{DA1DE691-91EF-475B-A3B2-2824CE33F0A4}"/>
    <cellStyle name="Currency 6 4 2" xfId="27650" xr:uid="{377BBF86-CF6A-4CAC-A735-17D0A194C325}"/>
    <cellStyle name="Currency 6 4 2 2" xfId="27651" xr:uid="{23E805C0-1EFD-4404-9972-D78D4624079C}"/>
    <cellStyle name="Currency 6 4 3" xfId="27652" xr:uid="{B67A1E13-47B6-462D-B254-BC44DA938310}"/>
    <cellStyle name="Currency 6 5" xfId="27653" xr:uid="{79503789-18FD-4316-8657-E099DC50CA01}"/>
    <cellStyle name="Currency 6 5 2" xfId="27654" xr:uid="{84C3BB14-B9C6-4875-AAF5-52440DCCF408}"/>
    <cellStyle name="Currency 6 5 2 2" xfId="27655" xr:uid="{3021C75B-2557-4ED1-8329-DA0C6B82442F}"/>
    <cellStyle name="Currency 6 5 3" xfId="27656" xr:uid="{83A54A33-3628-40A0-BACB-322485361846}"/>
    <cellStyle name="Currency 6 6" xfId="27657" xr:uid="{81CA933A-E641-4FF9-8E94-D8F6E0AC2E11}"/>
    <cellStyle name="Currency 6 6 2" xfId="27658" xr:uid="{D792787D-F727-47C3-8B80-8DDD9E4C9565}"/>
    <cellStyle name="Currency 6 6 2 2" xfId="27659" xr:uid="{1F4713CB-E0C0-46BE-B26C-DB8107D51C22}"/>
    <cellStyle name="Currency 6 6 3" xfId="27660" xr:uid="{B4F1ADE0-ADCB-4794-B6EC-595C0EC3A57B}"/>
    <cellStyle name="Currency 6 7" xfId="27661" xr:uid="{A090CF8D-7F35-4296-A5E6-991453BBD700}"/>
    <cellStyle name="Currency 6 7 2" xfId="27662" xr:uid="{76D511A6-6244-4B22-8971-58949BA30DEF}"/>
    <cellStyle name="Currency 6 8" xfId="27663" xr:uid="{E98DF90B-A8AD-4E01-918F-0B19022B0C5F}"/>
    <cellStyle name="Currency 60" xfId="43192" xr:uid="{3C863D22-EC53-43F5-A480-A08507BAF64B}"/>
    <cellStyle name="Currency 7" xfId="27664" xr:uid="{F5CC70A8-E3EA-41CD-BAD1-C9F96429953B}"/>
    <cellStyle name="Currency 7 2" xfId="27665" xr:uid="{55B2C388-B33F-43C9-9962-0794477F7462}"/>
    <cellStyle name="Currency 8" xfId="27666" xr:uid="{E2F27697-482F-4205-AF76-59855F6D1AF3}"/>
    <cellStyle name="Currency 8 2" xfId="27667" xr:uid="{902785F2-E9BB-4AAE-8424-A17B8296E003}"/>
    <cellStyle name="Currency 8 2 2" xfId="27668" xr:uid="{60ED6810-31D8-40D8-97FD-A8EFC00B2C44}"/>
    <cellStyle name="Currency 8 2 2 2" xfId="27669" xr:uid="{5A7BA599-54F1-4D5B-8925-81872BB63AFB}"/>
    <cellStyle name="Currency 8 2 2 2 2" xfId="27670" xr:uid="{12856AE2-57AF-4C1D-B01E-086D3A896740}"/>
    <cellStyle name="Currency 8 2 2 3" xfId="27671" xr:uid="{2E70E450-F4DC-4D35-8366-7F2AA52CC498}"/>
    <cellStyle name="Currency 8 2 3" xfId="27672" xr:uid="{F4DDC948-2F89-4BF6-96F2-AD3D8723150C}"/>
    <cellStyle name="Currency 8 2 3 2" xfId="27673" xr:uid="{5AC8C4DE-1EB7-4306-8707-2AE09D622904}"/>
    <cellStyle name="Currency 8 2 3 2 2" xfId="27674" xr:uid="{426DD5CC-08D7-43A6-A922-1A25BE17ED99}"/>
    <cellStyle name="Currency 8 2 3 3" xfId="27675" xr:uid="{E1FA908E-BBE0-4B5D-9EDD-520CFB7E72B1}"/>
    <cellStyle name="Currency 8 2 4" xfId="27676" xr:uid="{69288EFA-ED5F-478F-AC16-DCA565052079}"/>
    <cellStyle name="Currency 8 2 4 2" xfId="27677" xr:uid="{74FE1CE4-C7B8-4B11-9F60-4B56442C43F4}"/>
    <cellStyle name="Currency 8 2 4 2 2" xfId="27678" xr:uid="{7CA50FC9-4D45-4107-B25A-6AABB8D424C4}"/>
    <cellStyle name="Currency 8 2 4 3" xfId="27679" xr:uid="{E79F02CF-A3D5-4778-B960-5F66177F4BE6}"/>
    <cellStyle name="Currency 8 2 5" xfId="27680" xr:uid="{4F5AA896-D60D-4668-823A-49FFCCD18EEB}"/>
    <cellStyle name="Currency 8 2 5 2" xfId="27681" xr:uid="{85BCED86-D678-4526-97D9-2DE95E86532F}"/>
    <cellStyle name="Currency 8 2 6" xfId="27682" xr:uid="{A42B5B40-442B-41E1-ADB2-2F38A08490D9}"/>
    <cellStyle name="Currency 8 3" xfId="27683" xr:uid="{E45F8914-8FE3-41AA-85AD-74AEE592B8AC}"/>
    <cellStyle name="Currency 8 3 2" xfId="27684" xr:uid="{9F40906D-8166-48DD-8111-3A70086449E3}"/>
    <cellStyle name="Currency 8 3 2 2" xfId="27685" xr:uid="{B9B6DA56-C562-4AD7-9039-57B9263256F1}"/>
    <cellStyle name="Currency 8 3 2 2 2" xfId="27686" xr:uid="{6C87F180-768F-4D7A-88B4-F52CA5BB384C}"/>
    <cellStyle name="Currency 8 3 2 3" xfId="27687" xr:uid="{47936652-0C86-41B0-BCF7-808A1B58FED5}"/>
    <cellStyle name="Currency 8 3 3" xfId="27688" xr:uid="{4FD4CB0E-A981-47FA-8205-99EB6FFDF086}"/>
    <cellStyle name="Currency 8 3 3 2" xfId="27689" xr:uid="{CB1E8798-B983-411C-B9F6-C360567B36BB}"/>
    <cellStyle name="Currency 8 3 3 2 2" xfId="27690" xr:uid="{D2C82F33-9A48-44B4-B238-730180C92B1F}"/>
    <cellStyle name="Currency 8 3 3 3" xfId="27691" xr:uid="{A4AB017A-D4AC-47FD-ABA4-6318D8044F1C}"/>
    <cellStyle name="Currency 8 3 4" xfId="27692" xr:uid="{E0FD896D-CE71-41B5-8E98-4E6DC41F4793}"/>
    <cellStyle name="Currency 8 3 4 2" xfId="27693" xr:uid="{ED4AAEAF-1FC6-4130-9439-2C65D1D979A0}"/>
    <cellStyle name="Currency 8 3 4 2 2" xfId="27694" xr:uid="{71C2B071-5EDE-4D1D-BCFE-1966FD29B271}"/>
    <cellStyle name="Currency 8 3 4 3" xfId="27695" xr:uid="{E602E3E7-F97F-4995-BF7D-2F1F4F5DBE6D}"/>
    <cellStyle name="Currency 8 3 5" xfId="27696" xr:uid="{8BD231F4-D950-46E4-83C6-49B846AB0EB3}"/>
    <cellStyle name="Currency 8 3 5 2" xfId="27697" xr:uid="{885BC04C-4785-4B85-B12A-4DF4BAFA7702}"/>
    <cellStyle name="Currency 8 3 6" xfId="27698" xr:uid="{012F4EB2-D3CB-43BE-8E4A-58CB160056C3}"/>
    <cellStyle name="Currency 8 4" xfId="27699" xr:uid="{5E181712-19F3-4709-A628-B9A1B7617050}"/>
    <cellStyle name="Currency 8 4 2" xfId="27700" xr:uid="{BD174F7B-4D8A-4729-A2E3-980DB1CC092C}"/>
    <cellStyle name="Currency 8 4 2 2" xfId="27701" xr:uid="{93310D07-BC0A-4C87-9167-B71D4B46E326}"/>
    <cellStyle name="Currency 8 4 3" xfId="27702" xr:uid="{92AF6C26-3FC5-42C1-AB28-B2D1D2C043CD}"/>
    <cellStyle name="Currency 8 5" xfId="27703" xr:uid="{D0050E29-17A9-4AB1-931E-79A5DDE71706}"/>
    <cellStyle name="Currency 8 5 2" xfId="27704" xr:uid="{BEF3109F-65A6-4D81-8229-44C3AACA97DD}"/>
    <cellStyle name="Currency 8 5 2 2" xfId="27705" xr:uid="{D3567C48-1AEA-4BFA-ADAC-ADFC5062ED9A}"/>
    <cellStyle name="Currency 8 5 3" xfId="27706" xr:uid="{503A21D5-F48B-4833-A49D-CF6FAB270459}"/>
    <cellStyle name="Currency 8 6" xfId="27707" xr:uid="{6AF97931-236A-4D6B-9A0E-88AA497F7B03}"/>
    <cellStyle name="Currency 8 6 2" xfId="27708" xr:uid="{64FBD846-43E5-43B7-843B-98E396BFDD6E}"/>
    <cellStyle name="Currency 8 6 2 2" xfId="27709" xr:uid="{B6846917-48F8-4122-A060-E12F807F2979}"/>
    <cellStyle name="Currency 8 6 3" xfId="27710" xr:uid="{812FE11F-7D15-4776-B8F0-E5DD68976D25}"/>
    <cellStyle name="Currency 8 7" xfId="27711" xr:uid="{9DFA0530-2240-47C1-932C-94150F8F4948}"/>
    <cellStyle name="Currency 8 7 2" xfId="27712" xr:uid="{B91E9437-9A7F-4701-8E03-C81502E2F670}"/>
    <cellStyle name="Currency 8 7 2 2" xfId="27713" xr:uid="{C47C025D-1A68-41FC-8378-68A8966BB300}"/>
    <cellStyle name="Currency 8 7 3" xfId="27714" xr:uid="{9445017C-0354-4C56-AF88-72E7B1720A25}"/>
    <cellStyle name="Currency 8 8" xfId="27715" xr:uid="{4FFE688E-291E-40F3-B2A2-ECCA4D1735E4}"/>
    <cellStyle name="Currency 8 8 2" xfId="27716" xr:uid="{C485CD83-5FAB-4F23-940B-EB9798FFFD73}"/>
    <cellStyle name="Currency 8 9" xfId="27717" xr:uid="{02C68C82-873C-4035-9074-AC4A41CAB675}"/>
    <cellStyle name="Currency 9" xfId="27718" xr:uid="{E395B7C1-A325-488D-887A-56BC25A49D0F}"/>
    <cellStyle name="Currency 9 2" xfId="27719" xr:uid="{D36E991A-0711-45EE-88B3-F09503400903}"/>
    <cellStyle name="Currency 9 2 2" xfId="27720" xr:uid="{206E066F-1BE0-438E-9569-0668616217E3}"/>
    <cellStyle name="Currency 9 2 2 2" xfId="27721" xr:uid="{F10FDF50-2C8F-4369-9E31-46A705FE5F52}"/>
    <cellStyle name="Currency 9 2 2 2 2" xfId="27722" xr:uid="{71D436AC-CD60-4A63-93A4-B17EA060973D}"/>
    <cellStyle name="Currency 9 2 2 3" xfId="27723" xr:uid="{871D75A9-C4A9-4C2F-B8E6-2513D61D79C8}"/>
    <cellStyle name="Currency 9 2 3" xfId="27724" xr:uid="{C55179C6-75B1-4398-B3A5-38178486AD10}"/>
    <cellStyle name="Currency 9 2 3 2" xfId="27725" xr:uid="{6EE0A0DD-0662-4759-9433-1554D27A9B3E}"/>
    <cellStyle name="Currency 9 2 3 2 2" xfId="27726" xr:uid="{3EA11690-CE2F-490C-A54E-1B2735EF774D}"/>
    <cellStyle name="Currency 9 2 3 3" xfId="27727" xr:uid="{364C8668-0078-4A07-A79F-E6C0A7772CF2}"/>
    <cellStyle name="Currency 9 2 4" xfId="27728" xr:uid="{F716F464-C794-4568-9C67-76F0E490BB43}"/>
    <cellStyle name="Currency 9 2 4 2" xfId="27729" xr:uid="{D179D6A4-775C-4610-A716-AD03BAFB3E9D}"/>
    <cellStyle name="Currency 9 2 4 2 2" xfId="27730" xr:uid="{4BB576A1-EC18-4BF0-8CB7-A8CE61C3758C}"/>
    <cellStyle name="Currency 9 2 4 3" xfId="27731" xr:uid="{B611D277-F64C-4996-B76C-9119A039743E}"/>
    <cellStyle name="Currency 9 2 5" xfId="27732" xr:uid="{04BADF77-AB89-488F-BA3E-146231193CC1}"/>
    <cellStyle name="Currency 9 2 5 2" xfId="27733" xr:uid="{47E15307-5323-4C72-9A9C-5369C7D32AA1}"/>
    <cellStyle name="Currency 9 2 6" xfId="27734" xr:uid="{7A7D34ED-D7A9-4F3C-9809-B3A1238ADF39}"/>
    <cellStyle name="Currency 9 3" xfId="27735" xr:uid="{C5A632D0-F3DB-4C8B-9542-D08D2762FAC1}"/>
    <cellStyle name="Currency 9 3 2" xfId="27736" xr:uid="{3B5742E7-DFFB-46BE-9D54-955801DF0927}"/>
    <cellStyle name="Currency 9 3 2 2" xfId="27737" xr:uid="{2512FD08-389F-4FAE-B45C-22D43C1D754B}"/>
    <cellStyle name="Currency 9 3 2 2 2" xfId="27738" xr:uid="{1FBA0285-4FFE-49A1-9002-CDD66FF1600C}"/>
    <cellStyle name="Currency 9 3 2 3" xfId="27739" xr:uid="{645A0A05-FA92-4A1A-8793-EBBC3EB2CC36}"/>
    <cellStyle name="Currency 9 3 3" xfId="27740" xr:uid="{A393FB9F-0B13-4372-8976-D41B60701895}"/>
    <cellStyle name="Currency 9 3 3 2" xfId="27741" xr:uid="{1B02326D-FC25-4948-90F8-B3FAF09A5C34}"/>
    <cellStyle name="Currency 9 3 3 2 2" xfId="27742" xr:uid="{426DFA8A-B436-41F9-978E-3E7CB10A88DE}"/>
    <cellStyle name="Currency 9 3 3 3" xfId="27743" xr:uid="{F6F46BEB-9141-4BC8-AE9C-97D18ECCD6F5}"/>
    <cellStyle name="Currency 9 3 4" xfId="27744" xr:uid="{6B4D2E50-1B48-4873-A94E-989FC213937C}"/>
    <cellStyle name="Currency 9 3 4 2" xfId="27745" xr:uid="{89379DB4-0BB8-42E8-8A0B-3B615F534304}"/>
    <cellStyle name="Currency 9 3 4 2 2" xfId="27746" xr:uid="{F443E999-783A-4632-A6EB-9249142FBD45}"/>
    <cellStyle name="Currency 9 3 4 3" xfId="27747" xr:uid="{CC577743-1F45-46C9-A901-0068361D7D41}"/>
    <cellStyle name="Currency 9 3 5" xfId="27748" xr:uid="{CAC6A9D6-5C12-4BB4-BE69-B40EDF7B79FB}"/>
    <cellStyle name="Currency 9 3 5 2" xfId="27749" xr:uid="{C5694080-CE28-4222-99B2-905DFF71BFEF}"/>
    <cellStyle name="Currency 9 3 6" xfId="27750" xr:uid="{FD03245B-92EF-4532-8AFD-445E22479237}"/>
    <cellStyle name="Currency 9 4" xfId="27751" xr:uid="{8A8DBBB4-0AEC-44B9-AF46-86C667D54DE2}"/>
    <cellStyle name="Currency 9 4 2" xfId="27752" xr:uid="{576BD965-07A9-45D9-809E-6FF959ACCF87}"/>
    <cellStyle name="Currency 9 4 2 2" xfId="27753" xr:uid="{339C320D-C11A-4FDE-B1C6-2F8AC5F12F9B}"/>
    <cellStyle name="Currency 9 4 3" xfId="27754" xr:uid="{CBFB3CB9-CCB4-4E27-AE8E-7C24707345D5}"/>
    <cellStyle name="Currency 9 5" xfId="27755" xr:uid="{955A5E19-04A3-44C4-9528-A28691350924}"/>
    <cellStyle name="Currency 9 5 2" xfId="27756" xr:uid="{902EC3A7-A889-4825-85CF-FBD9F664852A}"/>
    <cellStyle name="Currency 9 5 2 2" xfId="27757" xr:uid="{CBF5F607-6767-4406-867E-9F3C309513EB}"/>
    <cellStyle name="Currency 9 5 3" xfId="27758" xr:uid="{D8189C1D-6DC2-4E79-BF5F-53D089603477}"/>
    <cellStyle name="Currency 9 6" xfId="27759" xr:uid="{99CBED43-FF10-4689-85F7-398F05F5F7A0}"/>
    <cellStyle name="Currency 9 6 2" xfId="27760" xr:uid="{9FEFBDB1-7CC5-481C-B930-05AA3DED38DF}"/>
    <cellStyle name="Currency 9 6 2 2" xfId="27761" xr:uid="{F4DE7901-9602-496E-9FF9-3CE306C7FC12}"/>
    <cellStyle name="Currency 9 6 3" xfId="27762" xr:uid="{1B7B32D5-D856-4585-8FC2-1E3D69C33236}"/>
    <cellStyle name="Currency 9 7" xfId="27763" xr:uid="{ACC10A6D-833B-455C-8365-30E2594AD796}"/>
    <cellStyle name="Currency 9 7 2" xfId="27764" xr:uid="{7510A530-515B-4E7E-92C7-49853C607D56}"/>
    <cellStyle name="Currency 9 7 2 2" xfId="27765" xr:uid="{E697B084-890F-4CB8-B4E1-CB72B64E1651}"/>
    <cellStyle name="Currency 9 7 3" xfId="27766" xr:uid="{1CE9E76E-8FF4-4211-9A7A-3925383D907D}"/>
    <cellStyle name="Currency 9 8" xfId="27767" xr:uid="{1234204D-55D7-494A-AF0B-3764C30C7D74}"/>
    <cellStyle name="Currency 9 8 2" xfId="27768" xr:uid="{2FF47EBF-5D8C-41B1-8489-E2D41FAE0E02}"/>
    <cellStyle name="Currency 9 9" xfId="27769" xr:uid="{E2030A86-523B-407A-8FC7-1C484E51F442}"/>
    <cellStyle name="Currency0" xfId="27770" xr:uid="{61E5828B-9918-46C7-BE3D-432393A912E4}"/>
    <cellStyle name="doub - Style3" xfId="105" xr:uid="{00000000-0005-0000-0000-00004B000000}"/>
    <cellStyle name="Explanatory Text 10" xfId="106" xr:uid="{00000000-0005-0000-0000-00004C000000}"/>
    <cellStyle name="Explanatory Text 100" xfId="107" xr:uid="{00000000-0005-0000-0000-00004D000000}"/>
    <cellStyle name="Explanatory Text 101" xfId="108" xr:uid="{00000000-0005-0000-0000-00004E000000}"/>
    <cellStyle name="Explanatory Text 102" xfId="109" xr:uid="{00000000-0005-0000-0000-00004F000000}"/>
    <cellStyle name="Explanatory Text 103" xfId="1251" xr:uid="{00000000-0005-0000-0000-000050000000}"/>
    <cellStyle name="Explanatory Text 11" xfId="110" xr:uid="{00000000-0005-0000-0000-000051000000}"/>
    <cellStyle name="Explanatory Text 12" xfId="111" xr:uid="{00000000-0005-0000-0000-000052000000}"/>
    <cellStyle name="Explanatory Text 13" xfId="112" xr:uid="{00000000-0005-0000-0000-000053000000}"/>
    <cellStyle name="Explanatory Text 14" xfId="113" xr:uid="{00000000-0005-0000-0000-000054000000}"/>
    <cellStyle name="Explanatory Text 15" xfId="114" xr:uid="{00000000-0005-0000-0000-000055000000}"/>
    <cellStyle name="Explanatory Text 16" xfId="115" xr:uid="{00000000-0005-0000-0000-000056000000}"/>
    <cellStyle name="Explanatory Text 17" xfId="116" xr:uid="{00000000-0005-0000-0000-000057000000}"/>
    <cellStyle name="Explanatory Text 18" xfId="117" xr:uid="{00000000-0005-0000-0000-000058000000}"/>
    <cellStyle name="Explanatory Text 19" xfId="118" xr:uid="{00000000-0005-0000-0000-000059000000}"/>
    <cellStyle name="Explanatory Text 2" xfId="119" xr:uid="{00000000-0005-0000-0000-00005A000000}"/>
    <cellStyle name="Explanatory Text 2 2" xfId="1298" xr:uid="{00000000-0005-0000-0000-00005B000000}"/>
    <cellStyle name="Explanatory Text 2 3" xfId="27771" xr:uid="{7E9A1580-FBAF-4F6B-A006-1075E20C7650}"/>
    <cellStyle name="Explanatory Text 20" xfId="120" xr:uid="{00000000-0005-0000-0000-00005C000000}"/>
    <cellStyle name="Explanatory Text 21" xfId="121" xr:uid="{00000000-0005-0000-0000-00005D000000}"/>
    <cellStyle name="Explanatory Text 22" xfId="122" xr:uid="{00000000-0005-0000-0000-00005E000000}"/>
    <cellStyle name="Explanatory Text 23" xfId="123" xr:uid="{00000000-0005-0000-0000-00005F000000}"/>
    <cellStyle name="Explanatory Text 24" xfId="124" xr:uid="{00000000-0005-0000-0000-000060000000}"/>
    <cellStyle name="Explanatory Text 25" xfId="125" xr:uid="{00000000-0005-0000-0000-000061000000}"/>
    <cellStyle name="Explanatory Text 26" xfId="126" xr:uid="{00000000-0005-0000-0000-000062000000}"/>
    <cellStyle name="Explanatory Text 27" xfId="127" xr:uid="{00000000-0005-0000-0000-000063000000}"/>
    <cellStyle name="Explanatory Text 28" xfId="128" xr:uid="{00000000-0005-0000-0000-000064000000}"/>
    <cellStyle name="Explanatory Text 29" xfId="129" xr:uid="{00000000-0005-0000-0000-000065000000}"/>
    <cellStyle name="Explanatory Text 3" xfId="130" xr:uid="{00000000-0005-0000-0000-000066000000}"/>
    <cellStyle name="Explanatory Text 30" xfId="131" xr:uid="{00000000-0005-0000-0000-000067000000}"/>
    <cellStyle name="Explanatory Text 31" xfId="132" xr:uid="{00000000-0005-0000-0000-000068000000}"/>
    <cellStyle name="Explanatory Text 32" xfId="133" xr:uid="{00000000-0005-0000-0000-000069000000}"/>
    <cellStyle name="Explanatory Text 33" xfId="134" xr:uid="{00000000-0005-0000-0000-00006A000000}"/>
    <cellStyle name="Explanatory Text 34" xfId="135" xr:uid="{00000000-0005-0000-0000-00006B000000}"/>
    <cellStyle name="Explanatory Text 35" xfId="136" xr:uid="{00000000-0005-0000-0000-00006C000000}"/>
    <cellStyle name="Explanatory Text 36" xfId="137" xr:uid="{00000000-0005-0000-0000-00006D000000}"/>
    <cellStyle name="Explanatory Text 37" xfId="138" xr:uid="{00000000-0005-0000-0000-00006E000000}"/>
    <cellStyle name="Explanatory Text 38" xfId="139" xr:uid="{00000000-0005-0000-0000-00006F000000}"/>
    <cellStyle name="Explanatory Text 39" xfId="140" xr:uid="{00000000-0005-0000-0000-000070000000}"/>
    <cellStyle name="Explanatory Text 4" xfId="141" xr:uid="{00000000-0005-0000-0000-000071000000}"/>
    <cellStyle name="Explanatory Text 40" xfId="142" xr:uid="{00000000-0005-0000-0000-000072000000}"/>
    <cellStyle name="Explanatory Text 41" xfId="143" xr:uid="{00000000-0005-0000-0000-000073000000}"/>
    <cellStyle name="Explanatory Text 42" xfId="144" xr:uid="{00000000-0005-0000-0000-000074000000}"/>
    <cellStyle name="Explanatory Text 43" xfId="145" xr:uid="{00000000-0005-0000-0000-000075000000}"/>
    <cellStyle name="Explanatory Text 44" xfId="146" xr:uid="{00000000-0005-0000-0000-000076000000}"/>
    <cellStyle name="Explanatory Text 45" xfId="147" xr:uid="{00000000-0005-0000-0000-000077000000}"/>
    <cellStyle name="Explanatory Text 46" xfId="148" xr:uid="{00000000-0005-0000-0000-000078000000}"/>
    <cellStyle name="Explanatory Text 47" xfId="149" xr:uid="{00000000-0005-0000-0000-000079000000}"/>
    <cellStyle name="Explanatory Text 48" xfId="150" xr:uid="{00000000-0005-0000-0000-00007A000000}"/>
    <cellStyle name="Explanatory Text 49" xfId="151" xr:uid="{00000000-0005-0000-0000-00007B000000}"/>
    <cellStyle name="Explanatory Text 5" xfId="152" xr:uid="{00000000-0005-0000-0000-00007C000000}"/>
    <cellStyle name="Explanatory Text 50" xfId="153" xr:uid="{00000000-0005-0000-0000-00007D000000}"/>
    <cellStyle name="Explanatory Text 51" xfId="154" xr:uid="{00000000-0005-0000-0000-00007E000000}"/>
    <cellStyle name="Explanatory Text 52" xfId="155" xr:uid="{00000000-0005-0000-0000-00007F000000}"/>
    <cellStyle name="Explanatory Text 53" xfId="156" xr:uid="{00000000-0005-0000-0000-000080000000}"/>
    <cellStyle name="Explanatory Text 54" xfId="157" xr:uid="{00000000-0005-0000-0000-000081000000}"/>
    <cellStyle name="Explanatory Text 55" xfId="158" xr:uid="{00000000-0005-0000-0000-000082000000}"/>
    <cellStyle name="Explanatory Text 56" xfId="159" xr:uid="{00000000-0005-0000-0000-000083000000}"/>
    <cellStyle name="Explanatory Text 57" xfId="160" xr:uid="{00000000-0005-0000-0000-000084000000}"/>
    <cellStyle name="Explanatory Text 58" xfId="161" xr:uid="{00000000-0005-0000-0000-000085000000}"/>
    <cellStyle name="Explanatory Text 59" xfId="162" xr:uid="{00000000-0005-0000-0000-000086000000}"/>
    <cellStyle name="Explanatory Text 6" xfId="163" xr:uid="{00000000-0005-0000-0000-000087000000}"/>
    <cellStyle name="Explanatory Text 60" xfId="164" xr:uid="{00000000-0005-0000-0000-000088000000}"/>
    <cellStyle name="Explanatory Text 61" xfId="165" xr:uid="{00000000-0005-0000-0000-000089000000}"/>
    <cellStyle name="Explanatory Text 62" xfId="166" xr:uid="{00000000-0005-0000-0000-00008A000000}"/>
    <cellStyle name="Explanatory Text 63" xfId="167" xr:uid="{00000000-0005-0000-0000-00008B000000}"/>
    <cellStyle name="Explanatory Text 64" xfId="168" xr:uid="{00000000-0005-0000-0000-00008C000000}"/>
    <cellStyle name="Explanatory Text 65" xfId="169" xr:uid="{00000000-0005-0000-0000-00008D000000}"/>
    <cellStyle name="Explanatory Text 66" xfId="170" xr:uid="{00000000-0005-0000-0000-00008E000000}"/>
    <cellStyle name="Explanatory Text 67" xfId="171" xr:uid="{00000000-0005-0000-0000-00008F000000}"/>
    <cellStyle name="Explanatory Text 68" xfId="172" xr:uid="{00000000-0005-0000-0000-000090000000}"/>
    <cellStyle name="Explanatory Text 69" xfId="173" xr:uid="{00000000-0005-0000-0000-000091000000}"/>
    <cellStyle name="Explanatory Text 7" xfId="174" xr:uid="{00000000-0005-0000-0000-000092000000}"/>
    <cellStyle name="Explanatory Text 70" xfId="175" xr:uid="{00000000-0005-0000-0000-000093000000}"/>
    <cellStyle name="Explanatory Text 71" xfId="176" xr:uid="{00000000-0005-0000-0000-000094000000}"/>
    <cellStyle name="Explanatory Text 72" xfId="177" xr:uid="{00000000-0005-0000-0000-000095000000}"/>
    <cellStyle name="Explanatory Text 73" xfId="178" xr:uid="{00000000-0005-0000-0000-000096000000}"/>
    <cellStyle name="Explanatory Text 74" xfId="179" xr:uid="{00000000-0005-0000-0000-000097000000}"/>
    <cellStyle name="Explanatory Text 75" xfId="180" xr:uid="{00000000-0005-0000-0000-000098000000}"/>
    <cellStyle name="Explanatory Text 76" xfId="181" xr:uid="{00000000-0005-0000-0000-000099000000}"/>
    <cellStyle name="Explanatory Text 77" xfId="182" xr:uid="{00000000-0005-0000-0000-00009A000000}"/>
    <cellStyle name="Explanatory Text 78" xfId="183" xr:uid="{00000000-0005-0000-0000-00009B000000}"/>
    <cellStyle name="Explanatory Text 79" xfId="184" xr:uid="{00000000-0005-0000-0000-00009C000000}"/>
    <cellStyle name="Explanatory Text 8" xfId="185" xr:uid="{00000000-0005-0000-0000-00009D000000}"/>
    <cellStyle name="Explanatory Text 80" xfId="186" xr:uid="{00000000-0005-0000-0000-00009E000000}"/>
    <cellStyle name="Explanatory Text 81" xfId="187" xr:uid="{00000000-0005-0000-0000-00009F000000}"/>
    <cellStyle name="Explanatory Text 82" xfId="188" xr:uid="{00000000-0005-0000-0000-0000A0000000}"/>
    <cellStyle name="Explanatory Text 83" xfId="189" xr:uid="{00000000-0005-0000-0000-0000A1000000}"/>
    <cellStyle name="Explanatory Text 84" xfId="190" xr:uid="{00000000-0005-0000-0000-0000A2000000}"/>
    <cellStyle name="Explanatory Text 85" xfId="191" xr:uid="{00000000-0005-0000-0000-0000A3000000}"/>
    <cellStyle name="Explanatory Text 86" xfId="192" xr:uid="{00000000-0005-0000-0000-0000A4000000}"/>
    <cellStyle name="Explanatory Text 87" xfId="193" xr:uid="{00000000-0005-0000-0000-0000A5000000}"/>
    <cellStyle name="Explanatory Text 88" xfId="194" xr:uid="{00000000-0005-0000-0000-0000A6000000}"/>
    <cellStyle name="Explanatory Text 89" xfId="195" xr:uid="{00000000-0005-0000-0000-0000A7000000}"/>
    <cellStyle name="Explanatory Text 9" xfId="196" xr:uid="{00000000-0005-0000-0000-0000A8000000}"/>
    <cellStyle name="Explanatory Text 90" xfId="197" xr:uid="{00000000-0005-0000-0000-0000A9000000}"/>
    <cellStyle name="Explanatory Text 91" xfId="198" xr:uid="{00000000-0005-0000-0000-0000AA000000}"/>
    <cellStyle name="Explanatory Text 92" xfId="199" xr:uid="{00000000-0005-0000-0000-0000AB000000}"/>
    <cellStyle name="Explanatory Text 93" xfId="200" xr:uid="{00000000-0005-0000-0000-0000AC000000}"/>
    <cellStyle name="Explanatory Text 94" xfId="201" xr:uid="{00000000-0005-0000-0000-0000AD000000}"/>
    <cellStyle name="Explanatory Text 95" xfId="202" xr:uid="{00000000-0005-0000-0000-0000AE000000}"/>
    <cellStyle name="Explanatory Text 96" xfId="203" xr:uid="{00000000-0005-0000-0000-0000AF000000}"/>
    <cellStyle name="Explanatory Text 97" xfId="204" xr:uid="{00000000-0005-0000-0000-0000B0000000}"/>
    <cellStyle name="Explanatory Text 98" xfId="205" xr:uid="{00000000-0005-0000-0000-0000B1000000}"/>
    <cellStyle name="Explanatory Text 99" xfId="206" xr:uid="{00000000-0005-0000-0000-0000B2000000}"/>
    <cellStyle name="Fixed" xfId="27772" xr:uid="{27327B12-1CC8-4692-9822-24E676DF45DD}"/>
    <cellStyle name="Good 2" xfId="1233" xr:uid="{00000000-0005-0000-0000-0000B3000000}"/>
    <cellStyle name="Good 2 2" xfId="1316" xr:uid="{00000000-0005-0000-0000-0000B4000000}"/>
    <cellStyle name="Good 2 3" xfId="27773" xr:uid="{8B1C8535-B53D-4E22-8BB6-E8BB4A4296CC}"/>
    <cellStyle name="Good 3" xfId="1241" xr:uid="{00000000-0005-0000-0000-0000B5000000}"/>
    <cellStyle name="Good 4" xfId="27774" xr:uid="{06BA0D04-7787-4B5E-A962-48AE533CAAE4}"/>
    <cellStyle name="Good 5" xfId="27775" xr:uid="{5B0DE7B1-5331-4355-996C-B74142425CE0}"/>
    <cellStyle name="Good 6" xfId="27776" xr:uid="{0B070188-9FE6-4B28-A4DB-3338F1D1059F}"/>
    <cellStyle name="Good 7" xfId="27777" xr:uid="{302490E8-3641-4ACA-8989-B880C226BA57}"/>
    <cellStyle name="Good 8" xfId="27778" xr:uid="{FC733019-97E0-459A-99BE-8C8538BDD483}"/>
    <cellStyle name="Green" xfId="1235" xr:uid="{00000000-0005-0000-0000-0000B6000000}"/>
    <cellStyle name="Heading 1 10" xfId="207" xr:uid="{00000000-0005-0000-0000-0000B7000000}"/>
    <cellStyle name="Heading 1 100" xfId="208" xr:uid="{00000000-0005-0000-0000-0000B8000000}"/>
    <cellStyle name="Heading 1 101" xfId="209" xr:uid="{00000000-0005-0000-0000-0000B9000000}"/>
    <cellStyle name="Heading 1 102" xfId="210" xr:uid="{00000000-0005-0000-0000-0000BA000000}"/>
    <cellStyle name="Heading 1 103" xfId="1237" xr:uid="{00000000-0005-0000-0000-0000BB000000}"/>
    <cellStyle name="Heading 1 11" xfId="211" xr:uid="{00000000-0005-0000-0000-0000BC000000}"/>
    <cellStyle name="Heading 1 12" xfId="212" xr:uid="{00000000-0005-0000-0000-0000BD000000}"/>
    <cellStyle name="Heading 1 13" xfId="213" xr:uid="{00000000-0005-0000-0000-0000BE000000}"/>
    <cellStyle name="Heading 1 14" xfId="214" xr:uid="{00000000-0005-0000-0000-0000BF000000}"/>
    <cellStyle name="Heading 1 15" xfId="215" xr:uid="{00000000-0005-0000-0000-0000C0000000}"/>
    <cellStyle name="Heading 1 16" xfId="216" xr:uid="{00000000-0005-0000-0000-0000C1000000}"/>
    <cellStyle name="Heading 1 17" xfId="217" xr:uid="{00000000-0005-0000-0000-0000C2000000}"/>
    <cellStyle name="Heading 1 18" xfId="218" xr:uid="{00000000-0005-0000-0000-0000C3000000}"/>
    <cellStyle name="Heading 1 19" xfId="219" xr:uid="{00000000-0005-0000-0000-0000C4000000}"/>
    <cellStyle name="Heading 1 2" xfId="220" xr:uid="{00000000-0005-0000-0000-0000C5000000}"/>
    <cellStyle name="Heading 1 2 2" xfId="1312" xr:uid="{00000000-0005-0000-0000-0000C6000000}"/>
    <cellStyle name="Heading 1 2 3" xfId="27779" xr:uid="{B4F66847-FACC-4046-AA5B-8A124D8AA632}"/>
    <cellStyle name="Heading 1 20" xfId="221" xr:uid="{00000000-0005-0000-0000-0000C7000000}"/>
    <cellStyle name="Heading 1 21" xfId="222" xr:uid="{00000000-0005-0000-0000-0000C8000000}"/>
    <cellStyle name="Heading 1 22" xfId="223" xr:uid="{00000000-0005-0000-0000-0000C9000000}"/>
    <cellStyle name="Heading 1 23" xfId="224" xr:uid="{00000000-0005-0000-0000-0000CA000000}"/>
    <cellStyle name="Heading 1 24" xfId="225" xr:uid="{00000000-0005-0000-0000-0000CB000000}"/>
    <cellStyle name="Heading 1 25" xfId="226" xr:uid="{00000000-0005-0000-0000-0000CC000000}"/>
    <cellStyle name="Heading 1 26" xfId="227" xr:uid="{00000000-0005-0000-0000-0000CD000000}"/>
    <cellStyle name="Heading 1 27" xfId="228" xr:uid="{00000000-0005-0000-0000-0000CE000000}"/>
    <cellStyle name="Heading 1 28" xfId="229" xr:uid="{00000000-0005-0000-0000-0000CF000000}"/>
    <cellStyle name="Heading 1 29" xfId="230" xr:uid="{00000000-0005-0000-0000-0000D0000000}"/>
    <cellStyle name="Heading 1 3" xfId="231" xr:uid="{00000000-0005-0000-0000-0000D1000000}"/>
    <cellStyle name="Heading 1 3 2" xfId="27780" xr:uid="{E705C564-DB21-4EEF-8159-C182817B2E01}"/>
    <cellStyle name="Heading 1 30" xfId="232" xr:uid="{00000000-0005-0000-0000-0000D2000000}"/>
    <cellStyle name="Heading 1 31" xfId="233" xr:uid="{00000000-0005-0000-0000-0000D3000000}"/>
    <cellStyle name="Heading 1 32" xfId="234" xr:uid="{00000000-0005-0000-0000-0000D4000000}"/>
    <cellStyle name="Heading 1 33" xfId="235" xr:uid="{00000000-0005-0000-0000-0000D5000000}"/>
    <cellStyle name="Heading 1 34" xfId="236" xr:uid="{00000000-0005-0000-0000-0000D6000000}"/>
    <cellStyle name="Heading 1 35" xfId="237" xr:uid="{00000000-0005-0000-0000-0000D7000000}"/>
    <cellStyle name="Heading 1 36" xfId="238" xr:uid="{00000000-0005-0000-0000-0000D8000000}"/>
    <cellStyle name="Heading 1 37" xfId="239" xr:uid="{00000000-0005-0000-0000-0000D9000000}"/>
    <cellStyle name="Heading 1 38" xfId="240" xr:uid="{00000000-0005-0000-0000-0000DA000000}"/>
    <cellStyle name="Heading 1 39" xfId="241" xr:uid="{00000000-0005-0000-0000-0000DB000000}"/>
    <cellStyle name="Heading 1 4" xfId="242" xr:uid="{00000000-0005-0000-0000-0000DC000000}"/>
    <cellStyle name="Heading 1 4 2" xfId="27781" xr:uid="{CE741143-BC79-4345-B436-7420259E2E1B}"/>
    <cellStyle name="Heading 1 40" xfId="243" xr:uid="{00000000-0005-0000-0000-0000DD000000}"/>
    <cellStyle name="Heading 1 41" xfId="244" xr:uid="{00000000-0005-0000-0000-0000DE000000}"/>
    <cellStyle name="Heading 1 42" xfId="245" xr:uid="{00000000-0005-0000-0000-0000DF000000}"/>
    <cellStyle name="Heading 1 43" xfId="246" xr:uid="{00000000-0005-0000-0000-0000E0000000}"/>
    <cellStyle name="Heading 1 44" xfId="247" xr:uid="{00000000-0005-0000-0000-0000E1000000}"/>
    <cellStyle name="Heading 1 45" xfId="248" xr:uid="{00000000-0005-0000-0000-0000E2000000}"/>
    <cellStyle name="Heading 1 46" xfId="249" xr:uid="{00000000-0005-0000-0000-0000E3000000}"/>
    <cellStyle name="Heading 1 47" xfId="250" xr:uid="{00000000-0005-0000-0000-0000E4000000}"/>
    <cellStyle name="Heading 1 48" xfId="251" xr:uid="{00000000-0005-0000-0000-0000E5000000}"/>
    <cellStyle name="Heading 1 49" xfId="252" xr:uid="{00000000-0005-0000-0000-0000E6000000}"/>
    <cellStyle name="Heading 1 5" xfId="253" xr:uid="{00000000-0005-0000-0000-0000E7000000}"/>
    <cellStyle name="Heading 1 5 2" xfId="27782" xr:uid="{420C0E6F-77ED-4904-BC9C-F1DC45FBFFCC}"/>
    <cellStyle name="Heading 1 50" xfId="254" xr:uid="{00000000-0005-0000-0000-0000E8000000}"/>
    <cellStyle name="Heading 1 51" xfId="255" xr:uid="{00000000-0005-0000-0000-0000E9000000}"/>
    <cellStyle name="Heading 1 52" xfId="256" xr:uid="{00000000-0005-0000-0000-0000EA000000}"/>
    <cellStyle name="Heading 1 53" xfId="257" xr:uid="{00000000-0005-0000-0000-0000EB000000}"/>
    <cellStyle name="Heading 1 54" xfId="258" xr:uid="{00000000-0005-0000-0000-0000EC000000}"/>
    <cellStyle name="Heading 1 55" xfId="259" xr:uid="{00000000-0005-0000-0000-0000ED000000}"/>
    <cellStyle name="Heading 1 56" xfId="260" xr:uid="{00000000-0005-0000-0000-0000EE000000}"/>
    <cellStyle name="Heading 1 57" xfId="261" xr:uid="{00000000-0005-0000-0000-0000EF000000}"/>
    <cellStyle name="Heading 1 58" xfId="262" xr:uid="{00000000-0005-0000-0000-0000F0000000}"/>
    <cellStyle name="Heading 1 59" xfId="263" xr:uid="{00000000-0005-0000-0000-0000F1000000}"/>
    <cellStyle name="Heading 1 6" xfId="264" xr:uid="{00000000-0005-0000-0000-0000F2000000}"/>
    <cellStyle name="Heading 1 6 2" xfId="27783" xr:uid="{F36D52A2-ABDC-4AB9-A64D-D1F002E565EF}"/>
    <cellStyle name="Heading 1 60" xfId="265" xr:uid="{00000000-0005-0000-0000-0000F3000000}"/>
    <cellStyle name="Heading 1 61" xfId="266" xr:uid="{00000000-0005-0000-0000-0000F4000000}"/>
    <cellStyle name="Heading 1 62" xfId="267" xr:uid="{00000000-0005-0000-0000-0000F5000000}"/>
    <cellStyle name="Heading 1 63" xfId="268" xr:uid="{00000000-0005-0000-0000-0000F6000000}"/>
    <cellStyle name="Heading 1 64" xfId="269" xr:uid="{00000000-0005-0000-0000-0000F7000000}"/>
    <cellStyle name="Heading 1 65" xfId="270" xr:uid="{00000000-0005-0000-0000-0000F8000000}"/>
    <cellStyle name="Heading 1 66" xfId="271" xr:uid="{00000000-0005-0000-0000-0000F9000000}"/>
    <cellStyle name="Heading 1 67" xfId="272" xr:uid="{00000000-0005-0000-0000-0000FA000000}"/>
    <cellStyle name="Heading 1 68" xfId="273" xr:uid="{00000000-0005-0000-0000-0000FB000000}"/>
    <cellStyle name="Heading 1 69" xfId="274" xr:uid="{00000000-0005-0000-0000-0000FC000000}"/>
    <cellStyle name="Heading 1 7" xfId="275" xr:uid="{00000000-0005-0000-0000-0000FD000000}"/>
    <cellStyle name="Heading 1 7 2" xfId="27784" xr:uid="{3B41DA8C-BE50-45C8-84CE-67FE1BB76254}"/>
    <cellStyle name="Heading 1 70" xfId="276" xr:uid="{00000000-0005-0000-0000-0000FE000000}"/>
    <cellStyle name="Heading 1 71" xfId="277" xr:uid="{00000000-0005-0000-0000-0000FF000000}"/>
    <cellStyle name="Heading 1 72" xfId="278" xr:uid="{00000000-0005-0000-0000-000000010000}"/>
    <cellStyle name="Heading 1 73" xfId="279" xr:uid="{00000000-0005-0000-0000-000001010000}"/>
    <cellStyle name="Heading 1 74" xfId="280" xr:uid="{00000000-0005-0000-0000-000002010000}"/>
    <cellStyle name="Heading 1 75" xfId="281" xr:uid="{00000000-0005-0000-0000-000003010000}"/>
    <cellStyle name="Heading 1 76" xfId="282" xr:uid="{00000000-0005-0000-0000-000004010000}"/>
    <cellStyle name="Heading 1 77" xfId="283" xr:uid="{00000000-0005-0000-0000-000005010000}"/>
    <cellStyle name="Heading 1 78" xfId="284" xr:uid="{00000000-0005-0000-0000-000006010000}"/>
    <cellStyle name="Heading 1 79" xfId="285" xr:uid="{00000000-0005-0000-0000-000007010000}"/>
    <cellStyle name="Heading 1 8" xfId="286" xr:uid="{00000000-0005-0000-0000-000008010000}"/>
    <cellStyle name="Heading 1 8 2" xfId="27785" xr:uid="{D822D8E3-536F-4160-B8F7-4DEFDFE05A38}"/>
    <cellStyle name="Heading 1 80" xfId="287" xr:uid="{00000000-0005-0000-0000-000009010000}"/>
    <cellStyle name="Heading 1 81" xfId="288" xr:uid="{00000000-0005-0000-0000-00000A010000}"/>
    <cellStyle name="Heading 1 82" xfId="289" xr:uid="{00000000-0005-0000-0000-00000B010000}"/>
    <cellStyle name="Heading 1 83" xfId="290" xr:uid="{00000000-0005-0000-0000-00000C010000}"/>
    <cellStyle name="Heading 1 84" xfId="291" xr:uid="{00000000-0005-0000-0000-00000D010000}"/>
    <cellStyle name="Heading 1 85" xfId="292" xr:uid="{00000000-0005-0000-0000-00000E010000}"/>
    <cellStyle name="Heading 1 86" xfId="293" xr:uid="{00000000-0005-0000-0000-00000F010000}"/>
    <cellStyle name="Heading 1 87" xfId="294" xr:uid="{00000000-0005-0000-0000-000010010000}"/>
    <cellStyle name="Heading 1 88" xfId="295" xr:uid="{00000000-0005-0000-0000-000011010000}"/>
    <cellStyle name="Heading 1 89" xfId="296" xr:uid="{00000000-0005-0000-0000-000012010000}"/>
    <cellStyle name="Heading 1 9" xfId="297" xr:uid="{00000000-0005-0000-0000-000013010000}"/>
    <cellStyle name="Heading 1 90" xfId="298" xr:uid="{00000000-0005-0000-0000-000014010000}"/>
    <cellStyle name="Heading 1 91" xfId="299" xr:uid="{00000000-0005-0000-0000-000015010000}"/>
    <cellStyle name="Heading 1 92" xfId="300" xr:uid="{00000000-0005-0000-0000-000016010000}"/>
    <cellStyle name="Heading 1 93" xfId="301" xr:uid="{00000000-0005-0000-0000-000017010000}"/>
    <cellStyle name="Heading 1 94" xfId="302" xr:uid="{00000000-0005-0000-0000-000018010000}"/>
    <cellStyle name="Heading 1 95" xfId="303" xr:uid="{00000000-0005-0000-0000-000019010000}"/>
    <cellStyle name="Heading 1 96" xfId="304" xr:uid="{00000000-0005-0000-0000-00001A010000}"/>
    <cellStyle name="Heading 1 97" xfId="305" xr:uid="{00000000-0005-0000-0000-00001B010000}"/>
    <cellStyle name="Heading 1 98" xfId="306" xr:uid="{00000000-0005-0000-0000-00001C010000}"/>
    <cellStyle name="Heading 1 99" xfId="307" xr:uid="{00000000-0005-0000-0000-00001D010000}"/>
    <cellStyle name="Heading 2 10" xfId="308" xr:uid="{00000000-0005-0000-0000-00001E010000}"/>
    <cellStyle name="Heading 2 100" xfId="309" xr:uid="{00000000-0005-0000-0000-00001F010000}"/>
    <cellStyle name="Heading 2 101" xfId="310" xr:uid="{00000000-0005-0000-0000-000020010000}"/>
    <cellStyle name="Heading 2 102" xfId="311" xr:uid="{00000000-0005-0000-0000-000021010000}"/>
    <cellStyle name="Heading 2 103" xfId="1238" xr:uid="{00000000-0005-0000-0000-000022010000}"/>
    <cellStyle name="Heading 2 11" xfId="312" xr:uid="{00000000-0005-0000-0000-000023010000}"/>
    <cellStyle name="Heading 2 12" xfId="313" xr:uid="{00000000-0005-0000-0000-000024010000}"/>
    <cellStyle name="Heading 2 13" xfId="314" xr:uid="{00000000-0005-0000-0000-000025010000}"/>
    <cellStyle name="Heading 2 14" xfId="315" xr:uid="{00000000-0005-0000-0000-000026010000}"/>
    <cellStyle name="Heading 2 15" xfId="316" xr:uid="{00000000-0005-0000-0000-000027010000}"/>
    <cellStyle name="Heading 2 16" xfId="317" xr:uid="{00000000-0005-0000-0000-000028010000}"/>
    <cellStyle name="Heading 2 17" xfId="318" xr:uid="{00000000-0005-0000-0000-000029010000}"/>
    <cellStyle name="Heading 2 18" xfId="319" xr:uid="{00000000-0005-0000-0000-00002A010000}"/>
    <cellStyle name="Heading 2 19" xfId="320" xr:uid="{00000000-0005-0000-0000-00002B010000}"/>
    <cellStyle name="Heading 2 2" xfId="321" xr:uid="{00000000-0005-0000-0000-00002C010000}"/>
    <cellStyle name="Heading 2 2 2" xfId="1308" xr:uid="{00000000-0005-0000-0000-00002D010000}"/>
    <cellStyle name="Heading 2 2 3" xfId="27786" xr:uid="{20018CC4-F811-4A57-BDC9-D8AFBBAD2440}"/>
    <cellStyle name="Heading 2 20" xfId="322" xr:uid="{00000000-0005-0000-0000-00002E010000}"/>
    <cellStyle name="Heading 2 21" xfId="323" xr:uid="{00000000-0005-0000-0000-00002F010000}"/>
    <cellStyle name="Heading 2 22" xfId="324" xr:uid="{00000000-0005-0000-0000-000030010000}"/>
    <cellStyle name="Heading 2 23" xfId="325" xr:uid="{00000000-0005-0000-0000-000031010000}"/>
    <cellStyle name="Heading 2 24" xfId="326" xr:uid="{00000000-0005-0000-0000-000032010000}"/>
    <cellStyle name="Heading 2 25" xfId="327" xr:uid="{00000000-0005-0000-0000-000033010000}"/>
    <cellStyle name="Heading 2 26" xfId="328" xr:uid="{00000000-0005-0000-0000-000034010000}"/>
    <cellStyle name="Heading 2 27" xfId="329" xr:uid="{00000000-0005-0000-0000-000035010000}"/>
    <cellStyle name="Heading 2 28" xfId="330" xr:uid="{00000000-0005-0000-0000-000036010000}"/>
    <cellStyle name="Heading 2 29" xfId="331" xr:uid="{00000000-0005-0000-0000-000037010000}"/>
    <cellStyle name="Heading 2 3" xfId="332" xr:uid="{00000000-0005-0000-0000-000038010000}"/>
    <cellStyle name="Heading 2 3 2" xfId="27787" xr:uid="{27A403E5-24E4-40C8-AAAC-4C4934533215}"/>
    <cellStyle name="Heading 2 30" xfId="333" xr:uid="{00000000-0005-0000-0000-000039010000}"/>
    <cellStyle name="Heading 2 31" xfId="334" xr:uid="{00000000-0005-0000-0000-00003A010000}"/>
    <cellStyle name="Heading 2 32" xfId="335" xr:uid="{00000000-0005-0000-0000-00003B010000}"/>
    <cellStyle name="Heading 2 33" xfId="336" xr:uid="{00000000-0005-0000-0000-00003C010000}"/>
    <cellStyle name="Heading 2 34" xfId="337" xr:uid="{00000000-0005-0000-0000-00003D010000}"/>
    <cellStyle name="Heading 2 35" xfId="338" xr:uid="{00000000-0005-0000-0000-00003E010000}"/>
    <cellStyle name="Heading 2 36" xfId="339" xr:uid="{00000000-0005-0000-0000-00003F010000}"/>
    <cellStyle name="Heading 2 37" xfId="340" xr:uid="{00000000-0005-0000-0000-000040010000}"/>
    <cellStyle name="Heading 2 38" xfId="341" xr:uid="{00000000-0005-0000-0000-000041010000}"/>
    <cellStyle name="Heading 2 39" xfId="342" xr:uid="{00000000-0005-0000-0000-000042010000}"/>
    <cellStyle name="Heading 2 4" xfId="343" xr:uid="{00000000-0005-0000-0000-000043010000}"/>
    <cellStyle name="Heading 2 4 2" xfId="27788" xr:uid="{CF26DC1C-DD3C-4D4A-9A2D-1C4D212B76CE}"/>
    <cellStyle name="Heading 2 40" xfId="344" xr:uid="{00000000-0005-0000-0000-000044010000}"/>
    <cellStyle name="Heading 2 41" xfId="345" xr:uid="{00000000-0005-0000-0000-000045010000}"/>
    <cellStyle name="Heading 2 42" xfId="346" xr:uid="{00000000-0005-0000-0000-000046010000}"/>
    <cellStyle name="Heading 2 43" xfId="347" xr:uid="{00000000-0005-0000-0000-000047010000}"/>
    <cellStyle name="Heading 2 44" xfId="348" xr:uid="{00000000-0005-0000-0000-000048010000}"/>
    <cellStyle name="Heading 2 45" xfId="349" xr:uid="{00000000-0005-0000-0000-000049010000}"/>
    <cellStyle name="Heading 2 46" xfId="350" xr:uid="{00000000-0005-0000-0000-00004A010000}"/>
    <cellStyle name="Heading 2 47" xfId="351" xr:uid="{00000000-0005-0000-0000-00004B010000}"/>
    <cellStyle name="Heading 2 48" xfId="352" xr:uid="{00000000-0005-0000-0000-00004C010000}"/>
    <cellStyle name="Heading 2 49" xfId="353" xr:uid="{00000000-0005-0000-0000-00004D010000}"/>
    <cellStyle name="Heading 2 5" xfId="354" xr:uid="{00000000-0005-0000-0000-00004E010000}"/>
    <cellStyle name="Heading 2 5 2" xfId="27789" xr:uid="{2869A379-0D66-47FB-B7A1-78C935CDE66C}"/>
    <cellStyle name="Heading 2 50" xfId="355" xr:uid="{00000000-0005-0000-0000-00004F010000}"/>
    <cellStyle name="Heading 2 51" xfId="356" xr:uid="{00000000-0005-0000-0000-000050010000}"/>
    <cellStyle name="Heading 2 52" xfId="357" xr:uid="{00000000-0005-0000-0000-000051010000}"/>
    <cellStyle name="Heading 2 53" xfId="358" xr:uid="{00000000-0005-0000-0000-000052010000}"/>
    <cellStyle name="Heading 2 54" xfId="359" xr:uid="{00000000-0005-0000-0000-000053010000}"/>
    <cellStyle name="Heading 2 55" xfId="360" xr:uid="{00000000-0005-0000-0000-000054010000}"/>
    <cellStyle name="Heading 2 56" xfId="361" xr:uid="{00000000-0005-0000-0000-000055010000}"/>
    <cellStyle name="Heading 2 57" xfId="362" xr:uid="{00000000-0005-0000-0000-000056010000}"/>
    <cellStyle name="Heading 2 58" xfId="363" xr:uid="{00000000-0005-0000-0000-000057010000}"/>
    <cellStyle name="Heading 2 59" xfId="364" xr:uid="{00000000-0005-0000-0000-000058010000}"/>
    <cellStyle name="Heading 2 6" xfId="365" xr:uid="{00000000-0005-0000-0000-000059010000}"/>
    <cellStyle name="Heading 2 6 2" xfId="27790" xr:uid="{66C7E80A-FBC5-4112-A6C5-F78FD01C5F8E}"/>
    <cellStyle name="Heading 2 60" xfId="366" xr:uid="{00000000-0005-0000-0000-00005A010000}"/>
    <cellStyle name="Heading 2 61" xfId="367" xr:uid="{00000000-0005-0000-0000-00005B010000}"/>
    <cellStyle name="Heading 2 62" xfId="368" xr:uid="{00000000-0005-0000-0000-00005C010000}"/>
    <cellStyle name="Heading 2 63" xfId="369" xr:uid="{00000000-0005-0000-0000-00005D010000}"/>
    <cellStyle name="Heading 2 64" xfId="370" xr:uid="{00000000-0005-0000-0000-00005E010000}"/>
    <cellStyle name="Heading 2 65" xfId="371" xr:uid="{00000000-0005-0000-0000-00005F010000}"/>
    <cellStyle name="Heading 2 66" xfId="372" xr:uid="{00000000-0005-0000-0000-000060010000}"/>
    <cellStyle name="Heading 2 67" xfId="373" xr:uid="{00000000-0005-0000-0000-000061010000}"/>
    <cellStyle name="Heading 2 68" xfId="374" xr:uid="{00000000-0005-0000-0000-000062010000}"/>
    <cellStyle name="Heading 2 69" xfId="375" xr:uid="{00000000-0005-0000-0000-000063010000}"/>
    <cellStyle name="Heading 2 7" xfId="376" xr:uid="{00000000-0005-0000-0000-000064010000}"/>
    <cellStyle name="Heading 2 7 2" xfId="27791" xr:uid="{9B4CEB5B-2AE1-44A7-A919-9ADBE2A916F9}"/>
    <cellStyle name="Heading 2 70" xfId="377" xr:uid="{00000000-0005-0000-0000-000065010000}"/>
    <cellStyle name="Heading 2 71" xfId="378" xr:uid="{00000000-0005-0000-0000-000066010000}"/>
    <cellStyle name="Heading 2 72" xfId="379" xr:uid="{00000000-0005-0000-0000-000067010000}"/>
    <cellStyle name="Heading 2 73" xfId="380" xr:uid="{00000000-0005-0000-0000-000068010000}"/>
    <cellStyle name="Heading 2 74" xfId="381" xr:uid="{00000000-0005-0000-0000-000069010000}"/>
    <cellStyle name="Heading 2 75" xfId="382" xr:uid="{00000000-0005-0000-0000-00006A010000}"/>
    <cellStyle name="Heading 2 76" xfId="383" xr:uid="{00000000-0005-0000-0000-00006B010000}"/>
    <cellStyle name="Heading 2 77" xfId="384" xr:uid="{00000000-0005-0000-0000-00006C010000}"/>
    <cellStyle name="Heading 2 78" xfId="385" xr:uid="{00000000-0005-0000-0000-00006D010000}"/>
    <cellStyle name="Heading 2 79" xfId="386" xr:uid="{00000000-0005-0000-0000-00006E010000}"/>
    <cellStyle name="Heading 2 8" xfId="387" xr:uid="{00000000-0005-0000-0000-00006F010000}"/>
    <cellStyle name="Heading 2 8 2" xfId="27792" xr:uid="{E5986ABB-52B6-4CDE-87D6-22180674E93E}"/>
    <cellStyle name="Heading 2 80" xfId="388" xr:uid="{00000000-0005-0000-0000-000070010000}"/>
    <cellStyle name="Heading 2 81" xfId="389" xr:uid="{00000000-0005-0000-0000-000071010000}"/>
    <cellStyle name="Heading 2 82" xfId="390" xr:uid="{00000000-0005-0000-0000-000072010000}"/>
    <cellStyle name="Heading 2 83" xfId="391" xr:uid="{00000000-0005-0000-0000-000073010000}"/>
    <cellStyle name="Heading 2 84" xfId="392" xr:uid="{00000000-0005-0000-0000-000074010000}"/>
    <cellStyle name="Heading 2 85" xfId="393" xr:uid="{00000000-0005-0000-0000-000075010000}"/>
    <cellStyle name="Heading 2 86" xfId="394" xr:uid="{00000000-0005-0000-0000-000076010000}"/>
    <cellStyle name="Heading 2 87" xfId="395" xr:uid="{00000000-0005-0000-0000-000077010000}"/>
    <cellStyle name="Heading 2 88" xfId="396" xr:uid="{00000000-0005-0000-0000-000078010000}"/>
    <cellStyle name="Heading 2 89" xfId="397" xr:uid="{00000000-0005-0000-0000-000079010000}"/>
    <cellStyle name="Heading 2 9" xfId="398" xr:uid="{00000000-0005-0000-0000-00007A010000}"/>
    <cellStyle name="Heading 2 90" xfId="399" xr:uid="{00000000-0005-0000-0000-00007B010000}"/>
    <cellStyle name="Heading 2 91" xfId="400" xr:uid="{00000000-0005-0000-0000-00007C010000}"/>
    <cellStyle name="Heading 2 92" xfId="401" xr:uid="{00000000-0005-0000-0000-00007D010000}"/>
    <cellStyle name="Heading 2 93" xfId="402" xr:uid="{00000000-0005-0000-0000-00007E010000}"/>
    <cellStyle name="Heading 2 94" xfId="403" xr:uid="{00000000-0005-0000-0000-00007F010000}"/>
    <cellStyle name="Heading 2 95" xfId="404" xr:uid="{00000000-0005-0000-0000-000080010000}"/>
    <cellStyle name="Heading 2 96" xfId="405" xr:uid="{00000000-0005-0000-0000-000081010000}"/>
    <cellStyle name="Heading 2 97" xfId="406" xr:uid="{00000000-0005-0000-0000-000082010000}"/>
    <cellStyle name="Heading 2 98" xfId="407" xr:uid="{00000000-0005-0000-0000-000083010000}"/>
    <cellStyle name="Heading 2 99" xfId="408" xr:uid="{00000000-0005-0000-0000-000084010000}"/>
    <cellStyle name="Heading 3 10" xfId="409" xr:uid="{00000000-0005-0000-0000-000085010000}"/>
    <cellStyle name="Heading 3 100" xfId="410" xr:uid="{00000000-0005-0000-0000-000086010000}"/>
    <cellStyle name="Heading 3 101" xfId="411" xr:uid="{00000000-0005-0000-0000-000087010000}"/>
    <cellStyle name="Heading 3 102" xfId="412" xr:uid="{00000000-0005-0000-0000-000088010000}"/>
    <cellStyle name="Heading 3 103" xfId="1239" xr:uid="{00000000-0005-0000-0000-000089010000}"/>
    <cellStyle name="Heading 3 11" xfId="413" xr:uid="{00000000-0005-0000-0000-00008A010000}"/>
    <cellStyle name="Heading 3 12" xfId="414" xr:uid="{00000000-0005-0000-0000-00008B010000}"/>
    <cellStyle name="Heading 3 13" xfId="415" xr:uid="{00000000-0005-0000-0000-00008C010000}"/>
    <cellStyle name="Heading 3 14" xfId="416" xr:uid="{00000000-0005-0000-0000-00008D010000}"/>
    <cellStyle name="Heading 3 15" xfId="417" xr:uid="{00000000-0005-0000-0000-00008E010000}"/>
    <cellStyle name="Heading 3 16" xfId="418" xr:uid="{00000000-0005-0000-0000-00008F010000}"/>
    <cellStyle name="Heading 3 17" xfId="419" xr:uid="{00000000-0005-0000-0000-000090010000}"/>
    <cellStyle name="Heading 3 18" xfId="420" xr:uid="{00000000-0005-0000-0000-000091010000}"/>
    <cellStyle name="Heading 3 19" xfId="421" xr:uid="{00000000-0005-0000-0000-000092010000}"/>
    <cellStyle name="Heading 3 2" xfId="422" xr:uid="{00000000-0005-0000-0000-000093010000}"/>
    <cellStyle name="Heading 3 2 2" xfId="1304" xr:uid="{00000000-0005-0000-0000-000094010000}"/>
    <cellStyle name="Heading 3 2 3" xfId="27793" xr:uid="{B4D0AD55-F609-44B8-AC9F-7E1B467254F8}"/>
    <cellStyle name="Heading 3 20" xfId="423" xr:uid="{00000000-0005-0000-0000-000095010000}"/>
    <cellStyle name="Heading 3 21" xfId="424" xr:uid="{00000000-0005-0000-0000-000096010000}"/>
    <cellStyle name="Heading 3 22" xfId="425" xr:uid="{00000000-0005-0000-0000-000097010000}"/>
    <cellStyle name="Heading 3 23" xfId="426" xr:uid="{00000000-0005-0000-0000-000098010000}"/>
    <cellStyle name="Heading 3 24" xfId="427" xr:uid="{00000000-0005-0000-0000-000099010000}"/>
    <cellStyle name="Heading 3 25" xfId="428" xr:uid="{00000000-0005-0000-0000-00009A010000}"/>
    <cellStyle name="Heading 3 26" xfId="429" xr:uid="{00000000-0005-0000-0000-00009B010000}"/>
    <cellStyle name="Heading 3 27" xfId="430" xr:uid="{00000000-0005-0000-0000-00009C010000}"/>
    <cellStyle name="Heading 3 28" xfId="431" xr:uid="{00000000-0005-0000-0000-00009D010000}"/>
    <cellStyle name="Heading 3 29" xfId="432" xr:uid="{00000000-0005-0000-0000-00009E010000}"/>
    <cellStyle name="Heading 3 3" xfId="433" xr:uid="{00000000-0005-0000-0000-00009F010000}"/>
    <cellStyle name="Heading 3 3 2" xfId="27794" xr:uid="{237FE753-2421-4038-B1C8-0997E5216960}"/>
    <cellStyle name="Heading 3 30" xfId="434" xr:uid="{00000000-0005-0000-0000-0000A0010000}"/>
    <cellStyle name="Heading 3 31" xfId="435" xr:uid="{00000000-0005-0000-0000-0000A1010000}"/>
    <cellStyle name="Heading 3 32" xfId="436" xr:uid="{00000000-0005-0000-0000-0000A2010000}"/>
    <cellStyle name="Heading 3 33" xfId="437" xr:uid="{00000000-0005-0000-0000-0000A3010000}"/>
    <cellStyle name="Heading 3 34" xfId="438" xr:uid="{00000000-0005-0000-0000-0000A4010000}"/>
    <cellStyle name="Heading 3 35" xfId="439" xr:uid="{00000000-0005-0000-0000-0000A5010000}"/>
    <cellStyle name="Heading 3 36" xfId="440" xr:uid="{00000000-0005-0000-0000-0000A6010000}"/>
    <cellStyle name="Heading 3 37" xfId="441" xr:uid="{00000000-0005-0000-0000-0000A7010000}"/>
    <cellStyle name="Heading 3 38" xfId="442" xr:uid="{00000000-0005-0000-0000-0000A8010000}"/>
    <cellStyle name="Heading 3 39" xfId="443" xr:uid="{00000000-0005-0000-0000-0000A9010000}"/>
    <cellStyle name="Heading 3 4" xfId="444" xr:uid="{00000000-0005-0000-0000-0000AA010000}"/>
    <cellStyle name="Heading 3 4 2" xfId="27795" xr:uid="{77031136-2C88-4A16-A4AD-9941C72C135F}"/>
    <cellStyle name="Heading 3 40" xfId="445" xr:uid="{00000000-0005-0000-0000-0000AB010000}"/>
    <cellStyle name="Heading 3 41" xfId="446" xr:uid="{00000000-0005-0000-0000-0000AC010000}"/>
    <cellStyle name="Heading 3 42" xfId="447" xr:uid="{00000000-0005-0000-0000-0000AD010000}"/>
    <cellStyle name="Heading 3 43" xfId="448" xr:uid="{00000000-0005-0000-0000-0000AE010000}"/>
    <cellStyle name="Heading 3 44" xfId="449" xr:uid="{00000000-0005-0000-0000-0000AF010000}"/>
    <cellStyle name="Heading 3 45" xfId="450" xr:uid="{00000000-0005-0000-0000-0000B0010000}"/>
    <cellStyle name="Heading 3 46" xfId="451" xr:uid="{00000000-0005-0000-0000-0000B1010000}"/>
    <cellStyle name="Heading 3 47" xfId="452" xr:uid="{00000000-0005-0000-0000-0000B2010000}"/>
    <cellStyle name="Heading 3 48" xfId="453" xr:uid="{00000000-0005-0000-0000-0000B3010000}"/>
    <cellStyle name="Heading 3 49" xfId="454" xr:uid="{00000000-0005-0000-0000-0000B4010000}"/>
    <cellStyle name="Heading 3 5" xfId="455" xr:uid="{00000000-0005-0000-0000-0000B5010000}"/>
    <cellStyle name="Heading 3 5 2" xfId="27796" xr:uid="{E9873FE2-3A9C-4802-BA4E-12164888F7E7}"/>
    <cellStyle name="Heading 3 50" xfId="456" xr:uid="{00000000-0005-0000-0000-0000B6010000}"/>
    <cellStyle name="Heading 3 51" xfId="457" xr:uid="{00000000-0005-0000-0000-0000B7010000}"/>
    <cellStyle name="Heading 3 52" xfId="458" xr:uid="{00000000-0005-0000-0000-0000B8010000}"/>
    <cellStyle name="Heading 3 53" xfId="459" xr:uid="{00000000-0005-0000-0000-0000B9010000}"/>
    <cellStyle name="Heading 3 54" xfId="460" xr:uid="{00000000-0005-0000-0000-0000BA010000}"/>
    <cellStyle name="Heading 3 55" xfId="461" xr:uid="{00000000-0005-0000-0000-0000BB010000}"/>
    <cellStyle name="Heading 3 56" xfId="462" xr:uid="{00000000-0005-0000-0000-0000BC010000}"/>
    <cellStyle name="Heading 3 57" xfId="463" xr:uid="{00000000-0005-0000-0000-0000BD010000}"/>
    <cellStyle name="Heading 3 58" xfId="464" xr:uid="{00000000-0005-0000-0000-0000BE010000}"/>
    <cellStyle name="Heading 3 59" xfId="465" xr:uid="{00000000-0005-0000-0000-0000BF010000}"/>
    <cellStyle name="Heading 3 6" xfId="466" xr:uid="{00000000-0005-0000-0000-0000C0010000}"/>
    <cellStyle name="Heading 3 6 2" xfId="27797" xr:uid="{D09B5CB2-0C4C-4A71-8EAB-B611E8F73E0B}"/>
    <cellStyle name="Heading 3 60" xfId="467" xr:uid="{00000000-0005-0000-0000-0000C1010000}"/>
    <cellStyle name="Heading 3 61" xfId="468" xr:uid="{00000000-0005-0000-0000-0000C2010000}"/>
    <cellStyle name="Heading 3 62" xfId="469" xr:uid="{00000000-0005-0000-0000-0000C3010000}"/>
    <cellStyle name="Heading 3 63" xfId="470" xr:uid="{00000000-0005-0000-0000-0000C4010000}"/>
    <cellStyle name="Heading 3 64" xfId="471" xr:uid="{00000000-0005-0000-0000-0000C5010000}"/>
    <cellStyle name="Heading 3 65" xfId="472" xr:uid="{00000000-0005-0000-0000-0000C6010000}"/>
    <cellStyle name="Heading 3 66" xfId="473" xr:uid="{00000000-0005-0000-0000-0000C7010000}"/>
    <cellStyle name="Heading 3 67" xfId="474" xr:uid="{00000000-0005-0000-0000-0000C8010000}"/>
    <cellStyle name="Heading 3 68" xfId="475" xr:uid="{00000000-0005-0000-0000-0000C9010000}"/>
    <cellStyle name="Heading 3 69" xfId="476" xr:uid="{00000000-0005-0000-0000-0000CA010000}"/>
    <cellStyle name="Heading 3 7" xfId="477" xr:uid="{00000000-0005-0000-0000-0000CB010000}"/>
    <cellStyle name="Heading 3 7 2" xfId="27798" xr:uid="{2EDBCDE0-5AC4-49D2-85BC-4C603E7BF1CE}"/>
    <cellStyle name="Heading 3 70" xfId="478" xr:uid="{00000000-0005-0000-0000-0000CC010000}"/>
    <cellStyle name="Heading 3 71" xfId="479" xr:uid="{00000000-0005-0000-0000-0000CD010000}"/>
    <cellStyle name="Heading 3 72" xfId="480" xr:uid="{00000000-0005-0000-0000-0000CE010000}"/>
    <cellStyle name="Heading 3 73" xfId="481" xr:uid="{00000000-0005-0000-0000-0000CF010000}"/>
    <cellStyle name="Heading 3 74" xfId="482" xr:uid="{00000000-0005-0000-0000-0000D0010000}"/>
    <cellStyle name="Heading 3 75" xfId="483" xr:uid="{00000000-0005-0000-0000-0000D1010000}"/>
    <cellStyle name="Heading 3 76" xfId="484" xr:uid="{00000000-0005-0000-0000-0000D2010000}"/>
    <cellStyle name="Heading 3 77" xfId="485" xr:uid="{00000000-0005-0000-0000-0000D3010000}"/>
    <cellStyle name="Heading 3 78" xfId="486" xr:uid="{00000000-0005-0000-0000-0000D4010000}"/>
    <cellStyle name="Heading 3 79" xfId="487" xr:uid="{00000000-0005-0000-0000-0000D5010000}"/>
    <cellStyle name="Heading 3 8" xfId="488" xr:uid="{00000000-0005-0000-0000-0000D6010000}"/>
    <cellStyle name="Heading 3 8 2" xfId="27799" xr:uid="{D45E21FA-A466-407D-B17C-E646D3B76260}"/>
    <cellStyle name="Heading 3 80" xfId="489" xr:uid="{00000000-0005-0000-0000-0000D7010000}"/>
    <cellStyle name="Heading 3 81" xfId="490" xr:uid="{00000000-0005-0000-0000-0000D8010000}"/>
    <cellStyle name="Heading 3 82" xfId="491" xr:uid="{00000000-0005-0000-0000-0000D9010000}"/>
    <cellStyle name="Heading 3 83" xfId="492" xr:uid="{00000000-0005-0000-0000-0000DA010000}"/>
    <cellStyle name="Heading 3 84" xfId="493" xr:uid="{00000000-0005-0000-0000-0000DB010000}"/>
    <cellStyle name="Heading 3 85" xfId="494" xr:uid="{00000000-0005-0000-0000-0000DC010000}"/>
    <cellStyle name="Heading 3 86" xfId="495" xr:uid="{00000000-0005-0000-0000-0000DD010000}"/>
    <cellStyle name="Heading 3 87" xfId="496" xr:uid="{00000000-0005-0000-0000-0000DE010000}"/>
    <cellStyle name="Heading 3 88" xfId="497" xr:uid="{00000000-0005-0000-0000-0000DF010000}"/>
    <cellStyle name="Heading 3 89" xfId="498" xr:uid="{00000000-0005-0000-0000-0000E0010000}"/>
    <cellStyle name="Heading 3 9" xfId="499" xr:uid="{00000000-0005-0000-0000-0000E1010000}"/>
    <cellStyle name="Heading 3 90" xfId="500" xr:uid="{00000000-0005-0000-0000-0000E2010000}"/>
    <cellStyle name="Heading 3 91" xfId="501" xr:uid="{00000000-0005-0000-0000-0000E3010000}"/>
    <cellStyle name="Heading 3 92" xfId="502" xr:uid="{00000000-0005-0000-0000-0000E4010000}"/>
    <cellStyle name="Heading 3 93" xfId="503" xr:uid="{00000000-0005-0000-0000-0000E5010000}"/>
    <cellStyle name="Heading 3 94" xfId="504" xr:uid="{00000000-0005-0000-0000-0000E6010000}"/>
    <cellStyle name="Heading 3 95" xfId="505" xr:uid="{00000000-0005-0000-0000-0000E7010000}"/>
    <cellStyle name="Heading 3 96" xfId="506" xr:uid="{00000000-0005-0000-0000-0000E8010000}"/>
    <cellStyle name="Heading 3 97" xfId="507" xr:uid="{00000000-0005-0000-0000-0000E9010000}"/>
    <cellStyle name="Heading 3 98" xfId="508" xr:uid="{00000000-0005-0000-0000-0000EA010000}"/>
    <cellStyle name="Heading 3 99" xfId="509" xr:uid="{00000000-0005-0000-0000-0000EB010000}"/>
    <cellStyle name="Heading 4 10" xfId="510" xr:uid="{00000000-0005-0000-0000-0000EC010000}"/>
    <cellStyle name="Heading 4 100" xfId="511" xr:uid="{00000000-0005-0000-0000-0000ED010000}"/>
    <cellStyle name="Heading 4 101" xfId="512" xr:uid="{00000000-0005-0000-0000-0000EE010000}"/>
    <cellStyle name="Heading 4 102" xfId="513" xr:uid="{00000000-0005-0000-0000-0000EF010000}"/>
    <cellStyle name="Heading 4 103" xfId="1240" xr:uid="{00000000-0005-0000-0000-0000F0010000}"/>
    <cellStyle name="Heading 4 11" xfId="514" xr:uid="{00000000-0005-0000-0000-0000F1010000}"/>
    <cellStyle name="Heading 4 12" xfId="515" xr:uid="{00000000-0005-0000-0000-0000F2010000}"/>
    <cellStyle name="Heading 4 13" xfId="516" xr:uid="{00000000-0005-0000-0000-0000F3010000}"/>
    <cellStyle name="Heading 4 14" xfId="517" xr:uid="{00000000-0005-0000-0000-0000F4010000}"/>
    <cellStyle name="Heading 4 15" xfId="518" xr:uid="{00000000-0005-0000-0000-0000F5010000}"/>
    <cellStyle name="Heading 4 16" xfId="519" xr:uid="{00000000-0005-0000-0000-0000F6010000}"/>
    <cellStyle name="Heading 4 17" xfId="520" xr:uid="{00000000-0005-0000-0000-0000F7010000}"/>
    <cellStyle name="Heading 4 18" xfId="521" xr:uid="{00000000-0005-0000-0000-0000F8010000}"/>
    <cellStyle name="Heading 4 19" xfId="522" xr:uid="{00000000-0005-0000-0000-0000F9010000}"/>
    <cellStyle name="Heading 4 2" xfId="523" xr:uid="{00000000-0005-0000-0000-0000FA010000}"/>
    <cellStyle name="Heading 4 2 2" xfId="1300" xr:uid="{00000000-0005-0000-0000-0000FB010000}"/>
    <cellStyle name="Heading 4 2 3" xfId="27800" xr:uid="{95B2C79D-3316-4C49-96F3-B9E2A55F6CCE}"/>
    <cellStyle name="Heading 4 20" xfId="524" xr:uid="{00000000-0005-0000-0000-0000FC010000}"/>
    <cellStyle name="Heading 4 21" xfId="525" xr:uid="{00000000-0005-0000-0000-0000FD010000}"/>
    <cellStyle name="Heading 4 22" xfId="526" xr:uid="{00000000-0005-0000-0000-0000FE010000}"/>
    <cellStyle name="Heading 4 23" xfId="527" xr:uid="{00000000-0005-0000-0000-0000FF010000}"/>
    <cellStyle name="Heading 4 24" xfId="528" xr:uid="{00000000-0005-0000-0000-000000020000}"/>
    <cellStyle name="Heading 4 25" xfId="529" xr:uid="{00000000-0005-0000-0000-000001020000}"/>
    <cellStyle name="Heading 4 26" xfId="530" xr:uid="{00000000-0005-0000-0000-000002020000}"/>
    <cellStyle name="Heading 4 27" xfId="531" xr:uid="{00000000-0005-0000-0000-000003020000}"/>
    <cellStyle name="Heading 4 28" xfId="532" xr:uid="{00000000-0005-0000-0000-000004020000}"/>
    <cellStyle name="Heading 4 29" xfId="533" xr:uid="{00000000-0005-0000-0000-000005020000}"/>
    <cellStyle name="Heading 4 3" xfId="534" xr:uid="{00000000-0005-0000-0000-000006020000}"/>
    <cellStyle name="Heading 4 3 2" xfId="27801" xr:uid="{20752924-B01C-4BB3-9B70-93C4428732B7}"/>
    <cellStyle name="Heading 4 30" xfId="535" xr:uid="{00000000-0005-0000-0000-000007020000}"/>
    <cellStyle name="Heading 4 31" xfId="536" xr:uid="{00000000-0005-0000-0000-000008020000}"/>
    <cellStyle name="Heading 4 32" xfId="537" xr:uid="{00000000-0005-0000-0000-000009020000}"/>
    <cellStyle name="Heading 4 33" xfId="538" xr:uid="{00000000-0005-0000-0000-00000A020000}"/>
    <cellStyle name="Heading 4 34" xfId="539" xr:uid="{00000000-0005-0000-0000-00000B020000}"/>
    <cellStyle name="Heading 4 35" xfId="540" xr:uid="{00000000-0005-0000-0000-00000C020000}"/>
    <cellStyle name="Heading 4 36" xfId="541" xr:uid="{00000000-0005-0000-0000-00000D020000}"/>
    <cellStyle name="Heading 4 37" xfId="542" xr:uid="{00000000-0005-0000-0000-00000E020000}"/>
    <cellStyle name="Heading 4 38" xfId="543" xr:uid="{00000000-0005-0000-0000-00000F020000}"/>
    <cellStyle name="Heading 4 39" xfId="544" xr:uid="{00000000-0005-0000-0000-000010020000}"/>
    <cellStyle name="Heading 4 4" xfId="545" xr:uid="{00000000-0005-0000-0000-000011020000}"/>
    <cellStyle name="Heading 4 4 2" xfId="27802" xr:uid="{3C4B694A-5523-407D-A5F8-4A01FECDCF5F}"/>
    <cellStyle name="Heading 4 40" xfId="546" xr:uid="{00000000-0005-0000-0000-000012020000}"/>
    <cellStyle name="Heading 4 41" xfId="547" xr:uid="{00000000-0005-0000-0000-000013020000}"/>
    <cellStyle name="Heading 4 42" xfId="548" xr:uid="{00000000-0005-0000-0000-000014020000}"/>
    <cellStyle name="Heading 4 43" xfId="549" xr:uid="{00000000-0005-0000-0000-000015020000}"/>
    <cellStyle name="Heading 4 44" xfId="550" xr:uid="{00000000-0005-0000-0000-000016020000}"/>
    <cellStyle name="Heading 4 45" xfId="551" xr:uid="{00000000-0005-0000-0000-000017020000}"/>
    <cellStyle name="Heading 4 46" xfId="552" xr:uid="{00000000-0005-0000-0000-000018020000}"/>
    <cellStyle name="Heading 4 47" xfId="553" xr:uid="{00000000-0005-0000-0000-000019020000}"/>
    <cellStyle name="Heading 4 48" xfId="554" xr:uid="{00000000-0005-0000-0000-00001A020000}"/>
    <cellStyle name="Heading 4 49" xfId="555" xr:uid="{00000000-0005-0000-0000-00001B020000}"/>
    <cellStyle name="Heading 4 5" xfId="556" xr:uid="{00000000-0005-0000-0000-00001C020000}"/>
    <cellStyle name="Heading 4 5 2" xfId="27803" xr:uid="{CED2BD3A-E019-4E71-8C85-0A980C884EF0}"/>
    <cellStyle name="Heading 4 50" xfId="557" xr:uid="{00000000-0005-0000-0000-00001D020000}"/>
    <cellStyle name="Heading 4 51" xfId="558" xr:uid="{00000000-0005-0000-0000-00001E020000}"/>
    <cellStyle name="Heading 4 52" xfId="559" xr:uid="{00000000-0005-0000-0000-00001F020000}"/>
    <cellStyle name="Heading 4 53" xfId="560" xr:uid="{00000000-0005-0000-0000-000020020000}"/>
    <cellStyle name="Heading 4 54" xfId="561" xr:uid="{00000000-0005-0000-0000-000021020000}"/>
    <cellStyle name="Heading 4 55" xfId="562" xr:uid="{00000000-0005-0000-0000-000022020000}"/>
    <cellStyle name="Heading 4 56" xfId="563" xr:uid="{00000000-0005-0000-0000-000023020000}"/>
    <cellStyle name="Heading 4 57" xfId="564" xr:uid="{00000000-0005-0000-0000-000024020000}"/>
    <cellStyle name="Heading 4 58" xfId="565" xr:uid="{00000000-0005-0000-0000-000025020000}"/>
    <cellStyle name="Heading 4 59" xfId="566" xr:uid="{00000000-0005-0000-0000-000026020000}"/>
    <cellStyle name="Heading 4 6" xfId="567" xr:uid="{00000000-0005-0000-0000-000027020000}"/>
    <cellStyle name="Heading 4 6 2" xfId="27804" xr:uid="{9180B520-5373-4B32-A1B5-85C87E454D93}"/>
    <cellStyle name="Heading 4 60" xfId="568" xr:uid="{00000000-0005-0000-0000-000028020000}"/>
    <cellStyle name="Heading 4 61" xfId="569" xr:uid="{00000000-0005-0000-0000-000029020000}"/>
    <cellStyle name="Heading 4 62" xfId="570" xr:uid="{00000000-0005-0000-0000-00002A020000}"/>
    <cellStyle name="Heading 4 63" xfId="571" xr:uid="{00000000-0005-0000-0000-00002B020000}"/>
    <cellStyle name="Heading 4 64" xfId="572" xr:uid="{00000000-0005-0000-0000-00002C020000}"/>
    <cellStyle name="Heading 4 65" xfId="573" xr:uid="{00000000-0005-0000-0000-00002D020000}"/>
    <cellStyle name="Heading 4 66" xfId="574" xr:uid="{00000000-0005-0000-0000-00002E020000}"/>
    <cellStyle name="Heading 4 67" xfId="575" xr:uid="{00000000-0005-0000-0000-00002F020000}"/>
    <cellStyle name="Heading 4 68" xfId="576" xr:uid="{00000000-0005-0000-0000-000030020000}"/>
    <cellStyle name="Heading 4 69" xfId="577" xr:uid="{00000000-0005-0000-0000-000031020000}"/>
    <cellStyle name="Heading 4 7" xfId="578" xr:uid="{00000000-0005-0000-0000-000032020000}"/>
    <cellStyle name="Heading 4 7 2" xfId="27805" xr:uid="{096228B0-1C93-4643-8A3D-67247F910ED2}"/>
    <cellStyle name="Heading 4 70" xfId="579" xr:uid="{00000000-0005-0000-0000-000033020000}"/>
    <cellStyle name="Heading 4 71" xfId="580" xr:uid="{00000000-0005-0000-0000-000034020000}"/>
    <cellStyle name="Heading 4 72" xfId="581" xr:uid="{00000000-0005-0000-0000-000035020000}"/>
    <cellStyle name="Heading 4 73" xfId="582" xr:uid="{00000000-0005-0000-0000-000036020000}"/>
    <cellStyle name="Heading 4 74" xfId="583" xr:uid="{00000000-0005-0000-0000-000037020000}"/>
    <cellStyle name="Heading 4 75" xfId="584" xr:uid="{00000000-0005-0000-0000-000038020000}"/>
    <cellStyle name="Heading 4 76" xfId="585" xr:uid="{00000000-0005-0000-0000-000039020000}"/>
    <cellStyle name="Heading 4 77" xfId="586" xr:uid="{00000000-0005-0000-0000-00003A020000}"/>
    <cellStyle name="Heading 4 78" xfId="587" xr:uid="{00000000-0005-0000-0000-00003B020000}"/>
    <cellStyle name="Heading 4 79" xfId="588" xr:uid="{00000000-0005-0000-0000-00003C020000}"/>
    <cellStyle name="Heading 4 8" xfId="589" xr:uid="{00000000-0005-0000-0000-00003D020000}"/>
    <cellStyle name="Heading 4 8 2" xfId="27806" xr:uid="{56CD2A29-FB22-48C4-B4AA-8DAC4F5D9A2C}"/>
    <cellStyle name="Heading 4 80" xfId="590" xr:uid="{00000000-0005-0000-0000-00003E020000}"/>
    <cellStyle name="Heading 4 81" xfId="591" xr:uid="{00000000-0005-0000-0000-00003F020000}"/>
    <cellStyle name="Heading 4 82" xfId="592" xr:uid="{00000000-0005-0000-0000-000040020000}"/>
    <cellStyle name="Heading 4 83" xfId="593" xr:uid="{00000000-0005-0000-0000-000041020000}"/>
    <cellStyle name="Heading 4 84" xfId="594" xr:uid="{00000000-0005-0000-0000-000042020000}"/>
    <cellStyle name="Heading 4 85" xfId="595" xr:uid="{00000000-0005-0000-0000-000043020000}"/>
    <cellStyle name="Heading 4 86" xfId="596" xr:uid="{00000000-0005-0000-0000-000044020000}"/>
    <cellStyle name="Heading 4 87" xfId="597" xr:uid="{00000000-0005-0000-0000-000045020000}"/>
    <cellStyle name="Heading 4 88" xfId="598" xr:uid="{00000000-0005-0000-0000-000046020000}"/>
    <cellStyle name="Heading 4 89" xfId="599" xr:uid="{00000000-0005-0000-0000-000047020000}"/>
    <cellStyle name="Heading 4 9" xfId="600" xr:uid="{00000000-0005-0000-0000-000048020000}"/>
    <cellStyle name="Heading 4 90" xfId="601" xr:uid="{00000000-0005-0000-0000-000049020000}"/>
    <cellStyle name="Heading 4 91" xfId="602" xr:uid="{00000000-0005-0000-0000-00004A020000}"/>
    <cellStyle name="Heading 4 92" xfId="603" xr:uid="{00000000-0005-0000-0000-00004B020000}"/>
    <cellStyle name="Heading 4 93" xfId="604" xr:uid="{00000000-0005-0000-0000-00004C020000}"/>
    <cellStyle name="Heading 4 94" xfId="605" xr:uid="{00000000-0005-0000-0000-00004D020000}"/>
    <cellStyle name="Heading 4 95" xfId="606" xr:uid="{00000000-0005-0000-0000-00004E020000}"/>
    <cellStyle name="Heading 4 96" xfId="607" xr:uid="{00000000-0005-0000-0000-00004F020000}"/>
    <cellStyle name="Heading 4 97" xfId="608" xr:uid="{00000000-0005-0000-0000-000050020000}"/>
    <cellStyle name="Heading 4 98" xfId="609" xr:uid="{00000000-0005-0000-0000-000051020000}"/>
    <cellStyle name="Heading 4 99" xfId="610" xr:uid="{00000000-0005-0000-0000-000052020000}"/>
    <cellStyle name="Hyperlink 2" xfId="611" xr:uid="{00000000-0005-0000-0000-000053020000}"/>
    <cellStyle name="Hyperlink 3" xfId="1236" xr:uid="{00000000-0005-0000-0000-000054020000}"/>
    <cellStyle name="Input 2" xfId="1297" xr:uid="{00000000-0005-0000-0000-000055020000}"/>
    <cellStyle name="Input 2 2" xfId="27807" xr:uid="{B50F4E69-4BF2-41B5-B8BF-1191C67DDB67}"/>
    <cellStyle name="Input 3" xfId="1244" xr:uid="{00000000-0005-0000-0000-000056020000}"/>
    <cellStyle name="Input 4" xfId="27808" xr:uid="{D2E00694-DC7D-4FC5-AEF8-5054E0FF4501}"/>
    <cellStyle name="Input 5" xfId="27809" xr:uid="{BFDEC271-FB9B-4A3B-9021-1827A196E8E8}"/>
    <cellStyle name="Input 6" xfId="27810" xr:uid="{D0DB5046-8EA9-484B-9324-4EE0DFCFAEE3}"/>
    <cellStyle name="Input 7" xfId="27811" xr:uid="{2975D30F-2412-469F-A427-370761BB201A}"/>
    <cellStyle name="Input 8" xfId="27812" xr:uid="{061E8C8B-A50F-4BC3-8E00-CE0D8D925A38}"/>
    <cellStyle name="Input 8 10" xfId="27813" xr:uid="{D1E3EEF5-8540-415D-8BC9-BBC55EE285CD}"/>
    <cellStyle name="Input 8 2" xfId="27814" xr:uid="{3A646452-F2EC-42AE-BD55-0C426534307D}"/>
    <cellStyle name="Input 8 2 2" xfId="27815" xr:uid="{500ABF28-597C-474B-A705-2902ECDF17BF}"/>
    <cellStyle name="Input 8 2 2 2" xfId="27816" xr:uid="{24EDE9C1-1C0C-477B-BD5B-B8B629A366F2}"/>
    <cellStyle name="Input 8 2 2 3" xfId="27817" xr:uid="{4148C4BD-266D-4A36-B239-56E7CE4B5ECC}"/>
    <cellStyle name="Input 8 2 3" xfId="27818" xr:uid="{1D383E55-BEA3-42CC-8659-608BB14607AA}"/>
    <cellStyle name="Input 8 2 3 2" xfId="27819" xr:uid="{CE3AA2DA-AF8F-43EA-BDC7-870735C2691C}"/>
    <cellStyle name="Input 8 2 3 3" xfId="27820" xr:uid="{6531E830-5D71-4423-88F1-209CD25BAF3A}"/>
    <cellStyle name="Input 8 2 4" xfId="27821" xr:uid="{16EFFEFE-D922-407B-9503-56B91EFC16DE}"/>
    <cellStyle name="Input 8 2 4 2" xfId="27822" xr:uid="{19B01D3C-5322-4352-A34D-8274DAE48CFC}"/>
    <cellStyle name="Input 8 2 4 3" xfId="27823" xr:uid="{A900F088-7FAD-4667-8D78-28BB5DAF8664}"/>
    <cellStyle name="Input 8 2 5" xfId="27824" xr:uid="{08F28C3B-DBC1-4A15-8113-000417722342}"/>
    <cellStyle name="Input 8 2 6" xfId="27825" xr:uid="{78209374-E51B-45BC-A7EC-4558FA187BEC}"/>
    <cellStyle name="Input 8 3" xfId="27826" xr:uid="{F43FD156-7171-4FE5-B3EC-D8A0AACAEA7D}"/>
    <cellStyle name="Input 8 3 2" xfId="27827" xr:uid="{D7F3DFE9-8FD3-4F08-A4C3-EF7164CCF74C}"/>
    <cellStyle name="Input 8 3 2 2" xfId="27828" xr:uid="{A9A0DD32-F645-4AFA-8005-0466617D4BF2}"/>
    <cellStyle name="Input 8 3 2 3" xfId="27829" xr:uid="{8A88E74F-3E77-4FE3-8D17-395BDEEB038B}"/>
    <cellStyle name="Input 8 3 3" xfId="27830" xr:uid="{BD7468C2-ED5F-4B2E-8197-F0B95A920469}"/>
    <cellStyle name="Input 8 3 3 2" xfId="27831" xr:uid="{3557DFB8-0D2D-4481-94AD-ABE5ACD9CED9}"/>
    <cellStyle name="Input 8 3 3 3" xfId="27832" xr:uid="{F87001E5-32A6-42FF-B57D-8B5EA08D9171}"/>
    <cellStyle name="Input 8 3 4" xfId="27833" xr:uid="{4949A248-FB28-4647-9BCB-999D05F23F53}"/>
    <cellStyle name="Input 8 3 4 2" xfId="27834" xr:uid="{9235E6BD-65B2-4267-910F-832C15B2611B}"/>
    <cellStyle name="Input 8 3 4 3" xfId="27835" xr:uid="{640983CB-ECB5-4B9A-8CD0-D496B2E5852C}"/>
    <cellStyle name="Input 8 3 5" xfId="27836" xr:uid="{17274DB0-4F0E-41F7-AF5C-F021FFF159F4}"/>
    <cellStyle name="Input 8 3 6" xfId="27837" xr:uid="{A8C58C82-7D33-4E52-BF00-B83A616E8D15}"/>
    <cellStyle name="Input 8 4" xfId="27838" xr:uid="{9D307166-5E15-4E01-BA04-89F4496FEC50}"/>
    <cellStyle name="Input 8 4 2" xfId="27839" xr:uid="{3FD62E27-39E7-438A-83C6-8515557DDACD}"/>
    <cellStyle name="Input 8 4 2 2" xfId="27840" xr:uid="{A7A3484D-F0EC-431B-9764-78798869EAB5}"/>
    <cellStyle name="Input 8 4 2 3" xfId="27841" xr:uid="{15556FB1-3808-4C5A-89E4-A7577F7C1578}"/>
    <cellStyle name="Input 8 4 3" xfId="27842" xr:uid="{831E1936-6A7E-411C-8D3C-370185F5155C}"/>
    <cellStyle name="Input 8 4 4" xfId="27843" xr:uid="{CEDC85A3-2C0E-49C5-85C7-3C808745AF31}"/>
    <cellStyle name="Input 8 4 4 2" xfId="27844" xr:uid="{22708777-6D26-4DBD-A5DF-36BAC1C7B8DD}"/>
    <cellStyle name="Input 8 4 4 3" xfId="27845" xr:uid="{A5DEC9A4-1986-40C2-9B78-48EDCA793F7F}"/>
    <cellStyle name="Input 8 4 5" xfId="27846" xr:uid="{32D76BD1-3971-4892-AC7E-7F2118A8878A}"/>
    <cellStyle name="Input 8 4 6" xfId="27847" xr:uid="{4BD5F87C-C711-45E9-AE33-817D0DCC2E85}"/>
    <cellStyle name="Input 8 5" xfId="27848" xr:uid="{DCBE6447-083A-47C0-A330-7AA94577CE22}"/>
    <cellStyle name="Input 8 5 2" xfId="27849" xr:uid="{47341C03-C647-416E-8827-92C76D517B89}"/>
    <cellStyle name="Input 8 5 2 2" xfId="27850" xr:uid="{D8CCB1BF-1469-42CD-965D-11FC283419CC}"/>
    <cellStyle name="Input 8 5 2 3" xfId="27851" xr:uid="{AB96AEA7-02AC-466E-B3F2-0824BAAE8300}"/>
    <cellStyle name="Input 8 5 3" xfId="27852" xr:uid="{A92F1F5E-A887-4D10-852F-657FAFD43E63}"/>
    <cellStyle name="Input 8 5 4" xfId="27853" xr:uid="{D65F5601-F652-4C28-AD51-6855B76C8324}"/>
    <cellStyle name="Input 8 5 4 2" xfId="27854" xr:uid="{740C1EAC-AD7B-4AD3-B798-8FE64E7929F9}"/>
    <cellStyle name="Input 8 5 4 3" xfId="27855" xr:uid="{9376F8A1-ED87-49A8-85A0-77F26EAC110A}"/>
    <cellStyle name="Input 8 5 5" xfId="27856" xr:uid="{454B2500-EFD6-465B-B5A4-DB5F038D249D}"/>
    <cellStyle name="Input 8 5 6" xfId="27857" xr:uid="{27897EE6-6B3A-4086-B2AD-10CAA3D1AE29}"/>
    <cellStyle name="Input 8 6" xfId="27858" xr:uid="{6D133F9E-862F-4C0F-A211-642909A56668}"/>
    <cellStyle name="Input 8 6 2" xfId="27859" xr:uid="{8E8B1D9F-35B9-42F0-989B-65DA1AA559FD}"/>
    <cellStyle name="Input 8 6 3" xfId="27860" xr:uid="{6A845589-7DA1-4017-B00B-3968C0D2D915}"/>
    <cellStyle name="Input 8 7" xfId="27861" xr:uid="{BBC46E51-E931-46A3-8003-A6C39B7B5CBF}"/>
    <cellStyle name="Input 8 7 2" xfId="27862" xr:uid="{8350279C-7DB1-4EB0-9D84-728D94FA40CF}"/>
    <cellStyle name="Input 8 7 3" xfId="27863" xr:uid="{08AD0A59-8CCE-4213-8391-888B3F533F78}"/>
    <cellStyle name="Input 8 8" xfId="27864" xr:uid="{B5BB651E-B43A-4411-8E70-1DD8538A9964}"/>
    <cellStyle name="Input 8 8 2" xfId="27865" xr:uid="{B353C263-BD56-4A70-A117-D7F3E8A7B75F}"/>
    <cellStyle name="Input 8 8 3" xfId="27866" xr:uid="{6D769E3D-F0E9-4D06-B1AE-6301522570C0}"/>
    <cellStyle name="Input 8 9" xfId="27867" xr:uid="{085FC579-34E4-4482-AFA3-1DE1CBFD8E46}"/>
    <cellStyle name="kirkdollars" xfId="612" xr:uid="{00000000-0005-0000-0000-000057020000}"/>
    <cellStyle name="Linked Cell 10" xfId="613" xr:uid="{00000000-0005-0000-0000-000058020000}"/>
    <cellStyle name="Linked Cell 100" xfId="614" xr:uid="{00000000-0005-0000-0000-000059020000}"/>
    <cellStyle name="Linked Cell 101" xfId="615" xr:uid="{00000000-0005-0000-0000-00005A020000}"/>
    <cellStyle name="Linked Cell 102" xfId="616" xr:uid="{00000000-0005-0000-0000-00005B020000}"/>
    <cellStyle name="Linked Cell 103" xfId="1247" xr:uid="{00000000-0005-0000-0000-00005C020000}"/>
    <cellStyle name="Linked Cell 11" xfId="617" xr:uid="{00000000-0005-0000-0000-00005D020000}"/>
    <cellStyle name="Linked Cell 12" xfId="618" xr:uid="{00000000-0005-0000-0000-00005E020000}"/>
    <cellStyle name="Linked Cell 13" xfId="619" xr:uid="{00000000-0005-0000-0000-00005F020000}"/>
    <cellStyle name="Linked Cell 14" xfId="620" xr:uid="{00000000-0005-0000-0000-000060020000}"/>
    <cellStyle name="Linked Cell 15" xfId="621" xr:uid="{00000000-0005-0000-0000-000061020000}"/>
    <cellStyle name="Linked Cell 16" xfId="622" xr:uid="{00000000-0005-0000-0000-000062020000}"/>
    <cellStyle name="Linked Cell 17" xfId="623" xr:uid="{00000000-0005-0000-0000-000063020000}"/>
    <cellStyle name="Linked Cell 18" xfId="624" xr:uid="{00000000-0005-0000-0000-000064020000}"/>
    <cellStyle name="Linked Cell 19" xfId="625" xr:uid="{00000000-0005-0000-0000-000065020000}"/>
    <cellStyle name="Linked Cell 2" xfId="626" xr:uid="{00000000-0005-0000-0000-000066020000}"/>
    <cellStyle name="Linked Cell 2 2" xfId="1315" xr:uid="{00000000-0005-0000-0000-000067020000}"/>
    <cellStyle name="Linked Cell 2 3" xfId="27868" xr:uid="{22A13F85-5C07-4FBF-862C-736F8BAC976B}"/>
    <cellStyle name="Linked Cell 20" xfId="627" xr:uid="{00000000-0005-0000-0000-000068020000}"/>
    <cellStyle name="Linked Cell 21" xfId="628" xr:uid="{00000000-0005-0000-0000-000069020000}"/>
    <cellStyle name="Linked Cell 22" xfId="629" xr:uid="{00000000-0005-0000-0000-00006A020000}"/>
    <cellStyle name="Linked Cell 23" xfId="630" xr:uid="{00000000-0005-0000-0000-00006B020000}"/>
    <cellStyle name="Linked Cell 24" xfId="631" xr:uid="{00000000-0005-0000-0000-00006C020000}"/>
    <cellStyle name="Linked Cell 25" xfId="632" xr:uid="{00000000-0005-0000-0000-00006D020000}"/>
    <cellStyle name="Linked Cell 26" xfId="633" xr:uid="{00000000-0005-0000-0000-00006E020000}"/>
    <cellStyle name="Linked Cell 27" xfId="634" xr:uid="{00000000-0005-0000-0000-00006F020000}"/>
    <cellStyle name="Linked Cell 28" xfId="635" xr:uid="{00000000-0005-0000-0000-000070020000}"/>
    <cellStyle name="Linked Cell 29" xfId="636" xr:uid="{00000000-0005-0000-0000-000071020000}"/>
    <cellStyle name="Linked Cell 3" xfId="637" xr:uid="{00000000-0005-0000-0000-000072020000}"/>
    <cellStyle name="Linked Cell 3 2" xfId="27869" xr:uid="{3B182031-171B-42CA-B446-327B07AAE890}"/>
    <cellStyle name="Linked Cell 30" xfId="638" xr:uid="{00000000-0005-0000-0000-000073020000}"/>
    <cellStyle name="Linked Cell 31" xfId="639" xr:uid="{00000000-0005-0000-0000-000074020000}"/>
    <cellStyle name="Linked Cell 32" xfId="640" xr:uid="{00000000-0005-0000-0000-000075020000}"/>
    <cellStyle name="Linked Cell 33" xfId="641" xr:uid="{00000000-0005-0000-0000-000076020000}"/>
    <cellStyle name="Linked Cell 34" xfId="642" xr:uid="{00000000-0005-0000-0000-000077020000}"/>
    <cellStyle name="Linked Cell 35" xfId="643" xr:uid="{00000000-0005-0000-0000-000078020000}"/>
    <cellStyle name="Linked Cell 36" xfId="644" xr:uid="{00000000-0005-0000-0000-000079020000}"/>
    <cellStyle name="Linked Cell 37" xfId="645" xr:uid="{00000000-0005-0000-0000-00007A020000}"/>
    <cellStyle name="Linked Cell 38" xfId="646" xr:uid="{00000000-0005-0000-0000-00007B020000}"/>
    <cellStyle name="Linked Cell 39" xfId="647" xr:uid="{00000000-0005-0000-0000-00007C020000}"/>
    <cellStyle name="Linked Cell 4" xfId="648" xr:uid="{00000000-0005-0000-0000-00007D020000}"/>
    <cellStyle name="Linked Cell 4 2" xfId="27870" xr:uid="{054653DE-0293-4F97-B6E7-5DE739BF6C02}"/>
    <cellStyle name="Linked Cell 40" xfId="649" xr:uid="{00000000-0005-0000-0000-00007E020000}"/>
    <cellStyle name="Linked Cell 41" xfId="650" xr:uid="{00000000-0005-0000-0000-00007F020000}"/>
    <cellStyle name="Linked Cell 42" xfId="651" xr:uid="{00000000-0005-0000-0000-000080020000}"/>
    <cellStyle name="Linked Cell 43" xfId="652" xr:uid="{00000000-0005-0000-0000-000081020000}"/>
    <cellStyle name="Linked Cell 44" xfId="653" xr:uid="{00000000-0005-0000-0000-000082020000}"/>
    <cellStyle name="Linked Cell 45" xfId="654" xr:uid="{00000000-0005-0000-0000-000083020000}"/>
    <cellStyle name="Linked Cell 46" xfId="655" xr:uid="{00000000-0005-0000-0000-000084020000}"/>
    <cellStyle name="Linked Cell 47" xfId="656" xr:uid="{00000000-0005-0000-0000-000085020000}"/>
    <cellStyle name="Linked Cell 48" xfId="657" xr:uid="{00000000-0005-0000-0000-000086020000}"/>
    <cellStyle name="Linked Cell 49" xfId="658" xr:uid="{00000000-0005-0000-0000-000087020000}"/>
    <cellStyle name="Linked Cell 5" xfId="659" xr:uid="{00000000-0005-0000-0000-000088020000}"/>
    <cellStyle name="Linked Cell 5 2" xfId="27871" xr:uid="{A1F1AA57-2EAB-49CC-A9D7-0A1D06C0D59E}"/>
    <cellStyle name="Linked Cell 50" xfId="660" xr:uid="{00000000-0005-0000-0000-000089020000}"/>
    <cellStyle name="Linked Cell 51" xfId="661" xr:uid="{00000000-0005-0000-0000-00008A020000}"/>
    <cellStyle name="Linked Cell 52" xfId="662" xr:uid="{00000000-0005-0000-0000-00008B020000}"/>
    <cellStyle name="Linked Cell 53" xfId="663" xr:uid="{00000000-0005-0000-0000-00008C020000}"/>
    <cellStyle name="Linked Cell 54" xfId="664" xr:uid="{00000000-0005-0000-0000-00008D020000}"/>
    <cellStyle name="Linked Cell 55" xfId="665" xr:uid="{00000000-0005-0000-0000-00008E020000}"/>
    <cellStyle name="Linked Cell 56" xfId="666" xr:uid="{00000000-0005-0000-0000-00008F020000}"/>
    <cellStyle name="Linked Cell 57" xfId="667" xr:uid="{00000000-0005-0000-0000-000090020000}"/>
    <cellStyle name="Linked Cell 58" xfId="668" xr:uid="{00000000-0005-0000-0000-000091020000}"/>
    <cellStyle name="Linked Cell 59" xfId="669" xr:uid="{00000000-0005-0000-0000-000092020000}"/>
    <cellStyle name="Linked Cell 6" xfId="670" xr:uid="{00000000-0005-0000-0000-000093020000}"/>
    <cellStyle name="Linked Cell 6 2" xfId="27872" xr:uid="{4AA93561-E093-4903-80D9-0042DF5A6D1C}"/>
    <cellStyle name="Linked Cell 60" xfId="671" xr:uid="{00000000-0005-0000-0000-000094020000}"/>
    <cellStyle name="Linked Cell 61" xfId="672" xr:uid="{00000000-0005-0000-0000-000095020000}"/>
    <cellStyle name="Linked Cell 62" xfId="673" xr:uid="{00000000-0005-0000-0000-000096020000}"/>
    <cellStyle name="Linked Cell 63" xfId="674" xr:uid="{00000000-0005-0000-0000-000097020000}"/>
    <cellStyle name="Linked Cell 64" xfId="675" xr:uid="{00000000-0005-0000-0000-000098020000}"/>
    <cellStyle name="Linked Cell 65" xfId="676" xr:uid="{00000000-0005-0000-0000-000099020000}"/>
    <cellStyle name="Linked Cell 66" xfId="677" xr:uid="{00000000-0005-0000-0000-00009A020000}"/>
    <cellStyle name="Linked Cell 67" xfId="678" xr:uid="{00000000-0005-0000-0000-00009B020000}"/>
    <cellStyle name="Linked Cell 68" xfId="679" xr:uid="{00000000-0005-0000-0000-00009C020000}"/>
    <cellStyle name="Linked Cell 69" xfId="680" xr:uid="{00000000-0005-0000-0000-00009D020000}"/>
    <cellStyle name="Linked Cell 7" xfId="681" xr:uid="{00000000-0005-0000-0000-00009E020000}"/>
    <cellStyle name="Linked Cell 7 2" xfId="27873" xr:uid="{9DEBA194-F103-4DD5-8FEA-88DA7F6BB104}"/>
    <cellStyle name="Linked Cell 70" xfId="682" xr:uid="{00000000-0005-0000-0000-00009F020000}"/>
    <cellStyle name="Linked Cell 71" xfId="683" xr:uid="{00000000-0005-0000-0000-0000A0020000}"/>
    <cellStyle name="Linked Cell 72" xfId="684" xr:uid="{00000000-0005-0000-0000-0000A1020000}"/>
    <cellStyle name="Linked Cell 73" xfId="685" xr:uid="{00000000-0005-0000-0000-0000A2020000}"/>
    <cellStyle name="Linked Cell 74" xfId="686" xr:uid="{00000000-0005-0000-0000-0000A3020000}"/>
    <cellStyle name="Linked Cell 75" xfId="687" xr:uid="{00000000-0005-0000-0000-0000A4020000}"/>
    <cellStyle name="Linked Cell 76" xfId="688" xr:uid="{00000000-0005-0000-0000-0000A5020000}"/>
    <cellStyle name="Linked Cell 77" xfId="689" xr:uid="{00000000-0005-0000-0000-0000A6020000}"/>
    <cellStyle name="Linked Cell 78" xfId="690" xr:uid="{00000000-0005-0000-0000-0000A7020000}"/>
    <cellStyle name="Linked Cell 79" xfId="691" xr:uid="{00000000-0005-0000-0000-0000A8020000}"/>
    <cellStyle name="Linked Cell 8" xfId="692" xr:uid="{00000000-0005-0000-0000-0000A9020000}"/>
    <cellStyle name="Linked Cell 8 2" xfId="27874" xr:uid="{26D47D9A-500D-43C9-84CA-1D827501A35E}"/>
    <cellStyle name="Linked Cell 80" xfId="693" xr:uid="{00000000-0005-0000-0000-0000AA020000}"/>
    <cellStyle name="Linked Cell 81" xfId="694" xr:uid="{00000000-0005-0000-0000-0000AB020000}"/>
    <cellStyle name="Linked Cell 82" xfId="695" xr:uid="{00000000-0005-0000-0000-0000AC020000}"/>
    <cellStyle name="Linked Cell 83" xfId="696" xr:uid="{00000000-0005-0000-0000-0000AD020000}"/>
    <cellStyle name="Linked Cell 84" xfId="697" xr:uid="{00000000-0005-0000-0000-0000AE020000}"/>
    <cellStyle name="Linked Cell 85" xfId="698" xr:uid="{00000000-0005-0000-0000-0000AF020000}"/>
    <cellStyle name="Linked Cell 86" xfId="699" xr:uid="{00000000-0005-0000-0000-0000B0020000}"/>
    <cellStyle name="Linked Cell 87" xfId="700" xr:uid="{00000000-0005-0000-0000-0000B1020000}"/>
    <cellStyle name="Linked Cell 88" xfId="701" xr:uid="{00000000-0005-0000-0000-0000B2020000}"/>
    <cellStyle name="Linked Cell 89" xfId="702" xr:uid="{00000000-0005-0000-0000-0000B3020000}"/>
    <cellStyle name="Linked Cell 9" xfId="703" xr:uid="{00000000-0005-0000-0000-0000B4020000}"/>
    <cellStyle name="Linked Cell 90" xfId="704" xr:uid="{00000000-0005-0000-0000-0000B5020000}"/>
    <cellStyle name="Linked Cell 91" xfId="705" xr:uid="{00000000-0005-0000-0000-0000B6020000}"/>
    <cellStyle name="Linked Cell 92" xfId="706" xr:uid="{00000000-0005-0000-0000-0000B7020000}"/>
    <cellStyle name="Linked Cell 93" xfId="707" xr:uid="{00000000-0005-0000-0000-0000B8020000}"/>
    <cellStyle name="Linked Cell 94" xfId="708" xr:uid="{00000000-0005-0000-0000-0000B9020000}"/>
    <cellStyle name="Linked Cell 95" xfId="709" xr:uid="{00000000-0005-0000-0000-0000BA020000}"/>
    <cellStyle name="Linked Cell 96" xfId="710" xr:uid="{00000000-0005-0000-0000-0000BB020000}"/>
    <cellStyle name="Linked Cell 97" xfId="711" xr:uid="{00000000-0005-0000-0000-0000BC020000}"/>
    <cellStyle name="Linked Cell 98" xfId="712" xr:uid="{00000000-0005-0000-0000-0000BD020000}"/>
    <cellStyle name="Linked Cell 99" xfId="713" xr:uid="{00000000-0005-0000-0000-0000BE020000}"/>
    <cellStyle name="Neutral 2" xfId="1311" xr:uid="{00000000-0005-0000-0000-0000BF020000}"/>
    <cellStyle name="Neutral 2 2" xfId="27875" xr:uid="{328DADFB-B7E5-44AF-AA8F-8779C227D267}"/>
    <cellStyle name="Neutral 3" xfId="1243" xr:uid="{00000000-0005-0000-0000-0000C0020000}"/>
    <cellStyle name="Neutral 4" xfId="27876" xr:uid="{E305B4FF-5E66-4D4C-ADF2-E17A38D8E07B}"/>
    <cellStyle name="Neutral 5" xfId="27877" xr:uid="{F84CED95-20F8-478A-AA98-C84BA3F8E2F4}"/>
    <cellStyle name="Neutral 6" xfId="27878" xr:uid="{A9ED9810-CFEE-4349-87D8-0C43C47B0A3B}"/>
    <cellStyle name="Neutral 7" xfId="27879" xr:uid="{56D270E0-FAAA-42AC-B88D-53CCCBE0C5B4}"/>
    <cellStyle name="Neutral 8" xfId="27880" xr:uid="{A19624A0-D108-4FC9-B041-C1597CFFD41E}"/>
    <cellStyle name="no dec" xfId="714" xr:uid="{00000000-0005-0000-0000-0000C1020000}"/>
    <cellStyle name="Normal" xfId="0" builtinId="0"/>
    <cellStyle name="Normal 10" xfId="715" xr:uid="{00000000-0005-0000-0000-0000C3020000}"/>
    <cellStyle name="Normal 10 10" xfId="27882" xr:uid="{275E85A2-CD22-467C-8AE3-853FBA734E0D}"/>
    <cellStyle name="Normal 10 10 2" xfId="27883" xr:uid="{0E4EC51F-2384-4DF5-9064-2853ADCE5DA6}"/>
    <cellStyle name="Normal 10 11" xfId="27884" xr:uid="{A82EE77E-5B23-47EA-8BEC-3739AE5498A3}"/>
    <cellStyle name="Normal 10 11 2" xfId="27885" xr:uid="{17032DD2-469E-4E43-94F1-C9A58D28D2BD}"/>
    <cellStyle name="Normal 10 12" xfId="27886" xr:uid="{6E1F3FA4-0562-4957-8ABA-D27D1D8A31F2}"/>
    <cellStyle name="Normal 10 13" xfId="27887" xr:uid="{5A224C23-6E82-4602-9E69-3C9FE351F290}"/>
    <cellStyle name="Normal 10 14" xfId="43172" xr:uid="{EF7BC0CB-925C-4FF9-9EF8-8FCF7ED5F365}"/>
    <cellStyle name="Normal 10 15" xfId="27881" xr:uid="{17DC7E89-8235-4651-8709-5681FC0ED7A5}"/>
    <cellStyle name="Normal 10 2" xfId="1339" xr:uid="{67655685-AB79-4BB5-8B15-C5D894FB3A1C}"/>
    <cellStyle name="Normal 10 2 10" xfId="27888" xr:uid="{D468B507-4563-47EE-A117-41A974E4A95F}"/>
    <cellStyle name="Normal 10 2 11" xfId="27889" xr:uid="{250DD767-4E44-44E7-97E8-D139E21A25CA}"/>
    <cellStyle name="Normal 10 2 12" xfId="27890" xr:uid="{482CFA12-A54F-4C04-9761-5D3871B547AE}"/>
    <cellStyle name="Normal 10 2 2" xfId="1338" xr:uid="{DE144BFE-98A7-4066-85CF-A2EC36D18E65}"/>
    <cellStyle name="Normal 10 2 2 10" xfId="27891" xr:uid="{D5F95EC9-70E8-4C06-9B8F-7B14E9B8FDB6}"/>
    <cellStyle name="Normal 10 2 2 2" xfId="27892" xr:uid="{4A966B1D-ABAE-44CC-B35C-6862244598C4}"/>
    <cellStyle name="Normal 10 2 2 2 2" xfId="27893" xr:uid="{D172E013-1DD8-490A-93E1-86C846DEA442}"/>
    <cellStyle name="Normal 10 2 2 2 2 2" xfId="27894" xr:uid="{6AA5CB91-4AF5-4A09-855E-7B8DBB4A7224}"/>
    <cellStyle name="Normal 10 2 2 2 2 3" xfId="27895" xr:uid="{9FC2B36E-CAE5-471D-A186-870B8F0DFF42}"/>
    <cellStyle name="Normal 10 2 2 2 3" xfId="27896" xr:uid="{5421F3BB-2294-421A-BB88-00EDE9E0DDFF}"/>
    <cellStyle name="Normal 10 2 2 2 4" xfId="27897" xr:uid="{90BA14CA-35BF-4F2B-94B2-7DB9747E82A7}"/>
    <cellStyle name="Normal 10 2 2 2 5" xfId="27898" xr:uid="{20F2EBC4-0BA1-4FA4-9B46-BA25CDF95CA7}"/>
    <cellStyle name="Normal 10 2 2 2 6" xfId="27899" xr:uid="{C0A5C458-5C61-4D0D-A051-6D08C626ABC2}"/>
    <cellStyle name="Normal 10 2 2 2 7" xfId="27900" xr:uid="{26CDF383-8355-49E7-B532-3B1BAE5BC1BB}"/>
    <cellStyle name="Normal 10 2 2 3" xfId="27901" xr:uid="{C9C65A51-9822-46E1-99B1-AB22AFD78804}"/>
    <cellStyle name="Normal 10 2 2 3 2" xfId="27902" xr:uid="{0101AE9A-404F-478D-BC7D-FA0146AE888C}"/>
    <cellStyle name="Normal 10 2 2 3 3" xfId="27903" xr:uid="{F8642479-9960-41CB-99F6-35B85C4A7D80}"/>
    <cellStyle name="Normal 10 2 2 4" xfId="27904" xr:uid="{B3F2F94D-F058-4373-B130-BBCC8777E769}"/>
    <cellStyle name="Normal 10 2 2 5" xfId="27905" xr:uid="{2430F1E9-8B25-4219-BA31-5C0F0CE2B3FC}"/>
    <cellStyle name="Normal 10 2 2 6" xfId="27906" xr:uid="{F9D6094F-FEEE-4AC2-B330-B858682063D9}"/>
    <cellStyle name="Normal 10 2 2 7" xfId="27907" xr:uid="{3A01C9A1-826D-4A58-A12E-556F9209A6C6}"/>
    <cellStyle name="Normal 10 2 2 8" xfId="27908" xr:uid="{1856B033-D93A-4630-B144-6D5CD9B8023E}"/>
    <cellStyle name="Normal 10 2 2 9" xfId="27909" xr:uid="{F37F29C0-3B53-4903-936B-49661692B0B8}"/>
    <cellStyle name="Normal 10 2 3" xfId="27910" xr:uid="{5B8C97E7-B7DC-4AFA-A0AC-064C8B03AE0D}"/>
    <cellStyle name="Normal 10 2 3 2" xfId="27911" xr:uid="{7E675D6F-C4C5-489B-AD5A-90F5972A04DE}"/>
    <cellStyle name="Normal 10 2 3 2 2" xfId="27912" xr:uid="{D54AEB39-9933-486A-A68E-448642FCA6AB}"/>
    <cellStyle name="Normal 10 2 3 2 2 2" xfId="27913" xr:uid="{671329E4-B924-49E7-AD8E-0804F04727D5}"/>
    <cellStyle name="Normal 10 2 3 2 3" xfId="27914" xr:uid="{1048A5A6-45B9-4B38-830C-DE9CC741AAA3}"/>
    <cellStyle name="Normal 10 2 3 3" xfId="27915" xr:uid="{2A969048-9946-4AB3-A64A-CC056EE251CF}"/>
    <cellStyle name="Normal 10 2 3 3 2" xfId="27916" xr:uid="{23A6C106-2642-4E55-90C1-75565497A49A}"/>
    <cellStyle name="Normal 10 2 3 4" xfId="27917" xr:uid="{31F6485A-535C-4609-9F9A-D9DE5646AC2A}"/>
    <cellStyle name="Normal 10 2 3 5" xfId="27918" xr:uid="{981CF129-DC08-476B-BB55-AC90361280BD}"/>
    <cellStyle name="Normal 10 2 3 6" xfId="27919" xr:uid="{E9BE1F4A-D709-4C1E-8313-E4F664D7366E}"/>
    <cellStyle name="Normal 10 2 3 7" xfId="27920" xr:uid="{7BEE53F3-1BC8-41A6-8619-5A4721FC9D04}"/>
    <cellStyle name="Normal 10 2 4" xfId="27921" xr:uid="{30F808B9-E983-41CA-BEF6-DD2A719BB25F}"/>
    <cellStyle name="Normal 10 2 4 2" xfId="27922" xr:uid="{8CA1D0B2-3DB2-4458-8E13-46DA395AC2EB}"/>
    <cellStyle name="Normal 10 2 4 2 2" xfId="27923" xr:uid="{22D28C06-003E-4F73-95CE-48D44ADC91EF}"/>
    <cellStyle name="Normal 10 2 4 3" xfId="27924" xr:uid="{439E00FD-B9EB-4E39-8BB5-889CAB3B4E95}"/>
    <cellStyle name="Normal 10 2 5" xfId="27925" xr:uid="{F923417B-D002-40B7-BA02-50E3C50EEA58}"/>
    <cellStyle name="Normal 10 2 5 2" xfId="27926" xr:uid="{87023D3E-632F-4E38-ACA8-A5C211A83EB5}"/>
    <cellStyle name="Normal 10 2 6" xfId="27927" xr:uid="{49A21C9C-D1EB-47C3-ACF4-66877DCA74B6}"/>
    <cellStyle name="Normal 10 2 7" xfId="27928" xr:uid="{FE4C5151-60CE-47C0-BA59-A3CC01430D57}"/>
    <cellStyle name="Normal 10 2 8" xfId="27929" xr:uid="{0E99FA47-A514-4139-92F1-AFE9AF80C79D}"/>
    <cellStyle name="Normal 10 2 9" xfId="27930" xr:uid="{C3593A4E-37A2-47AE-9B62-ADD8A65EF1F2}"/>
    <cellStyle name="Normal 10 3" xfId="27931" xr:uid="{C2E923F2-007E-481D-8036-22B0230F59D6}"/>
    <cellStyle name="Normal 10 3 10" xfId="27932" xr:uid="{3922E752-1507-4BE4-9939-9A2D06DBFC89}"/>
    <cellStyle name="Normal 10 3 2" xfId="27933" xr:uid="{E78BA91A-DFFC-48E6-B6A1-2EEF19C98323}"/>
    <cellStyle name="Normal 10 3 2 2" xfId="27934" xr:uid="{CD4DCFD9-A69D-46CE-BC08-B1E8C1631C6B}"/>
    <cellStyle name="Normal 10 3 2 2 2" xfId="27935" xr:uid="{7931BF11-520C-4EE9-8E52-AC7A169D40AF}"/>
    <cellStyle name="Normal 10 3 2 2 3" xfId="27936" xr:uid="{4CA61B03-6D8B-43F1-9C30-9F67BFB2599F}"/>
    <cellStyle name="Normal 10 3 2 3" xfId="27937" xr:uid="{67F307B4-E7B0-4C05-8400-D4BFD5D0982F}"/>
    <cellStyle name="Normal 10 3 2 4" xfId="27938" xr:uid="{5E4A5D6A-034D-43A6-9647-1784F5312645}"/>
    <cellStyle name="Normal 10 3 2 5" xfId="27939" xr:uid="{2F1710DE-5959-4691-BA67-CCE7640B1C44}"/>
    <cellStyle name="Normal 10 3 2 6" xfId="27940" xr:uid="{B638C927-3060-4772-B8FF-1A4259CB1D38}"/>
    <cellStyle name="Normal 10 3 2 7" xfId="27941" xr:uid="{1D8CAA7A-CF90-4A0E-ABBB-131ED0415DEC}"/>
    <cellStyle name="Normal 10 3 2 8" xfId="27942" xr:uid="{252477FD-BD7A-4EE2-89E2-4DC98637E37F}"/>
    <cellStyle name="Normal 10 3 3" xfId="27943" xr:uid="{E133CCCF-1706-480D-A0DE-5277A079DC36}"/>
    <cellStyle name="Normal 10 3 3 2" xfId="27944" xr:uid="{492E1F09-1DE1-4110-AADC-37647B9DF7A6}"/>
    <cellStyle name="Normal 10 3 3 3" xfId="27945" xr:uid="{DB8378A3-56E3-49CB-B2AD-F1C9659DAB32}"/>
    <cellStyle name="Normal 10 3 4" xfId="27946" xr:uid="{7BEB8CB6-D096-43D2-AF9F-B47735D70B12}"/>
    <cellStyle name="Normal 10 3 5" xfId="27947" xr:uid="{45A3C328-90F4-4F7C-86FB-AFFAAB6E6F81}"/>
    <cellStyle name="Normal 10 3 6" xfId="27948" xr:uid="{D9FE35E9-32EB-44A4-B51C-A0AEA2A67532}"/>
    <cellStyle name="Normal 10 3 7" xfId="27949" xr:uid="{EF6FE4B0-2E7C-4889-B6D0-1B11A16E177E}"/>
    <cellStyle name="Normal 10 3 8" xfId="27950" xr:uid="{8AE1D354-41AC-472E-B797-EC21D70B16C2}"/>
    <cellStyle name="Normal 10 3 9" xfId="27951" xr:uid="{27AE3602-1F48-49B1-81AC-3F2877363989}"/>
    <cellStyle name="Normal 10 4" xfId="27952" xr:uid="{6E5F6B1B-E7AF-4AF7-8C64-7751577DB6FA}"/>
    <cellStyle name="Normal 10 4 2" xfId="27953" xr:uid="{74630713-7431-47FA-B408-FC2429537539}"/>
    <cellStyle name="Normal 10 4 2 2" xfId="27954" xr:uid="{4AED4844-0BF9-4773-89DF-906581F8E737}"/>
    <cellStyle name="Normal 10 4 2 2 2" xfId="27955" xr:uid="{435F4170-7D15-4DA2-8889-AA27C497B99C}"/>
    <cellStyle name="Normal 10 4 2 3" xfId="27956" xr:uid="{62FFCE1D-FC73-42BD-B854-F52959EE3DA9}"/>
    <cellStyle name="Normal 10 4 3" xfId="27957" xr:uid="{0AE8B5A6-C350-4167-828A-1E578B8583B2}"/>
    <cellStyle name="Normal 10 4 3 2" xfId="27958" xr:uid="{283930A9-B63E-4160-8546-0EFC0F51D296}"/>
    <cellStyle name="Normal 10 4 4" xfId="27959" xr:uid="{46229763-7E84-4690-AE37-250EE3B864E5}"/>
    <cellStyle name="Normal 10 4 5" xfId="27960" xr:uid="{06A377A4-D12B-45D2-A73D-723EE9271F61}"/>
    <cellStyle name="Normal 10 4 6" xfId="27961" xr:uid="{86D7A46B-AABE-441B-B879-F7B9EEE2F16B}"/>
    <cellStyle name="Normal 10 4 7" xfId="27962" xr:uid="{48F8BD3A-43E6-47B7-B214-67BB7F89CF4A}"/>
    <cellStyle name="Normal 10 4 8" xfId="27963" xr:uid="{3AF02196-6FFA-4646-BDA1-A16F05D3E4CF}"/>
    <cellStyle name="Normal 10 4 9" xfId="27964" xr:uid="{3F20EBD5-E0D1-44A1-9296-7F1A19B09DF7}"/>
    <cellStyle name="Normal 10 5" xfId="27965" xr:uid="{CED5C5F6-96FA-4861-B71B-A7D9AA48E95D}"/>
    <cellStyle name="Normal 10 5 2" xfId="27966" xr:uid="{E1AF1F35-06B7-4A7A-8E7D-9358964C1BAD}"/>
    <cellStyle name="Normal 10 5 2 2" xfId="27967" xr:uid="{32B0EDB1-88BB-49AF-8685-44CACCFCA612}"/>
    <cellStyle name="Normal 10 5 3" xfId="27968" xr:uid="{10467A45-4A64-4244-A59A-E03FA05174F1}"/>
    <cellStyle name="Normal 10 5 4" xfId="27969" xr:uid="{D5224683-806D-4D3F-BB9B-6D50EA17F4F2}"/>
    <cellStyle name="Normal 10 5 5" xfId="27970" xr:uid="{99F2AE94-4852-434C-8BD0-323452CBE565}"/>
    <cellStyle name="Normal 10 6" xfId="27971" xr:uid="{1503323B-6CC0-4F40-BA22-FB714DD29052}"/>
    <cellStyle name="Normal 10 6 2" xfId="27972" xr:uid="{2D0262BE-184B-46B1-B61A-39E4E0E47295}"/>
    <cellStyle name="Normal 10 6 3" xfId="27973" xr:uid="{1527AD36-9E17-450C-BA92-062CEA249E01}"/>
    <cellStyle name="Normal 10 6 4" xfId="27974" xr:uid="{9D19FF49-A848-4BCB-96C4-546E5CFCE191}"/>
    <cellStyle name="Normal 10 7" xfId="27975" xr:uid="{6755A5B8-A799-42B4-9BE8-4F382FA41E62}"/>
    <cellStyle name="Normal 10 7 2" xfId="27976" xr:uid="{24D08B99-AC17-49EF-A2D2-FBCD63FC7F0A}"/>
    <cellStyle name="Normal 10 8" xfId="27977" xr:uid="{F5E90E61-3571-4914-AD36-FC3CCABDFBBE}"/>
    <cellStyle name="Normal 10 8 2" xfId="27978" xr:uid="{453E9FAA-B24A-4BB5-B664-F03F4B21D4A6}"/>
    <cellStyle name="Normal 10 9" xfId="27979" xr:uid="{68068436-6A1C-41A5-916A-5FCAA3BB1A51}"/>
    <cellStyle name="Normal 10 9 2" xfId="27980" xr:uid="{66E01FEA-D60E-498B-9163-083B80F0B617}"/>
    <cellStyle name="Normal 100" xfId="716" xr:uid="{00000000-0005-0000-0000-0000C4020000}"/>
    <cellStyle name="Normal 101" xfId="717" xr:uid="{00000000-0005-0000-0000-0000C5020000}"/>
    <cellStyle name="Normal 102" xfId="718" xr:uid="{00000000-0005-0000-0000-0000C6020000}"/>
    <cellStyle name="Normal 103" xfId="97" xr:uid="{00000000-0005-0000-0000-0000C7020000}"/>
    <cellStyle name="Normal 104" xfId="1340" xr:uid="{3640C9E3-AB8D-4D01-BAB4-732DC4E8D88F}"/>
    <cellStyle name="Normal 105" xfId="43177" xr:uid="{BA288EF7-3C32-4700-AC5D-417CA5D4BFE6}"/>
    <cellStyle name="Normal 105 2" xfId="43195" xr:uid="{00DEAF90-2D16-40DC-B2D9-90D5B185101E}"/>
    <cellStyle name="Normal 106" xfId="43183" xr:uid="{7812CC85-7408-4093-B62E-E948B3938AF2}"/>
    <cellStyle name="Normal 107" xfId="43186" xr:uid="{33BEB80C-D465-4E0A-B249-D284E74ECB5B}"/>
    <cellStyle name="Normal 107 2" xfId="43196" xr:uid="{29EC3138-95E7-4B65-960A-E67D31A4ED77}"/>
    <cellStyle name="Normal 108" xfId="43189" xr:uid="{DEE27B96-0AE4-4A95-A6D4-AB214B102C9E}"/>
    <cellStyle name="Normal 109" xfId="43193" xr:uid="{D0FACDCE-54F4-4A4D-A060-4BC63463B7B0}"/>
    <cellStyle name="Normal 11" xfId="719" xr:uid="{00000000-0005-0000-0000-0000C8020000}"/>
    <cellStyle name="Normal 11 10" xfId="27982" xr:uid="{5F347108-77D8-47A3-81E3-2059E56C7181}"/>
    <cellStyle name="Normal 11 11" xfId="27983" xr:uid="{3CCCE65D-3B6E-414B-B2F6-7239B2AC8543}"/>
    <cellStyle name="Normal 11 12" xfId="27981" xr:uid="{F5415660-72EE-491D-9B4C-5CD195443F52}"/>
    <cellStyle name="Normal 11 2" xfId="27984" xr:uid="{2B541171-5607-4B33-8DC3-33E338AA9671}"/>
    <cellStyle name="Normal 11 2 2" xfId="27985" xr:uid="{66603C2C-FE13-47AB-A33D-1D65A3EBC693}"/>
    <cellStyle name="Normal 11 2 2 2" xfId="27986" xr:uid="{4B3D6FD7-4131-42BF-9881-B51F8ED1F14F}"/>
    <cellStyle name="Normal 11 2 3" xfId="27987" xr:uid="{F0F1C4EF-D0CA-4298-9A67-3B7968C3FB4B}"/>
    <cellStyle name="Normal 11 2 4" xfId="27988" xr:uid="{226EA756-F0D6-4AE3-8D9D-026034858AB1}"/>
    <cellStyle name="Normal 11 2 5" xfId="27989" xr:uid="{BDDBC476-313E-4804-9455-6AD625FF7298}"/>
    <cellStyle name="Normal 11 2 6" xfId="27990" xr:uid="{485E357B-5B3E-4E40-B44B-EA2984D5EC61}"/>
    <cellStyle name="Normal 11 3" xfId="27991" xr:uid="{34C0B112-F44C-438D-ACE4-1A20E314C360}"/>
    <cellStyle name="Normal 11 3 2" xfId="27992" xr:uid="{94651D2F-0C24-488B-B0E2-028456DD232A}"/>
    <cellStyle name="Normal 11 3 3" xfId="27993" xr:uid="{194F1E15-06D9-4165-9606-11F3A20B9A16}"/>
    <cellStyle name="Normal 11 3 4" xfId="27994" xr:uid="{9EF205CA-5564-4FC0-932F-1A78DF91A17E}"/>
    <cellStyle name="Normal 11 4" xfId="27995" xr:uid="{82DB5ADD-2ABF-4885-93B8-272D42D8C881}"/>
    <cellStyle name="Normal 11 4 2" xfId="27996" xr:uid="{6E6CE0C4-E42D-4D2A-8058-09824F72E9D2}"/>
    <cellStyle name="Normal 11 4 3" xfId="27997" xr:uid="{A7EF5CB4-28B1-4A32-B70E-DEC418F01F3B}"/>
    <cellStyle name="Normal 11 5" xfId="27998" xr:uid="{06DDC53E-304D-42BB-BE74-E7F449E4D0B1}"/>
    <cellStyle name="Normal 11 5 2" xfId="27999" xr:uid="{F5FCCBB3-CE1D-40F2-8A01-D489098B911B}"/>
    <cellStyle name="Normal 11 5 3" xfId="28000" xr:uid="{64EED59A-61B2-40EE-A043-7BB741C76D5D}"/>
    <cellStyle name="Normal 11 6" xfId="28001" xr:uid="{6A943971-9570-4765-B5AE-A1C5196B0364}"/>
    <cellStyle name="Normal 11 6 2" xfId="28002" xr:uid="{C8E19097-79CB-42A5-9213-E30BCF5E59D0}"/>
    <cellStyle name="Normal 11 7" xfId="28003" xr:uid="{DAFD9598-C4B7-4E7D-A0B1-3C43D83135B5}"/>
    <cellStyle name="Normal 11 7 2" xfId="28004" xr:uid="{FEF69D05-78B8-4C66-A376-4CAD6E5D613A}"/>
    <cellStyle name="Normal 11 8" xfId="28005" xr:uid="{43DADB43-506D-4004-9B7B-8B3A4CE41A7F}"/>
    <cellStyle name="Normal 11 9" xfId="28006" xr:uid="{D7E11BA5-9550-4D39-8847-BEE8D4C9F15A}"/>
    <cellStyle name="Normal 12" xfId="720" xr:uid="{00000000-0005-0000-0000-0000C9020000}"/>
    <cellStyle name="Normal 12 10" xfId="28008" xr:uid="{2B86E345-BB16-4D08-8124-1AB5005F9244}"/>
    <cellStyle name="Normal 12 11" xfId="28009" xr:uid="{44E68967-45E9-4457-8F9B-2A72C54D4CA9}"/>
    <cellStyle name="Normal 12 11 2" xfId="28010" xr:uid="{C6F26628-BF0C-41A9-980B-F798257A6911}"/>
    <cellStyle name="Normal 12 12" xfId="28007" xr:uid="{779808C0-D770-4BC9-B8FE-D9C741CAC907}"/>
    <cellStyle name="Normal 12 2" xfId="28011" xr:uid="{E4A0644B-B1AD-4033-BB83-074E54F1D5D1}"/>
    <cellStyle name="Normal 12 2 2" xfId="28012" xr:uid="{2C68D5BD-E9B5-4FD3-932C-F9A43C846B73}"/>
    <cellStyle name="Normal 12 2 2 10" xfId="28013" xr:uid="{876B7D04-148F-4C9D-821F-F4E7C1390520}"/>
    <cellStyle name="Normal 12 2 2 2" xfId="28014" xr:uid="{5B5704DC-EF08-4ECB-80F7-B40A745DE514}"/>
    <cellStyle name="Normal 12 2 2 2 2" xfId="28015" xr:uid="{36630C67-5773-4AE7-ACAC-EEE82BFBC06C}"/>
    <cellStyle name="Normal 12 2 2 2 2 2" xfId="28016" xr:uid="{904095D0-4DF8-4C1B-A91C-3567B281937B}"/>
    <cellStyle name="Normal 12 2 2 2 2 2 2" xfId="28017" xr:uid="{EA1E44E3-E6A1-4A76-B39E-DCBE01277F43}"/>
    <cellStyle name="Normal 12 2 2 2 2 3" xfId="28018" xr:uid="{1353BF7D-0966-4ACE-A2D9-EA8481A12C2F}"/>
    <cellStyle name="Normal 12 2 2 2 3" xfId="28019" xr:uid="{13DED783-BBE6-4E4D-BCDA-4519EAC29C00}"/>
    <cellStyle name="Normal 12 2 2 2 3 2" xfId="28020" xr:uid="{24CF0F73-88F7-4EBB-B7F5-B7FA6591B495}"/>
    <cellStyle name="Normal 12 2 2 2 3 2 2" xfId="28021" xr:uid="{71A1A12C-BF80-4191-BC3D-FD8D98776C92}"/>
    <cellStyle name="Normal 12 2 2 2 3 3" xfId="28022" xr:uid="{B49D7F7A-0202-4AC0-AB17-1C121C2FF7FD}"/>
    <cellStyle name="Normal 12 2 2 2 4" xfId="28023" xr:uid="{55607455-2855-4202-9216-56C997E4AFFF}"/>
    <cellStyle name="Normal 12 2 2 2 4 2" xfId="28024" xr:uid="{E9AB0155-FD0F-49A7-B518-7F8726696A6F}"/>
    <cellStyle name="Normal 12 2 2 2 4 2 2" xfId="28025" xr:uid="{A8250F31-711D-4D04-9036-BC91CFC10ABF}"/>
    <cellStyle name="Normal 12 2 2 2 4 3" xfId="28026" xr:uid="{AAC47E2C-9DD7-435E-A3E7-8FB15ECA91CE}"/>
    <cellStyle name="Normal 12 2 2 2 5" xfId="28027" xr:uid="{3D9B155F-83D7-46EF-BB08-832BC78E6BDA}"/>
    <cellStyle name="Normal 12 2 2 2 5 2" xfId="28028" xr:uid="{3945326C-537F-441A-99AE-1750E3BDC222}"/>
    <cellStyle name="Normal 12 2 2 2 6" xfId="28029" xr:uid="{1194BCE1-B654-4887-AAF3-68AD33693337}"/>
    <cellStyle name="Normal 12 2 2 3" xfId="28030" xr:uid="{4C80D5FE-8406-467F-A53B-6B4C7D52E25B}"/>
    <cellStyle name="Normal 12 2 2 3 2" xfId="28031" xr:uid="{174B0AC0-CE9D-4767-B393-A6BCAF5CECE8}"/>
    <cellStyle name="Normal 12 2 2 3 2 2" xfId="28032" xr:uid="{08910550-DE66-4E90-BD36-51C457BF78B3}"/>
    <cellStyle name="Normal 12 2 2 3 3" xfId="28033" xr:uid="{7F3B71BA-4D13-440F-9459-9C9F9EB2680B}"/>
    <cellStyle name="Normal 12 2 2 4" xfId="28034" xr:uid="{9E2E21C3-A84B-4206-8509-699999E9504E}"/>
    <cellStyle name="Normal 12 2 2 4 2" xfId="28035" xr:uid="{4D849208-DE23-412A-9942-A8D66CF2B909}"/>
    <cellStyle name="Normal 12 2 2 4 2 2" xfId="28036" xr:uid="{EADE2D55-2C9D-40AF-98C8-8101C286D676}"/>
    <cellStyle name="Normal 12 2 2 4 3" xfId="28037" xr:uid="{7AE56438-3352-48FD-B7C0-D3D139D84DD4}"/>
    <cellStyle name="Normal 12 2 2 5" xfId="28038" xr:uid="{FC515AB1-B496-4E04-9B50-A49E888525F1}"/>
    <cellStyle name="Normal 12 2 2 5 2" xfId="28039" xr:uid="{2BC36685-559B-4887-BF6F-83F0AA5354EE}"/>
    <cellStyle name="Normal 12 2 2 5 2 2" xfId="28040" xr:uid="{2F5AC139-C99C-4E82-870B-76DAB83B4665}"/>
    <cellStyle name="Normal 12 2 2 5 3" xfId="28041" xr:uid="{066E9D26-73C8-47FA-A662-920FC32915F7}"/>
    <cellStyle name="Normal 12 2 2 6" xfId="28042" xr:uid="{CCDFCC65-3D28-4D87-9630-47BDDBB074FD}"/>
    <cellStyle name="Normal 12 2 2 6 2" xfId="28043" xr:uid="{FD302810-0500-4D1B-840C-50A637B4B2BB}"/>
    <cellStyle name="Normal 12 2 2 7" xfId="28044" xr:uid="{072464CD-EA6C-4540-A3EF-07878BBC1666}"/>
    <cellStyle name="Normal 12 2 2 8" xfId="28045" xr:uid="{3634ADBE-A882-4B53-AE13-E83034AEC254}"/>
    <cellStyle name="Normal 12 2 2 9" xfId="28046" xr:uid="{6D5F167D-0CDB-4FFF-82BC-502020EA308D}"/>
    <cellStyle name="Normal 12 2 3" xfId="28047" xr:uid="{A266ACF4-44B6-4BA1-9DA9-A8AB840915DE}"/>
    <cellStyle name="Normal 12 2 3 2" xfId="28048" xr:uid="{089BDF4C-8C86-45E9-A102-E5FA4B7053D9}"/>
    <cellStyle name="Normal 12 2 3 2 2" xfId="28049" xr:uid="{0CC76F78-3152-4E3F-950A-6F3FE0971C4F}"/>
    <cellStyle name="Normal 12 2 3 2 2 2" xfId="28050" xr:uid="{70E08C63-89D3-4ACD-9FE3-181D44681C8C}"/>
    <cellStyle name="Normal 12 2 3 2 3" xfId="28051" xr:uid="{01079F2C-4842-462A-AE17-00AAFCC29F2A}"/>
    <cellStyle name="Normal 12 2 3 3" xfId="28052" xr:uid="{511D074E-B5E1-4EFE-8CD6-CB2CD087869F}"/>
    <cellStyle name="Normal 12 2 3 3 2" xfId="28053" xr:uid="{47F79188-5111-41D5-8D30-D95DB3A5BC9D}"/>
    <cellStyle name="Normal 12 2 3 3 2 2" xfId="28054" xr:uid="{782AFCA4-BEB8-436C-8B3A-0C3BC522C545}"/>
    <cellStyle name="Normal 12 2 3 3 3" xfId="28055" xr:uid="{49E4A503-43F3-4449-ABDF-D6DC396197DF}"/>
    <cellStyle name="Normal 12 2 3 4" xfId="28056" xr:uid="{8C24A9B6-B819-4BF5-93E9-6D596AA7BAD8}"/>
    <cellStyle name="Normal 12 2 3 4 2" xfId="28057" xr:uid="{17D9E733-B6BF-42C3-BDB9-FBDF0E829960}"/>
    <cellStyle name="Normal 12 2 3 4 2 2" xfId="28058" xr:uid="{17BAA4DB-358B-4772-8BEC-4DF4534366D3}"/>
    <cellStyle name="Normal 12 2 3 4 3" xfId="28059" xr:uid="{A4593EBA-4C14-4847-82CB-6AAF08143948}"/>
    <cellStyle name="Normal 12 2 3 5" xfId="28060" xr:uid="{F87B1EAB-E3B4-4927-BB07-18718BB8D036}"/>
    <cellStyle name="Normal 12 2 3 5 2" xfId="28061" xr:uid="{17B7ACE9-26C5-4E79-9D71-F7BA941FCC4C}"/>
    <cellStyle name="Normal 12 2 3 6" xfId="28062" xr:uid="{71B23F7F-3D95-4D82-9542-6839137B9428}"/>
    <cellStyle name="Normal 12 2 4" xfId="28063" xr:uid="{D8FA713F-E434-4344-AFC2-9C3B97963753}"/>
    <cellStyle name="Normal 12 2 4 2" xfId="28064" xr:uid="{BAE73962-B4D4-42AA-A2B4-08D424951B0C}"/>
    <cellStyle name="Normal 12 2 4 2 2" xfId="28065" xr:uid="{4F1D8803-4CDA-40DA-AC68-A701BC9BCE8A}"/>
    <cellStyle name="Normal 12 2 4 3" xfId="28066" xr:uid="{8BAF613C-1750-4B16-905F-670CF12A13C0}"/>
    <cellStyle name="Normal 12 2 5" xfId="28067" xr:uid="{8DAD0652-0941-407A-A527-42123A45CADA}"/>
    <cellStyle name="Normal 12 2 5 2" xfId="28068" xr:uid="{5F3EF490-FA99-4802-8652-36103E6CE80F}"/>
    <cellStyle name="Normal 12 2 5 2 2" xfId="28069" xr:uid="{6DAF77E6-1918-4BA1-9496-21C320749DB2}"/>
    <cellStyle name="Normal 12 2 5 3" xfId="28070" xr:uid="{CBAA9FB5-6AE3-4874-AAA4-4B77FB9E5805}"/>
    <cellStyle name="Normal 12 2 6" xfId="28071" xr:uid="{2AB12349-BB64-43AB-AFBB-8D68284D81CD}"/>
    <cellStyle name="Normal 12 2 6 2" xfId="28072" xr:uid="{8C5CD8BB-4A12-43E5-87EC-243668E93E3E}"/>
    <cellStyle name="Normal 12 2 6 2 2" xfId="28073" xr:uid="{6081B169-C5C2-4694-91D1-E96A783D93A4}"/>
    <cellStyle name="Normal 12 2 6 3" xfId="28074" xr:uid="{F4E0967E-0B3E-4779-BBD4-317EAF3506C9}"/>
    <cellStyle name="Normal 12 2 7" xfId="28075" xr:uid="{BD6B5172-7AA8-4E71-8E0F-328EBD71147A}"/>
    <cellStyle name="Normal 12 2 7 2" xfId="28076" xr:uid="{67351B16-372B-4C0D-BAC0-7D50D6CF94FA}"/>
    <cellStyle name="Normal 12 2 8" xfId="28077" xr:uid="{756D5599-B96C-48CD-B477-AFBA655FB90C}"/>
    <cellStyle name="Normal 12 2 9" xfId="28078" xr:uid="{FACA1F4F-3AD1-4C38-95C4-453049048870}"/>
    <cellStyle name="Normal 12 2 9 2" xfId="28079" xr:uid="{D13534E7-7FB2-49F9-A81A-FE7520143E11}"/>
    <cellStyle name="Normal 12 3" xfId="28080" xr:uid="{31705023-3DA9-4A9A-8CBC-48FF409B81DA}"/>
    <cellStyle name="Normal 12 3 10" xfId="28081" xr:uid="{F680F721-DC2B-4381-8EF6-24D795383D3B}"/>
    <cellStyle name="Normal 12 3 2" xfId="28082" xr:uid="{08AA9972-9F16-412D-AE70-726915DFFD22}"/>
    <cellStyle name="Normal 12 3 2 2" xfId="28083" xr:uid="{633CE9B9-DBFC-4F57-9EF3-8C29C0E096A8}"/>
    <cellStyle name="Normal 12 3 2 2 2" xfId="28084" xr:uid="{317EA7F3-2FA4-45D5-AFBB-F9A5E2FCAF60}"/>
    <cellStyle name="Normal 12 3 2 2 2 2" xfId="28085" xr:uid="{4E8180AB-AD99-4A24-8EF4-B33E3A94DD37}"/>
    <cellStyle name="Normal 12 3 2 2 3" xfId="28086" xr:uid="{4ABDADCE-506E-4013-810C-F8295E18B72E}"/>
    <cellStyle name="Normal 12 3 2 3" xfId="28087" xr:uid="{564B8295-3BB3-4C88-B07F-83973E1D567B}"/>
    <cellStyle name="Normal 12 3 2 3 2" xfId="28088" xr:uid="{DFEBC510-37D4-4228-A9F8-4DCF8BB2E1FD}"/>
    <cellStyle name="Normal 12 3 2 3 2 2" xfId="28089" xr:uid="{BCB6F64B-A9B5-4EEA-A098-186C461AD672}"/>
    <cellStyle name="Normal 12 3 2 3 3" xfId="28090" xr:uid="{FCE4714C-1D0D-48AF-B2F5-6F29B6B750D4}"/>
    <cellStyle name="Normal 12 3 2 4" xfId="28091" xr:uid="{F0712416-DF13-4A8D-B734-8DDF334A4EDC}"/>
    <cellStyle name="Normal 12 3 2 4 2" xfId="28092" xr:uid="{4D56334B-BAE0-4493-B559-D043DF11CAE1}"/>
    <cellStyle name="Normal 12 3 2 4 2 2" xfId="28093" xr:uid="{59D892A8-7BDE-4B49-95F7-CBA02EE6F3D7}"/>
    <cellStyle name="Normal 12 3 2 4 3" xfId="28094" xr:uid="{6C7BFC58-1476-4798-A028-3A680ADCF391}"/>
    <cellStyle name="Normal 12 3 2 5" xfId="28095" xr:uid="{5A653C88-5A67-4CFC-B94F-3CEC1B8E1276}"/>
    <cellStyle name="Normal 12 3 2 5 2" xfId="28096" xr:uid="{BBB9E4AC-D476-4CFF-887F-684EAA2FA073}"/>
    <cellStyle name="Normal 12 3 2 6" xfId="28097" xr:uid="{1A23C3B4-FF75-437D-AAC0-B669615DF484}"/>
    <cellStyle name="Normal 12 3 3" xfId="28098" xr:uid="{1E1DE75D-5BCF-41FF-A983-19DA94264DCB}"/>
    <cellStyle name="Normal 12 3 3 2" xfId="28099" xr:uid="{2F8DE32B-D17E-4BFD-B11F-6864245B1D31}"/>
    <cellStyle name="Normal 12 3 3 2 2" xfId="28100" xr:uid="{D8B875DC-F0A7-4EC3-B2C0-DC1F0C266CAE}"/>
    <cellStyle name="Normal 12 3 3 3" xfId="28101" xr:uid="{38CC8504-9740-4F36-AF17-A624881E410B}"/>
    <cellStyle name="Normal 12 3 4" xfId="28102" xr:uid="{079ABB9C-DC30-41AB-B4E6-A11FD4AB9431}"/>
    <cellStyle name="Normal 12 3 4 2" xfId="28103" xr:uid="{2EBC0989-150B-45FA-ACA7-425989E3F292}"/>
    <cellStyle name="Normal 12 3 4 2 2" xfId="28104" xr:uid="{6550080E-08D2-4982-909C-430F13AC9710}"/>
    <cellStyle name="Normal 12 3 4 3" xfId="28105" xr:uid="{4908C5C9-8D60-43A6-A4AB-B5C56AFB5DA9}"/>
    <cellStyle name="Normal 12 3 5" xfId="28106" xr:uid="{6665D508-CBA2-4BE6-B30E-7F7FCC4E5ACE}"/>
    <cellStyle name="Normal 12 3 5 2" xfId="28107" xr:uid="{E892F6FF-1FDB-44CD-8200-112EF765A0AF}"/>
    <cellStyle name="Normal 12 3 5 2 2" xfId="28108" xr:uid="{FE594F0B-54A0-4824-BBF9-5BF38879864E}"/>
    <cellStyle name="Normal 12 3 5 3" xfId="28109" xr:uid="{4E340099-4384-42B9-8979-316BE9861CC2}"/>
    <cellStyle name="Normal 12 3 6" xfId="28110" xr:uid="{CDA6E2EA-00D4-482D-BB53-C3908BEE5731}"/>
    <cellStyle name="Normal 12 3 6 2" xfId="28111" xr:uid="{F46A4E8D-F69F-451B-8C25-DDAE72306960}"/>
    <cellStyle name="Normal 12 3 7" xfId="28112" xr:uid="{B49AB531-7368-4343-A1CE-60BBF6382775}"/>
    <cellStyle name="Normal 12 3 8" xfId="28113" xr:uid="{C46D5805-1706-4962-84D7-B18FAB271ACF}"/>
    <cellStyle name="Normal 12 3 9" xfId="28114" xr:uid="{D7D05220-5877-46FF-87BD-6B86A03F291E}"/>
    <cellStyle name="Normal 12 4" xfId="28115" xr:uid="{F21D19D1-AABD-4ED7-BF36-E99F544EF1BD}"/>
    <cellStyle name="Normal 12 4 2" xfId="28116" xr:uid="{8264B988-C6B6-4F30-BDC7-CE6E3ED67252}"/>
    <cellStyle name="Normal 12 4 2 2" xfId="28117" xr:uid="{5432D8E9-346E-4D3B-9535-36D0A4F52B86}"/>
    <cellStyle name="Normal 12 4 2 2 2" xfId="28118" xr:uid="{9E3BC679-C0BA-4B79-B4E5-3ECCC51BFA3D}"/>
    <cellStyle name="Normal 12 4 2 3" xfId="28119" xr:uid="{4784B84A-7B90-4906-8EA0-7801262C3F81}"/>
    <cellStyle name="Normal 12 4 3" xfId="28120" xr:uid="{3E5310BA-F250-4DC2-9FF8-D185861E7A93}"/>
    <cellStyle name="Normal 12 4 3 2" xfId="28121" xr:uid="{05D29166-9327-44E5-A2BF-8713675D9AC9}"/>
    <cellStyle name="Normal 12 4 3 2 2" xfId="28122" xr:uid="{1C99D9D5-B91E-441E-837E-EB469BA3D742}"/>
    <cellStyle name="Normal 12 4 3 3" xfId="28123" xr:uid="{32B0EEDD-18B9-4618-8B4D-D0FA24B03129}"/>
    <cellStyle name="Normal 12 4 4" xfId="28124" xr:uid="{96845076-4359-4AEF-8219-8ED7F61D5C7E}"/>
    <cellStyle name="Normal 12 4 4 2" xfId="28125" xr:uid="{4582ECD5-EA4B-41A4-90E3-14E578EB06D1}"/>
    <cellStyle name="Normal 12 4 4 2 2" xfId="28126" xr:uid="{08977F02-353D-4072-9606-70A151F4D414}"/>
    <cellStyle name="Normal 12 4 4 3" xfId="28127" xr:uid="{C75E346D-5F6B-4F80-9529-5B6D41407030}"/>
    <cellStyle name="Normal 12 4 5" xfId="28128" xr:uid="{D60DD42C-DA57-4D80-A854-45489FC48E3C}"/>
    <cellStyle name="Normal 12 4 5 2" xfId="28129" xr:uid="{436E04B1-84CE-4B7F-9EC0-4979E08734F6}"/>
    <cellStyle name="Normal 12 4 6" xfId="28130" xr:uid="{38892330-D398-4174-8FDA-5691DD7138AB}"/>
    <cellStyle name="Normal 12 5" xfId="28131" xr:uid="{BFE03E28-BC99-4713-89FE-F8261456835F}"/>
    <cellStyle name="Normal 12 5 2" xfId="28132" xr:uid="{A3EC3BC6-665C-4184-BD21-FD9507B5F15F}"/>
    <cellStyle name="Normal 12 5 2 2" xfId="28133" xr:uid="{2E661E75-A9AC-46FC-BF0B-4F21DC56E8D1}"/>
    <cellStyle name="Normal 12 5 3" xfId="28134" xr:uid="{72AD3DF7-5658-461D-9CAF-43BB4D0BE7CE}"/>
    <cellStyle name="Normal 12 6" xfId="28135" xr:uid="{00433DDC-2103-44E0-B609-DB3BA36E3B00}"/>
    <cellStyle name="Normal 12 6 2" xfId="28136" xr:uid="{4AB679BB-3546-4B13-82B4-E72088A11AD0}"/>
    <cellStyle name="Normal 12 6 2 2" xfId="28137" xr:uid="{4F81CBC9-7BD6-49DC-8885-EF0188BCA838}"/>
    <cellStyle name="Normal 12 6 3" xfId="28138" xr:uid="{60278519-3766-4288-8185-9235A93601F4}"/>
    <cellStyle name="Normal 12 7" xfId="28139" xr:uid="{0F9B085C-A20E-4522-8951-FB114DF86457}"/>
    <cellStyle name="Normal 12 7 2" xfId="28140" xr:uid="{438B11E0-735E-4FDA-BB8A-3F0FCC9CCD6B}"/>
    <cellStyle name="Normal 12 7 2 2" xfId="28141" xr:uid="{744D0664-AC86-4F1F-A66E-D12906671962}"/>
    <cellStyle name="Normal 12 7 3" xfId="28142" xr:uid="{CBDE8D39-9F4F-4A95-A6D0-383F7FDE3C69}"/>
    <cellStyle name="Normal 12 8" xfId="28143" xr:uid="{542B707D-C22D-41CB-9535-94624F33DC20}"/>
    <cellStyle name="Normal 12 8 2" xfId="28144" xr:uid="{F8138914-5E57-410F-B0CF-5BD02AE34F44}"/>
    <cellStyle name="Normal 12 9" xfId="28145" xr:uid="{3E641EF5-7894-4548-96D2-34072E4288C1}"/>
    <cellStyle name="Normal 13" xfId="721" xr:uid="{00000000-0005-0000-0000-0000CA020000}"/>
    <cellStyle name="Normal 13 10" xfId="28146" xr:uid="{6CCA47F8-039C-4687-8C1D-1444BD82B19E}"/>
    <cellStyle name="Normal 13 2" xfId="28147" xr:uid="{BD85106D-900B-4E18-A4A3-7A879997007B}"/>
    <cellStyle name="Normal 13 2 2" xfId="28148" xr:uid="{86041574-51BA-4500-954E-2C5BF15B70DC}"/>
    <cellStyle name="Normal 13 2 2 2" xfId="28149" xr:uid="{A8163E10-16E0-4F20-B1F8-6075418B8699}"/>
    <cellStyle name="Normal 13 2 2 3" xfId="28150" xr:uid="{8A800001-A472-4DA5-ACA2-E7C6AB247FAC}"/>
    <cellStyle name="Normal 13 2 3" xfId="28151" xr:uid="{ED647426-80B0-473E-B1F5-211C9F3ECD85}"/>
    <cellStyle name="Normal 13 2 3 2" xfId="28152" xr:uid="{FF56D995-63C7-40AB-B71F-30354FD22F03}"/>
    <cellStyle name="Normal 13 2 4" xfId="28153" xr:uid="{167D3449-8FEF-4E6D-B413-42954EE7004A}"/>
    <cellStyle name="Normal 13 2 5" xfId="28154" xr:uid="{7C2F1633-D317-4388-9475-88E598E4C9FA}"/>
    <cellStyle name="Normal 13 3" xfId="28155" xr:uid="{D8DA9F0D-6C20-49E5-A71E-0AD25A61146F}"/>
    <cellStyle name="Normal 13 3 2" xfId="28156" xr:uid="{E9E9C9D7-C1C5-463A-AA96-59E5B1CAA9D6}"/>
    <cellStyle name="Normal 13 3 3" xfId="28157" xr:uid="{A694D0A8-6A70-4543-A13E-6FB9ABF6E862}"/>
    <cellStyle name="Normal 13 4" xfId="28158" xr:uid="{604F0E10-4DBC-4030-ABAC-007AA97A47FB}"/>
    <cellStyle name="Normal 13 4 2" xfId="28159" xr:uid="{ECBCD1D8-87EE-4C83-87E2-CC959A26C8B3}"/>
    <cellStyle name="Normal 13 5" xfId="28160" xr:uid="{509288D0-A89A-44D5-B340-50EBC3D11B56}"/>
    <cellStyle name="Normal 13 5 2" xfId="28161" xr:uid="{FD171AF2-44AF-4968-AC93-5D79E3B3353D}"/>
    <cellStyle name="Normal 13 5 3" xfId="28162" xr:uid="{17EDD0BE-E780-4A0F-A4AE-54B525580425}"/>
    <cellStyle name="Normal 13 6" xfId="28163" xr:uid="{817ABAB4-9B39-410A-A780-3ED02C25A0B1}"/>
    <cellStyle name="Normal 13 7" xfId="28164" xr:uid="{4A55AB13-7235-4162-B629-C61BD3B654F1}"/>
    <cellStyle name="Normal 13 8" xfId="28165" xr:uid="{3B74C3BE-51BF-43D7-9F2E-26C7DC13B92A}"/>
    <cellStyle name="Normal 13 9" xfId="28166" xr:uid="{C9FAA4A9-790C-4396-896F-83EF988FFAA7}"/>
    <cellStyle name="Normal 14" xfId="722" xr:uid="{00000000-0005-0000-0000-0000CB020000}"/>
    <cellStyle name="Normal 14 10" xfId="28167" xr:uid="{6AC5F685-74D9-4B2D-9104-16AC0728CB5D}"/>
    <cellStyle name="Normal 14 2" xfId="28168" xr:uid="{BBDC929A-C17F-407A-9BBB-AC710C1094C8}"/>
    <cellStyle name="Normal 14 2 2" xfId="28169" xr:uid="{DD7B4671-44B7-4CD4-8B32-10FDF2A5602F}"/>
    <cellStyle name="Normal 14 2 2 2" xfId="28170" xr:uid="{1967FFE6-6BFC-4318-B73E-A6DDE3312BDD}"/>
    <cellStyle name="Normal 14 2 2 2 2" xfId="28171" xr:uid="{62A7FDCF-551B-44F3-835F-F5AC184A418D}"/>
    <cellStyle name="Normal 14 2 2 3" xfId="28172" xr:uid="{773CB5CA-0545-4B5C-BCC7-1ED79C24311F}"/>
    <cellStyle name="Normal 14 2 2 4" xfId="28173" xr:uid="{CFD205C2-4439-43D4-A394-7A13BFCC3308}"/>
    <cellStyle name="Normal 14 2 2 5" xfId="28174" xr:uid="{A1A5A034-902E-42F8-9CE7-FC6B23D34C31}"/>
    <cellStyle name="Normal 14 2 3" xfId="28175" xr:uid="{1E72C815-6287-4B42-A458-601B3AC8D975}"/>
    <cellStyle name="Normal 14 2 3 2" xfId="28176" xr:uid="{56031A23-2D6F-4E32-8DA4-2B41A1821349}"/>
    <cellStyle name="Normal 14 2 3 3" xfId="28177" xr:uid="{17A719A8-9CD9-4875-B770-84FE3F2623B2}"/>
    <cellStyle name="Normal 14 2 4" xfId="28178" xr:uid="{339D57B7-3A9C-4BBD-A247-6636EAA3F475}"/>
    <cellStyle name="Normal 14 2 5" xfId="28179" xr:uid="{DF294724-93B8-4B7A-9CC7-C9DCF1EEE074}"/>
    <cellStyle name="Normal 14 2 6" xfId="28180" xr:uid="{763D421F-DFDE-4E45-87E3-8E1DC49DD6A5}"/>
    <cellStyle name="Normal 14 2 7" xfId="28181" xr:uid="{722646C9-1000-4CD9-B034-ABEF6503C477}"/>
    <cellStyle name="Normal 14 2 8" xfId="28182" xr:uid="{C51F8A03-E0BF-4E17-B70D-69285651C7D6}"/>
    <cellStyle name="Normal 14 2 8 2" xfId="28183" xr:uid="{429F0EDB-BC90-4D08-9DD4-33A54DA053EA}"/>
    <cellStyle name="Normal 14 2 9" xfId="28184" xr:uid="{B2628E46-49FD-4BA8-BCA2-EA47FC70AE57}"/>
    <cellStyle name="Normal 14 3" xfId="28185" xr:uid="{DDF9BF17-A49E-490B-A866-13E4C3ECD0F5}"/>
    <cellStyle name="Normal 14 3 2" xfId="28186" xr:uid="{4403B0C7-FB87-4318-97ED-93C482677A2D}"/>
    <cellStyle name="Normal 14 3 2 2" xfId="28187" xr:uid="{0A17C136-29E3-4DA4-99D6-1905EFAB5CB8}"/>
    <cellStyle name="Normal 14 3 3" xfId="28188" xr:uid="{B7361FB1-2045-430C-A3B2-55DB2ED733DC}"/>
    <cellStyle name="Normal 14 3 4" xfId="28189" xr:uid="{825376FC-8940-4DAD-B1C7-982D93466F29}"/>
    <cellStyle name="Normal 14 3 5" xfId="28190" xr:uid="{E3C967F5-AE67-4BC5-8A91-C04B3C362F39}"/>
    <cellStyle name="Normal 14 4" xfId="28191" xr:uid="{FA5AE6A0-A102-417D-A5F6-B6748A40A3DC}"/>
    <cellStyle name="Normal 14 4 2" xfId="28192" xr:uid="{AEF2FC70-86AF-4474-B655-2F898DEA2094}"/>
    <cellStyle name="Normal 14 4 3" xfId="28193" xr:uid="{D3F48258-4E82-4320-B7E5-1543ACE03D43}"/>
    <cellStyle name="Normal 14 5" xfId="28194" xr:uid="{DB7A05AE-BFB3-4A16-B7C3-D42545BB9AFF}"/>
    <cellStyle name="Normal 14 6" xfId="28195" xr:uid="{AA99222B-CDD5-4DC4-A5E3-C196F5285F47}"/>
    <cellStyle name="Normal 14 7" xfId="28196" xr:uid="{41857408-BCCA-4A17-8A8D-6F57AE8C546A}"/>
    <cellStyle name="Normal 14 8" xfId="28197" xr:uid="{259FED24-B722-4F0A-B351-8A807FE0640B}"/>
    <cellStyle name="Normal 14 9" xfId="28198" xr:uid="{1DD6324C-FDF0-42AC-8A78-7D81C3D7AD14}"/>
    <cellStyle name="Normal 14 9 2" xfId="28199" xr:uid="{F4D33C08-6331-447E-9A72-FD7ADFEE4CFC}"/>
    <cellStyle name="Normal 15" xfId="723" xr:uid="{00000000-0005-0000-0000-0000CC020000}"/>
    <cellStyle name="Normal 15 2" xfId="28201" xr:uid="{8C964CAD-1E96-42B9-905F-739DE73EAB31}"/>
    <cellStyle name="Normal 15 2 2" xfId="28202" xr:uid="{C76B50DD-A1B2-47DB-8F89-37330C2E081E}"/>
    <cellStyle name="Normal 15 2 2 2" xfId="28203" xr:uid="{455CFD9A-88ED-4DC2-90CB-0A15C886B050}"/>
    <cellStyle name="Normal 15 2 2 3" xfId="28204" xr:uid="{E6D62E5D-4BFB-425C-9B9B-E715D7821F2A}"/>
    <cellStyle name="Normal 15 2 2 4" xfId="28205" xr:uid="{3ACB9971-C475-4F15-A1AB-022090FB55A5}"/>
    <cellStyle name="Normal 15 2 3" xfId="28206" xr:uid="{14CA1E3F-3AC4-4514-A64A-D793FA4E14F2}"/>
    <cellStyle name="Normal 15 2 3 2" xfId="28207" xr:uid="{75F8E3E2-9958-4C2E-84F6-ED82BBB1838F}"/>
    <cellStyle name="Normal 15 2 4" xfId="28208" xr:uid="{534515F5-3267-4DFE-9644-DD0B5B883675}"/>
    <cellStyle name="Normal 15 2 4 2" xfId="28209" xr:uid="{865A65DD-8465-432F-9468-0029A9289AC1}"/>
    <cellStyle name="Normal 15 2 5" xfId="28210" xr:uid="{385A259E-4F1B-480F-8C5B-B1C49F88CFAC}"/>
    <cellStyle name="Normal 15 3" xfId="28211" xr:uid="{6B88F03A-A538-48AC-9606-E5A6E3CF18B0}"/>
    <cellStyle name="Normal 15 3 2" xfId="28212" xr:uid="{4026CDC8-9ADC-4C1F-ADF1-31ED1A444F2D}"/>
    <cellStyle name="Normal 15 3 3" xfId="28213" xr:uid="{7142ACBD-E85D-483A-99F2-2F8A6A9E16D9}"/>
    <cellStyle name="Normal 15 3 4" xfId="28214" xr:uid="{BFC8A91E-51E0-4CAA-A5B9-A82A6F53E925}"/>
    <cellStyle name="Normal 15 4" xfId="28215" xr:uid="{BE5E6A58-E037-433F-AF52-84B060F4EAF0}"/>
    <cellStyle name="Normal 15 4 2" xfId="28216" xr:uid="{FF8F77EF-B34A-4EF1-9CFA-9FC5C8E0479A}"/>
    <cellStyle name="Normal 15 5" xfId="28217" xr:uid="{C65B24E4-6E8E-479C-8992-B58EF7989540}"/>
    <cellStyle name="Normal 15 6" xfId="28218" xr:uid="{7EE99917-59CC-4CA6-BE31-B3B80B4287DD}"/>
    <cellStyle name="Normal 15 6 2" xfId="28219" xr:uid="{651DB914-40F1-435B-AF30-CAFAE7C8DBB6}"/>
    <cellStyle name="Normal 15 7" xfId="28200" xr:uid="{E2CAF601-BE79-4DEE-BC41-886B652AD2CA}"/>
    <cellStyle name="Normal 16" xfId="724" xr:uid="{00000000-0005-0000-0000-0000CD020000}"/>
    <cellStyle name="Normal 16 10" xfId="28220" xr:uid="{619F7CC7-CA7A-4A18-810C-58A55CBFB537}"/>
    <cellStyle name="Normal 16 2" xfId="28221" xr:uid="{670066FD-32B3-4A99-8847-565F0E4AAF61}"/>
    <cellStyle name="Normal 16 2 2" xfId="28222" xr:uid="{318531A0-49A2-496D-BFCE-FB5DDFB78F6D}"/>
    <cellStyle name="Normal 16 2 2 2" xfId="28223" xr:uid="{AEBD71DF-94CD-4303-A8D2-54BE8412D8C1}"/>
    <cellStyle name="Normal 16 2 2 2 2" xfId="28224" xr:uid="{D5D96D90-8CCE-4FC2-871A-5B2525E4B327}"/>
    <cellStyle name="Normal 16 2 2 2 2 2" xfId="28225" xr:uid="{F01BB6C0-B24F-4DEC-A12F-7DC1B9AA8BA6}"/>
    <cellStyle name="Normal 16 2 2 2 3" xfId="28226" xr:uid="{DAF6089C-AE7F-4F49-AFEA-C71865393EF2}"/>
    <cellStyle name="Normal 16 2 2 3" xfId="28227" xr:uid="{1428334B-1DCB-42D6-BC03-48DF9F28242D}"/>
    <cellStyle name="Normal 16 2 2 3 2" xfId="28228" xr:uid="{8DA2F2C8-81C3-4533-98DD-72FAE749479F}"/>
    <cellStyle name="Normal 16 2 2 3 2 2" xfId="28229" xr:uid="{86817B7D-E6F1-4F9B-80E2-A54C86EA7970}"/>
    <cellStyle name="Normal 16 2 2 3 3" xfId="28230" xr:uid="{53EAEDCD-5C07-4A32-9751-8416BEAEFF3F}"/>
    <cellStyle name="Normal 16 2 2 4" xfId="28231" xr:uid="{9EC1D14D-EDBB-48F4-8DCD-F103199A1795}"/>
    <cellStyle name="Normal 16 2 2 4 2" xfId="28232" xr:uid="{89DE0D37-E79A-48A8-89D7-5BB8FD3CE474}"/>
    <cellStyle name="Normal 16 2 2 4 2 2" xfId="28233" xr:uid="{CC0AA369-B50A-47E1-AB52-0B62979F333A}"/>
    <cellStyle name="Normal 16 2 2 4 3" xfId="28234" xr:uid="{60288C12-DC80-4C97-8FFB-A00358693A41}"/>
    <cellStyle name="Normal 16 2 2 5" xfId="28235" xr:uid="{50C98DB4-A80D-483A-ACD4-BAFAAD0AFCC4}"/>
    <cellStyle name="Normal 16 2 2 5 2" xfId="28236" xr:uid="{AB74FA1D-D365-4217-94FA-EBD4B349B022}"/>
    <cellStyle name="Normal 16 2 2 6" xfId="28237" xr:uid="{24528E52-1F64-4B05-856D-7C4828212E63}"/>
    <cellStyle name="Normal 16 2 3" xfId="28238" xr:uid="{85E241DF-11AA-46CC-9E4E-9F3363F4CA4E}"/>
    <cellStyle name="Normal 16 2 3 2" xfId="28239" xr:uid="{66A9E31C-6332-4504-9F6A-D0AFB7B418D8}"/>
    <cellStyle name="Normal 16 2 3 2 2" xfId="28240" xr:uid="{FDFC9648-3720-4BE9-BF7B-19A8CCF0AF9C}"/>
    <cellStyle name="Normal 16 2 3 3" xfId="28241" xr:uid="{4174A467-3447-42BC-8409-77CBEE764F81}"/>
    <cellStyle name="Normal 16 2 4" xfId="28242" xr:uid="{9646A504-E6EF-494E-A0F9-6EF3EF4AA240}"/>
    <cellStyle name="Normal 16 2 4 2" xfId="28243" xr:uid="{68614071-1116-4E43-ABE0-4011522337C5}"/>
    <cellStyle name="Normal 16 2 4 2 2" xfId="28244" xr:uid="{EC5336CC-EB94-406C-8844-E5A87EA02DCC}"/>
    <cellStyle name="Normal 16 2 4 3" xfId="28245" xr:uid="{BE44D6BC-9E52-46AB-A247-77CAF5986D70}"/>
    <cellStyle name="Normal 16 2 5" xfId="28246" xr:uid="{B6E6F278-671A-4545-856E-B0AC163D1B30}"/>
    <cellStyle name="Normal 16 2 5 2" xfId="28247" xr:uid="{309B7311-00B4-4CBF-9BD6-20FB7442099D}"/>
    <cellStyle name="Normal 16 2 5 2 2" xfId="28248" xr:uid="{F331BE84-B8C0-4BDE-B07D-E05459A720B2}"/>
    <cellStyle name="Normal 16 2 5 3" xfId="28249" xr:uid="{17C8DA38-6C68-4B95-A925-650FBEC3042C}"/>
    <cellStyle name="Normal 16 2 6" xfId="28250" xr:uid="{D8710FA8-8C04-4802-9F61-EB148242C6AE}"/>
    <cellStyle name="Normal 16 2 6 2" xfId="28251" xr:uid="{D37CF7E5-06A9-4331-9D4A-BFCC740A6A57}"/>
    <cellStyle name="Normal 16 2 7" xfId="28252" xr:uid="{A1D2116E-3F02-41EA-BE9B-A762105E7B0D}"/>
    <cellStyle name="Normal 16 3" xfId="28253" xr:uid="{7A6CC1A4-434F-41E6-A4C3-449789359DF4}"/>
    <cellStyle name="Normal 16 3 2" xfId="28254" xr:uid="{9DEAF1E9-A92B-46E7-96F1-681658AA7333}"/>
    <cellStyle name="Normal 16 3 2 2" xfId="28255" xr:uid="{946BC862-561C-4589-9BCF-DA3695585F69}"/>
    <cellStyle name="Normal 16 3 2 2 2" xfId="28256" xr:uid="{C0C092C1-21A1-464F-AF19-4D422D18B913}"/>
    <cellStyle name="Normal 16 3 2 3" xfId="28257" xr:uid="{4A2387CE-0254-4FC5-A4D2-44F7AE14F629}"/>
    <cellStyle name="Normal 16 3 3" xfId="28258" xr:uid="{F0165FD5-A72B-4FFB-B846-ED6DED845EE8}"/>
    <cellStyle name="Normal 16 3 3 2" xfId="28259" xr:uid="{D99C93A8-DA26-438A-8779-44F1CED34230}"/>
    <cellStyle name="Normal 16 3 3 2 2" xfId="28260" xr:uid="{D80FDC9B-A6A1-4F04-AB67-D81758C24373}"/>
    <cellStyle name="Normal 16 3 3 3" xfId="28261" xr:uid="{0879F194-6C35-4A67-9713-BB2331804EE8}"/>
    <cellStyle name="Normal 16 3 4" xfId="28262" xr:uid="{61C05603-E2BE-4A8B-8AE1-A0D74D6C615E}"/>
    <cellStyle name="Normal 16 3 4 2" xfId="28263" xr:uid="{F78756E4-8279-4D80-B1F9-017FE2CE37C5}"/>
    <cellStyle name="Normal 16 3 4 2 2" xfId="28264" xr:uid="{5B7AC4BE-F7C0-4613-A7BD-E843322BA624}"/>
    <cellStyle name="Normal 16 3 4 3" xfId="28265" xr:uid="{5058F62B-1798-4C78-A98A-9A4FC296A716}"/>
    <cellStyle name="Normal 16 3 5" xfId="28266" xr:uid="{31E149D6-794E-4835-83DA-7DC12E2D0DD3}"/>
    <cellStyle name="Normal 16 3 5 2" xfId="28267" xr:uid="{33BD9CFF-AED0-4543-AA2E-68CCC1D11718}"/>
    <cellStyle name="Normal 16 3 6" xfId="28268" xr:uid="{88A3ECDF-30A6-45C7-9275-522DABAE09A9}"/>
    <cellStyle name="Normal 16 4" xfId="28269" xr:uid="{4330363C-A8D6-4F59-9A0E-B83BEDF9BB64}"/>
    <cellStyle name="Normal 16 4 2" xfId="28270" xr:uid="{B049AA33-E670-4134-BDFB-B2F9ACCF8B47}"/>
    <cellStyle name="Normal 16 4 2 2" xfId="28271" xr:uid="{A9982FD2-38C5-478F-BFEC-6789E96AC35A}"/>
    <cellStyle name="Normal 16 4 3" xfId="28272" xr:uid="{F0BCEAF5-E740-43E2-AD15-6C521ED423ED}"/>
    <cellStyle name="Normal 16 5" xfId="28273" xr:uid="{320CCAC4-1AA9-4457-B14A-9C73A0380823}"/>
    <cellStyle name="Normal 16 5 2" xfId="28274" xr:uid="{4B85C301-0D38-4265-8B54-37944FDBC18B}"/>
    <cellStyle name="Normal 16 5 2 2" xfId="28275" xr:uid="{05B45219-8C02-4870-938C-7C038984E66E}"/>
    <cellStyle name="Normal 16 5 3" xfId="28276" xr:uid="{4C672D85-9344-4EF5-98DE-C2049B6589A0}"/>
    <cellStyle name="Normal 16 6" xfId="28277" xr:uid="{6842381F-3734-4DE7-A53D-F63AF41A3DFD}"/>
    <cellStyle name="Normal 16 6 2" xfId="28278" xr:uid="{7A64A403-0EE1-459C-A94E-35DEF6BD2699}"/>
    <cellStyle name="Normal 16 6 2 2" xfId="28279" xr:uid="{2D1A8855-F9E3-4384-A54E-1BBEE54052BD}"/>
    <cellStyle name="Normal 16 6 3" xfId="28280" xr:uid="{C15ECD63-B5C4-475F-85E9-8BE60B15C093}"/>
    <cellStyle name="Normal 16 7" xfId="28281" xr:uid="{E874E35B-C499-4DAE-ADAD-DB4DF3340C22}"/>
    <cellStyle name="Normal 16 7 2" xfId="28282" xr:uid="{D42F52AB-CCDA-4841-9455-F3C22606AE7D}"/>
    <cellStyle name="Normal 16 8" xfId="28283" xr:uid="{ED36F96F-9467-4B09-A7B3-AEB98AF015B7}"/>
    <cellStyle name="Normal 16 8 2" xfId="28284" xr:uid="{EDCB4223-EDA7-4053-AA00-5A4B610E4BB1}"/>
    <cellStyle name="Normal 16 9" xfId="28285" xr:uid="{EECD730D-218A-4E4E-9390-DF553969E81B}"/>
    <cellStyle name="Normal 17" xfId="725" xr:uid="{00000000-0005-0000-0000-0000CE020000}"/>
    <cellStyle name="Normal 17 10" xfId="28287" xr:uid="{391898FA-717A-4AE3-A264-1B83133FC710}"/>
    <cellStyle name="Normal 17 11" xfId="28288" xr:uid="{B17C6465-689A-4B63-B287-B6256FD40C92}"/>
    <cellStyle name="Normal 17 11 2" xfId="28289" xr:uid="{4CAC3383-8F2B-424E-BF72-59FE4426DB08}"/>
    <cellStyle name="Normal 17 12" xfId="28290" xr:uid="{17805300-7E2F-4FE5-B52C-97833A682976}"/>
    <cellStyle name="Normal 17 13" xfId="28286" xr:uid="{5FEEBC5E-669E-4714-A7FE-08018E3CD0EF}"/>
    <cellStyle name="Normal 17 2" xfId="28291" xr:uid="{6B18DAA6-EE61-4825-8C8A-0535AE690F88}"/>
    <cellStyle name="Normal 17 2 2" xfId="28292" xr:uid="{E91A0EF9-BEB7-466E-BA7E-E129D2E18ABC}"/>
    <cellStyle name="Normal 17 2 3" xfId="28293" xr:uid="{1E5D3D7F-578A-4A70-A41B-7418872AADD1}"/>
    <cellStyle name="Normal 17 2 4" xfId="28294" xr:uid="{94303257-3AA9-467C-8044-21DD9BC715B3}"/>
    <cellStyle name="Normal 17 3" xfId="28295" xr:uid="{A03DF70C-CB3F-459B-82DF-B3475E2B3987}"/>
    <cellStyle name="Normal 17 3 2" xfId="28296" xr:uid="{641E290D-3F0B-4AB5-95E8-85E887B224A2}"/>
    <cellStyle name="Normal 17 3 2 2" xfId="28297" xr:uid="{328C56B0-8B84-41EF-8C29-0F7F589964D7}"/>
    <cellStyle name="Normal 17 3 2 2 2" xfId="28298" xr:uid="{168D143E-0F0C-465D-AA14-88904FE5C651}"/>
    <cellStyle name="Normal 17 3 2 2 2 2" xfId="28299" xr:uid="{20B61F11-68A8-4C62-98CC-ACEDBF441190}"/>
    <cellStyle name="Normal 17 3 2 2 3" xfId="28300" xr:uid="{1E8CA82F-9CF3-4828-AD91-8E28A3EFA401}"/>
    <cellStyle name="Normal 17 3 2 3" xfId="28301" xr:uid="{C76A8C62-D247-458D-9C5A-FEF8592ECB86}"/>
    <cellStyle name="Normal 17 3 2 3 2" xfId="28302" xr:uid="{A7D786BB-62E0-4798-A4A5-5D840B8DDD94}"/>
    <cellStyle name="Normal 17 3 2 3 2 2" xfId="28303" xr:uid="{A3B5BBF6-34EA-42EF-8502-B1D51E81446E}"/>
    <cellStyle name="Normal 17 3 2 3 3" xfId="28304" xr:uid="{FC518159-7F86-4B0A-9DC6-7EB7BF814B6A}"/>
    <cellStyle name="Normal 17 3 2 4" xfId="28305" xr:uid="{BFF30B8D-651F-4507-9532-381116A64875}"/>
    <cellStyle name="Normal 17 3 2 4 2" xfId="28306" xr:uid="{0C836BD7-CA15-4234-9014-B6B1FE1BD8F1}"/>
    <cellStyle name="Normal 17 3 2 4 2 2" xfId="28307" xr:uid="{98CF3C88-9A93-43C1-82D5-0FEB4A1272F5}"/>
    <cellStyle name="Normal 17 3 2 4 3" xfId="28308" xr:uid="{61B6476B-A07A-44AF-998B-68970862B757}"/>
    <cellStyle name="Normal 17 3 2 5" xfId="28309" xr:uid="{83B1753F-4EBA-4D03-8CC2-2FABD3B20606}"/>
    <cellStyle name="Normal 17 3 2 5 2" xfId="28310" xr:uid="{72B0232B-D640-444B-BE2E-96CD88590446}"/>
    <cellStyle name="Normal 17 3 2 6" xfId="28311" xr:uid="{058DEF2F-0C44-45D4-9545-145A4A89E653}"/>
    <cellStyle name="Normal 17 3 3" xfId="28312" xr:uid="{5A3E2026-6B12-4606-B84F-11D72AD13225}"/>
    <cellStyle name="Normal 17 3 3 2" xfId="28313" xr:uid="{9717AADA-E27C-4533-9B47-2E9CC5D79452}"/>
    <cellStyle name="Normal 17 3 3 2 2" xfId="28314" xr:uid="{99957B8D-0211-4697-920B-CDF11BC5BC3D}"/>
    <cellStyle name="Normal 17 3 3 3" xfId="28315" xr:uid="{F599F17E-0A63-470C-8D67-F0856D5CD2A7}"/>
    <cellStyle name="Normal 17 3 4" xfId="28316" xr:uid="{409C9FE1-29EA-475C-A0A9-3E3164DD0341}"/>
    <cellStyle name="Normal 17 3 4 2" xfId="28317" xr:uid="{34CC92FA-5012-4A11-9830-FA4748D5DFE0}"/>
    <cellStyle name="Normal 17 3 4 2 2" xfId="28318" xr:uid="{E19CA5BB-30C1-44CC-9647-762416E5A48B}"/>
    <cellStyle name="Normal 17 3 4 3" xfId="28319" xr:uid="{123374DE-5151-4518-9A23-56CEEBC528DA}"/>
    <cellStyle name="Normal 17 3 5" xfId="28320" xr:uid="{B1EFC60D-F262-4AF9-8576-FDD3307C380F}"/>
    <cellStyle name="Normal 17 3 5 2" xfId="28321" xr:uid="{E2F61EBD-7214-4C0A-95FF-F247160BE450}"/>
    <cellStyle name="Normal 17 3 5 2 2" xfId="28322" xr:uid="{C50535AC-1BAB-44D1-83D7-0E96C75C2DB2}"/>
    <cellStyle name="Normal 17 3 5 3" xfId="28323" xr:uid="{79DE0DBD-B190-4B7D-AED9-0B4231F880EF}"/>
    <cellStyle name="Normal 17 3 6" xfId="28324" xr:uid="{FAB04276-7652-4C84-A55D-A7D2977B7194}"/>
    <cellStyle name="Normal 17 3 6 2" xfId="28325" xr:uid="{16D45380-2F62-49F8-A09D-C20A73A1FDEE}"/>
    <cellStyle name="Normal 17 3 7" xfId="28326" xr:uid="{7BE5AF56-D1E8-4D4B-AFE1-482D38BD02A8}"/>
    <cellStyle name="Normal 17 4" xfId="28327" xr:uid="{93B2A45F-6DBC-44B5-BA58-854DE688FFC4}"/>
    <cellStyle name="Normal 17 4 2" xfId="28328" xr:uid="{B1E04BAA-B509-4B0F-8EB9-C4AB2FB606D0}"/>
    <cellStyle name="Normal 17 4 2 2" xfId="28329" xr:uid="{62D859F3-5227-492B-AC11-01A8828CD6DC}"/>
    <cellStyle name="Normal 17 4 2 2 2" xfId="28330" xr:uid="{9C7C2D58-AD0E-4DFB-88F2-4AD01F5000B4}"/>
    <cellStyle name="Normal 17 4 2 3" xfId="28331" xr:uid="{77FC1825-C6D3-46FF-95F4-837AB4F80FC2}"/>
    <cellStyle name="Normal 17 4 3" xfId="28332" xr:uid="{B4A97112-6ADD-446D-A5F4-3D7F14CFEDA2}"/>
    <cellStyle name="Normal 17 4 3 2" xfId="28333" xr:uid="{EEC77EE9-0420-4E37-9EA7-17C0C677AA7B}"/>
    <cellStyle name="Normal 17 4 3 2 2" xfId="28334" xr:uid="{35626291-3D7A-47E2-8BE1-F0FA0A00CBF6}"/>
    <cellStyle name="Normal 17 4 3 3" xfId="28335" xr:uid="{9F4DC91B-EE51-457C-9B2F-EF84B40F05D3}"/>
    <cellStyle name="Normal 17 4 4" xfId="28336" xr:uid="{466E34F6-B40E-4BF4-AD99-D77266E5F26C}"/>
    <cellStyle name="Normal 17 4 4 2" xfId="28337" xr:uid="{9630F518-117F-4763-A9FB-D550D0B9B24E}"/>
    <cellStyle name="Normal 17 4 4 2 2" xfId="28338" xr:uid="{17F02D13-DD0B-4C90-85C1-442BD1BC019D}"/>
    <cellStyle name="Normal 17 4 4 3" xfId="28339" xr:uid="{770CBFA8-ACF5-46A9-BC79-454E323D0D73}"/>
    <cellStyle name="Normal 17 4 5" xfId="28340" xr:uid="{D38CE161-82A7-49E1-88F6-59A6002CD39E}"/>
    <cellStyle name="Normal 17 4 5 2" xfId="28341" xr:uid="{6B725EDD-5190-425E-A845-1CB1850D8FB8}"/>
    <cellStyle name="Normal 17 4 6" xfId="28342" xr:uid="{8F4F0373-D37C-402A-A614-B09BD03068A2}"/>
    <cellStyle name="Normal 17 5" xfId="28343" xr:uid="{B4738DBC-B9ED-431B-B91D-15E5B6AC3D61}"/>
    <cellStyle name="Normal 17 5 2" xfId="28344" xr:uid="{C241F677-E6B7-4032-89A1-5FF4E26861E1}"/>
    <cellStyle name="Normal 17 5 3" xfId="28345" xr:uid="{8FE49633-1D38-462E-A518-856E0BE46052}"/>
    <cellStyle name="Normal 17 6" xfId="28346" xr:uid="{FD4D6EEC-B340-4AC2-BE5E-E3836A368C92}"/>
    <cellStyle name="Normal 17 6 2" xfId="28347" xr:uid="{972D9E82-DD0D-4F63-808C-AF075AF64868}"/>
    <cellStyle name="Normal 17 6 3" xfId="28348" xr:uid="{A99F0EA4-5AE9-4747-B0CB-4C16000421F8}"/>
    <cellStyle name="Normal 17 7" xfId="28349" xr:uid="{935CB203-3850-477A-9508-43368AC0CCF2}"/>
    <cellStyle name="Normal 17 7 2" xfId="28350" xr:uid="{CFC07A84-755E-47BC-AE52-3ADEBE4E5DB4}"/>
    <cellStyle name="Normal 17 7 2 2" xfId="28351" xr:uid="{332A2227-7848-4E49-BB9D-88173A73CE1A}"/>
    <cellStyle name="Normal 17 7 3" xfId="28352" xr:uid="{470768E4-762D-4E35-A5FA-0B7FB688E638}"/>
    <cellStyle name="Normal 17 8" xfId="28353" xr:uid="{F9FFCE19-2493-4612-B96F-5F2674417485}"/>
    <cellStyle name="Normal 17 8 2" xfId="28354" xr:uid="{C286D68C-C54D-4F7A-8B0A-00A9B514BDF7}"/>
    <cellStyle name="Normal 17 8 2 2" xfId="28355" xr:uid="{089C4B26-E5D1-48C8-B8BF-8C664905940D}"/>
    <cellStyle name="Normal 17 8 3" xfId="28356" xr:uid="{63BF8BC2-2791-49EE-9486-5F2FE30A4C76}"/>
    <cellStyle name="Normal 17 8 4" xfId="28357" xr:uid="{EDA393AC-C2D9-4B51-AF02-0788723D2953}"/>
    <cellStyle name="Normal 17 9" xfId="28358" xr:uid="{8CBF85C4-2A35-48E4-AB09-8F47FE23ECE8}"/>
    <cellStyle name="Normal 17 9 2" xfId="28359" xr:uid="{2287490A-F744-4484-B16E-7A2494257B27}"/>
    <cellStyle name="Normal 17 9 2 2" xfId="28360" xr:uid="{30528A67-180A-4736-8C69-C8954157F2CE}"/>
    <cellStyle name="Normal 17 9 3" xfId="28361" xr:uid="{41628D05-4076-4A29-844D-9EA8F42277A8}"/>
    <cellStyle name="Normal 18" xfId="726" xr:uid="{00000000-0005-0000-0000-0000CF020000}"/>
    <cellStyle name="Normal 18 10" xfId="28363" xr:uid="{77F50677-8146-4BB0-8856-5979E86C77FF}"/>
    <cellStyle name="Normal 18 10 2" xfId="28364" xr:uid="{5891BA96-3280-4D01-98C7-F9F681AB953D}"/>
    <cellStyle name="Normal 18 11" xfId="28365" xr:uid="{53C3B07F-C2BA-48F3-B81F-53AD21616F44}"/>
    <cellStyle name="Normal 18 12" xfId="28362" xr:uid="{52164BE6-D216-4B31-B5C5-73F31EACB07D}"/>
    <cellStyle name="Normal 18 2" xfId="28366" xr:uid="{25B4B846-6E97-45ED-8EC1-0C8EF1FDAEAD}"/>
    <cellStyle name="Normal 18 2 2" xfId="28367" xr:uid="{F347891F-0717-4245-AC7A-CCCE83AF927E}"/>
    <cellStyle name="Normal 18 2 2 2" xfId="28368" xr:uid="{8BAB9340-12DE-4264-87D4-E028D228D3FC}"/>
    <cellStyle name="Normal 18 2 2 2 2" xfId="28369" xr:uid="{51BAC55E-0819-4959-BAA3-E48B3AA93910}"/>
    <cellStyle name="Normal 18 2 2 2 2 2" xfId="28370" xr:uid="{37A90073-7D9F-472D-A9AC-7E741C0EDBC7}"/>
    <cellStyle name="Normal 18 2 2 2 3" xfId="28371" xr:uid="{F688EE8D-D995-4EB4-91E9-F7D6E7CF3F2D}"/>
    <cellStyle name="Normal 18 2 2 3" xfId="28372" xr:uid="{D7F79397-632E-4B4C-B5A6-0C5589C99901}"/>
    <cellStyle name="Normal 18 2 2 3 2" xfId="28373" xr:uid="{6AD27BD3-F54E-498E-A286-A0F19F62CE8E}"/>
    <cellStyle name="Normal 18 2 2 3 2 2" xfId="28374" xr:uid="{1A71D532-2F60-4232-950B-FF1BF6EF9921}"/>
    <cellStyle name="Normal 18 2 2 3 3" xfId="28375" xr:uid="{E6AF4576-0B26-4D12-B9D1-53839DA908B9}"/>
    <cellStyle name="Normal 18 2 2 4" xfId="28376" xr:uid="{88E10E0C-AADB-4AA9-9E5D-0146E2A9A942}"/>
    <cellStyle name="Normal 18 2 2 4 2" xfId="28377" xr:uid="{F4D2544C-9BBE-4A89-AD90-A6D58E027160}"/>
    <cellStyle name="Normal 18 2 2 4 2 2" xfId="28378" xr:uid="{A7A931E9-1F93-41F8-9FB6-99DD96CE7C08}"/>
    <cellStyle name="Normal 18 2 2 4 3" xfId="28379" xr:uid="{33A6993E-1CB8-4669-9FDD-BDDB4E1B1EEA}"/>
    <cellStyle name="Normal 18 2 2 5" xfId="28380" xr:uid="{2FCD70D9-F790-41B5-B01C-6AFBB12D1234}"/>
    <cellStyle name="Normal 18 2 2 5 2" xfId="28381" xr:uid="{BD5D1591-38D8-4714-8917-CC608F155944}"/>
    <cellStyle name="Normal 18 2 2 6" xfId="28382" xr:uid="{67F6A7A6-D718-4F12-B3BE-714F2CECCB2E}"/>
    <cellStyle name="Normal 18 2 3" xfId="28383" xr:uid="{3F4EAAB3-BE5F-4CAF-83B5-23D178C16BF1}"/>
    <cellStyle name="Normal 18 2 3 2" xfId="28384" xr:uid="{80BE968C-7033-4A13-8A1D-AEA8FEB14C2F}"/>
    <cellStyle name="Normal 18 2 3 2 2" xfId="28385" xr:uid="{527D3C48-6D9E-4FB6-9601-7095EA1ED00E}"/>
    <cellStyle name="Normal 18 2 3 3" xfId="28386" xr:uid="{B032AD19-AF90-4267-B436-EDE49D4114B1}"/>
    <cellStyle name="Normal 18 2 4" xfId="28387" xr:uid="{AE7EC3B5-B3FC-456D-A807-69C347A95BB1}"/>
    <cellStyle name="Normal 18 2 4 2" xfId="28388" xr:uid="{8F8550A6-C028-4816-9A72-F69EE7928FA1}"/>
    <cellStyle name="Normal 18 2 4 2 2" xfId="28389" xr:uid="{8DF8CC6E-6D8E-4A54-868B-11730EEF44AB}"/>
    <cellStyle name="Normal 18 2 4 3" xfId="28390" xr:uid="{2D1EB0D1-6281-43E6-A6CB-88C72F81AE50}"/>
    <cellStyle name="Normal 18 2 5" xfId="28391" xr:uid="{280F4440-4707-4F82-84D7-C752EAC212A6}"/>
    <cellStyle name="Normal 18 2 5 2" xfId="28392" xr:uid="{374040E5-0BC8-44A4-BB55-CEA80133074A}"/>
    <cellStyle name="Normal 18 2 5 2 2" xfId="28393" xr:uid="{312E1F62-5D3A-4C4D-969F-E3591F726B17}"/>
    <cellStyle name="Normal 18 2 5 3" xfId="28394" xr:uid="{08CFAAB6-4DF6-47FD-BBB1-A7A140F39692}"/>
    <cellStyle name="Normal 18 2 6" xfId="28395" xr:uid="{27D9B725-39B5-45A7-9D8B-E4DB9A838D72}"/>
    <cellStyle name="Normal 18 2 6 2" xfId="28396" xr:uid="{84B27FB5-3748-4A5F-8501-FFBD962CA8A5}"/>
    <cellStyle name="Normal 18 2 7" xfId="28397" xr:uid="{D4376641-A0DC-4C51-88F8-9CF36091C7CF}"/>
    <cellStyle name="Normal 18 3" xfId="28398" xr:uid="{2EB08265-9649-4BD4-932A-ECF0011C14B1}"/>
    <cellStyle name="Normal 18 3 2" xfId="28399" xr:uid="{ADBFC079-4CB3-489E-9EC9-D93B325A3931}"/>
    <cellStyle name="Normal 18 3 3" xfId="28400" xr:uid="{A2E25014-0D1A-4619-B639-1DAA0986391E}"/>
    <cellStyle name="Normal 18 3 4" xfId="28401" xr:uid="{62AAE244-7E1F-4DF3-A989-1B6043C416A8}"/>
    <cellStyle name="Normal 18 4" xfId="28402" xr:uid="{B57F8427-DF5C-4C04-BDBE-78EB1E05A3D4}"/>
    <cellStyle name="Normal 18 4 2" xfId="28403" xr:uid="{AF4B5171-3837-4433-8FC3-8FB3020BAE0D}"/>
    <cellStyle name="Normal 18 4 2 2" xfId="28404" xr:uid="{E899349B-9B43-4F49-AD46-3AA3F0E4264F}"/>
    <cellStyle name="Normal 18 4 2 2 2" xfId="28405" xr:uid="{8F30AFEE-45C6-4C4B-A2C9-E1907DDB3625}"/>
    <cellStyle name="Normal 18 4 2 3" xfId="28406" xr:uid="{64C6FF5F-0575-469D-8D14-9BF7FCB8A7BB}"/>
    <cellStyle name="Normal 18 4 3" xfId="28407" xr:uid="{DBF4B354-2A1D-4FD8-9517-4F1519FB4A34}"/>
    <cellStyle name="Normal 18 4 3 2" xfId="28408" xr:uid="{7ACBB870-E472-4B2F-821A-411D430D6167}"/>
    <cellStyle name="Normal 18 4 3 2 2" xfId="28409" xr:uid="{66A76185-5E2B-4C92-BFDD-98B7A5D488DC}"/>
    <cellStyle name="Normal 18 4 3 3" xfId="28410" xr:uid="{B54C9C0C-7F81-479E-8C6C-8433BCD7DA4D}"/>
    <cellStyle name="Normal 18 4 4" xfId="28411" xr:uid="{C8A1D8EF-6990-43C2-A8BA-3D0C49C134C1}"/>
    <cellStyle name="Normal 18 4 4 2" xfId="28412" xr:uid="{982576CB-3B5A-4157-9BFC-C56A2BE04641}"/>
    <cellStyle name="Normal 18 4 4 2 2" xfId="28413" xr:uid="{83BF5900-A1B1-47AB-8490-6D235FA910F2}"/>
    <cellStyle name="Normal 18 4 4 3" xfId="28414" xr:uid="{9BF873DF-5CC7-4236-A2FF-B42CE73520CD}"/>
    <cellStyle name="Normal 18 4 5" xfId="28415" xr:uid="{426EA9EA-A4F7-478A-B650-21CA91670178}"/>
    <cellStyle name="Normal 18 4 5 2" xfId="28416" xr:uid="{13FAEDCC-F750-4FEA-8CDD-B95564665FF0}"/>
    <cellStyle name="Normal 18 4 6" xfId="28417" xr:uid="{99DDEBAC-95B4-4CDE-B6D8-3F9FC0737DDA}"/>
    <cellStyle name="Normal 18 5" xfId="28418" xr:uid="{6A453208-37FD-4FC9-B9F2-C448C6B0DE7A}"/>
    <cellStyle name="Normal 18 5 2" xfId="28419" xr:uid="{8F453E72-4B94-4B6C-8E17-2145296FEDA1}"/>
    <cellStyle name="Normal 18 5 3" xfId="28420" xr:uid="{5910D290-7BF2-4539-9F0A-6303F8D009C3}"/>
    <cellStyle name="Normal 18 5 4" xfId="28421" xr:uid="{8E77D7CB-AEF2-4514-A9E4-B3B0C8A37F48}"/>
    <cellStyle name="Normal 18 6" xfId="28422" xr:uid="{5D5A5E5F-5432-46A8-A712-4EC02D62B50B}"/>
    <cellStyle name="Normal 18 6 2" xfId="28423" xr:uid="{32526BB4-4B0B-457F-A60E-B5F8BDCE7796}"/>
    <cellStyle name="Normal 18 7" xfId="28424" xr:uid="{F47BEFAF-E7F1-4A5C-B8B3-E855E77ED75D}"/>
    <cellStyle name="Normal 18 7 2" xfId="28425" xr:uid="{73314CE9-E329-41EB-B05B-B3111E7550CC}"/>
    <cellStyle name="Normal 18 7 2 2" xfId="28426" xr:uid="{DDFEAE29-9D16-4AA6-B354-84ABD7D73B50}"/>
    <cellStyle name="Normal 18 7 3" xfId="28427" xr:uid="{D3745F92-A2E9-4388-A130-59DB110AFF4B}"/>
    <cellStyle name="Normal 18 8" xfId="28428" xr:uid="{69D423A7-E655-46AE-A14D-0A08A5C1BBF8}"/>
    <cellStyle name="Normal 18 8 2" xfId="28429" xr:uid="{0A0D6709-A0E2-4509-B186-CD74712DB8B6}"/>
    <cellStyle name="Normal 18 8 2 2" xfId="28430" xr:uid="{BF04DD86-BA8F-49A8-84DB-01FACB7852E2}"/>
    <cellStyle name="Normal 18 8 3" xfId="28431" xr:uid="{0EB2F993-056B-40F5-88CB-EB1D2006A339}"/>
    <cellStyle name="Normal 18 9" xfId="28432" xr:uid="{878309B6-E782-4141-B1B8-D41FF1E97159}"/>
    <cellStyle name="Normal 18 9 2" xfId="28433" xr:uid="{738C7F02-ACD6-4286-81A2-9F6A2C84BCB3}"/>
    <cellStyle name="Normal 18 9 2 2" xfId="28434" xr:uid="{79585104-7767-45FD-98EE-31708F7CA6B1}"/>
    <cellStyle name="Normal 18 9 3" xfId="28435" xr:uid="{66911756-7CDE-483A-8610-C6D2C175987D}"/>
    <cellStyle name="Normal 19" xfId="727" xr:uid="{00000000-0005-0000-0000-0000D0020000}"/>
    <cellStyle name="Normal 19 10" xfId="28437" xr:uid="{23F191AF-E190-4264-B97F-B90F697C547E}"/>
    <cellStyle name="Normal 19 10 2" xfId="28438" xr:uid="{DF397810-388C-490C-9276-22B6C11067CE}"/>
    <cellStyle name="Normal 19 11" xfId="28439" xr:uid="{2FB931BA-49B9-4B54-BAB8-4CCC5CA20138}"/>
    <cellStyle name="Normal 19 12" xfId="28436" xr:uid="{C0725353-3ABA-4808-A1B1-B232A0A5AAC7}"/>
    <cellStyle name="Normal 19 2" xfId="28440" xr:uid="{AFB2FE39-B7C8-4A6F-984A-BEE042D9BA0D}"/>
    <cellStyle name="Normal 19 2 2" xfId="28441" xr:uid="{E2FB2D4D-9C45-4115-B4DE-87BCE254C1FE}"/>
    <cellStyle name="Normal 19 2 2 2" xfId="28442" xr:uid="{895F96C4-5863-4995-BE2C-FF346BF5321A}"/>
    <cellStyle name="Normal 19 2 2 2 2" xfId="28443" xr:uid="{D29177D4-26C6-41C0-9E8F-B05E6438A9EE}"/>
    <cellStyle name="Normal 19 2 2 2 2 2" xfId="28444" xr:uid="{74485FC4-DF92-40A5-92D0-E60F398A8474}"/>
    <cellStyle name="Normal 19 2 2 2 3" xfId="28445" xr:uid="{6423DA68-5AD0-46E6-9DD7-E1E9B2F28A95}"/>
    <cellStyle name="Normal 19 2 2 3" xfId="28446" xr:uid="{D040DE3E-D1B6-4B64-8691-66B20206FBE6}"/>
    <cellStyle name="Normal 19 2 2 3 2" xfId="28447" xr:uid="{1943116C-1664-444E-A047-D3456CEB2648}"/>
    <cellStyle name="Normal 19 2 2 3 2 2" xfId="28448" xr:uid="{7B7FA6E4-EECD-44C8-BBD6-157F775A5E65}"/>
    <cellStyle name="Normal 19 2 2 3 3" xfId="28449" xr:uid="{C903A9BD-4477-497B-BE65-CE9665A2E70D}"/>
    <cellStyle name="Normal 19 2 2 4" xfId="28450" xr:uid="{8ABB1B24-6047-4859-8BBD-3FD4914AAF54}"/>
    <cellStyle name="Normal 19 2 2 4 2" xfId="28451" xr:uid="{59590242-6FC2-4115-91BC-E8258AE21104}"/>
    <cellStyle name="Normal 19 2 2 4 2 2" xfId="28452" xr:uid="{09B6B61E-24EF-4E44-9C58-E054FD3CF251}"/>
    <cellStyle name="Normal 19 2 2 4 3" xfId="28453" xr:uid="{85925ABC-D986-4660-8085-EA85AE993BB4}"/>
    <cellStyle name="Normal 19 2 2 5" xfId="28454" xr:uid="{CFB32A66-22B6-4DB8-8338-63ABB3BC9D20}"/>
    <cellStyle name="Normal 19 2 2 5 2" xfId="28455" xr:uid="{A75BF54A-D538-47EE-BF42-B39DEE16D525}"/>
    <cellStyle name="Normal 19 2 2 6" xfId="28456" xr:uid="{C557CCD1-E414-42EE-B63D-E09E0594750E}"/>
    <cellStyle name="Normal 19 2 3" xfId="28457" xr:uid="{076F6EB7-C710-42A3-9BCA-6649980357EE}"/>
    <cellStyle name="Normal 19 2 3 2" xfId="28458" xr:uid="{95689427-33A5-4F96-AB9A-02495012AAD5}"/>
    <cellStyle name="Normal 19 2 3 2 2" xfId="28459" xr:uid="{7B6462D4-7095-4CB3-9197-666A6F9CA552}"/>
    <cellStyle name="Normal 19 2 3 3" xfId="28460" xr:uid="{72526C31-F934-4FCF-9071-863C9C6EB09F}"/>
    <cellStyle name="Normal 19 2 4" xfId="28461" xr:uid="{AD2CE07A-1943-4C48-B177-3EB0DE5B459E}"/>
    <cellStyle name="Normal 19 2 4 2" xfId="28462" xr:uid="{7D8BBCF4-8353-4872-942E-A5B4EA44CB3A}"/>
    <cellStyle name="Normal 19 2 4 2 2" xfId="28463" xr:uid="{2AFD0DB0-2A54-4D3D-A78C-FB80FF9911D8}"/>
    <cellStyle name="Normal 19 2 4 3" xfId="28464" xr:uid="{8BDF4A93-137C-4EBF-9A69-B7E2173FD4A8}"/>
    <cellStyle name="Normal 19 2 5" xfId="28465" xr:uid="{3D938697-3581-4B6F-BEF2-C1BBF9DF3974}"/>
    <cellStyle name="Normal 19 2 5 2" xfId="28466" xr:uid="{F02C3A21-8D32-4277-A48E-D3E1F0B8694B}"/>
    <cellStyle name="Normal 19 2 5 2 2" xfId="28467" xr:uid="{F8B7CDC4-C041-466E-827B-885B9EDED5E2}"/>
    <cellStyle name="Normal 19 2 5 3" xfId="28468" xr:uid="{54489C5A-CC23-49E7-B8E6-3DA5DBB7E0ED}"/>
    <cellStyle name="Normal 19 2 6" xfId="28469" xr:uid="{4B5A0921-8015-4086-9FF6-C9652843BB52}"/>
    <cellStyle name="Normal 19 2 6 2" xfId="28470" xr:uid="{3BD49A57-17CA-48A0-9FD8-8EAC4CE257BA}"/>
    <cellStyle name="Normal 19 2 7" xfId="28471" xr:uid="{AE9EED99-6E70-4487-A1AF-F91A6CDFBF13}"/>
    <cellStyle name="Normal 19 3" xfId="28472" xr:uid="{98543E68-4976-4903-AE7A-B26192CAB18C}"/>
    <cellStyle name="Normal 19 3 2" xfId="28473" xr:uid="{F3310996-1FDF-4D6E-9C8E-E61E0C8887BA}"/>
    <cellStyle name="Normal 19 3 2 2" xfId="28474" xr:uid="{2CCB4F5F-45A5-4A53-8465-CB9B77290821}"/>
    <cellStyle name="Normal 19 3 2 2 2" xfId="28475" xr:uid="{8EC24647-0EF6-4FF8-AF46-01A1DA1B4EA3}"/>
    <cellStyle name="Normal 19 3 2 3" xfId="28476" xr:uid="{CCC0F68B-89D2-4658-96F2-E37793E91627}"/>
    <cellStyle name="Normal 19 3 3" xfId="28477" xr:uid="{ACB545C7-8E1B-4E38-A414-27FAFB62DF49}"/>
    <cellStyle name="Normal 19 3 3 2" xfId="28478" xr:uid="{44784F06-ECC8-42A3-93DA-7E8FAF675789}"/>
    <cellStyle name="Normal 19 3 3 2 2" xfId="28479" xr:uid="{C4F14B2D-0421-4A98-B95A-984FF4E9C0BB}"/>
    <cellStyle name="Normal 19 3 3 3" xfId="28480" xr:uid="{02E9B8D8-4EAA-45DA-BAF3-9D8CB7761B35}"/>
    <cellStyle name="Normal 19 3 4" xfId="28481" xr:uid="{7F3B008C-0B3A-4F70-A046-48F27A429E54}"/>
    <cellStyle name="Normal 19 3 4 2" xfId="28482" xr:uid="{573400E4-31C4-4F50-9FF0-517DC9C78237}"/>
    <cellStyle name="Normal 19 3 4 2 2" xfId="28483" xr:uid="{54A87287-3731-4381-ABA3-B638D98BC7D1}"/>
    <cellStyle name="Normal 19 3 4 3" xfId="28484" xr:uid="{31918475-3AB8-4C26-99E3-4588B9843F4B}"/>
    <cellStyle name="Normal 19 3 5" xfId="28485" xr:uid="{6497E50A-5288-4A65-91A1-D1CB1A8E39FF}"/>
    <cellStyle name="Normal 19 3 5 2" xfId="28486" xr:uid="{08865295-7641-478B-887C-F423DFA46A36}"/>
    <cellStyle name="Normal 19 3 6" xfId="28487" xr:uid="{3110F516-D3E5-414D-B615-176EB30785C1}"/>
    <cellStyle name="Normal 19 4" xfId="28488" xr:uid="{C2ED0BD2-4C5E-4BA3-8F92-BD4CBA303162}"/>
    <cellStyle name="Normal 19 4 2" xfId="28489" xr:uid="{2DC326CE-C8C1-4B37-9D8D-A83D11CF394E}"/>
    <cellStyle name="Normal 19 4 3" xfId="28490" xr:uid="{D1FD0881-A77A-4F32-BE44-6B0A19F75FB1}"/>
    <cellStyle name="Normal 19 5" xfId="28491" xr:uid="{2EFA74A1-34FF-4284-AAB2-A37297223A2E}"/>
    <cellStyle name="Normal 19 5 2" xfId="28492" xr:uid="{DAD7852D-D551-475B-8242-68DE28698828}"/>
    <cellStyle name="Normal 19 5 3" xfId="28493" xr:uid="{E4EDBB21-32FE-435A-9AF2-BA495D403B78}"/>
    <cellStyle name="Normal 19 6" xfId="28494" xr:uid="{C1B5BB6C-079F-4D01-B2F9-3947A9FB59D1}"/>
    <cellStyle name="Normal 19 6 2" xfId="28495" xr:uid="{FAA75E97-5F74-4D4C-AF58-C0355C71E1D4}"/>
    <cellStyle name="Normal 19 6 2 2" xfId="28496" xr:uid="{F0E816AD-128E-47A7-B1EF-7D98D4F398A4}"/>
    <cellStyle name="Normal 19 6 3" xfId="28497" xr:uid="{D9C589B3-55E7-412E-BB8B-FE6B5C145808}"/>
    <cellStyle name="Normal 19 7" xfId="28498" xr:uid="{7A78644A-1CCC-47BF-8AF2-68671ACEC0D9}"/>
    <cellStyle name="Normal 19 7 2" xfId="28499" xr:uid="{6F93DFFC-BEEC-47FB-918E-9B9768538370}"/>
    <cellStyle name="Normal 19 7 2 2" xfId="28500" xr:uid="{BD2F056D-36C7-4D25-ADEF-1C4B7E99A411}"/>
    <cellStyle name="Normal 19 7 3" xfId="28501" xr:uid="{5C7D292C-A337-4C13-9C1B-4A1EAE995FE7}"/>
    <cellStyle name="Normal 19 8" xfId="28502" xr:uid="{7983B98B-41D9-495E-8D49-696FC7D74DF6}"/>
    <cellStyle name="Normal 19 8 2" xfId="28503" xr:uid="{845B4420-0254-41B8-A453-BBB73707691A}"/>
    <cellStyle name="Normal 19 8 2 2" xfId="28504" xr:uid="{0C0035E9-F8EA-4C5A-83F3-88E1E0F2CF36}"/>
    <cellStyle name="Normal 19 8 3" xfId="28505" xr:uid="{B46ECCAA-8432-4BAD-98F8-9ACF268BD41B}"/>
    <cellStyle name="Normal 19 9" xfId="28506" xr:uid="{A33A3DCE-344A-41E5-AE7B-D8D56432AD85}"/>
    <cellStyle name="Normal 2" xfId="7" xr:uid="{00000000-0005-0000-0000-0000D1020000}"/>
    <cellStyle name="Normal 2 10" xfId="28507" xr:uid="{402379DB-1176-41C9-9D69-526C9FBB3DB6}"/>
    <cellStyle name="Normal 2 10 10" xfId="28508" xr:uid="{72963FC6-C0EF-40CB-889F-D1AE1C431B97}"/>
    <cellStyle name="Normal 2 10 10 2" xfId="28509" xr:uid="{EAACAB35-79DA-4946-B0C7-95CA011411B9}"/>
    <cellStyle name="Normal 2 10 10 2 2" xfId="28510" xr:uid="{D73F3DFC-7401-4811-BA56-76EF11C25C4F}"/>
    <cellStyle name="Normal 2 10 10 3" xfId="28511" xr:uid="{2F4EFB6E-4C29-4E8C-AE0C-F290B0FE8911}"/>
    <cellStyle name="Normal 2 10 11" xfId="28512" xr:uid="{EFCBF1B4-D5D4-4DC0-80D3-A76D82531085}"/>
    <cellStyle name="Normal 2 10 11 2" xfId="28513" xr:uid="{EB1FE256-0079-4285-9E77-A95022CFD63D}"/>
    <cellStyle name="Normal 2 10 11 2 2" xfId="28514" xr:uid="{7E54A6D9-3093-4CE1-A933-374D507FC9AB}"/>
    <cellStyle name="Normal 2 10 11 3" xfId="28515" xr:uid="{2696BEBB-3D08-44A8-B549-C0B4930F7D7D}"/>
    <cellStyle name="Normal 2 10 2" xfId="28516" xr:uid="{FDD8263E-AFB6-4804-8D36-6C5107E42E4E}"/>
    <cellStyle name="Normal 2 10 2 10" xfId="28517" xr:uid="{6E858188-98B4-408E-90A5-5A6785777B9A}"/>
    <cellStyle name="Normal 2 10 2 2" xfId="28518" xr:uid="{40457C2F-82FE-479A-9E8F-40234A942126}"/>
    <cellStyle name="Normal 2 10 2 2 2" xfId="28519" xr:uid="{79DEB531-7277-4B91-B762-B2661FDE1EDD}"/>
    <cellStyle name="Normal 2 10 2 2 2 2" xfId="28520" xr:uid="{E6B57B4A-688B-43F1-A035-E55671112870}"/>
    <cellStyle name="Normal 2 10 2 2 3" xfId="28521" xr:uid="{97474709-250E-42C2-A571-689325614E81}"/>
    <cellStyle name="Normal 2 10 2 2 4" xfId="28522" xr:uid="{F76036BB-7D20-4A19-9360-9A74004E9193}"/>
    <cellStyle name="Normal 2 10 2 2 5" xfId="28523" xr:uid="{69D5E456-DA23-4589-8860-4D55F002A328}"/>
    <cellStyle name="Normal 2 10 2 2 6" xfId="28524" xr:uid="{43CCDCC9-6C77-4B68-927C-0E603E059C9D}"/>
    <cellStyle name="Normal 2 10 2 2 7" xfId="28525" xr:uid="{D1144A6C-5500-436C-86B6-8347715C88C3}"/>
    <cellStyle name="Normal 2 10 2 3" xfId="28526" xr:uid="{F11CCCEE-1469-4EA3-AFF1-0B8DE98E7E7A}"/>
    <cellStyle name="Normal 2 10 2 3 2" xfId="28527" xr:uid="{72140548-C449-4533-8314-C5A2029109C7}"/>
    <cellStyle name="Normal 2 10 2 3 2 2" xfId="28528" xr:uid="{277B7EBB-3432-4585-A343-3CA8426B7E21}"/>
    <cellStyle name="Normal 2 10 2 3 3" xfId="28529" xr:uid="{555FC2EA-CF60-4A8C-A252-A1E6DAC088F4}"/>
    <cellStyle name="Normal 2 10 2 3 4" xfId="28530" xr:uid="{C79831AA-C6A7-4395-B3FA-F1CB6E81919E}"/>
    <cellStyle name="Normal 2 10 2 3 5" xfId="28531" xr:uid="{021579F5-EDE5-4A18-9DC1-E5FB6F239669}"/>
    <cellStyle name="Normal 2 10 2 3 6" xfId="28532" xr:uid="{418CBFFA-8391-4BE4-8144-279A9A864010}"/>
    <cellStyle name="Normal 2 10 2 3 7" xfId="28533" xr:uid="{7C37BAF4-603B-4ED1-873D-C56C6365796A}"/>
    <cellStyle name="Normal 2 10 2 4" xfId="28534" xr:uid="{42D6A6D6-0B55-44F1-A58F-1F559178C72D}"/>
    <cellStyle name="Normal 2 10 2 4 2" xfId="28535" xr:uid="{965FD2D8-F1D9-4961-83FE-A4ECF630A1E1}"/>
    <cellStyle name="Normal 2 10 2 4 3" xfId="28536" xr:uid="{0DFDC9C3-08FD-48A5-9207-EBC94A8E9BB5}"/>
    <cellStyle name="Normal 2 10 2 4 4" xfId="28537" xr:uid="{763B8223-07B0-4C13-ACFB-B94B228E9F92}"/>
    <cellStyle name="Normal 2 10 2 4 5" xfId="28538" xr:uid="{C7E577C8-A06E-4CAA-8A4C-B57C97240F96}"/>
    <cellStyle name="Normal 2 10 2 4 6" xfId="28539" xr:uid="{6AAE8CEF-F275-460B-BD68-62781031435B}"/>
    <cellStyle name="Normal 2 10 2 4 7" xfId="28540" xr:uid="{2441BEE0-23A8-49BA-AC95-3B4E2507D568}"/>
    <cellStyle name="Normal 2 10 2 5" xfId="28541" xr:uid="{2BBAF73E-990E-4C0E-87A3-024835C26194}"/>
    <cellStyle name="Normal 2 10 2 5 2" xfId="28542" xr:uid="{6295A9A5-7D49-432C-BE27-341A743E2865}"/>
    <cellStyle name="Normal 2 10 2 5 2 2" xfId="28543" xr:uid="{F6AB3205-A30B-4296-98AA-84EA0A1C6909}"/>
    <cellStyle name="Normal 2 10 2 5 3" xfId="28544" xr:uid="{FA08D854-C2F1-4401-A9C9-4A524385A70D}"/>
    <cellStyle name="Normal 2 10 2 6" xfId="28545" xr:uid="{9B242F2D-8258-4394-BB3C-0A5DBD6410C9}"/>
    <cellStyle name="Normal 2 10 2 6 2" xfId="28546" xr:uid="{6FD2D047-8AFD-4CC5-9EB3-FC229BA6BB15}"/>
    <cellStyle name="Normal 2 10 2 6 2 2" xfId="28547" xr:uid="{0699D363-86F7-4865-8B87-EC173B729354}"/>
    <cellStyle name="Normal 2 10 2 6 3" xfId="28548" xr:uid="{7DC58D97-DB2B-4DB2-B075-EB5858B6715E}"/>
    <cellStyle name="Normal 2 10 2 7" xfId="28549" xr:uid="{C4064AF0-3D2B-49DD-9B5C-ECF671398843}"/>
    <cellStyle name="Normal 2 10 2 7 2" xfId="28550" xr:uid="{FA653819-DC97-4715-9D43-8411EB9A4BFC}"/>
    <cellStyle name="Normal 2 10 2 7 2 2" xfId="28551" xr:uid="{97399CC8-CD5D-448B-BC6D-5600AD1B1C6C}"/>
    <cellStyle name="Normal 2 10 2 7 3" xfId="28552" xr:uid="{DB064DB6-F32E-430E-945E-72BF113ADE1C}"/>
    <cellStyle name="Normal 2 10 2 8" xfId="28553" xr:uid="{0607B41F-A138-4719-A8DF-DA3D01F69866}"/>
    <cellStyle name="Normal 2 10 2 8 2" xfId="28554" xr:uid="{1BD3A221-07DD-414E-B435-3C5CEDB4E17F}"/>
    <cellStyle name="Normal 2 10 2 9" xfId="28555" xr:uid="{CF2E63A9-97A8-42AD-9399-0146B805A4ED}"/>
    <cellStyle name="Normal 2 10 3" xfId="28556" xr:uid="{02CBDCF1-3F99-4BAD-8A6F-E0CFBFF22174}"/>
    <cellStyle name="Normal 2 10 3 2" xfId="28557" xr:uid="{F1A3B933-EFDF-4BFC-AFD9-1BC75F6056BF}"/>
    <cellStyle name="Normal 2 10 3 2 2" xfId="28558" xr:uid="{3E97864E-2786-44D5-847B-AABBD44A0E8E}"/>
    <cellStyle name="Normal 2 10 3 3" xfId="28559" xr:uid="{BA68705A-2FED-4113-A511-201192094928}"/>
    <cellStyle name="Normal 2 10 3 4" xfId="28560" xr:uid="{A3EE9A3B-FDE5-4214-9FC4-541D25E7C9AC}"/>
    <cellStyle name="Normal 2 10 3 5" xfId="28561" xr:uid="{D100049B-C98C-4CD4-8B23-A9A002743E19}"/>
    <cellStyle name="Normal 2 10 3 6" xfId="28562" xr:uid="{79121ABB-8253-4C4C-8B29-393200564AEC}"/>
    <cellStyle name="Normal 2 10 3 7" xfId="28563" xr:uid="{A5D2D6F9-C5EE-48FC-822F-0269BED8B0C9}"/>
    <cellStyle name="Normal 2 10 4" xfId="28564" xr:uid="{DAD04F89-2EEC-457C-A0B3-6E9F07AFD771}"/>
    <cellStyle name="Normal 2 10 4 2" xfId="28565" xr:uid="{A379C423-D4C8-4521-A847-D59827A626A0}"/>
    <cellStyle name="Normal 2 10 4 2 2" xfId="28566" xr:uid="{A615165D-85AE-4A34-8A8B-E34A0228B9E2}"/>
    <cellStyle name="Normal 2 10 4 3" xfId="28567" xr:uid="{20D55CE9-48DA-45A4-8645-AE5B695F4AF6}"/>
    <cellStyle name="Normal 2 10 4 4" xfId="28568" xr:uid="{7CA7641F-45AF-4183-BAB7-2EAC5DB12B06}"/>
    <cellStyle name="Normal 2 10 4 5" xfId="28569" xr:uid="{C3C775E6-6657-4C00-A217-F778F70C11BC}"/>
    <cellStyle name="Normal 2 10 4 6" xfId="28570" xr:uid="{99ACC5A0-44FC-43DA-87DF-4E887A62DF54}"/>
    <cellStyle name="Normal 2 10 4 7" xfId="28571" xr:uid="{99F21C1F-4A89-482E-8DD9-ECCA88E490B2}"/>
    <cellStyle name="Normal 2 10 5" xfId="28572" xr:uid="{0A97ECB9-87A7-4165-B659-7FD5C226DDD5}"/>
    <cellStyle name="Normal 2 10 5 2" xfId="28573" xr:uid="{DA83EAD8-F98E-4163-AC5A-F93F3039D976}"/>
    <cellStyle name="Normal 2 10 5 3" xfId="28574" xr:uid="{F10E723D-3A6F-470B-BEAE-7CF82D35B52B}"/>
    <cellStyle name="Normal 2 10 5 4" xfId="28575" xr:uid="{43004569-9F52-4FED-AA4E-258F180CF451}"/>
    <cellStyle name="Normal 2 10 5 5" xfId="28576" xr:uid="{463BCE58-3649-4263-AE4B-62359FD72BC6}"/>
    <cellStyle name="Normal 2 10 5 6" xfId="28577" xr:uid="{D50EEED7-B840-4DE8-943A-C7724BEF0DD5}"/>
    <cellStyle name="Normal 2 10 5 7" xfId="28578" xr:uid="{E4AC0A53-2504-45D8-9BD7-706111FA8450}"/>
    <cellStyle name="Normal 2 10 6" xfId="28579" xr:uid="{1BA5E670-0543-471D-855F-2197ECB811CC}"/>
    <cellStyle name="Normal 2 10 6 2" xfId="28580" xr:uid="{B4055F77-BDE1-4C9D-A2FA-5D59E8BFB26A}"/>
    <cellStyle name="Normal 2 10 6 2 2" xfId="28581" xr:uid="{641A0577-89DB-435B-8365-15EEE3D15688}"/>
    <cellStyle name="Normal 2 10 6 2 2 2" xfId="28582" xr:uid="{000B5CD3-A2D4-41CE-B889-9938C3B9915D}"/>
    <cellStyle name="Normal 2 10 6 2 3" xfId="28583" xr:uid="{5915B110-F324-4C10-A5A3-D89EFCE8A473}"/>
    <cellStyle name="Normal 2 10 6 3" xfId="28584" xr:uid="{F187D39D-3EA0-4680-BDAF-CF070D4F3FD0}"/>
    <cellStyle name="Normal 2 10 6 3 2" xfId="28585" xr:uid="{3459D90A-4F71-46EF-A5AD-7E9E8FECFBBB}"/>
    <cellStyle name="Normal 2 10 6 3 2 2" xfId="28586" xr:uid="{3E019439-CBB9-4FDA-9C45-DEEC2373C6D7}"/>
    <cellStyle name="Normal 2 10 6 3 3" xfId="28587" xr:uid="{B3231D4F-B402-41C4-940C-D64D7CA2BB64}"/>
    <cellStyle name="Normal 2 10 6 4" xfId="28588" xr:uid="{78FC1745-3B08-4B16-A4B0-96FB1A512C2E}"/>
    <cellStyle name="Normal 2 10 6 4 2" xfId="28589" xr:uid="{8334DB83-D8C6-4D84-92DA-3D666E57AB4F}"/>
    <cellStyle name="Normal 2 10 6 4 2 2" xfId="28590" xr:uid="{F6B9804C-4AC8-4642-8AF7-724E3FBDFFB6}"/>
    <cellStyle name="Normal 2 10 6 4 3" xfId="28591" xr:uid="{74E80772-AEE6-4CB2-A266-6522469C4D3F}"/>
    <cellStyle name="Normal 2 10 6 5" xfId="28592" xr:uid="{7414B827-A4E9-4E64-9263-1FB1C8ED990C}"/>
    <cellStyle name="Normal 2 10 6 5 2" xfId="28593" xr:uid="{0047B043-0169-4089-832B-EC6310EA9A37}"/>
    <cellStyle name="Normal 2 10 6 6" xfId="28594" xr:uid="{5B60D263-A094-4801-B1DB-4398D63DB881}"/>
    <cellStyle name="Normal 2 10 7" xfId="28595" xr:uid="{B9AC4BC7-55FB-4841-876A-71FF963BF814}"/>
    <cellStyle name="Normal 2 10 7 2" xfId="28596" xr:uid="{C55896D7-AC38-4CF2-8D87-1EF107E9B807}"/>
    <cellStyle name="Normal 2 10 7 2 2" xfId="28597" xr:uid="{E97E07F7-C3AB-46AC-AF99-FE3B649BFFB8}"/>
    <cellStyle name="Normal 2 10 7 2 2 2" xfId="28598" xr:uid="{26B9BFE9-32A3-4C11-83D5-BB72677EE819}"/>
    <cellStyle name="Normal 2 10 7 2 3" xfId="28599" xr:uid="{5A62C16E-F95C-421F-96BE-4FB8F78C7DB9}"/>
    <cellStyle name="Normal 2 10 7 3" xfId="28600" xr:uid="{2EC40289-3826-4285-A4E0-A3AE49E44E69}"/>
    <cellStyle name="Normal 2 10 7 3 2" xfId="28601" xr:uid="{29D215D3-75AC-458F-8786-C38D8E6B48CB}"/>
    <cellStyle name="Normal 2 10 7 3 2 2" xfId="28602" xr:uid="{A1113D24-17D8-4357-90D8-F855DD83B393}"/>
    <cellStyle name="Normal 2 10 7 3 3" xfId="28603" xr:uid="{A1387A6E-0797-4E77-8DFD-23651096828A}"/>
    <cellStyle name="Normal 2 10 7 4" xfId="28604" xr:uid="{4183A7B9-9023-48FF-B5AC-B639ABBFBC78}"/>
    <cellStyle name="Normal 2 10 7 4 2" xfId="28605" xr:uid="{9F0AAC42-83C2-4C41-95D4-833480D05E7D}"/>
    <cellStyle name="Normal 2 10 7 4 2 2" xfId="28606" xr:uid="{0A346503-B8BA-48E0-87A0-94E201674B43}"/>
    <cellStyle name="Normal 2 10 7 4 3" xfId="28607" xr:uid="{757F24EC-8C24-44E7-8F0E-B6724EFECAD9}"/>
    <cellStyle name="Normal 2 10 7 5" xfId="28608" xr:uid="{C53417B3-77EE-46FE-B875-9BE5C28AAB9C}"/>
    <cellStyle name="Normal 2 10 7 5 2" xfId="28609" xr:uid="{7CCD7BEB-1FC6-45CE-B52C-88F845DE8733}"/>
    <cellStyle name="Normal 2 10 7 6" xfId="28610" xr:uid="{861D0A67-0B2C-4089-A228-68EA75F0E64B}"/>
    <cellStyle name="Normal 2 10 8" xfId="28611" xr:uid="{6FD14078-C703-4C64-8574-FD94E0A9C202}"/>
    <cellStyle name="Normal 2 10 8 2" xfId="28612" xr:uid="{0DBF768C-5945-42BC-97B4-270D62D1CE0D}"/>
    <cellStyle name="Normal 2 10 8 2 2" xfId="28613" xr:uid="{46EAF59D-AA03-477B-A475-8EAD16D2BC75}"/>
    <cellStyle name="Normal 2 10 8 3" xfId="28614" xr:uid="{3337DB75-1EBF-4ECF-AAFB-2E9282E4312A}"/>
    <cellStyle name="Normal 2 10 9" xfId="28615" xr:uid="{9C061836-CDFB-4FF9-906D-1B4C79888E7C}"/>
    <cellStyle name="Normal 2 10 9 2" xfId="28616" xr:uid="{6328997C-41A8-45D0-B586-287BDC381DDF}"/>
    <cellStyle name="Normal 2 10 9 2 2" xfId="28617" xr:uid="{96CC533C-F90C-479C-ABCA-BE2BB91F563B}"/>
    <cellStyle name="Normal 2 10 9 3" xfId="28618" xr:uid="{01B8E2B0-823C-4B31-9BCA-7059F0DDEB2F}"/>
    <cellStyle name="Normal 2 11" xfId="28619" xr:uid="{6087E471-4B7B-4746-AE9A-80E0C255838B}"/>
    <cellStyle name="Normal 2 11 10" xfId="28620" xr:uid="{355CE463-8E33-425E-9A7B-0D815A5CB83E}"/>
    <cellStyle name="Normal 2 11 10 2" xfId="28621" xr:uid="{56A2A248-A059-4F24-9A0C-89751DC468A0}"/>
    <cellStyle name="Normal 2 11 10 2 2" xfId="28622" xr:uid="{459E7806-1453-4404-8F12-2AC875397850}"/>
    <cellStyle name="Normal 2 11 10 2 2 2" xfId="28623" xr:uid="{8DC49594-F307-4EF2-A8EC-AFAE8F1D7357}"/>
    <cellStyle name="Normal 2 11 10 2 3" xfId="28624" xr:uid="{694C9F21-F349-43D3-8769-501CF7A137C8}"/>
    <cellStyle name="Normal 2 11 10 3" xfId="28625" xr:uid="{47B120EB-62F3-4D09-A337-C6A877085495}"/>
    <cellStyle name="Normal 2 11 10 3 2" xfId="28626" xr:uid="{360DFB95-5C5E-40FA-B1DF-7B12EA1C8045}"/>
    <cellStyle name="Normal 2 11 10 3 2 2" xfId="28627" xr:uid="{BBF77FD4-76D2-4FB7-9867-67BA3B064FE5}"/>
    <cellStyle name="Normal 2 11 10 3 3" xfId="28628" xr:uid="{6EFEC3C6-5DA4-4AE9-8FF6-C78E8DD0907B}"/>
    <cellStyle name="Normal 2 11 10 4" xfId="28629" xr:uid="{A247B591-062A-428E-89F4-C87EB15D5436}"/>
    <cellStyle name="Normal 2 11 10 4 2" xfId="28630" xr:uid="{727E7566-886D-4E04-831F-07E4407F435E}"/>
    <cellStyle name="Normal 2 11 10 4 2 2" xfId="28631" xr:uid="{EFBC3BAB-97DE-4E41-BA15-90DDE1DDE970}"/>
    <cellStyle name="Normal 2 11 10 4 3" xfId="28632" xr:uid="{0F7E2B21-BF53-4549-A9CB-3A015AE38C9A}"/>
    <cellStyle name="Normal 2 11 10 5" xfId="28633" xr:uid="{06B96357-9805-4019-BA6E-B107DB48D643}"/>
    <cellStyle name="Normal 2 11 10 5 2" xfId="28634" xr:uid="{BE5F4085-A75D-4198-B1B4-AC00744ED559}"/>
    <cellStyle name="Normal 2 11 10 6" xfId="28635" xr:uid="{DA46104F-EFAC-4E94-A41D-6534CC8602A3}"/>
    <cellStyle name="Normal 2 11 11" xfId="28636" xr:uid="{455136DF-A31C-44EE-A490-78BDEBC3ED6A}"/>
    <cellStyle name="Normal 2 11 11 2" xfId="28637" xr:uid="{E815D2F8-AC80-45D1-85D7-6FCCD25DECDB}"/>
    <cellStyle name="Normal 2 11 11 2 2" xfId="28638" xr:uid="{D029C938-CC16-4F45-983F-E6F71EC250A6}"/>
    <cellStyle name="Normal 2 11 11 2 2 2" xfId="28639" xr:uid="{D15A7D72-D7B4-44E4-A96D-3D840A0AC4B5}"/>
    <cellStyle name="Normal 2 11 11 2 3" xfId="28640" xr:uid="{D89EC7D7-61F2-4D71-A462-C547CB7E00E0}"/>
    <cellStyle name="Normal 2 11 11 3" xfId="28641" xr:uid="{26B7988F-6A20-42BE-B365-F7BC917BF596}"/>
    <cellStyle name="Normal 2 11 11 3 2" xfId="28642" xr:uid="{B2B39FBA-03C6-4906-A9AF-B22A6C350F43}"/>
    <cellStyle name="Normal 2 11 11 3 2 2" xfId="28643" xr:uid="{663A7B9D-15E9-4141-A59E-FFC2938B7D92}"/>
    <cellStyle name="Normal 2 11 11 3 3" xfId="28644" xr:uid="{01DC4FC1-41D9-4303-B49E-ABA59E8DD646}"/>
    <cellStyle name="Normal 2 11 11 4" xfId="28645" xr:uid="{1C305B44-714C-40B6-A84A-21FC2E3BD0D1}"/>
    <cellStyle name="Normal 2 11 11 4 2" xfId="28646" xr:uid="{80DBBC26-7A51-444E-B69B-9D1175A426BD}"/>
    <cellStyle name="Normal 2 11 11 4 2 2" xfId="28647" xr:uid="{2805A874-D94A-4FB6-B204-349349D4ABB1}"/>
    <cellStyle name="Normal 2 11 11 4 3" xfId="28648" xr:uid="{B57238FF-090E-4762-B43A-44D569271667}"/>
    <cellStyle name="Normal 2 11 11 5" xfId="28649" xr:uid="{346621E3-8810-42FB-B659-911B4C62192F}"/>
    <cellStyle name="Normal 2 11 11 5 2" xfId="28650" xr:uid="{C471744A-E59C-4FF2-994E-C09A69441DD3}"/>
    <cellStyle name="Normal 2 11 11 6" xfId="28651" xr:uid="{E7F284C0-4114-4D2C-9FB5-4DECDB1ECBA5}"/>
    <cellStyle name="Normal 2 11 12" xfId="28652" xr:uid="{C0D63A34-64D4-45F5-8776-6F6C0DE85534}"/>
    <cellStyle name="Normal 2 11 12 2" xfId="28653" xr:uid="{38E6D295-E4DF-4CD9-B956-80FC0B6B9C30}"/>
    <cellStyle name="Normal 2 11 12 2 2" xfId="28654" xr:uid="{5852887F-85CD-4B6A-A9B5-848E42FE571F}"/>
    <cellStyle name="Normal 2 11 12 2 2 2" xfId="28655" xr:uid="{7A542DF9-5064-41A0-A39E-0E11D2E056C6}"/>
    <cellStyle name="Normal 2 11 12 2 3" xfId="28656" xr:uid="{92BA77C6-6B33-413F-B7A3-AEB30E608D38}"/>
    <cellStyle name="Normal 2 11 12 3" xfId="28657" xr:uid="{6F735B5A-01AA-482E-BB2A-674011388D74}"/>
    <cellStyle name="Normal 2 11 12 3 2" xfId="28658" xr:uid="{6B4A99F9-CF31-4DA9-817B-533AD3469D7F}"/>
    <cellStyle name="Normal 2 11 12 3 2 2" xfId="28659" xr:uid="{3F934013-097E-4093-89FB-D43C8D21684B}"/>
    <cellStyle name="Normal 2 11 12 3 3" xfId="28660" xr:uid="{EF36BDF1-1D3B-46BD-B084-0F5204C4F55A}"/>
    <cellStyle name="Normal 2 11 12 4" xfId="28661" xr:uid="{C8BEC078-22B3-4C8B-BD94-37409BE65642}"/>
    <cellStyle name="Normal 2 11 12 4 2" xfId="28662" xr:uid="{9C10051C-F972-46BA-8B0F-50796B5020EE}"/>
    <cellStyle name="Normal 2 11 12 4 2 2" xfId="28663" xr:uid="{88F66A70-C1E7-4528-A6ED-D2F178A9A67C}"/>
    <cellStyle name="Normal 2 11 12 4 3" xfId="28664" xr:uid="{4804C057-FE93-44FC-8A6B-78B11B49D7AB}"/>
    <cellStyle name="Normal 2 11 12 5" xfId="28665" xr:uid="{81AEC293-17DB-4F53-966E-5B41DC918A9B}"/>
    <cellStyle name="Normal 2 11 12 5 2" xfId="28666" xr:uid="{2E95B916-5547-48B0-A2C4-3CC89577D036}"/>
    <cellStyle name="Normal 2 11 12 6" xfId="28667" xr:uid="{42D5BE65-1D2C-4F35-A841-9DE5C5F518F6}"/>
    <cellStyle name="Normal 2 11 13" xfId="28668" xr:uid="{8307BCA0-F860-4F98-A714-87F8F9268A27}"/>
    <cellStyle name="Normal 2 11 13 2" xfId="28669" xr:uid="{13705306-2A9D-497F-BB35-D736F865A6CF}"/>
    <cellStyle name="Normal 2 11 13 2 2" xfId="28670" xr:uid="{50F58626-7B80-4509-8883-7FBAE4608C9F}"/>
    <cellStyle name="Normal 2 11 13 2 2 2" xfId="28671" xr:uid="{2D829DE6-2399-40BC-B6BB-14711B57185D}"/>
    <cellStyle name="Normal 2 11 13 2 3" xfId="28672" xr:uid="{9A4CD871-C366-4234-BDAE-14325F2E8DCB}"/>
    <cellStyle name="Normal 2 11 13 3" xfId="28673" xr:uid="{63ED2597-E867-4EB6-929F-E746723C5860}"/>
    <cellStyle name="Normal 2 11 13 3 2" xfId="28674" xr:uid="{4E607BF2-46FF-49D4-97E8-FE8A35FBC2EF}"/>
    <cellStyle name="Normal 2 11 13 3 2 2" xfId="28675" xr:uid="{36D26318-4BD9-4BE7-9EE2-55C520776746}"/>
    <cellStyle name="Normal 2 11 13 3 3" xfId="28676" xr:uid="{1245864D-2D84-41BC-8621-2AC98F7927CB}"/>
    <cellStyle name="Normal 2 11 13 4" xfId="28677" xr:uid="{84C4F7D5-E596-4C31-80F8-DD206757C3DE}"/>
    <cellStyle name="Normal 2 11 13 4 2" xfId="28678" xr:uid="{007679BC-D21D-443A-8351-760BF7C92304}"/>
    <cellStyle name="Normal 2 11 13 4 2 2" xfId="28679" xr:uid="{3A881392-10D0-45DB-83FA-59270A6074AE}"/>
    <cellStyle name="Normal 2 11 13 4 3" xfId="28680" xr:uid="{FBF354C2-DBA5-4411-9B48-ACCF03550571}"/>
    <cellStyle name="Normal 2 11 13 5" xfId="28681" xr:uid="{37ADF079-4C43-43B3-BBE7-BE7AD57BDBCB}"/>
    <cellStyle name="Normal 2 11 13 5 2" xfId="28682" xr:uid="{A9AB027F-6531-4B0F-93F5-5160DFC65570}"/>
    <cellStyle name="Normal 2 11 13 6" xfId="28683" xr:uid="{8D73D18D-5CD3-4C15-831A-BAABB9DE03D0}"/>
    <cellStyle name="Normal 2 11 14" xfId="28684" xr:uid="{B74C06BD-B8E1-4224-974E-D66001E12C3D}"/>
    <cellStyle name="Normal 2 11 14 2" xfId="28685" xr:uid="{B5D8A412-099B-402E-A891-80ACAB63AA0B}"/>
    <cellStyle name="Normal 2 11 14 2 2" xfId="28686" xr:uid="{3173BAB4-0B0B-465E-BDA4-434EF186001A}"/>
    <cellStyle name="Normal 2 11 14 3" xfId="28687" xr:uid="{F85776A1-ADBC-4621-B7E1-253D9EA3D8C7}"/>
    <cellStyle name="Normal 2 11 15" xfId="28688" xr:uid="{EEBF9738-B1CC-475C-BBFF-6624FAEE1B7B}"/>
    <cellStyle name="Normal 2 11 15 2" xfId="28689" xr:uid="{352A9CBF-FAFB-4098-9DC9-6014FDEFA684}"/>
    <cellStyle name="Normal 2 11 15 2 2" xfId="28690" xr:uid="{D6AE6823-60EE-480D-8F69-3D971DE9D089}"/>
    <cellStyle name="Normal 2 11 15 3" xfId="28691" xr:uid="{DC0D2A65-6D88-4A36-9BA8-743C51CD4F5F}"/>
    <cellStyle name="Normal 2 11 16" xfId="28692" xr:uid="{EA024419-26E7-41C1-BA16-8BF837CB8AA8}"/>
    <cellStyle name="Normal 2 11 16 2" xfId="28693" xr:uid="{37D5CD40-8BB5-4B7D-A3A1-7CA931CA24EE}"/>
    <cellStyle name="Normal 2 11 16 2 2" xfId="28694" xr:uid="{79041132-120C-4605-9477-310AA5CAC9F1}"/>
    <cellStyle name="Normal 2 11 16 3" xfId="28695" xr:uid="{D88404E0-99EF-4E30-8708-364C05A0FD2C}"/>
    <cellStyle name="Normal 2 11 17" xfId="28696" xr:uid="{CCC2E735-9EF5-484B-96AF-4079BB7AFDDB}"/>
    <cellStyle name="Normal 2 11 17 2" xfId="28697" xr:uid="{E9000705-6428-40F8-963A-886CCE666B37}"/>
    <cellStyle name="Normal 2 11 17 2 2" xfId="28698" xr:uid="{6243B61D-B86A-44C8-9907-05AA9E221B21}"/>
    <cellStyle name="Normal 2 11 17 3" xfId="28699" xr:uid="{B0F7E274-F2A6-49FA-ADE2-99A78A8F244C}"/>
    <cellStyle name="Normal 2 11 18" xfId="28700" xr:uid="{1DDCCB29-13A9-4767-BD7E-A0ACCA059D26}"/>
    <cellStyle name="Normal 2 11 18 2" xfId="28701" xr:uid="{49AAECC8-EEDD-426C-A09B-0274D883E663}"/>
    <cellStyle name="Normal 2 11 18 2 2" xfId="28702" xr:uid="{65477620-CDA1-4890-864A-7E4A63ED65B2}"/>
    <cellStyle name="Normal 2 11 18 3" xfId="28703" xr:uid="{D15EC4B1-0223-491F-A87F-CF4A56783BE4}"/>
    <cellStyle name="Normal 2 11 19" xfId="28704" xr:uid="{89B429CD-8B6C-4210-9B79-9132A6122B04}"/>
    <cellStyle name="Normal 2 11 19 2" xfId="28705" xr:uid="{0D2C64BF-14F6-4821-AF4C-3C6EF91CC5BE}"/>
    <cellStyle name="Normal 2 11 19 2 2" xfId="28706" xr:uid="{D7359EEA-87D0-4975-BF17-1EE925EFC917}"/>
    <cellStyle name="Normal 2 11 19 3" xfId="28707" xr:uid="{80F4F2D2-C9E0-480C-AEF9-AF13877ED1BD}"/>
    <cellStyle name="Normal 2 11 2" xfId="28708" xr:uid="{D345BE0A-C3D0-4000-A0F6-8E621E028073}"/>
    <cellStyle name="Normal 2 11 2 10" xfId="28709" xr:uid="{109CF5AC-D184-4A5D-B379-F825398B5D97}"/>
    <cellStyle name="Normal 2 11 2 2" xfId="28710" xr:uid="{BDED928C-B94E-47ED-B08B-721127B0B7F1}"/>
    <cellStyle name="Normal 2 11 2 2 2" xfId="28711" xr:uid="{A0F66CE3-7F91-49CE-9F5B-D98D60D05B4E}"/>
    <cellStyle name="Normal 2 11 2 2 2 2" xfId="28712" xr:uid="{E2CF5FC6-0BC0-42A0-B273-61ABF8034243}"/>
    <cellStyle name="Normal 2 11 2 2 2 2 2" xfId="28713" xr:uid="{7183623B-6FD7-4BE2-BBC2-716AA22D9027}"/>
    <cellStyle name="Normal 2 11 2 2 2 2 2 2" xfId="28714" xr:uid="{89A12AD8-B5AE-4AF7-BFA4-E6D1602BA160}"/>
    <cellStyle name="Normal 2 11 2 2 2 2 3" xfId="28715" xr:uid="{224F9222-E1EB-419E-9806-9A7591FC50F9}"/>
    <cellStyle name="Normal 2 11 2 2 2 3" xfId="28716" xr:uid="{D2A3DE0D-B536-4F42-AD44-EA88A6C5BCEA}"/>
    <cellStyle name="Normal 2 11 2 2 2 3 2" xfId="28717" xr:uid="{F72C59CC-4378-40A1-9593-B6DB62D11A14}"/>
    <cellStyle name="Normal 2 11 2 2 2 3 2 2" xfId="28718" xr:uid="{9A483213-FE53-482C-AE3E-E6768C5AA3F4}"/>
    <cellStyle name="Normal 2 11 2 2 2 3 3" xfId="28719" xr:uid="{23AD31A9-D062-4B5B-A80C-4BBCE62B47F0}"/>
    <cellStyle name="Normal 2 11 2 2 2 4" xfId="28720" xr:uid="{B75F94FC-E00D-4601-91D2-B5AD2AFBA84D}"/>
    <cellStyle name="Normal 2 11 2 2 2 4 2" xfId="28721" xr:uid="{F11EB08E-23D9-4B11-9109-00E8521FA281}"/>
    <cellStyle name="Normal 2 11 2 2 2 4 2 2" xfId="28722" xr:uid="{22102839-DCA1-421A-B617-F1B02CB091BF}"/>
    <cellStyle name="Normal 2 11 2 2 2 4 3" xfId="28723" xr:uid="{13CB13DF-18EF-46AA-AB97-A50F852F157B}"/>
    <cellStyle name="Normal 2 11 2 2 2 5" xfId="28724" xr:uid="{6FAFFA4B-6A3B-41FF-94F1-227EE6C96ADB}"/>
    <cellStyle name="Normal 2 11 2 2 2 5 2" xfId="28725" xr:uid="{94FAC7EB-DCB0-4D4E-9537-060ADBE964B7}"/>
    <cellStyle name="Normal 2 11 2 2 2 6" xfId="28726" xr:uid="{C0E3E715-74E8-445F-9D8C-3D949A10B862}"/>
    <cellStyle name="Normal 2 11 2 2 3" xfId="28727" xr:uid="{8A73944F-F674-40B8-8180-97A62377D94F}"/>
    <cellStyle name="Normal 2 11 2 2 3 2" xfId="28728" xr:uid="{CC62EFB3-780A-4463-953C-5C9C30B1336C}"/>
    <cellStyle name="Normal 2 11 2 2 3 2 2" xfId="28729" xr:uid="{2498FD94-DCE2-44FB-BE29-DDC338A3E631}"/>
    <cellStyle name="Normal 2 11 2 2 3 3" xfId="28730" xr:uid="{ED17CBCD-1DCE-4DE1-958B-7060614ED758}"/>
    <cellStyle name="Normal 2 11 2 2 4" xfId="28731" xr:uid="{CFC4D839-6B56-4F77-93E7-25D973DC0D0D}"/>
    <cellStyle name="Normal 2 11 2 2 4 2" xfId="28732" xr:uid="{DCCB1022-355F-4589-84C4-BD1669DE4D51}"/>
    <cellStyle name="Normal 2 11 2 2 4 2 2" xfId="28733" xr:uid="{4084B5FC-836C-4BC7-A0CD-DB73641A3C7F}"/>
    <cellStyle name="Normal 2 11 2 2 4 3" xfId="28734" xr:uid="{C7D3256F-FB15-442D-86BE-6D816195C80C}"/>
    <cellStyle name="Normal 2 11 2 2 5" xfId="28735" xr:uid="{4FD5241C-F8E2-4458-8FBF-B0BFB7D0BB98}"/>
    <cellStyle name="Normal 2 11 2 2 5 2" xfId="28736" xr:uid="{60DF9322-6CAC-4A7D-8C53-4011DC71A9DC}"/>
    <cellStyle name="Normal 2 11 2 2 5 2 2" xfId="28737" xr:uid="{75A96AFB-DDD8-4A7F-84E9-736AA7B7A8BA}"/>
    <cellStyle name="Normal 2 11 2 2 5 3" xfId="28738" xr:uid="{46E052AF-0169-4091-8311-936E0D91D2A6}"/>
    <cellStyle name="Normal 2 11 2 2 6" xfId="28739" xr:uid="{E3C4D3A6-30CD-4421-8250-B96D00EA2998}"/>
    <cellStyle name="Normal 2 11 2 2 6 2" xfId="28740" xr:uid="{437D7D09-0B18-4622-ACDE-9A0EBC04BE8B}"/>
    <cellStyle name="Normal 2 11 2 2 7" xfId="28741" xr:uid="{A94E543D-CFEC-4662-A0E5-C2BCE10F0BED}"/>
    <cellStyle name="Normal 2 11 2 3" xfId="28742" xr:uid="{C0F1372D-300E-4834-8715-59D5F309D40D}"/>
    <cellStyle name="Normal 2 11 2 3 2" xfId="28743" xr:uid="{84BC065E-2C75-4523-A56C-85B1E961BEA1}"/>
    <cellStyle name="Normal 2 11 2 3 2 2" xfId="28744" xr:uid="{A57B6F51-65F7-40AE-A018-9E43433EABC2}"/>
    <cellStyle name="Normal 2 11 2 3 2 2 2" xfId="28745" xr:uid="{4C3D5FAE-601A-4418-AF32-6770FAAA137C}"/>
    <cellStyle name="Normal 2 11 2 3 2 3" xfId="28746" xr:uid="{1D8F204E-4864-47DC-AD74-77881D839861}"/>
    <cellStyle name="Normal 2 11 2 3 3" xfId="28747" xr:uid="{FE6517EB-45C7-486E-B6A4-84B5AEC9759F}"/>
    <cellStyle name="Normal 2 11 2 3 3 2" xfId="28748" xr:uid="{827EBD83-FF30-4AE0-98B4-BDF7BAFF76DE}"/>
    <cellStyle name="Normal 2 11 2 3 3 2 2" xfId="28749" xr:uid="{B21CF1A0-B9D3-4D8E-9D85-96DA8537B771}"/>
    <cellStyle name="Normal 2 11 2 3 3 3" xfId="28750" xr:uid="{8FF03959-5E6A-4C83-A38D-C21251607E0E}"/>
    <cellStyle name="Normal 2 11 2 3 4" xfId="28751" xr:uid="{DD6AA918-6530-4CF4-A9A3-B134B9CFD27F}"/>
    <cellStyle name="Normal 2 11 2 3 4 2" xfId="28752" xr:uid="{ED032FB8-D13F-4689-AA4E-807E4964C440}"/>
    <cellStyle name="Normal 2 11 2 3 4 2 2" xfId="28753" xr:uid="{B07656E1-F33B-41E7-84B6-983EA8C5086E}"/>
    <cellStyle name="Normal 2 11 2 3 4 3" xfId="28754" xr:uid="{1C31F575-65D4-40A3-95F3-24016D1402BC}"/>
    <cellStyle name="Normal 2 11 2 3 5" xfId="28755" xr:uid="{7C280C42-3538-4F7E-8ACE-2A3638AEBBE7}"/>
    <cellStyle name="Normal 2 11 2 3 5 2" xfId="28756" xr:uid="{BA3860A7-74EE-4DCF-9000-7EE4C46C6739}"/>
    <cellStyle name="Normal 2 11 2 3 6" xfId="28757" xr:uid="{4D080E0A-0801-47AB-8008-21572ECD9BEF}"/>
    <cellStyle name="Normal 2 11 2 4" xfId="28758" xr:uid="{8FFF8BD3-A7CC-4EAC-8517-8D57FC9B4153}"/>
    <cellStyle name="Normal 2 11 2 4 2" xfId="28759" xr:uid="{8AD9EC33-4067-462C-AF0A-10E8CD49C4C1}"/>
    <cellStyle name="Normal 2 11 2 4 2 2" xfId="28760" xr:uid="{989998A5-6D21-4397-A5E9-E8A6842120FB}"/>
    <cellStyle name="Normal 2 11 2 4 3" xfId="28761" xr:uid="{155F4CFD-426C-44F3-BE84-49F9DDE9381F}"/>
    <cellStyle name="Normal 2 11 2 5" xfId="28762" xr:uid="{2DB76558-449B-4DCA-8D5A-68C4A74314BB}"/>
    <cellStyle name="Normal 2 11 2 5 2" xfId="28763" xr:uid="{E8BDF670-8F7A-4A49-B7DE-E91BF31EB901}"/>
    <cellStyle name="Normal 2 11 2 5 2 2" xfId="28764" xr:uid="{BDCD9FF6-A7BB-4CAA-9EA2-265234C32FE0}"/>
    <cellStyle name="Normal 2 11 2 5 3" xfId="28765" xr:uid="{A407CF47-5A7C-4BBA-8860-977005CE8C12}"/>
    <cellStyle name="Normal 2 11 2 6" xfId="28766" xr:uid="{FF3829D6-BFEB-40E7-A02A-36F13CEDB0D3}"/>
    <cellStyle name="Normal 2 11 2 6 2" xfId="28767" xr:uid="{EACE9360-B297-41AA-8A3A-41B5BA6B3964}"/>
    <cellStyle name="Normal 2 11 2 6 2 2" xfId="28768" xr:uid="{410B929E-DFD8-4469-AFFA-B9A7B2459AB0}"/>
    <cellStyle name="Normal 2 11 2 6 3" xfId="28769" xr:uid="{F9EC75F3-4CBF-4196-A66D-2FFBE664D56F}"/>
    <cellStyle name="Normal 2 11 2 7" xfId="28770" xr:uid="{243792D5-BDBF-4372-BD94-B8767285F04F}"/>
    <cellStyle name="Normal 2 11 2 7 2" xfId="28771" xr:uid="{FCCEF84F-670A-42D9-BEF2-7E71EDA1E9E4}"/>
    <cellStyle name="Normal 2 11 2 8" xfId="28772" xr:uid="{6E3C3B9D-FE6B-44D5-9A6C-35D637F0F0B6}"/>
    <cellStyle name="Normal 2 11 2 9" xfId="28773" xr:uid="{77C73765-B7B0-4FD3-A0AA-40AC480026DE}"/>
    <cellStyle name="Normal 2 11 20" xfId="28774" xr:uid="{ECFCA92A-41D2-4538-8D11-A5873BD5E477}"/>
    <cellStyle name="Normal 2 11 20 2" xfId="28775" xr:uid="{5915ED3D-065D-4CEE-A5BC-FBD7D0163343}"/>
    <cellStyle name="Normal 2 11 20 2 2" xfId="28776" xr:uid="{CE913D7F-7C3A-467C-9461-9B0671B0E561}"/>
    <cellStyle name="Normal 2 11 20 3" xfId="28777" xr:uid="{C8ABDD6F-04AE-4FE9-B21B-775BAB29E3DD}"/>
    <cellStyle name="Normal 2 11 21" xfId="28778" xr:uid="{A191F26A-0F84-4F30-BE19-2923FFDB62C1}"/>
    <cellStyle name="Normal 2 11 21 2" xfId="28779" xr:uid="{68F676EE-7F26-4307-BD88-417D84FEDD0F}"/>
    <cellStyle name="Normal 2 11 21 2 2" xfId="28780" xr:uid="{52DB9928-FD29-4C52-902B-AEEA73DB744C}"/>
    <cellStyle name="Normal 2 11 21 3" xfId="28781" xr:uid="{9986EE7E-754A-4476-8201-A031486A6FA1}"/>
    <cellStyle name="Normal 2 11 22" xfId="28782" xr:uid="{DBE44994-4486-442E-8B31-4249C4E1824F}"/>
    <cellStyle name="Normal 2 11 22 2" xfId="28783" xr:uid="{BA8F7EF2-4DA6-45E6-8D9A-BF3A4264CDA2}"/>
    <cellStyle name="Normal 2 11 23" xfId="28784" xr:uid="{4BE4751B-6814-424E-A25F-5F260EC28133}"/>
    <cellStyle name="Normal 2 11 3" xfId="28785" xr:uid="{742B6ABF-5C81-49C8-A5FD-A7AA5371D3C4}"/>
    <cellStyle name="Normal 2 11 3 2" xfId="28786" xr:uid="{D18E3923-D68F-4C10-AA63-E2F849D9D5E5}"/>
    <cellStyle name="Normal 2 11 3 2 2" xfId="28787" xr:uid="{1DCDD943-4556-474D-B715-A7ACB7641FEA}"/>
    <cellStyle name="Normal 2 11 3 2 2 2" xfId="28788" xr:uid="{77A98085-ACB5-4A56-A862-111A13576E0B}"/>
    <cellStyle name="Normal 2 11 3 2 2 2 2" xfId="28789" xr:uid="{8E6BFCDF-52AE-486D-99D9-1E9E81FCB616}"/>
    <cellStyle name="Normal 2 11 3 2 2 2 2 2" xfId="28790" xr:uid="{15602658-1607-4D91-92DD-2A9535B4E588}"/>
    <cellStyle name="Normal 2 11 3 2 2 2 3" xfId="28791" xr:uid="{55AF2625-5391-4FE3-8FE6-E7F264603B4C}"/>
    <cellStyle name="Normal 2 11 3 2 2 3" xfId="28792" xr:uid="{C54BF402-1C14-424C-B058-B867996D6C69}"/>
    <cellStyle name="Normal 2 11 3 2 2 3 2" xfId="28793" xr:uid="{09DFDF99-6833-436A-A0D1-1AF48112F27D}"/>
    <cellStyle name="Normal 2 11 3 2 2 3 2 2" xfId="28794" xr:uid="{612E540C-494B-48B8-8584-C09BD8F3F072}"/>
    <cellStyle name="Normal 2 11 3 2 2 3 3" xfId="28795" xr:uid="{9F9125F1-2A33-4186-BD30-9BF177D9622C}"/>
    <cellStyle name="Normal 2 11 3 2 2 4" xfId="28796" xr:uid="{AC54506C-4009-40B5-A0BC-AB706C6F9CA5}"/>
    <cellStyle name="Normal 2 11 3 2 2 4 2" xfId="28797" xr:uid="{F212553C-E058-4A56-ADFD-19D882B6CA0D}"/>
    <cellStyle name="Normal 2 11 3 2 2 4 2 2" xfId="28798" xr:uid="{A9BC4939-5EC6-453C-969A-7A4893C19556}"/>
    <cellStyle name="Normal 2 11 3 2 2 4 3" xfId="28799" xr:uid="{825E8597-1214-436F-ABCB-013018ACDFB8}"/>
    <cellStyle name="Normal 2 11 3 2 2 5" xfId="28800" xr:uid="{8E9D7452-14BC-49E7-9DAA-D97D728E5047}"/>
    <cellStyle name="Normal 2 11 3 2 2 5 2" xfId="28801" xr:uid="{991666B4-9E19-432E-A357-2CB6C0134DA3}"/>
    <cellStyle name="Normal 2 11 3 2 2 6" xfId="28802" xr:uid="{9D6EFC9C-AAB9-4871-A643-EA6E2775D5D5}"/>
    <cellStyle name="Normal 2 11 3 2 3" xfId="28803" xr:uid="{61BD4CBC-CC76-428B-860E-32EEB538A1D5}"/>
    <cellStyle name="Normal 2 11 3 2 3 2" xfId="28804" xr:uid="{52953880-6CDB-4204-9BFC-2A7FBA66642E}"/>
    <cellStyle name="Normal 2 11 3 2 3 2 2" xfId="28805" xr:uid="{169055DC-FDD9-48F3-A638-77CA750862C4}"/>
    <cellStyle name="Normal 2 11 3 2 3 3" xfId="28806" xr:uid="{028E0B38-064A-4448-B125-F2B806AEDB1D}"/>
    <cellStyle name="Normal 2 11 3 2 4" xfId="28807" xr:uid="{6A16D391-EA07-48D2-9075-4DA9E7E6EAE1}"/>
    <cellStyle name="Normal 2 11 3 2 4 2" xfId="28808" xr:uid="{E0CFE610-AA57-4B00-9442-3C69A0F39D53}"/>
    <cellStyle name="Normal 2 11 3 2 4 2 2" xfId="28809" xr:uid="{5DDB67CE-33CA-42E9-9C51-6A4693BE294B}"/>
    <cellStyle name="Normal 2 11 3 2 4 3" xfId="28810" xr:uid="{644B4548-76F4-42E1-84F0-2850EBE555B6}"/>
    <cellStyle name="Normal 2 11 3 2 5" xfId="28811" xr:uid="{3CD8E5D4-4263-491B-9CED-93632642260B}"/>
    <cellStyle name="Normal 2 11 3 2 5 2" xfId="28812" xr:uid="{33AF4061-7630-4026-A1A2-B985D3DB70B4}"/>
    <cellStyle name="Normal 2 11 3 2 5 2 2" xfId="28813" xr:uid="{21DD6B63-62FC-49DF-ACB0-6AD94F59F9FB}"/>
    <cellStyle name="Normal 2 11 3 2 5 3" xfId="28814" xr:uid="{50F430AC-5FE9-400D-9CF0-7066AAC2B03F}"/>
    <cellStyle name="Normal 2 11 3 2 6" xfId="28815" xr:uid="{F8DBEFE9-9D6A-412E-9FAC-52F30CC8AC90}"/>
    <cellStyle name="Normal 2 11 3 2 6 2" xfId="28816" xr:uid="{8EA917D2-2304-4558-934B-1D4B5D46495D}"/>
    <cellStyle name="Normal 2 11 3 2 7" xfId="28817" xr:uid="{45EEA3C0-5A9F-4230-90FE-DB195FF81C91}"/>
    <cellStyle name="Normal 2 11 3 3" xfId="28818" xr:uid="{DAF53A21-3740-443C-97BE-6C7364149215}"/>
    <cellStyle name="Normal 2 11 3 3 2" xfId="28819" xr:uid="{7DB3C3AA-862F-4AC5-BB3E-B09393B607F7}"/>
    <cellStyle name="Normal 2 11 3 3 2 2" xfId="28820" xr:uid="{EDC0386B-8152-4F6F-B141-65B2848A7817}"/>
    <cellStyle name="Normal 2 11 3 3 2 2 2" xfId="28821" xr:uid="{064871EC-752C-43E7-B792-E19243CD9BA2}"/>
    <cellStyle name="Normal 2 11 3 3 2 3" xfId="28822" xr:uid="{C0325845-6B35-462C-9083-BA6966EDA0B0}"/>
    <cellStyle name="Normal 2 11 3 3 3" xfId="28823" xr:uid="{7FC28679-6BC8-41B8-866F-9A3F7349A4A5}"/>
    <cellStyle name="Normal 2 11 3 3 3 2" xfId="28824" xr:uid="{B5EB2531-AFFB-4EAB-8546-A1F9D4132916}"/>
    <cellStyle name="Normal 2 11 3 3 3 2 2" xfId="28825" xr:uid="{175BDFB2-B57A-4CAA-999D-98F73C0FA1F7}"/>
    <cellStyle name="Normal 2 11 3 3 3 3" xfId="28826" xr:uid="{753FD754-6214-41C5-8BEB-8D18E733F691}"/>
    <cellStyle name="Normal 2 11 3 3 4" xfId="28827" xr:uid="{60B06262-5951-4F15-99DD-9F4004E31B8B}"/>
    <cellStyle name="Normal 2 11 3 3 4 2" xfId="28828" xr:uid="{E2AD01BE-72EC-4DDB-B3E1-F2B3FE648F86}"/>
    <cellStyle name="Normal 2 11 3 3 4 2 2" xfId="28829" xr:uid="{93D3F212-E1FC-4801-97AF-0EB90FF49D10}"/>
    <cellStyle name="Normal 2 11 3 3 4 3" xfId="28830" xr:uid="{15FF4C84-82CD-4222-8204-66412196FE0E}"/>
    <cellStyle name="Normal 2 11 3 3 5" xfId="28831" xr:uid="{8A59F003-5B71-425F-8D7B-5D89421CE011}"/>
    <cellStyle name="Normal 2 11 3 3 5 2" xfId="28832" xr:uid="{9A9F2339-D5A1-4365-84FC-62D2C22A9F6E}"/>
    <cellStyle name="Normal 2 11 3 3 6" xfId="28833" xr:uid="{C475FC44-9D37-4056-AAD2-2DCAFDC61067}"/>
    <cellStyle name="Normal 2 11 3 4" xfId="28834" xr:uid="{046DF3B4-FB4E-435D-ACE2-331D81FA0C8C}"/>
    <cellStyle name="Normal 2 11 3 4 2" xfId="28835" xr:uid="{E8A641E3-97D5-4191-A937-62B4E21DF52A}"/>
    <cellStyle name="Normal 2 11 3 4 2 2" xfId="28836" xr:uid="{D2691D5D-E327-4ACA-B5F9-EB169805F195}"/>
    <cellStyle name="Normal 2 11 3 4 3" xfId="28837" xr:uid="{52DE6BDD-EB8E-4D3F-B08E-FA674750B73A}"/>
    <cellStyle name="Normal 2 11 3 5" xfId="28838" xr:uid="{587C3BF9-E70E-49E0-9434-54907332D4C4}"/>
    <cellStyle name="Normal 2 11 3 5 2" xfId="28839" xr:uid="{D78D6297-1472-4ACA-919B-853AA7321A2C}"/>
    <cellStyle name="Normal 2 11 3 5 2 2" xfId="28840" xr:uid="{74D8B35C-42FC-4FE4-B48D-50E7C6AF0B89}"/>
    <cellStyle name="Normal 2 11 3 5 3" xfId="28841" xr:uid="{C146E420-A405-44FF-8A3D-45147D14F685}"/>
    <cellStyle name="Normal 2 11 3 6" xfId="28842" xr:uid="{5490E2D6-3900-4BCE-9E2E-9070702B9D7C}"/>
    <cellStyle name="Normal 2 11 3 6 2" xfId="28843" xr:uid="{86973006-6932-40FC-85C6-B7A2CCA7B7BC}"/>
    <cellStyle name="Normal 2 11 3 6 2 2" xfId="28844" xr:uid="{D18AD527-D19C-48E3-A3B8-B8155E5ED8D0}"/>
    <cellStyle name="Normal 2 11 3 6 3" xfId="28845" xr:uid="{904ABC56-550F-4AA9-B98F-38E09148E229}"/>
    <cellStyle name="Normal 2 11 3 7" xfId="28846" xr:uid="{4C6C4AAD-C389-4581-B253-FF0FE7892288}"/>
    <cellStyle name="Normal 2 11 3 7 2" xfId="28847" xr:uid="{2DACC42C-2B32-4941-8A21-9D1F736A50DB}"/>
    <cellStyle name="Normal 2 11 3 8" xfId="28848" xr:uid="{C8E3B80C-3610-4E65-B882-C4057F05C071}"/>
    <cellStyle name="Normal 2 11 4" xfId="28849" xr:uid="{856ECB5D-9395-47FE-9CA5-E7FFA9AF238C}"/>
    <cellStyle name="Normal 2 11 4 2" xfId="28850" xr:uid="{09F2CBE1-F5DF-48E0-8CD9-235F12BE6322}"/>
    <cellStyle name="Normal 2 11 4 2 2" xfId="28851" xr:uid="{C4749D7A-01D9-42F1-B973-AECC07FA1FA5}"/>
    <cellStyle name="Normal 2 11 4 2 2 2" xfId="28852" xr:uid="{8BCC4A07-7A0F-44A5-B09C-338C33F5C573}"/>
    <cellStyle name="Normal 2 11 4 2 2 2 2" xfId="28853" xr:uid="{596C5633-E2B5-472F-9331-F77428A65A70}"/>
    <cellStyle name="Normal 2 11 4 2 2 3" xfId="28854" xr:uid="{82ABE655-B610-4BC0-BE95-C15A7B6B6E07}"/>
    <cellStyle name="Normal 2 11 4 2 3" xfId="28855" xr:uid="{6BE50DEC-D17F-4413-9F5A-C554EE593B35}"/>
    <cellStyle name="Normal 2 11 4 2 3 2" xfId="28856" xr:uid="{F1AE2176-489F-4A45-9EFB-5567F6BF6409}"/>
    <cellStyle name="Normal 2 11 4 2 3 2 2" xfId="28857" xr:uid="{864EDB0F-04A3-40B7-A488-6EF899F6776D}"/>
    <cellStyle name="Normal 2 11 4 2 3 3" xfId="28858" xr:uid="{E6CA9509-4711-444C-844D-3A6D6DEAA2A3}"/>
    <cellStyle name="Normal 2 11 4 2 4" xfId="28859" xr:uid="{1CCD3BA9-092E-4882-82FE-32AA071470DF}"/>
    <cellStyle name="Normal 2 11 4 2 4 2" xfId="28860" xr:uid="{74B54B28-BB06-430B-AFF2-4C748537CA16}"/>
    <cellStyle name="Normal 2 11 4 2 4 2 2" xfId="28861" xr:uid="{A276F984-BE6D-4836-9B97-56DA3B7E9DB9}"/>
    <cellStyle name="Normal 2 11 4 2 4 3" xfId="28862" xr:uid="{137A8D5E-F8DF-4BC4-8D06-48DFFA82C8ED}"/>
    <cellStyle name="Normal 2 11 4 2 5" xfId="28863" xr:uid="{E7EBD17F-91F7-41D1-8CC4-C25AF93AE5F4}"/>
    <cellStyle name="Normal 2 11 4 2 5 2" xfId="28864" xr:uid="{6A5D8478-38C2-4937-8747-C0F1A807507B}"/>
    <cellStyle name="Normal 2 11 4 2 6" xfId="28865" xr:uid="{17AC5AF4-ABCB-4CFF-8636-F7C06B46E54E}"/>
    <cellStyle name="Normal 2 11 4 3" xfId="28866" xr:uid="{47BBAA34-EE88-42A2-83CA-0BE1E57936FA}"/>
    <cellStyle name="Normal 2 11 4 3 2" xfId="28867" xr:uid="{95067840-5217-433F-BB85-6A96A4D2CF3F}"/>
    <cellStyle name="Normal 2 11 4 3 2 2" xfId="28868" xr:uid="{E3F3039E-5D03-4D2E-B73C-31F6E16D868B}"/>
    <cellStyle name="Normal 2 11 4 3 3" xfId="28869" xr:uid="{1D228916-DE98-42D9-BC15-048C9EE8AADD}"/>
    <cellStyle name="Normal 2 11 4 4" xfId="28870" xr:uid="{CFA23B2B-61B7-4B6D-851B-931B9662DA6A}"/>
    <cellStyle name="Normal 2 11 4 4 2" xfId="28871" xr:uid="{888179E4-6005-474D-87D6-A5EF8829E26E}"/>
    <cellStyle name="Normal 2 11 4 4 2 2" xfId="28872" xr:uid="{8F5A56AF-4721-47BA-BD41-27ADDE289B2C}"/>
    <cellStyle name="Normal 2 11 4 4 3" xfId="28873" xr:uid="{68FC37C1-DDE5-4AEC-812A-246399E21172}"/>
    <cellStyle name="Normal 2 11 4 5" xfId="28874" xr:uid="{8F209D4A-0DB4-4285-AE53-6558E518DC9C}"/>
    <cellStyle name="Normal 2 11 4 5 2" xfId="28875" xr:uid="{E027E04B-DB56-4884-BF6D-410F0109EC3D}"/>
    <cellStyle name="Normal 2 11 4 5 2 2" xfId="28876" xr:uid="{E59F6434-8E5A-4C01-B70F-85032888B2E8}"/>
    <cellStyle name="Normal 2 11 4 5 3" xfId="28877" xr:uid="{30307F5B-211A-4CF6-8AD3-649BA5F6024A}"/>
    <cellStyle name="Normal 2 11 4 6" xfId="28878" xr:uid="{117D3CA1-0D61-4652-884E-2BCED12B7DA0}"/>
    <cellStyle name="Normal 2 11 4 6 2" xfId="28879" xr:uid="{477C8BB3-79BD-4A2F-8398-99258F79D195}"/>
    <cellStyle name="Normal 2 11 4 7" xfId="28880" xr:uid="{BE85965D-C35E-46D8-BBC0-A2855365490E}"/>
    <cellStyle name="Normal 2 11 5" xfId="28881" xr:uid="{2AA6D6F7-2891-481A-B0E2-15CA7A1EC240}"/>
    <cellStyle name="Normal 2 11 5 2" xfId="28882" xr:uid="{8F77E8EC-8C5A-45BB-979B-0879D465371A}"/>
    <cellStyle name="Normal 2 11 5 2 2" xfId="28883" xr:uid="{FCB8EE72-3C64-47AD-AA4A-C0FADFC1231A}"/>
    <cellStyle name="Normal 2 11 5 2 2 2" xfId="28884" xr:uid="{178038C7-A0CF-466D-8D9A-B0F1D46FAE83}"/>
    <cellStyle name="Normal 2 11 5 2 2 2 2" xfId="28885" xr:uid="{7E65E328-80B1-4C81-85FE-244BEA6CEEFB}"/>
    <cellStyle name="Normal 2 11 5 2 2 3" xfId="28886" xr:uid="{05F48434-CF1C-43DF-B2C8-8B127DC434B2}"/>
    <cellStyle name="Normal 2 11 5 2 3" xfId="28887" xr:uid="{C3AAB2CF-FC36-4EE4-9E91-A6486138F5E5}"/>
    <cellStyle name="Normal 2 11 5 2 3 2" xfId="28888" xr:uid="{016E63EA-77F5-44C6-BBB7-D4AC229E7776}"/>
    <cellStyle name="Normal 2 11 5 2 3 2 2" xfId="28889" xr:uid="{61833E97-33DF-4836-8483-A9DCF5FC2704}"/>
    <cellStyle name="Normal 2 11 5 2 3 3" xfId="28890" xr:uid="{20199CA8-ABF2-454D-BE3A-3F02CE0F81C2}"/>
    <cellStyle name="Normal 2 11 5 2 4" xfId="28891" xr:uid="{D8962E92-258A-439E-8CB1-CA16F8969A2D}"/>
    <cellStyle name="Normal 2 11 5 2 4 2" xfId="28892" xr:uid="{BD19640E-2D39-429F-A1B2-97A5F94C95FB}"/>
    <cellStyle name="Normal 2 11 5 2 4 2 2" xfId="28893" xr:uid="{063BBB19-E000-4998-8D0C-BE215947B583}"/>
    <cellStyle name="Normal 2 11 5 2 4 3" xfId="28894" xr:uid="{105031A7-33A6-4E15-B66E-0BCE6C7B2BFA}"/>
    <cellStyle name="Normal 2 11 5 2 5" xfId="28895" xr:uid="{EAE23F83-5577-4D91-81DD-373635AD945B}"/>
    <cellStyle name="Normal 2 11 5 2 5 2" xfId="28896" xr:uid="{6D7DE727-C45B-48B7-B54D-30189FA7A770}"/>
    <cellStyle name="Normal 2 11 5 2 6" xfId="28897" xr:uid="{8B47C019-B579-46BC-95FC-A977465BF510}"/>
    <cellStyle name="Normal 2 11 5 3" xfId="28898" xr:uid="{AC68B7A7-E5C8-412B-B2D2-1AE29829DD12}"/>
    <cellStyle name="Normal 2 11 5 3 2" xfId="28899" xr:uid="{E0096A60-E4FF-45CB-B303-75EB60B059F5}"/>
    <cellStyle name="Normal 2 11 5 3 2 2" xfId="28900" xr:uid="{9E67F078-415C-4EEF-9AE6-4E5A26185073}"/>
    <cellStyle name="Normal 2 11 5 3 3" xfId="28901" xr:uid="{2CD944C5-BDEE-4BAE-9F4B-D0926FF33185}"/>
    <cellStyle name="Normal 2 11 5 4" xfId="28902" xr:uid="{D53BF455-CADF-407A-A514-7CD46392BE1F}"/>
    <cellStyle name="Normal 2 11 5 4 2" xfId="28903" xr:uid="{8DDFEE87-B99D-493C-942E-2A7EC6C99287}"/>
    <cellStyle name="Normal 2 11 5 4 2 2" xfId="28904" xr:uid="{D9AAFCF2-4D10-4B36-A561-D23553DCB656}"/>
    <cellStyle name="Normal 2 11 5 4 3" xfId="28905" xr:uid="{D8D824E0-89DF-4DAB-836B-8958C7BBD8EA}"/>
    <cellStyle name="Normal 2 11 5 5" xfId="28906" xr:uid="{CD6AF1F2-FDC1-4C64-80D1-E5341A4B8A73}"/>
    <cellStyle name="Normal 2 11 5 5 2" xfId="28907" xr:uid="{98239EAB-D30A-486D-96A5-A281A4B738DF}"/>
    <cellStyle name="Normal 2 11 5 5 2 2" xfId="28908" xr:uid="{435A4E5E-CC52-478A-96C6-5D7FF255F6F0}"/>
    <cellStyle name="Normal 2 11 5 5 3" xfId="28909" xr:uid="{54950959-DC9B-4C0C-A833-3C2A9F0B346F}"/>
    <cellStyle name="Normal 2 11 5 6" xfId="28910" xr:uid="{64652C8C-DC80-404A-80D3-5EB5E5E5BB42}"/>
    <cellStyle name="Normal 2 11 5 6 2" xfId="28911" xr:uid="{CD240988-F8E3-4C4B-92C4-FE0BFCB60DF4}"/>
    <cellStyle name="Normal 2 11 5 7" xfId="28912" xr:uid="{91750641-CCB5-4DED-B876-4034E6A0C452}"/>
    <cellStyle name="Normal 2 11 6" xfId="28913" xr:uid="{2E442066-935F-4A42-805B-688B404579D7}"/>
    <cellStyle name="Normal 2 11 6 2" xfId="28914" xr:uid="{6DD33268-690F-4069-8252-88CF88058B2E}"/>
    <cellStyle name="Normal 2 11 6 2 2" xfId="28915" xr:uid="{0D90AF38-CCB9-49F1-8F83-3818C281C09D}"/>
    <cellStyle name="Normal 2 11 6 2 2 2" xfId="28916" xr:uid="{E2306C25-8243-48B7-B881-167E0FB2341C}"/>
    <cellStyle name="Normal 2 11 6 2 3" xfId="28917" xr:uid="{9A585922-4759-4C58-9BB2-445A9248D78B}"/>
    <cellStyle name="Normal 2 11 6 3" xfId="28918" xr:uid="{8671CAE5-DE78-42DD-A90F-38AE71E7C81C}"/>
    <cellStyle name="Normal 2 11 6 3 2" xfId="28919" xr:uid="{671E0BE1-90D8-48B7-AE8E-1A375649BFFE}"/>
    <cellStyle name="Normal 2 11 6 3 2 2" xfId="28920" xr:uid="{A72974EE-FC54-42D2-A6DD-D29C22171721}"/>
    <cellStyle name="Normal 2 11 6 3 3" xfId="28921" xr:uid="{EAFA7CF7-B5ED-4D89-9251-A8AF506F8A0A}"/>
    <cellStyle name="Normal 2 11 6 4" xfId="28922" xr:uid="{6EBE296E-4DC6-48E0-9AF1-105B0AEA3CE0}"/>
    <cellStyle name="Normal 2 11 6 4 2" xfId="28923" xr:uid="{E7365C9C-0572-4A0E-A203-09643100A716}"/>
    <cellStyle name="Normal 2 11 6 4 2 2" xfId="28924" xr:uid="{C0A72A9A-8483-47DC-8E3A-FE21E9CC7FFF}"/>
    <cellStyle name="Normal 2 11 6 4 3" xfId="28925" xr:uid="{3B715771-55DF-4281-9DA8-9199C624F76C}"/>
    <cellStyle name="Normal 2 11 6 5" xfId="28926" xr:uid="{9444BA4A-1B61-48D1-9128-F04501F35115}"/>
    <cellStyle name="Normal 2 11 6 5 2" xfId="28927" xr:uid="{5105E9CF-77BA-4CF4-95ED-BDFCB41C3E10}"/>
    <cellStyle name="Normal 2 11 6 6" xfId="28928" xr:uid="{B29C3769-C2DC-4B70-BFEF-B85E2BE8510F}"/>
    <cellStyle name="Normal 2 11 7" xfId="28929" xr:uid="{2A0D5F27-7679-48C4-B9FF-A69962B707DE}"/>
    <cellStyle name="Normal 2 11 7 2" xfId="28930" xr:uid="{A2524582-0484-49FE-948B-43A5CA38CDD7}"/>
    <cellStyle name="Normal 2 11 7 2 2" xfId="28931" xr:uid="{D756B6FC-2CBF-4B97-A123-C99D43F4E4BE}"/>
    <cellStyle name="Normal 2 11 7 2 2 2" xfId="28932" xr:uid="{C3CF6A59-FFB9-4863-9C42-B833512189B8}"/>
    <cellStyle name="Normal 2 11 7 2 3" xfId="28933" xr:uid="{B57DCB3A-5612-483E-BEED-FBFF0EBF759D}"/>
    <cellStyle name="Normal 2 11 7 3" xfId="28934" xr:uid="{6ED46B55-606D-4A55-9775-1285166C3D24}"/>
    <cellStyle name="Normal 2 11 7 3 2" xfId="28935" xr:uid="{C7DE6032-DF89-4C46-A400-8EB0399F05F9}"/>
    <cellStyle name="Normal 2 11 7 3 2 2" xfId="28936" xr:uid="{FCFE69A4-8B58-4C38-BAB3-8D58EEC15856}"/>
    <cellStyle name="Normal 2 11 7 3 3" xfId="28937" xr:uid="{FCFE8C9A-C0E0-4CA8-A548-1AAD2F494D2F}"/>
    <cellStyle name="Normal 2 11 7 4" xfId="28938" xr:uid="{7DA67532-33F0-43FC-9353-8583D16FFCBF}"/>
    <cellStyle name="Normal 2 11 7 4 2" xfId="28939" xr:uid="{45F2F6E6-FBCD-419A-A1D3-97D1F5219468}"/>
    <cellStyle name="Normal 2 11 7 4 2 2" xfId="28940" xr:uid="{445071F9-C9CF-4632-8BFC-05DC1FCCFA69}"/>
    <cellStyle name="Normal 2 11 7 4 3" xfId="28941" xr:uid="{A72E133D-538D-453F-B965-796D5C5F401D}"/>
    <cellStyle name="Normal 2 11 7 5" xfId="28942" xr:uid="{27B1B270-6FF3-4614-B729-1CA6DDC6AB0F}"/>
    <cellStyle name="Normal 2 11 7 5 2" xfId="28943" xr:uid="{05E54649-A997-47F6-9F7F-FFBD5C468EB3}"/>
    <cellStyle name="Normal 2 11 7 6" xfId="28944" xr:uid="{D496298A-DB08-465F-88E6-CF1582488C28}"/>
    <cellStyle name="Normal 2 11 8" xfId="28945" xr:uid="{F07BC812-435A-4561-8892-CF1C2034FB5B}"/>
    <cellStyle name="Normal 2 11 8 2" xfId="28946" xr:uid="{F5B27B1E-F014-46DF-B765-ACEADC66855E}"/>
    <cellStyle name="Normal 2 11 8 2 2" xfId="28947" xr:uid="{659AA7C4-930E-43E9-9658-1486CEF4E7B5}"/>
    <cellStyle name="Normal 2 11 8 2 2 2" xfId="28948" xr:uid="{82B0A78E-C030-4BAA-A85F-33354100A1F6}"/>
    <cellStyle name="Normal 2 11 8 2 3" xfId="28949" xr:uid="{561CAEC6-8155-40F9-902F-D41735FC7209}"/>
    <cellStyle name="Normal 2 11 8 3" xfId="28950" xr:uid="{B1CAD266-96E3-49BD-90B9-8A566BF659EB}"/>
    <cellStyle name="Normal 2 11 8 3 2" xfId="28951" xr:uid="{1D14BA6F-8C3B-44E5-A5C9-24CF94FF35DA}"/>
    <cellStyle name="Normal 2 11 8 3 2 2" xfId="28952" xr:uid="{EC1A1B57-FCB8-47F8-A03B-5EB38C13829D}"/>
    <cellStyle name="Normal 2 11 8 3 3" xfId="28953" xr:uid="{2F6B8D87-162C-455E-AB57-63FFD647F513}"/>
    <cellStyle name="Normal 2 11 8 4" xfId="28954" xr:uid="{2001E56A-355F-496E-B8F4-EA9237535680}"/>
    <cellStyle name="Normal 2 11 8 4 2" xfId="28955" xr:uid="{DEB35780-2BCA-4E05-B592-8F351C97D773}"/>
    <cellStyle name="Normal 2 11 8 4 2 2" xfId="28956" xr:uid="{0E4E7FB9-D7F7-4A32-A235-33B1B4D3809A}"/>
    <cellStyle name="Normal 2 11 8 4 3" xfId="28957" xr:uid="{903AB2B8-969B-4D6E-B308-C9D86F312725}"/>
    <cellStyle name="Normal 2 11 8 5" xfId="28958" xr:uid="{1813800A-BA64-4855-AB42-E3339C5F0C6D}"/>
    <cellStyle name="Normal 2 11 8 5 2" xfId="28959" xr:uid="{D9067A56-B3D6-44A5-B57A-56CCA153EACC}"/>
    <cellStyle name="Normal 2 11 8 6" xfId="28960" xr:uid="{0AD2D802-ACD6-44DB-A8D9-423636F9192E}"/>
    <cellStyle name="Normal 2 11 9" xfId="28961" xr:uid="{B66532E3-3088-4A44-B633-336998A293E8}"/>
    <cellStyle name="Normal 2 11 9 2" xfId="28962" xr:uid="{F6A1840F-CB0D-45BD-8A74-3A41C2FE3762}"/>
    <cellStyle name="Normal 2 11 9 2 2" xfId="28963" xr:uid="{FC364B88-3B5C-461A-8939-F0CAB8889CF9}"/>
    <cellStyle name="Normal 2 11 9 2 2 2" xfId="28964" xr:uid="{2F65B7DD-788E-4F17-8A2C-08972256AA30}"/>
    <cellStyle name="Normal 2 11 9 2 3" xfId="28965" xr:uid="{C333C223-30F1-468E-98E9-9992F835534F}"/>
    <cellStyle name="Normal 2 11 9 3" xfId="28966" xr:uid="{30BF6288-0E8E-492E-89C5-C795692FB85A}"/>
    <cellStyle name="Normal 2 11 9 3 2" xfId="28967" xr:uid="{EB74B509-4CD2-444F-8FDB-B41B85E756B6}"/>
    <cellStyle name="Normal 2 11 9 3 2 2" xfId="28968" xr:uid="{08EDF2A5-E5A3-44DF-8EE6-DF08A000CA07}"/>
    <cellStyle name="Normal 2 11 9 3 3" xfId="28969" xr:uid="{439BCDD5-B9BF-43C3-95E9-9AE3F482128B}"/>
    <cellStyle name="Normal 2 11 9 4" xfId="28970" xr:uid="{7C51E616-B3EC-4E29-AA20-5C5F3E2AE1A6}"/>
    <cellStyle name="Normal 2 11 9 4 2" xfId="28971" xr:uid="{723556F9-B3ED-4C9A-80FB-2E54A1E690F2}"/>
    <cellStyle name="Normal 2 11 9 4 2 2" xfId="28972" xr:uid="{6EF1BB82-A927-49A8-A4D4-2676427C0A45}"/>
    <cellStyle name="Normal 2 11 9 4 3" xfId="28973" xr:uid="{904761D4-FF66-4798-894A-3D3ED2D45510}"/>
    <cellStyle name="Normal 2 11 9 5" xfId="28974" xr:uid="{98841D9E-3E0B-4C6F-BF84-4C039E0DB54E}"/>
    <cellStyle name="Normal 2 11 9 5 2" xfId="28975" xr:uid="{6835D50C-FCEF-4F5C-A3A1-75FBD3357AD0}"/>
    <cellStyle name="Normal 2 11 9 6" xfId="28976" xr:uid="{8CDDB734-55E8-421A-8119-680B5CAC96D3}"/>
    <cellStyle name="Normal 2 12" xfId="28977" xr:uid="{39B794B4-11DE-40FC-BCE0-0C4B2D5C167A}"/>
    <cellStyle name="Normal 2 12 10" xfId="28978" xr:uid="{2F4F739F-B463-4847-82FB-EC08A366F348}"/>
    <cellStyle name="Normal 2 12 10 2" xfId="28979" xr:uid="{BA8F3EEC-7231-4819-BE6B-4838E36B5618}"/>
    <cellStyle name="Normal 2 12 10 2 2" xfId="28980" xr:uid="{482FB70D-EBF8-4677-898B-13E936D40B74}"/>
    <cellStyle name="Normal 2 12 10 2 2 2" xfId="28981" xr:uid="{4CDE3711-6152-4CB2-A408-13F74D6063D7}"/>
    <cellStyle name="Normal 2 12 10 2 3" xfId="28982" xr:uid="{D91CE811-B88D-46D3-8318-DB5851A1A5BD}"/>
    <cellStyle name="Normal 2 12 10 3" xfId="28983" xr:uid="{86F39B44-60F6-4403-A82A-BE1D9FFAD53F}"/>
    <cellStyle name="Normal 2 12 10 3 2" xfId="28984" xr:uid="{AA8B96CF-B5D8-454A-949F-BB55246EB304}"/>
    <cellStyle name="Normal 2 12 10 3 2 2" xfId="28985" xr:uid="{FDFD5ABC-3670-4F7A-BF56-014C1E152DE7}"/>
    <cellStyle name="Normal 2 12 10 3 3" xfId="28986" xr:uid="{1E93DA38-15A7-4053-AE5E-3C1838BECF2F}"/>
    <cellStyle name="Normal 2 12 10 4" xfId="28987" xr:uid="{F764DC28-73D7-4DE7-86E8-079275C8BD79}"/>
    <cellStyle name="Normal 2 12 10 4 2" xfId="28988" xr:uid="{412EAEF8-0EA4-4DAB-912E-3D17B39FC058}"/>
    <cellStyle name="Normal 2 12 10 4 2 2" xfId="28989" xr:uid="{AE5F981C-64EC-4150-858E-46EFEE0C5569}"/>
    <cellStyle name="Normal 2 12 10 4 3" xfId="28990" xr:uid="{3A95C9C1-8E8B-4525-A90E-43D187AA8AFE}"/>
    <cellStyle name="Normal 2 12 10 5" xfId="28991" xr:uid="{781C0767-B1FA-4CAD-A732-67ECB2DFAFB9}"/>
    <cellStyle name="Normal 2 12 10 5 2" xfId="28992" xr:uid="{EDDA11FB-E30F-4123-842D-6099B231668F}"/>
    <cellStyle name="Normal 2 12 10 6" xfId="28993" xr:uid="{87F714D9-B307-479D-84B0-BD2E6EE9D6C7}"/>
    <cellStyle name="Normal 2 12 11" xfId="28994" xr:uid="{F23AB7B6-1F75-486C-ACBE-4494075D31F7}"/>
    <cellStyle name="Normal 2 12 11 2" xfId="28995" xr:uid="{3114AFC4-3540-4D30-9BB4-1E3083453417}"/>
    <cellStyle name="Normal 2 12 11 2 2" xfId="28996" xr:uid="{8498C131-EEA1-4FA9-900E-E899FE8AA367}"/>
    <cellStyle name="Normal 2 12 11 2 2 2" xfId="28997" xr:uid="{C43D4A80-D336-47B9-AC22-5BC96E151FD0}"/>
    <cellStyle name="Normal 2 12 11 2 3" xfId="28998" xr:uid="{1A508118-7959-4449-AFF3-138B98E39A3A}"/>
    <cellStyle name="Normal 2 12 11 3" xfId="28999" xr:uid="{2F2F126F-25A6-4C0E-ACBF-86413C8B8E53}"/>
    <cellStyle name="Normal 2 12 11 3 2" xfId="29000" xr:uid="{F1044FEE-744E-460D-8FE8-A1DEB1FB8083}"/>
    <cellStyle name="Normal 2 12 11 3 2 2" xfId="29001" xr:uid="{7A1A29E9-FBDE-445A-856F-3E9B7BE4EFEA}"/>
    <cellStyle name="Normal 2 12 11 3 3" xfId="29002" xr:uid="{A74D7EC0-435B-4E27-A863-5DA08C5B4E09}"/>
    <cellStyle name="Normal 2 12 11 4" xfId="29003" xr:uid="{4065A8A3-0C05-490B-912C-2CA1D4D26709}"/>
    <cellStyle name="Normal 2 12 11 4 2" xfId="29004" xr:uid="{0B742A75-FCB9-4705-8ED1-26013DE20606}"/>
    <cellStyle name="Normal 2 12 11 4 2 2" xfId="29005" xr:uid="{5E327AE1-D04A-459E-B4B8-723AAF5F309F}"/>
    <cellStyle name="Normal 2 12 11 4 3" xfId="29006" xr:uid="{E0472A44-6ADF-47E0-A2E2-C88FDFAC1A5F}"/>
    <cellStyle name="Normal 2 12 11 5" xfId="29007" xr:uid="{6B0854C0-A325-49FB-9D65-56D6617A83B0}"/>
    <cellStyle name="Normal 2 12 11 5 2" xfId="29008" xr:uid="{3C45EFAA-0059-4BC8-9543-FE8D6086E92E}"/>
    <cellStyle name="Normal 2 12 11 6" xfId="29009" xr:uid="{BE5C2E53-C4AE-48F6-8C98-5C36A4F347A8}"/>
    <cellStyle name="Normal 2 12 12" xfId="29010" xr:uid="{1FA029BE-0BDA-49D6-BDD2-E719E6992BE6}"/>
    <cellStyle name="Normal 2 12 12 2" xfId="29011" xr:uid="{A373C5DA-E9D0-4767-9436-645A758D8435}"/>
    <cellStyle name="Normal 2 12 12 2 2" xfId="29012" xr:uid="{2D10D637-3B85-48EA-877C-8C7B9DAA49F4}"/>
    <cellStyle name="Normal 2 12 12 2 2 2" xfId="29013" xr:uid="{E9B0E1A3-6383-41D6-9A0C-E9C4EEE7C88D}"/>
    <cellStyle name="Normal 2 12 12 2 3" xfId="29014" xr:uid="{7B2DB41F-E21F-4DFF-A339-AF4C19517C17}"/>
    <cellStyle name="Normal 2 12 12 3" xfId="29015" xr:uid="{791AF865-36C9-40E2-86CC-07C3F428A675}"/>
    <cellStyle name="Normal 2 12 12 3 2" xfId="29016" xr:uid="{7F3E748C-B88E-45BD-BF15-7F9F502E27DF}"/>
    <cellStyle name="Normal 2 12 12 3 2 2" xfId="29017" xr:uid="{5F6E79F3-B71A-4F47-9C52-2E18F74F9D9C}"/>
    <cellStyle name="Normal 2 12 12 3 3" xfId="29018" xr:uid="{4D54C91B-589D-4CD2-BB0B-3D6CA67981BC}"/>
    <cellStyle name="Normal 2 12 12 4" xfId="29019" xr:uid="{9CE931D7-4646-4C1D-87BD-B71C35DC28B3}"/>
    <cellStyle name="Normal 2 12 12 4 2" xfId="29020" xr:uid="{882DA1BF-D65B-4130-AAFB-CB785225F69F}"/>
    <cellStyle name="Normal 2 12 12 4 2 2" xfId="29021" xr:uid="{EF6D02A8-A6A4-4DFC-B8E1-E372AEE393EE}"/>
    <cellStyle name="Normal 2 12 12 4 3" xfId="29022" xr:uid="{28195A35-78B8-47CE-8D19-AAF207C0892E}"/>
    <cellStyle name="Normal 2 12 12 5" xfId="29023" xr:uid="{257367B7-D478-4104-99D5-255680DE45C0}"/>
    <cellStyle name="Normal 2 12 12 5 2" xfId="29024" xr:uid="{61DB2E6D-04EA-4692-97F1-AC901F4326FB}"/>
    <cellStyle name="Normal 2 12 12 6" xfId="29025" xr:uid="{9EEA87C2-6178-446A-B674-F4D657DDDABF}"/>
    <cellStyle name="Normal 2 12 13" xfId="29026" xr:uid="{6DC5FF06-9652-4BB7-A0F6-90F9461D9B3F}"/>
    <cellStyle name="Normal 2 12 13 2" xfId="29027" xr:uid="{4E417AF5-A6B6-4C9F-85CE-B253B83DBE72}"/>
    <cellStyle name="Normal 2 12 13 2 2" xfId="29028" xr:uid="{95084E24-D130-4EE0-86FB-5B58D75D7072}"/>
    <cellStyle name="Normal 2 12 13 2 2 2" xfId="29029" xr:uid="{2DA59C28-DC95-433F-9995-F5F64C196C65}"/>
    <cellStyle name="Normal 2 12 13 2 3" xfId="29030" xr:uid="{DA611B0C-0049-44B0-A78E-AC8CB98E34B1}"/>
    <cellStyle name="Normal 2 12 13 3" xfId="29031" xr:uid="{0408BFA4-BF5E-4DFE-AC71-5DD3878FD460}"/>
    <cellStyle name="Normal 2 12 13 3 2" xfId="29032" xr:uid="{119C9116-41A4-4D90-9ACA-54ECC9CED7D0}"/>
    <cellStyle name="Normal 2 12 13 3 2 2" xfId="29033" xr:uid="{A4D7B1A6-E8AD-4C74-9AAA-A833C2F21F8E}"/>
    <cellStyle name="Normal 2 12 13 3 3" xfId="29034" xr:uid="{4371EF6D-716C-4034-BB56-A568E43A8A05}"/>
    <cellStyle name="Normal 2 12 13 4" xfId="29035" xr:uid="{7096562A-5E23-4F52-80C1-5BCC8412173B}"/>
    <cellStyle name="Normal 2 12 13 4 2" xfId="29036" xr:uid="{D0955A57-C799-457B-826B-D2CAC9F07582}"/>
    <cellStyle name="Normal 2 12 13 4 2 2" xfId="29037" xr:uid="{D847DF4F-8307-4F2A-9E63-237CDC310027}"/>
    <cellStyle name="Normal 2 12 13 4 3" xfId="29038" xr:uid="{BA07EF19-B55D-417A-9E9E-2778E7BB2DFE}"/>
    <cellStyle name="Normal 2 12 13 5" xfId="29039" xr:uid="{A1C67FF1-DA87-4807-96AB-EE1B6C9CDEB8}"/>
    <cellStyle name="Normal 2 12 13 5 2" xfId="29040" xr:uid="{AD12D749-9C73-4368-A03D-A839BCFCE474}"/>
    <cellStyle name="Normal 2 12 13 6" xfId="29041" xr:uid="{5BE9EF76-BB3C-4268-9D61-929F46913F63}"/>
    <cellStyle name="Normal 2 12 14" xfId="29042" xr:uid="{F37FC794-7216-43EB-8C4E-6504F451B76F}"/>
    <cellStyle name="Normal 2 12 14 2" xfId="29043" xr:uid="{5BC4A8EB-ED00-4ED8-85B2-73C52ED0882B}"/>
    <cellStyle name="Normal 2 12 14 2 2" xfId="29044" xr:uid="{9EB73499-823D-4CFA-9807-226F69D0B505}"/>
    <cellStyle name="Normal 2 12 14 3" xfId="29045" xr:uid="{874361A0-BD7E-4CE0-9921-48A1A6DE5EF0}"/>
    <cellStyle name="Normal 2 12 15" xfId="29046" xr:uid="{9A755144-C75C-45FD-AEB1-CC9E4D98F71A}"/>
    <cellStyle name="Normal 2 12 15 2" xfId="29047" xr:uid="{46CCE42C-9452-4230-9656-CA4D993E2DE3}"/>
    <cellStyle name="Normal 2 12 15 2 2" xfId="29048" xr:uid="{C76748B6-F717-456C-B71F-218D53747C02}"/>
    <cellStyle name="Normal 2 12 15 3" xfId="29049" xr:uid="{E8233366-3B05-44A5-84A4-37F2A054AFFF}"/>
    <cellStyle name="Normal 2 12 16" xfId="29050" xr:uid="{B530108E-D296-4DE6-A66D-8C33336BF7FC}"/>
    <cellStyle name="Normal 2 12 16 2" xfId="29051" xr:uid="{215D36B1-20F2-43A4-8654-3D9C74DEDF59}"/>
    <cellStyle name="Normal 2 12 16 2 2" xfId="29052" xr:uid="{5B01DD23-2E0C-4383-A563-178DCD361F70}"/>
    <cellStyle name="Normal 2 12 16 3" xfId="29053" xr:uid="{D7563B8B-1197-4FE2-989A-C9E62899F939}"/>
    <cellStyle name="Normal 2 12 17" xfId="29054" xr:uid="{7862F29C-F38D-48D2-96E5-0AA59CD19482}"/>
    <cellStyle name="Normal 2 12 17 2" xfId="29055" xr:uid="{87F6FB42-EB12-4435-8CE3-90E1347BA001}"/>
    <cellStyle name="Normal 2 12 17 2 2" xfId="29056" xr:uid="{2CE4797E-6A28-4647-8EE0-856C255A6F8E}"/>
    <cellStyle name="Normal 2 12 17 3" xfId="29057" xr:uid="{6A31BA6F-ECA9-4895-92BA-9C2E635614B8}"/>
    <cellStyle name="Normal 2 12 18" xfId="29058" xr:uid="{71726253-8DC3-468E-8771-53BA4E17D484}"/>
    <cellStyle name="Normal 2 12 18 2" xfId="29059" xr:uid="{014927EA-696E-46D9-88DA-5D2D94156D4F}"/>
    <cellStyle name="Normal 2 12 18 2 2" xfId="29060" xr:uid="{7DD384A1-5A96-4C8B-A0B4-5FE235E8CC39}"/>
    <cellStyle name="Normal 2 12 18 3" xfId="29061" xr:uid="{44F01712-C5EF-483E-A5EC-667C05F0B8E8}"/>
    <cellStyle name="Normal 2 12 19" xfId="29062" xr:uid="{BC14629F-3F35-427A-BA35-B63A66EF47DE}"/>
    <cellStyle name="Normal 2 12 19 2" xfId="29063" xr:uid="{9D1C686C-B919-425C-A6B3-ADAC0746A988}"/>
    <cellStyle name="Normal 2 12 19 2 2" xfId="29064" xr:uid="{FBE6525B-5648-433F-8F9C-2A17CECD7A66}"/>
    <cellStyle name="Normal 2 12 19 3" xfId="29065" xr:uid="{8C8DE78F-EF6A-4015-B18E-9A9F0FD79D6C}"/>
    <cellStyle name="Normal 2 12 2" xfId="29066" xr:uid="{3D237D72-C0E2-439D-8C43-3C29A32A07A2}"/>
    <cellStyle name="Normal 2 12 2 2" xfId="29067" xr:uid="{5126FE7E-D4A6-45AC-A592-7B443C2ADDC2}"/>
    <cellStyle name="Normal 2 12 2 2 2" xfId="29068" xr:uid="{1FFDDD23-DBB9-4283-AB10-7F91CEA3574A}"/>
    <cellStyle name="Normal 2 12 2 2 2 2" xfId="29069" xr:uid="{1246BF17-6097-40AC-AD28-8664965F503B}"/>
    <cellStyle name="Normal 2 12 2 2 2 2 2" xfId="29070" xr:uid="{6F9FE153-42BB-42C2-854A-8969DF38ED4A}"/>
    <cellStyle name="Normal 2 12 2 2 2 2 2 2" xfId="29071" xr:uid="{31E026C0-50A8-4A1B-A716-FAA6E9120E2A}"/>
    <cellStyle name="Normal 2 12 2 2 2 2 3" xfId="29072" xr:uid="{77D07486-2945-4734-8AA2-14E71F361AC2}"/>
    <cellStyle name="Normal 2 12 2 2 2 3" xfId="29073" xr:uid="{3DD8947E-35FA-44D8-B333-BA852A041E81}"/>
    <cellStyle name="Normal 2 12 2 2 2 3 2" xfId="29074" xr:uid="{7E42D59A-49B8-47CE-A7D3-5DB1BD40031F}"/>
    <cellStyle name="Normal 2 12 2 2 2 3 2 2" xfId="29075" xr:uid="{2F7A9048-8E2E-465B-8A52-1E83BBD57584}"/>
    <cellStyle name="Normal 2 12 2 2 2 3 3" xfId="29076" xr:uid="{ED3E828D-C077-4ED2-89FD-2B9B89FF42D0}"/>
    <cellStyle name="Normal 2 12 2 2 2 4" xfId="29077" xr:uid="{C46EF929-DC87-49EE-B891-F87F6C3FEC49}"/>
    <cellStyle name="Normal 2 12 2 2 2 4 2" xfId="29078" xr:uid="{D6CDC0F4-DE7A-49BC-B1D6-750DD28F8F36}"/>
    <cellStyle name="Normal 2 12 2 2 2 4 2 2" xfId="29079" xr:uid="{ABF6F4D5-D7C4-4F95-8F80-6F5121CC972F}"/>
    <cellStyle name="Normal 2 12 2 2 2 4 3" xfId="29080" xr:uid="{68375975-05E4-4E37-A696-F6815514238B}"/>
    <cellStyle name="Normal 2 12 2 2 2 5" xfId="29081" xr:uid="{8D3EC2C5-56AD-4D7B-92F5-4B56F59EC878}"/>
    <cellStyle name="Normal 2 12 2 2 2 5 2" xfId="29082" xr:uid="{00385E8D-D57E-493E-850A-687B96032122}"/>
    <cellStyle name="Normal 2 12 2 2 2 6" xfId="29083" xr:uid="{3ACEB8DC-B579-4653-93DD-E7CB87F52FDF}"/>
    <cellStyle name="Normal 2 12 2 2 3" xfId="29084" xr:uid="{22332C30-BFD2-4CD0-ADCA-FFB41BB31602}"/>
    <cellStyle name="Normal 2 12 2 2 3 2" xfId="29085" xr:uid="{2B807224-37CA-4DC8-B3A2-D6AC7578B6B8}"/>
    <cellStyle name="Normal 2 12 2 2 3 2 2" xfId="29086" xr:uid="{BAEC1DAD-E09B-489E-92E3-4C5CCED37CC0}"/>
    <cellStyle name="Normal 2 12 2 2 3 3" xfId="29087" xr:uid="{FDBF0515-4CD1-49F4-83AE-10DDCA1C4E6E}"/>
    <cellStyle name="Normal 2 12 2 2 4" xfId="29088" xr:uid="{31C79182-A9DC-4DFF-8AC5-A4FCB42062CE}"/>
    <cellStyle name="Normal 2 12 2 2 4 2" xfId="29089" xr:uid="{7C03A4C5-E68E-4CAA-A9CA-6AA09856C07A}"/>
    <cellStyle name="Normal 2 12 2 2 4 2 2" xfId="29090" xr:uid="{7FC74EEB-88ED-4D5F-BD8C-B5A622D11F0C}"/>
    <cellStyle name="Normal 2 12 2 2 4 3" xfId="29091" xr:uid="{36B4EA39-3BD0-408F-B99A-2ED03DB696F6}"/>
    <cellStyle name="Normal 2 12 2 2 5" xfId="29092" xr:uid="{9CFD6EC0-613C-4D4F-ADFD-9B1B358B648E}"/>
    <cellStyle name="Normal 2 12 2 2 5 2" xfId="29093" xr:uid="{4B1B47C7-94D9-476C-817C-BD29B6ACAD79}"/>
    <cellStyle name="Normal 2 12 2 2 5 2 2" xfId="29094" xr:uid="{D8D48E19-0010-41B5-90CF-5B9B56145E1C}"/>
    <cellStyle name="Normal 2 12 2 2 5 3" xfId="29095" xr:uid="{9662A927-0A4E-484B-B766-255E2B959376}"/>
    <cellStyle name="Normal 2 12 2 2 6" xfId="29096" xr:uid="{E0C32C2A-B0F9-4931-91A3-D5F97CD263D2}"/>
    <cellStyle name="Normal 2 12 2 2 6 2" xfId="29097" xr:uid="{608289BD-A95C-41E7-8BAC-C866B30EA935}"/>
    <cellStyle name="Normal 2 12 2 2 7" xfId="29098" xr:uid="{9EA1A704-CB5E-41D6-8FFD-D975A053F3C3}"/>
    <cellStyle name="Normal 2 12 2 3" xfId="29099" xr:uid="{4528E1CD-3011-4316-8966-B98CC4B33A3C}"/>
    <cellStyle name="Normal 2 12 2 3 2" xfId="29100" xr:uid="{22C01C7A-5FC7-421A-B3CE-AE8A88C2BD15}"/>
    <cellStyle name="Normal 2 12 2 3 2 2" xfId="29101" xr:uid="{BFA24C16-2CEA-470C-B6F3-8F811C1CE1EF}"/>
    <cellStyle name="Normal 2 12 2 3 2 2 2" xfId="29102" xr:uid="{DF2079E9-CDD4-4B04-B691-92B35D0B9209}"/>
    <cellStyle name="Normal 2 12 2 3 2 3" xfId="29103" xr:uid="{E201193C-58BF-4C72-BFAA-0974934C4E73}"/>
    <cellStyle name="Normal 2 12 2 3 3" xfId="29104" xr:uid="{CED88F2B-3854-4DFA-960C-7A062074AFFD}"/>
    <cellStyle name="Normal 2 12 2 3 3 2" xfId="29105" xr:uid="{C33FC327-6EE3-4FA5-B580-E89DF0B6C3AA}"/>
    <cellStyle name="Normal 2 12 2 3 3 2 2" xfId="29106" xr:uid="{1111E69B-B2E6-4F0B-B745-7F3AD797E34A}"/>
    <cellStyle name="Normal 2 12 2 3 3 3" xfId="29107" xr:uid="{FBD665C0-7F4F-4F12-AE00-18BCE1CBA658}"/>
    <cellStyle name="Normal 2 12 2 3 4" xfId="29108" xr:uid="{85BA6F13-C397-4645-A896-0C5733FBD7EC}"/>
    <cellStyle name="Normal 2 12 2 3 4 2" xfId="29109" xr:uid="{B8D6B99F-30DC-4417-981E-FEEDFFB3835C}"/>
    <cellStyle name="Normal 2 12 2 3 4 2 2" xfId="29110" xr:uid="{A80E44A6-BA09-4909-8828-7CAD0B7BE167}"/>
    <cellStyle name="Normal 2 12 2 3 4 3" xfId="29111" xr:uid="{A8B257C7-5297-47CD-8E42-E19AC14879AA}"/>
    <cellStyle name="Normal 2 12 2 3 5" xfId="29112" xr:uid="{248D763E-D951-4401-A8F5-B06A028CCDB3}"/>
    <cellStyle name="Normal 2 12 2 3 5 2" xfId="29113" xr:uid="{23E4B487-5C16-4E43-87A4-6AB48A13BF85}"/>
    <cellStyle name="Normal 2 12 2 3 6" xfId="29114" xr:uid="{816130BA-8A10-4B9D-9D98-0EF691C233F6}"/>
    <cellStyle name="Normal 2 12 2 4" xfId="29115" xr:uid="{529FAFB7-0A25-4EC0-9AEF-1FEE705F3C98}"/>
    <cellStyle name="Normal 2 12 2 4 2" xfId="29116" xr:uid="{F1B6B923-0CD1-4841-AF9A-13171344A3FB}"/>
    <cellStyle name="Normal 2 12 2 4 2 2" xfId="29117" xr:uid="{36F18E27-18B8-4EC4-976A-FE868640FBD6}"/>
    <cellStyle name="Normal 2 12 2 4 3" xfId="29118" xr:uid="{9210BEF0-3FEC-4E4C-8910-6BDEC623BB86}"/>
    <cellStyle name="Normal 2 12 2 5" xfId="29119" xr:uid="{792F8869-FD6D-4CE2-834E-B27EDC653FB3}"/>
    <cellStyle name="Normal 2 12 2 5 2" xfId="29120" xr:uid="{F0488B67-767A-42B0-BE79-A6CC8E470A2D}"/>
    <cellStyle name="Normal 2 12 2 5 2 2" xfId="29121" xr:uid="{4DFDE7C8-30E8-4F92-8839-CF9F3D1508D7}"/>
    <cellStyle name="Normal 2 12 2 5 3" xfId="29122" xr:uid="{A0870242-3CF9-4938-A7A7-B5106C252E72}"/>
    <cellStyle name="Normal 2 12 2 6" xfId="29123" xr:uid="{55D8C116-C60C-4C3D-B874-285850736CD2}"/>
    <cellStyle name="Normal 2 12 2 6 2" xfId="29124" xr:uid="{341A4830-9A67-4A73-91E1-C85330B76EFE}"/>
    <cellStyle name="Normal 2 12 2 6 2 2" xfId="29125" xr:uid="{95D4AD03-9190-48FB-9824-019DE2F6F3E7}"/>
    <cellStyle name="Normal 2 12 2 6 3" xfId="29126" xr:uid="{7743A30E-996D-4C21-A9C3-1C533BED0C94}"/>
    <cellStyle name="Normal 2 12 2 7" xfId="29127" xr:uid="{ED779F41-9239-4EAC-BEE3-1B5FFB5243F4}"/>
    <cellStyle name="Normal 2 12 2 7 2" xfId="29128" xr:uid="{FCA52A45-202D-4C79-814A-F343F0FE465E}"/>
    <cellStyle name="Normal 2 12 2 8" xfId="29129" xr:uid="{4FEBE3D8-4CEA-4B4F-BC09-0239195F4D56}"/>
    <cellStyle name="Normal 2 12 20" xfId="29130" xr:uid="{ABDE62AB-3B0F-4AB7-A6DF-B6DAE1667C3C}"/>
    <cellStyle name="Normal 2 12 20 2" xfId="29131" xr:uid="{AE77AC89-E69C-48D5-AA65-4124D74082D0}"/>
    <cellStyle name="Normal 2 12 20 2 2" xfId="29132" xr:uid="{D8042E13-D90E-4094-9230-924D6F33B0FA}"/>
    <cellStyle name="Normal 2 12 20 3" xfId="29133" xr:uid="{F44C5199-7091-4688-B7CE-F68399CF0025}"/>
    <cellStyle name="Normal 2 12 21" xfId="29134" xr:uid="{0D74F788-979F-4CE6-9B0A-0C8192B0D6DD}"/>
    <cellStyle name="Normal 2 12 21 2" xfId="29135" xr:uid="{38A31552-311C-48E2-8FCF-B99244FCF88F}"/>
    <cellStyle name="Normal 2 12 21 2 2" xfId="29136" xr:uid="{E9C70CA4-80DA-4CEE-AA0B-66110B47037D}"/>
    <cellStyle name="Normal 2 12 21 3" xfId="29137" xr:uid="{045955BE-B27F-4391-A803-05FFCD956999}"/>
    <cellStyle name="Normal 2 12 22" xfId="29138" xr:uid="{CEA87F12-52B9-439E-B7DA-AE1A4642B2E8}"/>
    <cellStyle name="Normal 2 12 22 2" xfId="29139" xr:uid="{D10C884E-39E5-4688-AB68-22B0CE2B2063}"/>
    <cellStyle name="Normal 2 12 23" xfId="29140" xr:uid="{2C117CB0-33FE-4390-8B5D-B1D61E700E3B}"/>
    <cellStyle name="Normal 2 12 3" xfId="29141" xr:uid="{985722BB-963C-4F2E-87F6-81A8AEC68DF6}"/>
    <cellStyle name="Normal 2 12 3 2" xfId="29142" xr:uid="{5099F20C-AB0B-43D9-8E6A-39D58A6B792F}"/>
    <cellStyle name="Normal 2 12 3 2 2" xfId="29143" xr:uid="{E18A1C1D-3A92-424A-9C56-EA1A3B42C791}"/>
    <cellStyle name="Normal 2 12 3 2 2 2" xfId="29144" xr:uid="{E0876405-1BBA-4F96-A5F5-5EECFA72518E}"/>
    <cellStyle name="Normal 2 12 3 2 2 2 2" xfId="29145" xr:uid="{7011B43F-4ACF-4ADF-9B9B-015C7ECBFFA3}"/>
    <cellStyle name="Normal 2 12 3 2 2 2 2 2" xfId="29146" xr:uid="{0CA61167-CADD-48E1-BE48-A7DE50F441AB}"/>
    <cellStyle name="Normal 2 12 3 2 2 2 3" xfId="29147" xr:uid="{F7671DA9-D699-4BB9-AFC0-DD459F33A455}"/>
    <cellStyle name="Normal 2 12 3 2 2 3" xfId="29148" xr:uid="{17123C05-04D8-4C64-80C6-26CFDB562948}"/>
    <cellStyle name="Normal 2 12 3 2 2 3 2" xfId="29149" xr:uid="{F33BA5A9-C96E-4276-839D-3A3BCB37B2E3}"/>
    <cellStyle name="Normal 2 12 3 2 2 3 2 2" xfId="29150" xr:uid="{40E6F0AA-6083-471E-B47B-9BBF6AB276BA}"/>
    <cellStyle name="Normal 2 12 3 2 2 3 3" xfId="29151" xr:uid="{C710DD50-57FC-4100-9D9E-3BAFE659EC4E}"/>
    <cellStyle name="Normal 2 12 3 2 2 4" xfId="29152" xr:uid="{031FEAE2-4006-4B2C-A528-B29A2E222BF9}"/>
    <cellStyle name="Normal 2 12 3 2 2 4 2" xfId="29153" xr:uid="{18DD8CC1-D087-44DD-9C94-F64B1312E347}"/>
    <cellStyle name="Normal 2 12 3 2 2 4 2 2" xfId="29154" xr:uid="{6DED4B79-4A6E-4BCB-86E0-5121C1987114}"/>
    <cellStyle name="Normal 2 12 3 2 2 4 3" xfId="29155" xr:uid="{60C49D01-FECD-4CCF-A3F5-827DF482B8CB}"/>
    <cellStyle name="Normal 2 12 3 2 2 5" xfId="29156" xr:uid="{97FBAD1F-2787-4B18-BCC7-639E6C7C05D7}"/>
    <cellStyle name="Normal 2 12 3 2 2 5 2" xfId="29157" xr:uid="{C350FB42-E56A-49DE-928D-8EC036765D0C}"/>
    <cellStyle name="Normal 2 12 3 2 2 6" xfId="29158" xr:uid="{EF38EB3C-61E5-430A-A2E5-78BDC5240663}"/>
    <cellStyle name="Normal 2 12 3 2 3" xfId="29159" xr:uid="{FEA54FA0-117F-428F-A6C4-B2CE348449C2}"/>
    <cellStyle name="Normal 2 12 3 2 3 2" xfId="29160" xr:uid="{86396539-DD3F-4FDB-BDB7-17E3D1EB8224}"/>
    <cellStyle name="Normal 2 12 3 2 3 2 2" xfId="29161" xr:uid="{5B774461-44B3-43E3-A047-865932433983}"/>
    <cellStyle name="Normal 2 12 3 2 3 3" xfId="29162" xr:uid="{8861AA31-CEDB-4EAC-B55D-973838EF9168}"/>
    <cellStyle name="Normal 2 12 3 2 4" xfId="29163" xr:uid="{4556D06B-A827-42DA-8B1A-481D913FD79F}"/>
    <cellStyle name="Normal 2 12 3 2 4 2" xfId="29164" xr:uid="{1F3CE56A-08DD-45DA-BFA6-C065EA55B3F8}"/>
    <cellStyle name="Normal 2 12 3 2 4 2 2" xfId="29165" xr:uid="{1D1E458F-3797-4820-B7A9-E71162224CED}"/>
    <cellStyle name="Normal 2 12 3 2 4 3" xfId="29166" xr:uid="{BAE7DD29-B171-4FD0-9F98-33B74397D0E6}"/>
    <cellStyle name="Normal 2 12 3 2 5" xfId="29167" xr:uid="{9E86B8F3-D27C-45F7-9902-B8511F166B34}"/>
    <cellStyle name="Normal 2 12 3 2 5 2" xfId="29168" xr:uid="{7D8F6037-1732-44BA-B757-B532B1644D9C}"/>
    <cellStyle name="Normal 2 12 3 2 5 2 2" xfId="29169" xr:uid="{072B41F6-2BE2-493F-B496-DE443F822AFE}"/>
    <cellStyle name="Normal 2 12 3 2 5 3" xfId="29170" xr:uid="{ADCD46F1-7A5D-480F-819E-1E8ABDBE6070}"/>
    <cellStyle name="Normal 2 12 3 2 6" xfId="29171" xr:uid="{39EC27D2-5308-4896-A088-FFE3F5B3B94F}"/>
    <cellStyle name="Normal 2 12 3 2 6 2" xfId="29172" xr:uid="{2F436B7D-AC0C-4CD2-8B08-D40002196D6D}"/>
    <cellStyle name="Normal 2 12 3 2 7" xfId="29173" xr:uid="{5F1C74F3-5701-424E-85DC-2F0C62CE5B28}"/>
    <cellStyle name="Normal 2 12 3 3" xfId="29174" xr:uid="{F5981C42-F096-4216-B6B0-334D631EA700}"/>
    <cellStyle name="Normal 2 12 3 3 2" xfId="29175" xr:uid="{B277CAB6-AD9E-47E2-98B5-D3DC6944908D}"/>
    <cellStyle name="Normal 2 12 3 3 2 2" xfId="29176" xr:uid="{5C6B86E3-4645-4565-8D79-B8B60E57F2B6}"/>
    <cellStyle name="Normal 2 12 3 3 2 2 2" xfId="29177" xr:uid="{39AC71AD-7B91-4E6A-8658-A7AA626B5857}"/>
    <cellStyle name="Normal 2 12 3 3 2 3" xfId="29178" xr:uid="{E8F24D85-018F-4833-9EF2-8A52BE597E2B}"/>
    <cellStyle name="Normal 2 12 3 3 3" xfId="29179" xr:uid="{AAE89395-0938-4E7E-8545-87A76AA14481}"/>
    <cellStyle name="Normal 2 12 3 3 3 2" xfId="29180" xr:uid="{2CFE6226-2AFB-48F5-969B-F4688ED2AABB}"/>
    <cellStyle name="Normal 2 12 3 3 3 2 2" xfId="29181" xr:uid="{48F731D2-92AA-4E5B-B7DD-AD3F3326AC71}"/>
    <cellStyle name="Normal 2 12 3 3 3 3" xfId="29182" xr:uid="{0AAF1C8F-1B24-434E-A438-A91EBE652396}"/>
    <cellStyle name="Normal 2 12 3 3 4" xfId="29183" xr:uid="{E9C2DBA2-F160-4513-97F5-0DBAF4B6025A}"/>
    <cellStyle name="Normal 2 12 3 3 4 2" xfId="29184" xr:uid="{8AD97154-5C58-4B59-AE82-FED50406593E}"/>
    <cellStyle name="Normal 2 12 3 3 4 2 2" xfId="29185" xr:uid="{540F154D-DA9C-4441-A3E3-C1E81FBC509A}"/>
    <cellStyle name="Normal 2 12 3 3 4 3" xfId="29186" xr:uid="{C020B6DF-0D17-41CA-B593-287EB4F290D8}"/>
    <cellStyle name="Normal 2 12 3 3 5" xfId="29187" xr:uid="{B3521BFF-E082-451E-9E1C-78D415F72590}"/>
    <cellStyle name="Normal 2 12 3 3 5 2" xfId="29188" xr:uid="{BCE5424A-7043-4D25-BC4C-2A6E07AFB7DD}"/>
    <cellStyle name="Normal 2 12 3 3 6" xfId="29189" xr:uid="{170FF55E-EC7F-4317-8C56-1A48B5FE1D22}"/>
    <cellStyle name="Normal 2 12 3 4" xfId="29190" xr:uid="{B24F7495-BFB8-455D-85F7-29100183C0FD}"/>
    <cellStyle name="Normal 2 12 3 4 2" xfId="29191" xr:uid="{EAB203E9-6A8B-4073-A99C-6378A118578C}"/>
    <cellStyle name="Normal 2 12 3 4 2 2" xfId="29192" xr:uid="{AD9C4828-4896-4C8D-B298-9D7A9E748E5F}"/>
    <cellStyle name="Normal 2 12 3 4 3" xfId="29193" xr:uid="{BD163824-4BAB-426B-BA89-108A0088A6CB}"/>
    <cellStyle name="Normal 2 12 3 5" xfId="29194" xr:uid="{D55F40AA-E89C-44FB-9851-003AACEA3022}"/>
    <cellStyle name="Normal 2 12 3 5 2" xfId="29195" xr:uid="{922469A5-5C37-4C17-9F83-07809B58C120}"/>
    <cellStyle name="Normal 2 12 3 5 2 2" xfId="29196" xr:uid="{D5C91970-0EE0-404D-B253-63C0317EAF28}"/>
    <cellStyle name="Normal 2 12 3 5 3" xfId="29197" xr:uid="{AD1F49C6-A861-43C8-8023-D9E07A2B2B1E}"/>
    <cellStyle name="Normal 2 12 3 6" xfId="29198" xr:uid="{D867433A-C012-444E-8F92-171121D0F2FA}"/>
    <cellStyle name="Normal 2 12 3 6 2" xfId="29199" xr:uid="{D9A87A16-1E75-44D4-BA84-34DF70B01B61}"/>
    <cellStyle name="Normal 2 12 3 6 2 2" xfId="29200" xr:uid="{A83BC12A-A98D-4717-BA59-3AF6D72924E4}"/>
    <cellStyle name="Normal 2 12 3 6 3" xfId="29201" xr:uid="{B19A14C8-FCAA-4176-8EB2-755ACF64B332}"/>
    <cellStyle name="Normal 2 12 3 7" xfId="29202" xr:uid="{7640F941-CB7E-4425-A4BD-AC6849625DE8}"/>
    <cellStyle name="Normal 2 12 3 7 2" xfId="29203" xr:uid="{0C83B2EF-48CC-4902-A340-CB6D8D8169F4}"/>
    <cellStyle name="Normal 2 12 3 8" xfId="29204" xr:uid="{C1802504-F4A9-430D-9ED9-60A497A9E9F3}"/>
    <cellStyle name="Normal 2 12 3 9" xfId="29205" xr:uid="{60C79EC9-2667-4593-AA49-30C2F5249A0A}"/>
    <cellStyle name="Normal 2 12 4" xfId="29206" xr:uid="{A5C63FE9-2C16-4884-9DD7-D06A6E1A9C46}"/>
    <cellStyle name="Normal 2 12 4 2" xfId="29207" xr:uid="{2F178F76-93F2-49BD-8868-27651B7287F5}"/>
    <cellStyle name="Normal 2 12 4 2 2" xfId="29208" xr:uid="{11743DB6-10C8-4ACF-9EEC-05735258B5A8}"/>
    <cellStyle name="Normal 2 12 4 2 2 2" xfId="29209" xr:uid="{BB99B619-67F8-47CD-BCFE-29D9F697BA3A}"/>
    <cellStyle name="Normal 2 12 4 2 2 2 2" xfId="29210" xr:uid="{2A6416EF-B044-4744-856D-7B255D45B1B1}"/>
    <cellStyle name="Normal 2 12 4 2 2 3" xfId="29211" xr:uid="{60E76653-8E56-4556-8451-A6994CE1B107}"/>
    <cellStyle name="Normal 2 12 4 2 3" xfId="29212" xr:uid="{EC09B347-DC04-4FF1-B7BD-3581B9A86092}"/>
    <cellStyle name="Normal 2 12 4 2 3 2" xfId="29213" xr:uid="{46E35FD1-E215-451C-B63D-E1027C172AEA}"/>
    <cellStyle name="Normal 2 12 4 2 3 2 2" xfId="29214" xr:uid="{8B17102D-EE40-46EA-A6D0-A26960A0973A}"/>
    <cellStyle name="Normal 2 12 4 2 3 3" xfId="29215" xr:uid="{5E214FD7-7F91-4117-A1C8-35A8DC40C924}"/>
    <cellStyle name="Normal 2 12 4 2 4" xfId="29216" xr:uid="{FF16AF96-955F-435E-955A-4AE6861D8275}"/>
    <cellStyle name="Normal 2 12 4 2 4 2" xfId="29217" xr:uid="{B93AE1A3-F12D-4479-AE44-9E7BA0B466D1}"/>
    <cellStyle name="Normal 2 12 4 2 4 2 2" xfId="29218" xr:uid="{EDF48893-0FF9-4D40-B645-EE1910045028}"/>
    <cellStyle name="Normal 2 12 4 2 4 3" xfId="29219" xr:uid="{5859F79D-B8D3-48B3-B6F7-AFC2229E94F7}"/>
    <cellStyle name="Normal 2 12 4 2 5" xfId="29220" xr:uid="{E4171B3F-D310-4822-AE18-62E43A33C58E}"/>
    <cellStyle name="Normal 2 12 4 2 5 2" xfId="29221" xr:uid="{79E1D72B-BBCB-44D5-AD01-0EAA57DA57C6}"/>
    <cellStyle name="Normal 2 12 4 2 6" xfId="29222" xr:uid="{B6D27A01-C57B-4AFF-A629-EECC39CC8101}"/>
    <cellStyle name="Normal 2 12 4 3" xfId="29223" xr:uid="{C20F7972-EDA8-4364-AD62-8F576E3FE206}"/>
    <cellStyle name="Normal 2 12 4 3 2" xfId="29224" xr:uid="{43507F2D-3510-4938-ABC7-25C5EFD355B0}"/>
    <cellStyle name="Normal 2 12 4 3 2 2" xfId="29225" xr:uid="{2C741C41-D6FC-4C6A-8D37-33ABE5EF7396}"/>
    <cellStyle name="Normal 2 12 4 3 3" xfId="29226" xr:uid="{D73B5D62-C092-437B-BD44-C8F26AF93E18}"/>
    <cellStyle name="Normal 2 12 4 4" xfId="29227" xr:uid="{81A3BCC5-3E7C-411D-ADC8-15AF5FDC9046}"/>
    <cellStyle name="Normal 2 12 4 4 2" xfId="29228" xr:uid="{BC06B089-E76E-4005-ADC5-E6CDE1758F65}"/>
    <cellStyle name="Normal 2 12 4 4 2 2" xfId="29229" xr:uid="{835754AB-0B78-4E32-BA50-551F5C837B1D}"/>
    <cellStyle name="Normal 2 12 4 4 3" xfId="29230" xr:uid="{FDDB0B9F-92DB-4171-A0CE-2964F1EB76B4}"/>
    <cellStyle name="Normal 2 12 4 5" xfId="29231" xr:uid="{B17B039C-93C2-4107-B2F0-FD5086FF0138}"/>
    <cellStyle name="Normal 2 12 4 5 2" xfId="29232" xr:uid="{A844912D-6B0F-451B-A797-AB6016D85A2F}"/>
    <cellStyle name="Normal 2 12 4 5 2 2" xfId="29233" xr:uid="{122FF28C-D05B-44CE-A81D-B6692D502A3A}"/>
    <cellStyle name="Normal 2 12 4 5 3" xfId="29234" xr:uid="{5305406B-4D1C-4F3A-BD1E-63786578DF4E}"/>
    <cellStyle name="Normal 2 12 4 6" xfId="29235" xr:uid="{B6B51117-0AB1-42C0-A6F0-E75AA032B7CE}"/>
    <cellStyle name="Normal 2 12 4 6 2" xfId="29236" xr:uid="{BED7DB2C-437C-4509-B8EA-046E530F7351}"/>
    <cellStyle name="Normal 2 12 4 7" xfId="29237" xr:uid="{6CA23E57-30E3-4550-A655-4B88B28F50C8}"/>
    <cellStyle name="Normal 2 12 5" xfId="29238" xr:uid="{270B891F-C520-406C-8695-A9B78817BD4A}"/>
    <cellStyle name="Normal 2 12 5 2" xfId="29239" xr:uid="{3D4371CF-6007-45D3-AE71-1650A4453733}"/>
    <cellStyle name="Normal 2 12 5 2 2" xfId="29240" xr:uid="{A1AF3EE4-8D5E-4D88-86C5-67567696770D}"/>
    <cellStyle name="Normal 2 12 5 2 2 2" xfId="29241" xr:uid="{5AC4DAF7-2E12-4842-873C-4FDDABE6AAF7}"/>
    <cellStyle name="Normal 2 12 5 2 2 2 2" xfId="29242" xr:uid="{77FDE451-B0EE-487C-A301-DFD650EB91D0}"/>
    <cellStyle name="Normal 2 12 5 2 2 3" xfId="29243" xr:uid="{6FF7AB56-0730-4111-B450-43C80BF48DAD}"/>
    <cellStyle name="Normal 2 12 5 2 3" xfId="29244" xr:uid="{0FF056B6-32DC-4C5D-A094-3334DCDDD0A9}"/>
    <cellStyle name="Normal 2 12 5 2 3 2" xfId="29245" xr:uid="{E223663E-E339-4A56-84C9-2DCFA58F7AF2}"/>
    <cellStyle name="Normal 2 12 5 2 3 2 2" xfId="29246" xr:uid="{F0291839-6AB6-483B-ACA5-FA22A2A7D900}"/>
    <cellStyle name="Normal 2 12 5 2 3 3" xfId="29247" xr:uid="{79C93DD7-DA8F-4ED7-8D0E-07E33B4E4AE5}"/>
    <cellStyle name="Normal 2 12 5 2 4" xfId="29248" xr:uid="{8C486FCD-05FC-47BF-9650-36CE5D0E26A3}"/>
    <cellStyle name="Normal 2 12 5 2 4 2" xfId="29249" xr:uid="{590E23F5-27FE-4AF1-8D9A-846EC8CE5F4B}"/>
    <cellStyle name="Normal 2 12 5 2 4 2 2" xfId="29250" xr:uid="{8699989C-04A9-4D7C-A770-F8F48FA777A1}"/>
    <cellStyle name="Normal 2 12 5 2 4 3" xfId="29251" xr:uid="{678D429B-6401-40D7-B5B2-66020A126EA3}"/>
    <cellStyle name="Normal 2 12 5 2 5" xfId="29252" xr:uid="{4AA0CD77-5640-4297-87EA-26549A6ACE1E}"/>
    <cellStyle name="Normal 2 12 5 2 5 2" xfId="29253" xr:uid="{3C0EA0C4-58F1-41DA-9D14-40C318C25A82}"/>
    <cellStyle name="Normal 2 12 5 2 6" xfId="29254" xr:uid="{106D916B-2F0C-43A7-9A1C-1681C9219804}"/>
    <cellStyle name="Normal 2 12 5 3" xfId="29255" xr:uid="{FCAD9ACF-4D94-4480-97AC-D7CDB0FDB718}"/>
    <cellStyle name="Normal 2 12 5 3 2" xfId="29256" xr:uid="{4D8A221D-9F03-41DA-98B4-B4D9E2B75AB6}"/>
    <cellStyle name="Normal 2 12 5 3 2 2" xfId="29257" xr:uid="{ABF76AAD-443A-4E9C-8AEC-6C5967FD3D6E}"/>
    <cellStyle name="Normal 2 12 5 3 3" xfId="29258" xr:uid="{AD1C5F0B-AE45-4684-8D57-3F830A530206}"/>
    <cellStyle name="Normal 2 12 5 4" xfId="29259" xr:uid="{E75C677F-C526-49D4-9872-44BEA0C32F0F}"/>
    <cellStyle name="Normal 2 12 5 4 2" xfId="29260" xr:uid="{4E824DBD-6244-4F8B-AD2B-322D0A983CEB}"/>
    <cellStyle name="Normal 2 12 5 4 2 2" xfId="29261" xr:uid="{0CA14FEB-3D79-4692-AFB8-2F63F493749C}"/>
    <cellStyle name="Normal 2 12 5 4 3" xfId="29262" xr:uid="{6EE7BD1D-875B-4EAB-A88F-E04E5984299F}"/>
    <cellStyle name="Normal 2 12 5 5" xfId="29263" xr:uid="{5788BAB2-969D-43BE-8CC6-93F7AA83C93E}"/>
    <cellStyle name="Normal 2 12 5 5 2" xfId="29264" xr:uid="{65B8155C-84F1-4474-B942-CE970324CB37}"/>
    <cellStyle name="Normal 2 12 5 5 2 2" xfId="29265" xr:uid="{BC4D4449-D743-47DA-BE02-7EBE03F348EF}"/>
    <cellStyle name="Normal 2 12 5 5 3" xfId="29266" xr:uid="{1A645510-DC05-4656-AE9E-E489A2A8E7BD}"/>
    <cellStyle name="Normal 2 12 5 6" xfId="29267" xr:uid="{48E280EC-3D31-4E18-B4D6-E2A41DCEA4B9}"/>
    <cellStyle name="Normal 2 12 5 6 2" xfId="29268" xr:uid="{3D46693A-A463-4CE9-B363-808BBCB0B2F7}"/>
    <cellStyle name="Normal 2 12 5 7" xfId="29269" xr:uid="{CAD9B977-A45C-4383-847E-DDE4405D1C2E}"/>
    <cellStyle name="Normal 2 12 6" xfId="29270" xr:uid="{CAA3DE57-FF6B-43FF-8D3D-F68A10C3919E}"/>
    <cellStyle name="Normal 2 12 6 2" xfId="29271" xr:uid="{8A506B0F-D30F-4FAF-B09E-355751E903AC}"/>
    <cellStyle name="Normal 2 12 6 2 2" xfId="29272" xr:uid="{2A80DD12-813F-4D72-9807-651DED8207DF}"/>
    <cellStyle name="Normal 2 12 6 2 2 2" xfId="29273" xr:uid="{BCA707AA-6689-4107-9A1B-209CBCB104CC}"/>
    <cellStyle name="Normal 2 12 6 2 3" xfId="29274" xr:uid="{928BB3F6-B935-434D-8D48-9A041B4FE546}"/>
    <cellStyle name="Normal 2 12 6 3" xfId="29275" xr:uid="{E05459AC-8FB5-419E-BC89-D6FFA6909380}"/>
    <cellStyle name="Normal 2 12 6 3 2" xfId="29276" xr:uid="{B43E3E03-BF25-40F3-ADEC-9B4F58D2FCE8}"/>
    <cellStyle name="Normal 2 12 6 3 2 2" xfId="29277" xr:uid="{4072D1E7-5B64-4C98-8C8A-DCDAA0E9F1C5}"/>
    <cellStyle name="Normal 2 12 6 3 3" xfId="29278" xr:uid="{228451E6-69DC-4341-8542-D19CAEB8B4CD}"/>
    <cellStyle name="Normal 2 12 6 4" xfId="29279" xr:uid="{C6B65CBE-5192-47E2-BBAC-38A0CC2C1F47}"/>
    <cellStyle name="Normal 2 12 6 4 2" xfId="29280" xr:uid="{753E3B10-C6B8-4B44-82EC-878E50B810EE}"/>
    <cellStyle name="Normal 2 12 6 4 2 2" xfId="29281" xr:uid="{8DA831D6-F5A6-4BD3-AAE4-4C00101CD263}"/>
    <cellStyle name="Normal 2 12 6 4 3" xfId="29282" xr:uid="{5D5D6A02-2BA0-4705-A746-C562728A8DCD}"/>
    <cellStyle name="Normal 2 12 6 5" xfId="29283" xr:uid="{3B6C7D7F-D6B0-4480-91BE-A065000C9350}"/>
    <cellStyle name="Normal 2 12 6 5 2" xfId="29284" xr:uid="{EFBD072B-4AE0-4883-BC45-438A3EC471BA}"/>
    <cellStyle name="Normal 2 12 6 6" xfId="29285" xr:uid="{DC9B8BA5-8DF3-4C4D-91C4-48E733235F1A}"/>
    <cellStyle name="Normal 2 12 7" xfId="29286" xr:uid="{5E6E0150-FAF3-44C6-BEDA-C1BB7504C5FE}"/>
    <cellStyle name="Normal 2 12 7 2" xfId="29287" xr:uid="{C4163562-D1ED-40CF-9942-CF9278E7D3C0}"/>
    <cellStyle name="Normal 2 12 7 2 2" xfId="29288" xr:uid="{BCE87146-F671-4208-B123-31FA5C58F28F}"/>
    <cellStyle name="Normal 2 12 7 2 2 2" xfId="29289" xr:uid="{725C82C1-C72F-4A9B-86BC-2732270E8F6C}"/>
    <cellStyle name="Normal 2 12 7 2 3" xfId="29290" xr:uid="{59BE8230-5A68-495F-8825-43E7952A8DFC}"/>
    <cellStyle name="Normal 2 12 7 3" xfId="29291" xr:uid="{D51A81E3-3BE4-44DF-9E58-2701250F5FBB}"/>
    <cellStyle name="Normal 2 12 7 3 2" xfId="29292" xr:uid="{44590007-750E-4E2E-81D2-D9396349A1F5}"/>
    <cellStyle name="Normal 2 12 7 3 2 2" xfId="29293" xr:uid="{BFF673D7-40ED-42B0-9060-D8BD581436AB}"/>
    <cellStyle name="Normal 2 12 7 3 3" xfId="29294" xr:uid="{BAD4CD60-CE3F-4CA5-A462-DC8E177DB654}"/>
    <cellStyle name="Normal 2 12 7 4" xfId="29295" xr:uid="{FA9B61C5-0A79-433B-AC77-981BEABB96C6}"/>
    <cellStyle name="Normal 2 12 7 4 2" xfId="29296" xr:uid="{63AB764C-22DC-420A-A4CE-DFB8565B1E53}"/>
    <cellStyle name="Normal 2 12 7 4 2 2" xfId="29297" xr:uid="{642C2882-F93C-4B99-8148-8BC0C9D8D561}"/>
    <cellStyle name="Normal 2 12 7 4 3" xfId="29298" xr:uid="{74AD8289-0AF1-49F1-AFDB-9AC33C903ECE}"/>
    <cellStyle name="Normal 2 12 7 5" xfId="29299" xr:uid="{3CBE49C2-047B-431F-A37F-469EEC1E09ED}"/>
    <cellStyle name="Normal 2 12 7 5 2" xfId="29300" xr:uid="{E9BAA9CA-1A53-4DE2-8F86-550E6B05B85A}"/>
    <cellStyle name="Normal 2 12 7 6" xfId="29301" xr:uid="{E5A4796D-5DCA-4B15-86AE-5AE47A5F4D73}"/>
    <cellStyle name="Normal 2 12 8" xfId="29302" xr:uid="{A0AA8F1F-26D1-4FB2-AF1A-25B31777CEFB}"/>
    <cellStyle name="Normal 2 12 8 2" xfId="29303" xr:uid="{24C08582-159D-4A92-A260-862671D3EAA2}"/>
    <cellStyle name="Normal 2 12 8 2 2" xfId="29304" xr:uid="{8C2D9CB6-E94D-4B55-8AC4-0E09600D88EE}"/>
    <cellStyle name="Normal 2 12 8 2 2 2" xfId="29305" xr:uid="{5BF1EF8E-6C98-4D16-82D9-7E21E61E45EC}"/>
    <cellStyle name="Normal 2 12 8 2 3" xfId="29306" xr:uid="{FEA33268-AC35-463F-A912-1E7F5FBDB070}"/>
    <cellStyle name="Normal 2 12 8 3" xfId="29307" xr:uid="{EE0B1691-FE51-4963-B406-2B367D16C14E}"/>
    <cellStyle name="Normal 2 12 8 3 2" xfId="29308" xr:uid="{A6E0E37C-977D-4AC2-AAFC-C1EDF7CF36FE}"/>
    <cellStyle name="Normal 2 12 8 3 2 2" xfId="29309" xr:uid="{89BDB16C-9570-433B-A48C-D2F4DCCFF1CF}"/>
    <cellStyle name="Normal 2 12 8 3 3" xfId="29310" xr:uid="{B1623F04-F061-42BF-B086-EC2F3E33ED70}"/>
    <cellStyle name="Normal 2 12 8 4" xfId="29311" xr:uid="{3B5A43A9-2CD1-4EC2-8175-5C4337E6C656}"/>
    <cellStyle name="Normal 2 12 8 4 2" xfId="29312" xr:uid="{0A7CEA31-C3FC-4291-82CA-19E820FCDE84}"/>
    <cellStyle name="Normal 2 12 8 4 2 2" xfId="29313" xr:uid="{0C64ABA0-67A9-485A-AFB6-F1007D63DFA0}"/>
    <cellStyle name="Normal 2 12 8 4 3" xfId="29314" xr:uid="{F33E9255-EC73-47A8-BB18-624F534BAE72}"/>
    <cellStyle name="Normal 2 12 8 5" xfId="29315" xr:uid="{6AB2B504-8BC2-496D-A252-3CEFE7560958}"/>
    <cellStyle name="Normal 2 12 8 5 2" xfId="29316" xr:uid="{7169C45D-80E0-49D1-9E7A-B6F687527B38}"/>
    <cellStyle name="Normal 2 12 8 6" xfId="29317" xr:uid="{95E71252-0A30-4803-86F6-054E9F73F2C7}"/>
    <cellStyle name="Normal 2 12 9" xfId="29318" xr:uid="{AF2F3E6B-FD91-4E97-AB85-D8A92F2B5C6E}"/>
    <cellStyle name="Normal 2 12 9 2" xfId="29319" xr:uid="{8E7BAB12-5B69-4454-88AE-701F1FD54283}"/>
    <cellStyle name="Normal 2 12 9 2 2" xfId="29320" xr:uid="{766297B2-C25B-4E8C-8C63-94751C6B6738}"/>
    <cellStyle name="Normal 2 12 9 2 2 2" xfId="29321" xr:uid="{C9801193-1B6D-4714-B05E-B95DBCA53C96}"/>
    <cellStyle name="Normal 2 12 9 2 3" xfId="29322" xr:uid="{1E0F6B8B-1005-45FB-B736-16509B07D82F}"/>
    <cellStyle name="Normal 2 12 9 3" xfId="29323" xr:uid="{97573848-8180-46C6-9F0D-E16BB9DBC44A}"/>
    <cellStyle name="Normal 2 12 9 3 2" xfId="29324" xr:uid="{2CAF1F08-1A94-44BB-96BA-0775005EA36F}"/>
    <cellStyle name="Normal 2 12 9 3 2 2" xfId="29325" xr:uid="{EEA8C97B-BE52-4CA9-B47C-E0FA785938DF}"/>
    <cellStyle name="Normal 2 12 9 3 3" xfId="29326" xr:uid="{8E4B44E4-90A6-4443-86F6-E61A0B426521}"/>
    <cellStyle name="Normal 2 12 9 4" xfId="29327" xr:uid="{F63E21DB-FADB-4433-A75E-D6793930A2B7}"/>
    <cellStyle name="Normal 2 12 9 4 2" xfId="29328" xr:uid="{E3CE87CA-BBFB-411A-91DB-05D35BA31703}"/>
    <cellStyle name="Normal 2 12 9 4 2 2" xfId="29329" xr:uid="{1F89EDC6-5932-4807-80E8-8D8C529333FD}"/>
    <cellStyle name="Normal 2 12 9 4 3" xfId="29330" xr:uid="{CE839D00-8ACA-4FC0-9CC8-C88E86837901}"/>
    <cellStyle name="Normal 2 12 9 5" xfId="29331" xr:uid="{B44928AE-0443-4BE8-911C-534B98B66A1C}"/>
    <cellStyle name="Normal 2 12 9 5 2" xfId="29332" xr:uid="{8880E2E8-0506-4A39-A476-AE154B857DCE}"/>
    <cellStyle name="Normal 2 12 9 6" xfId="29333" xr:uid="{9FBA636B-FDB1-42A7-A988-5B407DBDA67D}"/>
    <cellStyle name="Normal 2 13" xfId="29334" xr:uid="{978059F5-0D64-4AFB-847D-6647C843BB65}"/>
    <cellStyle name="Normal 2 13 10" xfId="29335" xr:uid="{7FA0602F-4179-44F6-BDC5-9FAE809FF686}"/>
    <cellStyle name="Normal 2 13 11" xfId="29336" xr:uid="{FB23B2EC-61DB-472B-A5FB-2E633B5E83FD}"/>
    <cellStyle name="Normal 2 13 2" xfId="29337" xr:uid="{854954BB-4290-4FAA-8EEC-B1212F29A907}"/>
    <cellStyle name="Normal 2 13 2 2" xfId="29338" xr:uid="{0930CBED-846F-4A58-AC68-9D3DA4413F0D}"/>
    <cellStyle name="Normal 2 13 2 2 2" xfId="29339" xr:uid="{8F0C8B66-1336-45B4-BD1E-53CC1D8D5249}"/>
    <cellStyle name="Normal 2 13 2 2 2 2" xfId="29340" xr:uid="{8073912C-E11C-4F35-B609-EA45249AF460}"/>
    <cellStyle name="Normal 2 13 2 2 3" xfId="29341" xr:uid="{F0F7BF96-1CD2-4CD5-BCBD-49FF114D27DC}"/>
    <cellStyle name="Normal 2 13 2 3" xfId="29342" xr:uid="{FD9DB4C5-BD19-452C-BF2E-5576A91232F3}"/>
    <cellStyle name="Normal 2 13 2 3 2" xfId="29343" xr:uid="{57B07178-3BCB-484A-8D02-9826C6964D09}"/>
    <cellStyle name="Normal 2 13 2 3 2 2" xfId="29344" xr:uid="{48E7AB6B-D134-49DC-8CB0-D514B4FDBB9E}"/>
    <cellStyle name="Normal 2 13 2 3 3" xfId="29345" xr:uid="{080018D9-8808-458B-9043-EEACECD2B9A5}"/>
    <cellStyle name="Normal 2 13 2 4" xfId="29346" xr:uid="{B0B95146-2AB1-4C0B-BDD6-A476DE6313F4}"/>
    <cellStyle name="Normal 2 13 2 4 2" xfId="29347" xr:uid="{5EE3FFFB-BDB3-42E0-84DE-642563D60BEF}"/>
    <cellStyle name="Normal 2 13 2 4 2 2" xfId="29348" xr:uid="{31B0DA9A-D210-4942-AE60-712D39838403}"/>
    <cellStyle name="Normal 2 13 2 4 3" xfId="29349" xr:uid="{0D66783F-46A4-4A09-BEE4-44F1061B7092}"/>
    <cellStyle name="Normal 2 13 2 5" xfId="29350" xr:uid="{C43A6971-03CD-4D08-9655-95489F7DA7C5}"/>
    <cellStyle name="Normal 2 13 2 5 2" xfId="29351" xr:uid="{C20353AC-2B62-4779-AF73-A8696E75E6E3}"/>
    <cellStyle name="Normal 2 13 2 6" xfId="29352" xr:uid="{41AB8B4E-40CD-45A4-AE63-464F4B87D8BF}"/>
    <cellStyle name="Normal 2 13 3" xfId="29353" xr:uid="{94CD1819-65EA-4A9A-8F4B-42946720CAE8}"/>
    <cellStyle name="Normal 2 13 3 2" xfId="29354" xr:uid="{D6CFDD3E-0F1A-4466-8579-6F8CF61A7BE1}"/>
    <cellStyle name="Normal 2 13 3 2 2" xfId="29355" xr:uid="{1B2C462C-39F2-4A93-9D4B-E50B7E96DB02}"/>
    <cellStyle name="Normal 2 13 3 2 2 2" xfId="29356" xr:uid="{CEA9E74A-9B6F-413B-B172-23A761FC0748}"/>
    <cellStyle name="Normal 2 13 3 2 3" xfId="29357" xr:uid="{AD8EAC07-0B75-4A80-9A6C-D7444E5C0012}"/>
    <cellStyle name="Normal 2 13 3 3" xfId="29358" xr:uid="{5C614836-6295-44CA-8F42-87C7D439E12D}"/>
    <cellStyle name="Normal 2 13 3 3 2" xfId="29359" xr:uid="{253E2FC3-D42E-4DFA-98C5-AE0918BDC01D}"/>
    <cellStyle name="Normal 2 13 3 3 2 2" xfId="29360" xr:uid="{1F0A3A6B-38CE-492A-B354-A51E2B9560DB}"/>
    <cellStyle name="Normal 2 13 3 3 3" xfId="29361" xr:uid="{36907923-A166-404F-A185-2E37079562A6}"/>
    <cellStyle name="Normal 2 13 3 4" xfId="29362" xr:uid="{CCE37D42-54CB-49E3-9340-27BCBDCACA7D}"/>
    <cellStyle name="Normal 2 13 3 4 2" xfId="29363" xr:uid="{7D16F300-93AE-4EA4-B960-7C3757EC069F}"/>
    <cellStyle name="Normal 2 13 3 4 2 2" xfId="29364" xr:uid="{6A33C1DC-7FB3-4EFC-8E6F-17D3004E12E7}"/>
    <cellStyle name="Normal 2 13 3 4 3" xfId="29365" xr:uid="{47721CE0-DD4B-4840-B4D1-D67E12ABA493}"/>
    <cellStyle name="Normal 2 13 3 5" xfId="29366" xr:uid="{CCA3E581-E25D-4CD8-A21A-7A2047DB056D}"/>
    <cellStyle name="Normal 2 13 3 5 2" xfId="29367" xr:uid="{C10AB4EC-28FE-4133-A6DE-CAFD5EDAEF54}"/>
    <cellStyle name="Normal 2 13 3 6" xfId="29368" xr:uid="{B9D74363-2CFF-40BF-B7A8-59C7790F81FF}"/>
    <cellStyle name="Normal 2 13 4" xfId="29369" xr:uid="{C7B3BAA4-A77D-40EF-8365-76E1E77FA931}"/>
    <cellStyle name="Normal 2 13 4 2" xfId="29370" xr:uid="{F990BF60-D82D-45D0-B573-A0A9DD33B956}"/>
    <cellStyle name="Normal 2 13 4 2 2" xfId="29371" xr:uid="{378901A4-AEF3-45E3-AE25-E1395EB11B54}"/>
    <cellStyle name="Normal 2 13 4 2 2 2" xfId="29372" xr:uid="{CDA6D14B-7F37-4A69-A5E6-4E394DF1739F}"/>
    <cellStyle name="Normal 2 13 4 2 3" xfId="29373" xr:uid="{718B6E34-F274-41CE-A04E-3976E3893BDB}"/>
    <cellStyle name="Normal 2 13 4 3" xfId="29374" xr:uid="{8B2FBAAA-EF26-44C9-9A60-E66CAAE2185D}"/>
    <cellStyle name="Normal 2 13 4 3 2" xfId="29375" xr:uid="{FDDA3363-4D3B-4A87-8424-8E036414883D}"/>
    <cellStyle name="Normal 2 13 4 3 2 2" xfId="29376" xr:uid="{57A7CCCF-EA17-4C07-853D-02E5BB5B6713}"/>
    <cellStyle name="Normal 2 13 4 3 3" xfId="29377" xr:uid="{C9D1BBD0-7B21-4C1C-8F57-325C8913F248}"/>
    <cellStyle name="Normal 2 13 4 4" xfId="29378" xr:uid="{E153B2BE-0D57-4A64-B808-92F6B893731A}"/>
    <cellStyle name="Normal 2 13 4 4 2" xfId="29379" xr:uid="{E78934CC-74CA-4C4B-8731-4E998BA19188}"/>
    <cellStyle name="Normal 2 13 4 4 2 2" xfId="29380" xr:uid="{D704B8D1-7E2B-4C3C-862E-C3F3FDED4FCF}"/>
    <cellStyle name="Normal 2 13 4 4 3" xfId="29381" xr:uid="{5C2CFD30-D0FB-4E1F-84F4-EBE8971DE5C0}"/>
    <cellStyle name="Normal 2 13 4 5" xfId="29382" xr:uid="{A00AEF2F-7DCC-41A7-AB20-D39FB8AC5883}"/>
    <cellStyle name="Normal 2 13 4 5 2" xfId="29383" xr:uid="{4DC8D932-CD9A-4167-80D2-D178D6C1DD97}"/>
    <cellStyle name="Normal 2 13 4 6" xfId="29384" xr:uid="{5713E1CD-3CE3-4A7E-9453-505BA9D756BA}"/>
    <cellStyle name="Normal 2 13 5" xfId="29385" xr:uid="{5FE4F73E-E270-4B96-8616-73963310914B}"/>
    <cellStyle name="Normal 2 13 5 2" xfId="29386" xr:uid="{719C6365-47E7-45F1-855F-8B31CC1692DF}"/>
    <cellStyle name="Normal 2 13 5 2 2" xfId="29387" xr:uid="{CCC68FA3-A341-4919-931D-0F38578AD05C}"/>
    <cellStyle name="Normal 2 13 5 3" xfId="29388" xr:uid="{920E1DEC-60BD-4E4D-9B94-BABD8EAA405D}"/>
    <cellStyle name="Normal 2 13 6" xfId="29389" xr:uid="{DBD2B252-13E2-449C-B379-8168829F0F99}"/>
    <cellStyle name="Normal 2 13 6 2" xfId="29390" xr:uid="{7098FFFD-3807-4A3C-AC86-20DB6DB53FE5}"/>
    <cellStyle name="Normal 2 13 6 2 2" xfId="29391" xr:uid="{281FF85C-6B10-4604-BF3A-5F7BA5DB7093}"/>
    <cellStyle name="Normal 2 13 6 3" xfId="29392" xr:uid="{436FE2D5-7BE4-4FDC-942D-7A37629D4842}"/>
    <cellStyle name="Normal 2 13 7" xfId="29393" xr:uid="{CFEE5ADA-3BAB-4607-B313-C09A671A17C7}"/>
    <cellStyle name="Normal 2 13 7 2" xfId="29394" xr:uid="{54734450-7B87-4BED-976F-F937614AF5A6}"/>
    <cellStyle name="Normal 2 13 7 2 2" xfId="29395" xr:uid="{E97C5B7B-AD74-4CE8-8AF4-5D588EAAACCF}"/>
    <cellStyle name="Normal 2 13 7 3" xfId="29396" xr:uid="{2C36A2A2-F25D-45FB-AF93-B7DDD1E24ADF}"/>
    <cellStyle name="Normal 2 13 8" xfId="29397" xr:uid="{46D47AC0-8F35-4CF4-83CE-1D06E4AFA09A}"/>
    <cellStyle name="Normal 2 13 8 2" xfId="29398" xr:uid="{1872F72E-6802-42C3-A849-A7E73313AA32}"/>
    <cellStyle name="Normal 2 13 8 2 2" xfId="29399" xr:uid="{AF024DCC-3287-4CDC-8AB4-33A60003062D}"/>
    <cellStyle name="Normal 2 13 8 3" xfId="29400" xr:uid="{5C160ADC-05C4-4DD6-9AD2-E2C2418E96C5}"/>
    <cellStyle name="Normal 2 13 9" xfId="29401" xr:uid="{4E7F6432-443D-409F-B727-99FB26751301}"/>
    <cellStyle name="Normal 2 14" xfId="29402" xr:uid="{F66160BB-4F7A-4977-A7D8-C98597496442}"/>
    <cellStyle name="Normal 2 14 10" xfId="29403" xr:uid="{284564D9-1DDA-46B0-93AB-B6F747C37248}"/>
    <cellStyle name="Normal 2 14 10 2" xfId="29404" xr:uid="{A2CEF939-AAB8-47F7-9A8D-D6840B504E9E}"/>
    <cellStyle name="Normal 2 14 10 2 2" xfId="29405" xr:uid="{F98855C2-92AB-468D-8DD9-47CCA96A0A44}"/>
    <cellStyle name="Normal 2 14 10 3" xfId="29406" xr:uid="{56D4A35E-407A-46E1-AF95-64E1263818A1}"/>
    <cellStyle name="Normal 2 14 11" xfId="29407" xr:uid="{3A15BD42-BE20-4920-9D32-210F133367E0}"/>
    <cellStyle name="Normal 2 14 11 2" xfId="29408" xr:uid="{D7417B97-17D2-4338-89C3-694648AC9DEE}"/>
    <cellStyle name="Normal 2 14 11 2 2" xfId="29409" xr:uid="{320155EF-2D17-4690-AFAC-E0193DE3D740}"/>
    <cellStyle name="Normal 2 14 11 3" xfId="29410" xr:uid="{4ABC0313-8669-4E9C-A65C-6FBC677B4A34}"/>
    <cellStyle name="Normal 2 14 12" xfId="29411" xr:uid="{68196969-9B73-4DF3-AB00-80DA35C51AFB}"/>
    <cellStyle name="Normal 2 14 12 2" xfId="29412" xr:uid="{47A99437-8809-49FC-A51D-76C4430F2877}"/>
    <cellStyle name="Normal 2 14 12 2 2" xfId="29413" xr:uid="{AF212F41-6CAA-4981-8EF6-223EBE609B60}"/>
    <cellStyle name="Normal 2 14 12 3" xfId="29414" xr:uid="{427EEE9A-77DC-480C-B54F-874E1FE6388D}"/>
    <cellStyle name="Normal 2 14 13" xfId="29415" xr:uid="{20C21E0C-A597-4C51-AEF1-9A81C5D8720B}"/>
    <cellStyle name="Normal 2 14 14" xfId="29416" xr:uid="{9F437E3F-1696-4FDA-97DA-35F55E7D79E3}"/>
    <cellStyle name="Normal 2 14 14 2" xfId="29417" xr:uid="{489C09D1-90E2-4EAF-954F-F1AED16C5CC5}"/>
    <cellStyle name="Normal 2 14 15" xfId="29418" xr:uid="{E97A4910-4EF0-4E22-AE88-82ED04FF0F00}"/>
    <cellStyle name="Normal 2 14 2" xfId="29419" xr:uid="{F3E7CCE3-0D78-444F-B1ED-57EDB60B9655}"/>
    <cellStyle name="Normal 2 14 2 2" xfId="29420" xr:uid="{1074D089-67AA-4D21-92C5-4131473C6BE6}"/>
    <cellStyle name="Normal 2 14 2 3" xfId="29421" xr:uid="{44538753-42E5-4C0A-989B-A4DF85AF2E3E}"/>
    <cellStyle name="Normal 2 14 3" xfId="29422" xr:uid="{F5E0351E-40E8-4965-95D2-67998391DC79}"/>
    <cellStyle name="Normal 2 14 3 2" xfId="29423" xr:uid="{610E85CC-2D46-4FCE-B4E7-2FC719D14C8F}"/>
    <cellStyle name="Normal 2 14 3 2 2" xfId="29424" xr:uid="{50BEDF75-7AF6-49D0-9666-F4D383DA1467}"/>
    <cellStyle name="Normal 2 14 3 2 2 2" xfId="29425" xr:uid="{F49D1046-9964-4902-96C8-D1B111EBB022}"/>
    <cellStyle name="Normal 2 14 3 2 2 2 2" xfId="29426" xr:uid="{3B9C52AC-2E89-47A5-BCC7-DE627B27B4EB}"/>
    <cellStyle name="Normal 2 14 3 2 2 3" xfId="29427" xr:uid="{0ACE0D26-13C2-4D09-A4B7-EB1E71AD268A}"/>
    <cellStyle name="Normal 2 14 3 2 3" xfId="29428" xr:uid="{4BD79836-D88E-4657-BC1C-FEF1191BF6B3}"/>
    <cellStyle name="Normal 2 14 3 2 3 2" xfId="29429" xr:uid="{A97DBB63-D18E-4768-A0E0-4429ECFCCAAE}"/>
    <cellStyle name="Normal 2 14 3 2 3 2 2" xfId="29430" xr:uid="{C39037BE-3897-467A-93E2-A445D123D754}"/>
    <cellStyle name="Normal 2 14 3 2 3 3" xfId="29431" xr:uid="{27F91589-DECE-4DFF-A000-BEE12F722B05}"/>
    <cellStyle name="Normal 2 14 3 2 4" xfId="29432" xr:uid="{FFA6F3D7-29EE-48B5-B2DA-8EA90547C460}"/>
    <cellStyle name="Normal 2 14 3 2 4 2" xfId="29433" xr:uid="{E819D62D-A325-4B0D-B6C2-5DF9B1DED3E8}"/>
    <cellStyle name="Normal 2 14 3 2 4 2 2" xfId="29434" xr:uid="{B00BCE41-CDBD-49E8-AF15-5C67FB8DC22B}"/>
    <cellStyle name="Normal 2 14 3 2 4 3" xfId="29435" xr:uid="{54E7E210-5C94-485B-80DB-CFDFC58B6237}"/>
    <cellStyle name="Normal 2 14 3 2 5" xfId="29436" xr:uid="{90D4E99B-0B3E-4F8B-B203-53A95353A521}"/>
    <cellStyle name="Normal 2 14 3 2 5 2" xfId="29437" xr:uid="{5088773A-1766-42D8-A2D3-05E13BE454A8}"/>
    <cellStyle name="Normal 2 14 3 2 6" xfId="29438" xr:uid="{76C079E0-17D5-4DCF-997D-5F3B65FD08A5}"/>
    <cellStyle name="Normal 2 14 3 3" xfId="29439" xr:uid="{E59FBA9A-F695-4147-BFAE-5548E915799C}"/>
    <cellStyle name="Normal 2 14 3 3 2" xfId="29440" xr:uid="{104CB241-8E9D-4E3F-936A-3EDFA768C128}"/>
    <cellStyle name="Normal 2 14 3 3 2 2" xfId="29441" xr:uid="{28BC2FF5-D07C-49A5-B4DC-198705E424BC}"/>
    <cellStyle name="Normal 2 14 3 3 3" xfId="29442" xr:uid="{9C3F4358-D6EB-4670-977A-2DB7764AE433}"/>
    <cellStyle name="Normal 2 14 3 4" xfId="29443" xr:uid="{63227988-5FD7-486A-B365-F5EFE90D9B1F}"/>
    <cellStyle name="Normal 2 14 3 4 2" xfId="29444" xr:uid="{A174825E-0EA2-4865-8BA6-E9AC712D8B64}"/>
    <cellStyle name="Normal 2 14 3 4 2 2" xfId="29445" xr:uid="{67B21DC7-6787-48AA-9889-7027DFA47B64}"/>
    <cellStyle name="Normal 2 14 3 4 3" xfId="29446" xr:uid="{34D9639A-DF67-4E9E-A45E-9F7188A69802}"/>
    <cellStyle name="Normal 2 14 3 5" xfId="29447" xr:uid="{5097B396-B1FD-4D4D-8CBA-21F76C556056}"/>
    <cellStyle name="Normal 2 14 3 5 2" xfId="29448" xr:uid="{D74E83DD-D842-49F4-A157-53D8FCF324A8}"/>
    <cellStyle name="Normal 2 14 3 5 2 2" xfId="29449" xr:uid="{3CB487D2-9D48-4C73-8528-A9B1FB68F5C5}"/>
    <cellStyle name="Normal 2 14 3 5 3" xfId="29450" xr:uid="{0E46F631-E904-43B2-931A-22B545608A30}"/>
    <cellStyle name="Normal 2 14 3 6" xfId="29451" xr:uid="{A241B4E1-8BEA-4913-AF51-F0E4E672BD78}"/>
    <cellStyle name="Normal 2 14 3 6 2" xfId="29452" xr:uid="{E32BB760-8720-4E27-90C7-6D1A77F83D74}"/>
    <cellStyle name="Normal 2 14 3 7" xfId="29453" xr:uid="{7EE223BE-3CBE-498B-9F02-85AAA6ACD962}"/>
    <cellStyle name="Normal 2 14 4" xfId="29454" xr:uid="{1BD15B81-9F23-4C89-9DEF-B33B621F1213}"/>
    <cellStyle name="Normal 2 14 4 2" xfId="29455" xr:uid="{479058D0-F605-417C-B251-5E08E0323639}"/>
    <cellStyle name="Normal 2 14 4 2 2" xfId="29456" xr:uid="{BD7AE181-3B8E-45FE-9EF8-634620518492}"/>
    <cellStyle name="Normal 2 14 4 2 2 2" xfId="29457" xr:uid="{ACF42470-E22C-4115-960C-30C735993E4B}"/>
    <cellStyle name="Normal 2 14 4 2 3" xfId="29458" xr:uid="{29B867A1-4466-49CF-82EE-EBEA336D4843}"/>
    <cellStyle name="Normal 2 14 4 3" xfId="29459" xr:uid="{BB52CB99-E152-4DC3-BA65-7AAEAAAC9306}"/>
    <cellStyle name="Normal 2 14 4 3 2" xfId="29460" xr:uid="{C7F30B68-7746-4911-A821-9EB70AA055C6}"/>
    <cellStyle name="Normal 2 14 4 3 2 2" xfId="29461" xr:uid="{0A172D4D-C97B-413B-9661-122D3D51F260}"/>
    <cellStyle name="Normal 2 14 4 3 3" xfId="29462" xr:uid="{0C4E02DF-7F1A-4ACB-864D-B52775006299}"/>
    <cellStyle name="Normal 2 14 4 4" xfId="29463" xr:uid="{76DB5EC1-FDCF-4EFF-AD28-E6788436E957}"/>
    <cellStyle name="Normal 2 14 4 4 2" xfId="29464" xr:uid="{3216F1C5-2A57-4354-A2B4-503AABA5D809}"/>
    <cellStyle name="Normal 2 14 4 4 2 2" xfId="29465" xr:uid="{634908B3-B869-45D2-B2AE-9B4C2385CDCA}"/>
    <cellStyle name="Normal 2 14 4 4 3" xfId="29466" xr:uid="{E81B63E7-F58A-4351-B983-B97F06B89E20}"/>
    <cellStyle name="Normal 2 14 4 5" xfId="29467" xr:uid="{83F06573-362B-4C64-84DF-7DEFDAB6F041}"/>
    <cellStyle name="Normal 2 14 4 5 2" xfId="29468" xr:uid="{C8A76502-6B2F-4EAD-95D7-4413B7C3A693}"/>
    <cellStyle name="Normal 2 14 4 6" xfId="29469" xr:uid="{3C385973-A90F-43C3-B867-362A376984A0}"/>
    <cellStyle name="Normal 2 14 5" xfId="29470" xr:uid="{C1301446-CE67-4081-ADF2-06E9D667BC53}"/>
    <cellStyle name="Normal 2 14 5 2" xfId="29471" xr:uid="{CB143C1C-D44F-4290-AA45-7C411ADDF583}"/>
    <cellStyle name="Normal 2 14 5 2 2" xfId="29472" xr:uid="{7937487B-131F-43FE-94AA-B90954911F6B}"/>
    <cellStyle name="Normal 2 14 5 2 2 2" xfId="29473" xr:uid="{4E8C39EB-D152-4F0F-858B-B5F2EE52F590}"/>
    <cellStyle name="Normal 2 14 5 2 3" xfId="29474" xr:uid="{ECCA6414-043E-4C2F-BEC7-FF795F8D6578}"/>
    <cellStyle name="Normal 2 14 5 3" xfId="29475" xr:uid="{1C4E06FD-CD5E-4F2A-A2B2-B3045EE34453}"/>
    <cellStyle name="Normal 2 14 5 3 2" xfId="29476" xr:uid="{F8FAD15D-9F0F-4CD4-8A8E-B1EE9A8CD4FB}"/>
    <cellStyle name="Normal 2 14 5 3 2 2" xfId="29477" xr:uid="{34A0CB01-D830-4F30-9175-0E086BBCD0C7}"/>
    <cellStyle name="Normal 2 14 5 3 3" xfId="29478" xr:uid="{8D05A2FF-5C91-4791-9C1F-FE4835B82538}"/>
    <cellStyle name="Normal 2 14 5 4" xfId="29479" xr:uid="{1F80983F-0DE4-48D2-898E-327EE5C86550}"/>
    <cellStyle name="Normal 2 14 5 4 2" xfId="29480" xr:uid="{2FC058E5-BE0E-48E5-A119-E541AD42530C}"/>
    <cellStyle name="Normal 2 14 5 4 2 2" xfId="29481" xr:uid="{0718992D-905E-4098-AC06-7069090EF04A}"/>
    <cellStyle name="Normal 2 14 5 4 3" xfId="29482" xr:uid="{EFA4EB9A-44D0-4BE3-88AB-206563980DCC}"/>
    <cellStyle name="Normal 2 14 5 5" xfId="29483" xr:uid="{49F3023B-86FC-443E-BF75-A0E05D15AD13}"/>
    <cellStyle name="Normal 2 14 5 5 2" xfId="29484" xr:uid="{70819131-FDE9-46D1-B131-8E341BD05289}"/>
    <cellStyle name="Normal 2 14 5 6" xfId="29485" xr:uid="{876EF93D-3136-43D0-97B0-89F6E9D8C05B}"/>
    <cellStyle name="Normal 2 14 6" xfId="29486" xr:uid="{384B3899-0978-403A-89F0-2A99F3E7B87F}"/>
    <cellStyle name="Normal 2 14 6 2" xfId="29487" xr:uid="{2EF6D5DA-BEDD-4587-B00C-39AA7125FE32}"/>
    <cellStyle name="Normal 2 14 6 2 2" xfId="29488" xr:uid="{8E11B8FF-AF4A-4608-AF56-3CFE7456CC48}"/>
    <cellStyle name="Normal 2 14 6 2 2 2" xfId="29489" xr:uid="{07013E83-6812-413D-9725-0D9B99B42920}"/>
    <cellStyle name="Normal 2 14 6 2 3" xfId="29490" xr:uid="{6B473D0B-ADC2-476B-AA7E-9E3C617C08C5}"/>
    <cellStyle name="Normal 2 14 6 3" xfId="29491" xr:uid="{552E568D-6D3B-4707-80E2-6A775556BEE4}"/>
    <cellStyle name="Normal 2 14 6 3 2" xfId="29492" xr:uid="{AEB7215E-CD2D-47CA-9E8A-671BB1A8D721}"/>
    <cellStyle name="Normal 2 14 6 3 2 2" xfId="29493" xr:uid="{05CD98CA-B2CD-4B85-9046-8C5143E8CCD5}"/>
    <cellStyle name="Normal 2 14 6 3 3" xfId="29494" xr:uid="{667DD93F-A12E-44B3-B2D3-05426B0063F8}"/>
    <cellStyle name="Normal 2 14 6 4" xfId="29495" xr:uid="{226A39E7-BA1F-4762-8B94-D58078AB01B7}"/>
    <cellStyle name="Normal 2 14 6 4 2" xfId="29496" xr:uid="{A7620DEA-4FFF-403C-9BF3-BF140A7A0412}"/>
    <cellStyle name="Normal 2 14 6 4 2 2" xfId="29497" xr:uid="{D4CAE48C-4811-4CD5-9A3A-5FBD3C44341B}"/>
    <cellStyle name="Normal 2 14 6 4 3" xfId="29498" xr:uid="{486B949B-DC1F-403D-A260-F88918DB31BE}"/>
    <cellStyle name="Normal 2 14 6 5" xfId="29499" xr:uid="{E6AA6C8C-DC04-44BC-8AC2-A222EC33A9F3}"/>
    <cellStyle name="Normal 2 14 6 5 2" xfId="29500" xr:uid="{A97CE2A2-5F41-4010-85B0-63984D86B0F0}"/>
    <cellStyle name="Normal 2 14 6 6" xfId="29501" xr:uid="{FE3C2C14-9069-4F64-BDBC-64A534EB8F5D}"/>
    <cellStyle name="Normal 2 14 7" xfId="29502" xr:uid="{E4B3ED42-913E-427F-8A94-CAAF54BED864}"/>
    <cellStyle name="Normal 2 14 7 2" xfId="29503" xr:uid="{87BC80A9-5D43-4209-BF74-AF66F37621B4}"/>
    <cellStyle name="Normal 2 14 7 2 2" xfId="29504" xr:uid="{5D006791-545F-4D04-A0ED-927328072A44}"/>
    <cellStyle name="Normal 2 14 7 2 2 2" xfId="29505" xr:uid="{2A45392B-3943-4DD0-BBFA-C18DA82AC985}"/>
    <cellStyle name="Normal 2 14 7 2 3" xfId="29506" xr:uid="{00E13204-12DE-425F-9A79-CCAA4DEEAF72}"/>
    <cellStyle name="Normal 2 14 7 3" xfId="29507" xr:uid="{98FEED1B-5634-483F-92D6-E0917CE50ABF}"/>
    <cellStyle name="Normal 2 14 7 3 2" xfId="29508" xr:uid="{4FEAA258-F70D-4F01-8C0C-68C47FA790CC}"/>
    <cellStyle name="Normal 2 14 7 3 2 2" xfId="29509" xr:uid="{D166E517-5BCA-403E-9F3E-D7AE69BCB994}"/>
    <cellStyle name="Normal 2 14 7 3 3" xfId="29510" xr:uid="{413C8CB9-9C4F-4117-8FC8-4B18D6FBD19D}"/>
    <cellStyle name="Normal 2 14 7 4" xfId="29511" xr:uid="{0FE403A9-BF4C-403D-936A-B69E5A8DA2D3}"/>
    <cellStyle name="Normal 2 14 7 4 2" xfId="29512" xr:uid="{9B4EF586-03DF-4E18-B9DB-5E27B07BB266}"/>
    <cellStyle name="Normal 2 14 7 4 2 2" xfId="29513" xr:uid="{4D533043-D612-4BF8-A90A-48D90086D4EC}"/>
    <cellStyle name="Normal 2 14 7 4 3" xfId="29514" xr:uid="{640BB1CE-6487-4B09-A05B-6335FBF85B8E}"/>
    <cellStyle name="Normal 2 14 7 5" xfId="29515" xr:uid="{0E0B4773-C8DC-4CEC-8A5D-04703692A07D}"/>
    <cellStyle name="Normal 2 14 7 5 2" xfId="29516" xr:uid="{FC159D25-A2E7-46DD-8E6E-B285D27A3DEE}"/>
    <cellStyle name="Normal 2 14 7 6" xfId="29517" xr:uid="{85A5BCCB-F43F-4AC9-8BC6-D08A881D635C}"/>
    <cellStyle name="Normal 2 14 8" xfId="29518" xr:uid="{A53444B6-253F-4FCB-9512-832924262135}"/>
    <cellStyle name="Normal 2 14 9" xfId="29519" xr:uid="{66D3A02F-E08F-4A49-A9EE-D95E21A0A9A2}"/>
    <cellStyle name="Normal 2 15" xfId="29520" xr:uid="{BEFEE895-302E-4017-AA08-0E92DCF38BA4}"/>
    <cellStyle name="Normal 2 15 10" xfId="29521" xr:uid="{DABE6B6F-1A8D-4C6A-9EA9-380AAE6A2261}"/>
    <cellStyle name="Normal 2 15 11" xfId="29522" xr:uid="{593DC634-DFF3-4F3F-8316-F848F4B49E43}"/>
    <cellStyle name="Normal 2 15 11 2" xfId="29523" xr:uid="{551F74A3-73B5-4C3A-879B-B5372F94A690}"/>
    <cellStyle name="Normal 2 15 12" xfId="29524" xr:uid="{0095E695-D7D2-4A9F-973C-73BEDB67B348}"/>
    <cellStyle name="Normal 2 15 2" xfId="29525" xr:uid="{3BBCCD30-5B5B-4F33-8B09-2043E66D766B}"/>
    <cellStyle name="Normal 2 15 2 2" xfId="29526" xr:uid="{27941BBE-FF44-454F-8440-BA6150F99683}"/>
    <cellStyle name="Normal 2 15 2 2 2" xfId="29527" xr:uid="{18D83769-D531-41AC-83AB-B0C7F570197B}"/>
    <cellStyle name="Normal 2 15 2 2 2 2" xfId="29528" xr:uid="{9C8CAE8E-AF52-46B8-A309-7B8154482C03}"/>
    <cellStyle name="Normal 2 15 2 2 2 2 2" xfId="29529" xr:uid="{2019CF8E-D3A4-4B8F-92F7-636E56076F12}"/>
    <cellStyle name="Normal 2 15 2 2 2 3" xfId="29530" xr:uid="{A8FC7A56-4E18-436C-A851-3AE0439FAD8B}"/>
    <cellStyle name="Normal 2 15 2 2 3" xfId="29531" xr:uid="{72FC40F1-9C85-4228-85F0-4B6ADD30CDC4}"/>
    <cellStyle name="Normal 2 15 2 2 3 2" xfId="29532" xr:uid="{BC038FD6-EC1D-4633-AEDB-1167D4807C5F}"/>
    <cellStyle name="Normal 2 15 2 2 3 2 2" xfId="29533" xr:uid="{BF855EAF-DAEB-4406-83A6-D4A8963D5315}"/>
    <cellStyle name="Normal 2 15 2 2 3 3" xfId="29534" xr:uid="{4C828DDF-DA4B-4A74-9555-46F2CF43BC49}"/>
    <cellStyle name="Normal 2 15 2 2 4" xfId="29535" xr:uid="{F85FFE5F-A5AB-4FE8-9F01-45A4948651C6}"/>
    <cellStyle name="Normal 2 15 2 2 4 2" xfId="29536" xr:uid="{D631384D-3729-4798-A0D2-03C6FB05565E}"/>
    <cellStyle name="Normal 2 15 2 2 4 2 2" xfId="29537" xr:uid="{1BF847A5-9165-44E8-81EA-B35CB9EF03B8}"/>
    <cellStyle name="Normal 2 15 2 2 4 3" xfId="29538" xr:uid="{4AD605F9-DE77-4C0D-92D4-9762DCC10F85}"/>
    <cellStyle name="Normal 2 15 2 2 5" xfId="29539" xr:uid="{68192789-60C5-4CB5-B64D-6F65BAD11759}"/>
    <cellStyle name="Normal 2 15 2 2 5 2" xfId="29540" xr:uid="{529B37B0-7B65-4663-A621-CD437F8735E4}"/>
    <cellStyle name="Normal 2 15 2 2 6" xfId="29541" xr:uid="{9B03A939-9A09-4AC4-8BA0-095F60C42325}"/>
    <cellStyle name="Normal 2 15 2 3" xfId="29542" xr:uid="{303C414C-F19B-4FAE-803C-7D1A9AC51000}"/>
    <cellStyle name="Normal 2 15 2 3 2" xfId="29543" xr:uid="{AB634AC7-C9BC-4F73-BB38-79F202A0117F}"/>
    <cellStyle name="Normal 2 15 2 3 2 2" xfId="29544" xr:uid="{CD1C1452-943F-4042-8238-7CF73248FF08}"/>
    <cellStyle name="Normal 2 15 2 3 3" xfId="29545" xr:uid="{8244C989-E1AA-48CC-892E-8B4B38947DC7}"/>
    <cellStyle name="Normal 2 15 2 4" xfId="29546" xr:uid="{9F366CFC-D717-4EBF-B054-B3AB4364C375}"/>
    <cellStyle name="Normal 2 15 2 4 2" xfId="29547" xr:uid="{6FFE885F-3052-47F9-9AB2-03CE1AE0E6F0}"/>
    <cellStyle name="Normal 2 15 2 4 2 2" xfId="29548" xr:uid="{D6D18473-17BA-49F8-B364-E476EEBD9C8E}"/>
    <cellStyle name="Normal 2 15 2 4 3" xfId="29549" xr:uid="{4AF16451-A511-45BB-B137-83AEE783F0E5}"/>
    <cellStyle name="Normal 2 15 2 5" xfId="29550" xr:uid="{CCFA1167-B632-46E7-8638-0DD029DA45F0}"/>
    <cellStyle name="Normal 2 15 2 5 2" xfId="29551" xr:uid="{B8B462F6-12F3-491D-92D1-1607D4CB9B17}"/>
    <cellStyle name="Normal 2 15 2 5 2 2" xfId="29552" xr:uid="{ADECEFFA-242D-4A6C-9F5C-966F1698A8EB}"/>
    <cellStyle name="Normal 2 15 2 5 3" xfId="29553" xr:uid="{0110AECF-1B37-4B7D-A486-21D6511A7E7E}"/>
    <cellStyle name="Normal 2 15 2 6" xfId="29554" xr:uid="{F5004506-0870-4527-ACB8-0217D2364C6C}"/>
    <cellStyle name="Normal 2 15 2 6 2" xfId="29555" xr:uid="{961FE6FF-7B63-4266-9895-FB52FF30F5E4}"/>
    <cellStyle name="Normal 2 15 2 7" xfId="29556" xr:uid="{14545C77-31BA-4F72-9B6A-35A460E67719}"/>
    <cellStyle name="Normal 2 15 3" xfId="29557" xr:uid="{16FE690B-FBDF-49D5-B95A-15A880E4B6FE}"/>
    <cellStyle name="Normal 2 15 3 2" xfId="29558" xr:uid="{C68DAA9B-5EFA-4F71-8743-D4394DFA5AA5}"/>
    <cellStyle name="Normal 2 15 4" xfId="29559" xr:uid="{CB558D96-3A18-4111-9F3C-4E4F0B6DAE83}"/>
    <cellStyle name="Normal 2 15 4 2" xfId="29560" xr:uid="{E9F0757E-D51F-4DF1-BC84-8B93C1A10CA1}"/>
    <cellStyle name="Normal 2 15 4 2 2" xfId="29561" xr:uid="{4321EB80-215F-4E40-9797-D6964EB2757C}"/>
    <cellStyle name="Normal 2 15 4 2 2 2" xfId="29562" xr:uid="{43856C65-A9EB-48BD-A392-00F5A61F9893}"/>
    <cellStyle name="Normal 2 15 4 2 3" xfId="29563" xr:uid="{02101B71-1376-48D6-A5B4-88585DE1CB3F}"/>
    <cellStyle name="Normal 2 15 4 3" xfId="29564" xr:uid="{3FF78FB4-20F5-4B73-903E-1E0596D0EFDD}"/>
    <cellStyle name="Normal 2 15 4 3 2" xfId="29565" xr:uid="{BE4ABADC-4BEC-433D-A51A-ECA7D7CAC64A}"/>
    <cellStyle name="Normal 2 15 4 3 2 2" xfId="29566" xr:uid="{84438FD7-DEA9-4669-A3A2-475D58CB8DEC}"/>
    <cellStyle name="Normal 2 15 4 3 3" xfId="29567" xr:uid="{CBBD86B5-194E-4A58-99A3-65C74BD6F665}"/>
    <cellStyle name="Normal 2 15 4 4" xfId="29568" xr:uid="{E42A2BE0-B981-44C9-B1AB-3E2A9C36D408}"/>
    <cellStyle name="Normal 2 15 4 4 2" xfId="29569" xr:uid="{30D4C09F-FEB2-4A26-962D-A72362E78A10}"/>
    <cellStyle name="Normal 2 15 4 4 2 2" xfId="29570" xr:uid="{A2ED38F2-0668-4174-B30E-953BDBF6B83C}"/>
    <cellStyle name="Normal 2 15 4 4 3" xfId="29571" xr:uid="{26F4D3E2-B5BF-4AF9-BCD7-68471A2B519E}"/>
    <cellStyle name="Normal 2 15 4 5" xfId="29572" xr:uid="{BBF313EC-342A-434D-8093-96165711B054}"/>
    <cellStyle name="Normal 2 15 4 5 2" xfId="29573" xr:uid="{7EF1AD9F-9EAB-4E4E-8357-283E8AB9ECB5}"/>
    <cellStyle name="Normal 2 15 4 6" xfId="29574" xr:uid="{CB473533-7865-4BA0-A09C-2BBDC0842758}"/>
    <cellStyle name="Normal 2 15 5" xfId="29575" xr:uid="{F929531C-5CA4-4B9E-ABD6-BD15069C9B53}"/>
    <cellStyle name="Normal 2 15 6" xfId="29576" xr:uid="{D927E6BB-375E-456A-88BA-46F3402398C4}"/>
    <cellStyle name="Normal 2 15 7" xfId="29577" xr:uid="{DDCFEFEF-21FC-484E-ABEE-ADBECA64A7BB}"/>
    <cellStyle name="Normal 2 15 7 2" xfId="29578" xr:uid="{BB3BEF67-A15E-4D0A-97EA-51630D9D9DE9}"/>
    <cellStyle name="Normal 2 15 7 2 2" xfId="29579" xr:uid="{D863F7E6-8858-4CD5-B64D-B62C42E58519}"/>
    <cellStyle name="Normal 2 15 7 3" xfId="29580" xr:uid="{33CD8138-26C3-4527-8ABD-CAFD838299C4}"/>
    <cellStyle name="Normal 2 15 8" xfId="29581" xr:uid="{7A312E6F-27C6-4E9B-B766-020924964DD4}"/>
    <cellStyle name="Normal 2 15 8 2" xfId="29582" xr:uid="{9568586E-31AD-48B7-9BB4-A0F1EF2ADEE6}"/>
    <cellStyle name="Normal 2 15 8 2 2" xfId="29583" xr:uid="{D7C84981-11B9-4B5F-BEDA-EAA4C8081146}"/>
    <cellStyle name="Normal 2 15 8 3" xfId="29584" xr:uid="{E464A634-19C4-4C50-8BE5-FAEBDB0BE284}"/>
    <cellStyle name="Normal 2 15 9" xfId="29585" xr:uid="{0BE41C64-5088-49BC-BB40-5B561F68CABD}"/>
    <cellStyle name="Normal 2 15 9 2" xfId="29586" xr:uid="{870B075B-0D40-4942-AD8B-4AAC20817D80}"/>
    <cellStyle name="Normal 2 15 9 2 2" xfId="29587" xr:uid="{90AFD027-27AF-439D-BC44-A41CFC4DC42F}"/>
    <cellStyle name="Normal 2 15 9 3" xfId="29588" xr:uid="{8BED9DDF-8CA1-4C3F-82B2-8376AEEED0CE}"/>
    <cellStyle name="Normal 2 16" xfId="29589" xr:uid="{1D5750E6-CAE8-4E3E-9C7C-2F7393395A12}"/>
    <cellStyle name="Normal 2 16 10" xfId="29590" xr:uid="{47ABD0D7-ABF9-4995-B992-79A963D9FBA6}"/>
    <cellStyle name="Normal 2 16 11" xfId="29591" xr:uid="{8892DBAB-A68B-4BD9-B6B1-00C32E91B854}"/>
    <cellStyle name="Normal 2 16 11 2" xfId="29592" xr:uid="{AFFA83A4-1C04-430A-BE7C-C06ACB3FED5C}"/>
    <cellStyle name="Normal 2 16 12" xfId="29593" xr:uid="{BEDDCC50-085C-494A-831F-81BD9E5C42D7}"/>
    <cellStyle name="Normal 2 16 2" xfId="29594" xr:uid="{403CB275-F223-47DB-B522-975A4AF36FEC}"/>
    <cellStyle name="Normal 2 16 2 2" xfId="29595" xr:uid="{1C14DE10-EECF-49B5-B575-26336FB29B21}"/>
    <cellStyle name="Normal 2 16 2 2 2" xfId="29596" xr:uid="{EDD6A39A-716F-45D8-AA2B-813F186F0596}"/>
    <cellStyle name="Normal 2 16 2 2 2 2" xfId="29597" xr:uid="{9D8935BA-858C-479C-B46C-64FF088F0B30}"/>
    <cellStyle name="Normal 2 16 2 2 2 2 2" xfId="29598" xr:uid="{5BC155F7-7CC3-4E97-B07E-3C7FB6F5A428}"/>
    <cellStyle name="Normal 2 16 2 2 2 3" xfId="29599" xr:uid="{9B0A372C-6DF5-4A44-BFB3-F2C65E5452DA}"/>
    <cellStyle name="Normal 2 16 2 2 3" xfId="29600" xr:uid="{CE61B267-1429-4945-B05E-7863257CDC0B}"/>
    <cellStyle name="Normal 2 16 2 2 3 2" xfId="29601" xr:uid="{021D9AE3-1BA3-4733-9756-DA09BE73F3E3}"/>
    <cellStyle name="Normal 2 16 2 2 3 2 2" xfId="29602" xr:uid="{7342553B-2657-4A8B-9ACE-B9A98B1AFE72}"/>
    <cellStyle name="Normal 2 16 2 2 3 3" xfId="29603" xr:uid="{A6656791-CFA3-4A66-8A24-0581A3371976}"/>
    <cellStyle name="Normal 2 16 2 2 4" xfId="29604" xr:uid="{FD402CE3-43B7-40A0-B02B-253A4D952664}"/>
    <cellStyle name="Normal 2 16 2 2 4 2" xfId="29605" xr:uid="{25ADA256-0010-4BC5-B109-81F0226FCA80}"/>
    <cellStyle name="Normal 2 16 2 2 4 2 2" xfId="29606" xr:uid="{BC864F6B-DABD-4424-B674-F1ACF3D246F3}"/>
    <cellStyle name="Normal 2 16 2 2 4 3" xfId="29607" xr:uid="{D1104688-DA2C-425B-B00F-FA74245C9DE0}"/>
    <cellStyle name="Normal 2 16 2 2 5" xfId="29608" xr:uid="{A6E11B0B-F6F8-4F04-9202-A460DBBCBD84}"/>
    <cellStyle name="Normal 2 16 2 2 5 2" xfId="29609" xr:uid="{97BB4EBC-CB47-48C5-90B1-04CD9C367AB6}"/>
    <cellStyle name="Normal 2 16 2 2 6" xfId="29610" xr:uid="{BF686187-3F3B-4A8E-8874-E733C83A91E1}"/>
    <cellStyle name="Normal 2 16 2 3" xfId="29611" xr:uid="{5777D030-2FB5-4EF6-A922-AC83D4FC6EE6}"/>
    <cellStyle name="Normal 2 16 2 3 2" xfId="29612" xr:uid="{89621CBB-275F-42FB-A3DC-EE606141D484}"/>
    <cellStyle name="Normal 2 16 2 3 2 2" xfId="29613" xr:uid="{F932B38E-308C-42C5-8B37-4B56FB636A90}"/>
    <cellStyle name="Normal 2 16 2 3 3" xfId="29614" xr:uid="{4D97A346-99A1-4A90-9BEA-A7FC2518A10A}"/>
    <cellStyle name="Normal 2 16 2 4" xfId="29615" xr:uid="{A75A1937-AFE0-4359-BB88-D02EFAB57DC5}"/>
    <cellStyle name="Normal 2 16 2 4 2" xfId="29616" xr:uid="{E0B0E508-BDF7-4F96-9617-C1B5FFFC8441}"/>
    <cellStyle name="Normal 2 16 2 4 2 2" xfId="29617" xr:uid="{65995509-0ABE-4C2F-A949-CE087CB40B51}"/>
    <cellStyle name="Normal 2 16 2 4 3" xfId="29618" xr:uid="{BDB6F7D2-5B05-41DA-A6A3-8009999AEDB2}"/>
    <cellStyle name="Normal 2 16 2 5" xfId="29619" xr:uid="{F630945E-1C06-4762-A7B0-0A4DC3A55AB3}"/>
    <cellStyle name="Normal 2 16 2 5 2" xfId="29620" xr:uid="{B5FAD900-52BF-4BDC-A203-48DFB5562EED}"/>
    <cellStyle name="Normal 2 16 2 5 2 2" xfId="29621" xr:uid="{58CEFC8B-99B0-4A6C-8EC1-B26C7BC501EE}"/>
    <cellStyle name="Normal 2 16 2 5 3" xfId="29622" xr:uid="{0CF7CE67-49AF-432A-8CFC-9145B45CBE07}"/>
    <cellStyle name="Normal 2 16 2 6" xfId="29623" xr:uid="{59F4C19A-91A4-401D-A419-1DA56C945827}"/>
    <cellStyle name="Normal 2 16 2 6 2" xfId="29624" xr:uid="{240A967A-8C30-4A43-B56F-BC088822533D}"/>
    <cellStyle name="Normal 2 16 2 7" xfId="29625" xr:uid="{700C1615-3994-4DC7-807D-CA1BA825316C}"/>
    <cellStyle name="Normal 2 16 3" xfId="29626" xr:uid="{6839EC12-D01F-49A9-BF75-413D48A4C455}"/>
    <cellStyle name="Normal 2 16 3 2" xfId="29627" xr:uid="{6E681795-26A8-4A09-9936-A36443D764AB}"/>
    <cellStyle name="Normal 2 16 4" xfId="29628" xr:uid="{F31A92F0-5BBB-4625-B2D0-F3EADB4124FE}"/>
    <cellStyle name="Normal 2 16 4 2" xfId="29629" xr:uid="{B1137447-3A7E-4BBC-A32C-2EBCC9C714E0}"/>
    <cellStyle name="Normal 2 16 4 2 2" xfId="29630" xr:uid="{1579E8F9-FFF3-4E3F-8882-2C5FC9EFF511}"/>
    <cellStyle name="Normal 2 16 4 2 2 2" xfId="29631" xr:uid="{6E13CF3B-9D4A-4675-913E-1714C2B868F7}"/>
    <cellStyle name="Normal 2 16 4 2 3" xfId="29632" xr:uid="{2828F808-D854-473A-9A85-DC938FE2F9CC}"/>
    <cellStyle name="Normal 2 16 4 3" xfId="29633" xr:uid="{2659797C-AD54-4D53-AF8C-71D3B8F24D86}"/>
    <cellStyle name="Normal 2 16 4 3 2" xfId="29634" xr:uid="{C35E8AF5-8D50-4F93-924D-19339E91F8D0}"/>
    <cellStyle name="Normal 2 16 4 3 2 2" xfId="29635" xr:uid="{C3381C61-9C12-45C8-8F55-EFA9688D8300}"/>
    <cellStyle name="Normal 2 16 4 3 3" xfId="29636" xr:uid="{7C3F5282-8798-4223-B8E1-7F1C8D7A5F48}"/>
    <cellStyle name="Normal 2 16 4 4" xfId="29637" xr:uid="{05E0D650-25B7-439B-80D0-71A5B4388C12}"/>
    <cellStyle name="Normal 2 16 4 4 2" xfId="29638" xr:uid="{99464524-14EE-44A2-ABFF-D175A86B59BD}"/>
    <cellStyle name="Normal 2 16 4 4 2 2" xfId="29639" xr:uid="{79E4E6D4-B33B-4E87-8A57-9D2437F39417}"/>
    <cellStyle name="Normal 2 16 4 4 3" xfId="29640" xr:uid="{A0E7C79C-D674-445D-A030-B7253473095E}"/>
    <cellStyle name="Normal 2 16 4 5" xfId="29641" xr:uid="{27E0E903-A600-4489-8014-AC9A0CB2F7CA}"/>
    <cellStyle name="Normal 2 16 4 5 2" xfId="29642" xr:uid="{3C9AAC1A-0879-4E92-AEC7-A918299A79C0}"/>
    <cellStyle name="Normal 2 16 4 6" xfId="29643" xr:uid="{D7A133AA-97E8-4B3C-B8E8-9B51FE04FF9E}"/>
    <cellStyle name="Normal 2 16 5" xfId="29644" xr:uid="{0241D39A-37DC-484F-9277-BDE343E347AF}"/>
    <cellStyle name="Normal 2 16 6" xfId="29645" xr:uid="{B6AC17CB-B8A8-4C1B-9CDB-F6845AC2C7FF}"/>
    <cellStyle name="Normal 2 16 7" xfId="29646" xr:uid="{6D21D5CE-47AE-49F7-B5F3-0E17E434C0C5}"/>
    <cellStyle name="Normal 2 16 7 2" xfId="29647" xr:uid="{734E685E-50C4-46F7-817E-3513CFC6E6AB}"/>
    <cellStyle name="Normal 2 16 7 2 2" xfId="29648" xr:uid="{3239D269-CFE8-40BD-8450-EC61490AF0E9}"/>
    <cellStyle name="Normal 2 16 7 3" xfId="29649" xr:uid="{7DDE8FD1-7E59-4A8C-9848-B37BE4F61FFE}"/>
    <cellStyle name="Normal 2 16 8" xfId="29650" xr:uid="{7FE56880-E803-4492-9C97-B39454CCD338}"/>
    <cellStyle name="Normal 2 16 8 2" xfId="29651" xr:uid="{BB6954BE-25B8-4605-A1A2-132AB56ECDA4}"/>
    <cellStyle name="Normal 2 16 8 2 2" xfId="29652" xr:uid="{F1F55BF7-5FCA-4E8E-B2DD-08B3501947C5}"/>
    <cellStyle name="Normal 2 16 8 3" xfId="29653" xr:uid="{8B05E9DD-C3BC-4C73-9453-81A4D5307D68}"/>
    <cellStyle name="Normal 2 16 9" xfId="29654" xr:uid="{6217F192-8B50-4C21-BF8B-09ADF11F47ED}"/>
    <cellStyle name="Normal 2 16 9 2" xfId="29655" xr:uid="{2208543F-64D6-4286-8A49-79054A87461C}"/>
    <cellStyle name="Normal 2 16 9 2 2" xfId="29656" xr:uid="{B9406F0B-58B2-41AA-ABED-F11FA991ACD8}"/>
    <cellStyle name="Normal 2 16 9 3" xfId="29657" xr:uid="{9BA52BF3-1131-4DBF-AFF2-4C25456007D5}"/>
    <cellStyle name="Normal 2 17" xfId="29658" xr:uid="{9C902E8F-E6FE-4FE5-9FAA-34FFE1ECB391}"/>
    <cellStyle name="Normal 2 17 10" xfId="29659" xr:uid="{05972ABA-62B1-4885-966C-8A453137F2F5}"/>
    <cellStyle name="Normal 2 17 10 2" xfId="29660" xr:uid="{6C153FB8-26C3-46DD-9BDD-27DC9E6EAD6D}"/>
    <cellStyle name="Normal 2 17 10 2 2" xfId="29661" xr:uid="{83A6D427-37AF-4468-89AC-1F6891A65781}"/>
    <cellStyle name="Normal 2 17 10 3" xfId="29662" xr:uid="{47B0DFC8-6850-4334-ADD9-941410A14690}"/>
    <cellStyle name="Normal 2 17 11" xfId="29663" xr:uid="{F482DA0B-D872-4E86-B6CA-3097B14EF89E}"/>
    <cellStyle name="Normal 2 17 11 2" xfId="29664" xr:uid="{3773E2E5-C514-46A1-9326-C25CF793E92C}"/>
    <cellStyle name="Normal 2 17 12" xfId="29665" xr:uid="{09BED033-8325-4FEC-B0FC-345DBBC738AE}"/>
    <cellStyle name="Normal 2 17 13" xfId="29666" xr:uid="{AF803178-44AB-4E03-8C11-87C6EE957527}"/>
    <cellStyle name="Normal 2 17 2" xfId="29667" xr:uid="{A1CD7CB2-D1FE-46D3-8561-D4438CD11070}"/>
    <cellStyle name="Normal 2 17 2 2" xfId="29668" xr:uid="{8AB246A8-EC68-457C-9068-F722A8C0EADB}"/>
    <cellStyle name="Normal 2 17 2 2 2" xfId="29669" xr:uid="{6AE95CBC-F4DF-41C5-B5CF-296FF614602E}"/>
    <cellStyle name="Normal 2 17 2 2 2 2" xfId="29670" xr:uid="{B7004783-4ED0-42D9-B674-8A3DED06E157}"/>
    <cellStyle name="Normal 2 17 2 2 3" xfId="29671" xr:uid="{D6C77D5D-DAA5-479D-B04A-4579365CEB52}"/>
    <cellStyle name="Normal 2 17 2 3" xfId="29672" xr:uid="{E2878A0C-06ED-4DE8-BDAB-030777C70FC6}"/>
    <cellStyle name="Normal 2 17 2 3 2" xfId="29673" xr:uid="{5D3B7E87-945A-46B1-A7E6-B2CA583149F4}"/>
    <cellStyle name="Normal 2 17 2 3 2 2" xfId="29674" xr:uid="{BD160F72-19A4-46DE-BCC6-1B02E4FB5979}"/>
    <cellStyle name="Normal 2 17 2 3 3" xfId="29675" xr:uid="{9E6EC232-FF0E-4AC0-9945-E85F787138D3}"/>
    <cellStyle name="Normal 2 17 2 4" xfId="29676" xr:uid="{01917292-25CA-4180-ADCA-55EF27B83D0F}"/>
    <cellStyle name="Normal 2 17 2 4 2" xfId="29677" xr:uid="{F4976B37-940B-40F4-A97B-846D22918418}"/>
    <cellStyle name="Normal 2 17 2 4 2 2" xfId="29678" xr:uid="{D3D19DF0-49E7-48BC-8EDC-307157A1185B}"/>
    <cellStyle name="Normal 2 17 2 4 3" xfId="29679" xr:uid="{78519C00-C4F8-458A-A3E8-5F2C9B03A952}"/>
    <cellStyle name="Normal 2 17 2 5" xfId="29680" xr:uid="{582E8E6B-86D6-42DA-8C96-E8BF0A479BD2}"/>
    <cellStyle name="Normal 2 17 2 5 2" xfId="29681" xr:uid="{FD146217-37FA-4525-B506-CB7D9AC4AEF7}"/>
    <cellStyle name="Normal 2 17 2 6" xfId="29682" xr:uid="{0DC4B708-9E8B-4731-9AA1-B2759A3A1655}"/>
    <cellStyle name="Normal 2 17 3" xfId="29683" xr:uid="{3830CAA3-80CD-4411-B88A-420086A49A89}"/>
    <cellStyle name="Normal 2 17 3 2" xfId="29684" xr:uid="{83009B11-9594-4BB8-A219-E4B749AC8536}"/>
    <cellStyle name="Normal 2 17 3 2 2" xfId="29685" xr:uid="{45622D49-3426-476F-AFBA-8A06BA3E165F}"/>
    <cellStyle name="Normal 2 17 3 2 2 2" xfId="29686" xr:uid="{30DCC83E-61A8-46F7-B9AC-ABA0F4DF61B2}"/>
    <cellStyle name="Normal 2 17 3 2 3" xfId="29687" xr:uid="{4769ACC6-2266-4827-8BAB-59EFAE13FB9C}"/>
    <cellStyle name="Normal 2 17 3 3" xfId="29688" xr:uid="{0515F9B8-58FB-4437-B18F-2119008FDAF8}"/>
    <cellStyle name="Normal 2 17 3 3 2" xfId="29689" xr:uid="{933E3A09-EF00-462A-A607-F0A09A9C92B1}"/>
    <cellStyle name="Normal 2 17 3 3 2 2" xfId="29690" xr:uid="{D90EB132-F3B7-4BC9-8BBF-9332642EFB3B}"/>
    <cellStyle name="Normal 2 17 3 3 3" xfId="29691" xr:uid="{E06EFB79-8EB3-4C8C-8E33-50004224B3DC}"/>
    <cellStyle name="Normal 2 17 3 4" xfId="29692" xr:uid="{4DD4388B-AE4A-4DB0-8FBB-3BC5828D92D3}"/>
    <cellStyle name="Normal 2 17 3 4 2" xfId="29693" xr:uid="{BD36AA03-1929-4F44-8175-1865652D7ABD}"/>
    <cellStyle name="Normal 2 17 3 4 2 2" xfId="29694" xr:uid="{2430A274-D21D-4910-896C-C9963AEF30AE}"/>
    <cellStyle name="Normal 2 17 3 4 3" xfId="29695" xr:uid="{3AAA1A30-00D8-4AC3-A2D1-79C91D9749CE}"/>
    <cellStyle name="Normal 2 17 3 5" xfId="29696" xr:uid="{2A318FA2-8E23-41B8-977D-EF351CD1B43A}"/>
    <cellStyle name="Normal 2 17 3 5 2" xfId="29697" xr:uid="{95303335-F054-4C85-8133-27BBF9B56F09}"/>
    <cellStyle name="Normal 2 17 3 6" xfId="29698" xr:uid="{0AC42EE3-7D6C-443F-8CFC-57AD2A29A042}"/>
    <cellStyle name="Normal 2 17 4" xfId="29699" xr:uid="{041C403F-BC9A-40DA-AA7B-CEF1F6DA9C88}"/>
    <cellStyle name="Normal 2 17 4 2" xfId="29700" xr:uid="{65EBA7DB-A29C-451D-8CA1-8932F86C67E1}"/>
    <cellStyle name="Normal 2 17 4 2 2" xfId="29701" xr:uid="{887AB0BA-9197-430F-931D-2475E4E32C17}"/>
    <cellStyle name="Normal 2 17 4 2 2 2" xfId="29702" xr:uid="{7727F10E-5145-49A8-B1E6-B2B07C9B537C}"/>
    <cellStyle name="Normal 2 17 4 2 3" xfId="29703" xr:uid="{FC7D4088-2AC1-4793-9C03-48F551278101}"/>
    <cellStyle name="Normal 2 17 4 3" xfId="29704" xr:uid="{6345EEB1-1CC1-47B4-B73D-ED7A03052484}"/>
    <cellStyle name="Normal 2 17 4 3 2" xfId="29705" xr:uid="{AD834CBF-D0BB-4359-BD98-26A6473CFF1D}"/>
    <cellStyle name="Normal 2 17 4 3 2 2" xfId="29706" xr:uid="{14E2D6B9-E47F-4664-8E8C-045338797B04}"/>
    <cellStyle name="Normal 2 17 4 3 3" xfId="29707" xr:uid="{F66E07D8-9BB5-4466-A08B-B6E15C8B8A25}"/>
    <cellStyle name="Normal 2 17 4 4" xfId="29708" xr:uid="{613C288D-A096-4323-B320-CA291122D08E}"/>
    <cellStyle name="Normal 2 17 4 4 2" xfId="29709" xr:uid="{5E05E505-C9C6-47C9-A614-11BD095FEDAF}"/>
    <cellStyle name="Normal 2 17 4 4 2 2" xfId="29710" xr:uid="{2EC5ABEF-7D69-438C-B6DF-BDE6E8BE2F1B}"/>
    <cellStyle name="Normal 2 17 4 4 3" xfId="29711" xr:uid="{E2B67472-9FC9-4CFA-B5B1-A47E30F46FF1}"/>
    <cellStyle name="Normal 2 17 4 5" xfId="29712" xr:uid="{1DE08534-51DC-4F02-8A1A-D0708DD8715F}"/>
    <cellStyle name="Normal 2 17 4 5 2" xfId="29713" xr:uid="{0FCA8648-0627-4BF4-A520-D87AF873464F}"/>
    <cellStyle name="Normal 2 17 4 6" xfId="29714" xr:uid="{A4F17F6E-90C2-4665-8FDD-22EBDBB0F435}"/>
    <cellStyle name="Normal 2 17 5" xfId="29715" xr:uid="{F82DA5A8-E7CD-4BF9-8FA4-43411102287E}"/>
    <cellStyle name="Normal 2 17 5 2" xfId="29716" xr:uid="{B1B7B5EE-1E44-4253-AB93-ACE70BC1D717}"/>
    <cellStyle name="Normal 2 17 5 2 2" xfId="29717" xr:uid="{E4F13C5B-9A08-4AD0-8A6A-B796398DFBE2}"/>
    <cellStyle name="Normal 2 17 5 2 2 2" xfId="29718" xr:uid="{94B5ECD4-93B2-4920-9261-38A5A5B936E1}"/>
    <cellStyle name="Normal 2 17 5 2 3" xfId="29719" xr:uid="{9D0DEDD1-092F-4C6B-BA2E-E35B86569EC4}"/>
    <cellStyle name="Normal 2 17 5 3" xfId="29720" xr:uid="{93F9A2F1-4C80-4F64-BB83-01E3797C0FA9}"/>
    <cellStyle name="Normal 2 17 5 3 2" xfId="29721" xr:uid="{B06B0760-78CC-4D00-9A54-F9405F546B11}"/>
    <cellStyle name="Normal 2 17 5 3 2 2" xfId="29722" xr:uid="{E9543823-D5F6-4F69-97A9-C5FD10918075}"/>
    <cellStyle name="Normal 2 17 5 3 3" xfId="29723" xr:uid="{C2AEEB71-51F5-4CE9-967D-6DD3DDFC9013}"/>
    <cellStyle name="Normal 2 17 5 4" xfId="29724" xr:uid="{1265702F-245C-4A91-B860-5B891F56F90C}"/>
    <cellStyle name="Normal 2 17 5 4 2" xfId="29725" xr:uid="{9974D6EC-031D-4CF1-99C2-94EFE16F8485}"/>
    <cellStyle name="Normal 2 17 5 4 2 2" xfId="29726" xr:uid="{7FC2146C-290F-4A99-977D-4523B5D6666A}"/>
    <cellStyle name="Normal 2 17 5 4 3" xfId="29727" xr:uid="{F9CDD945-2497-4182-97B5-CB4E7D6747A0}"/>
    <cellStyle name="Normal 2 17 5 5" xfId="29728" xr:uid="{0A5F9E8B-9F6F-4FCF-8DCB-9B3622A7A719}"/>
    <cellStyle name="Normal 2 17 5 5 2" xfId="29729" xr:uid="{6DBC7108-3529-479F-BA43-727A369C88E7}"/>
    <cellStyle name="Normal 2 17 5 6" xfId="29730" xr:uid="{A2970AB1-03F7-4742-924E-FD36F56C9001}"/>
    <cellStyle name="Normal 2 17 6" xfId="29731" xr:uid="{C34BD20D-6C42-4433-B15B-F571A926007A}"/>
    <cellStyle name="Normal 2 17 6 2" xfId="29732" xr:uid="{0B00795E-E627-4B5B-9CF2-A393EC3B1C66}"/>
    <cellStyle name="Normal 2 17 6 2 2" xfId="29733" xr:uid="{E0B9DADE-E1CA-47F0-A415-8648909B9FDB}"/>
    <cellStyle name="Normal 2 17 6 2 2 2" xfId="29734" xr:uid="{4A2EE404-5720-4BC4-86D0-8F0777D57D91}"/>
    <cellStyle name="Normal 2 17 6 2 3" xfId="29735" xr:uid="{A8681253-5AB2-4A8B-A80A-5ACD15D6937E}"/>
    <cellStyle name="Normal 2 17 6 3" xfId="29736" xr:uid="{936A176D-5F7A-439B-B318-7AF0D6646C9B}"/>
    <cellStyle name="Normal 2 17 6 3 2" xfId="29737" xr:uid="{D7EB62DD-EDC0-4A41-A659-38F252A4FB95}"/>
    <cellStyle name="Normal 2 17 6 3 2 2" xfId="29738" xr:uid="{EB54AE18-6301-4974-A1DC-7D389E27F127}"/>
    <cellStyle name="Normal 2 17 6 3 3" xfId="29739" xr:uid="{E227A414-4A70-46FF-B2A7-3BC3F50EAA79}"/>
    <cellStyle name="Normal 2 17 6 4" xfId="29740" xr:uid="{31C92B07-445A-4E97-8BB7-A4E18FEA3EBB}"/>
    <cellStyle name="Normal 2 17 6 4 2" xfId="29741" xr:uid="{7B707B19-8AD7-4630-8338-544F3EB753D5}"/>
    <cellStyle name="Normal 2 17 6 4 2 2" xfId="29742" xr:uid="{9DF9624F-8BAC-4F49-86EB-84D560A6CFAA}"/>
    <cellStyle name="Normal 2 17 6 4 3" xfId="29743" xr:uid="{AD7AC40F-CEE3-4904-922D-D858C763742F}"/>
    <cellStyle name="Normal 2 17 6 5" xfId="29744" xr:uid="{7118BB24-BB65-4918-BC84-CC6780E71A51}"/>
    <cellStyle name="Normal 2 17 6 5 2" xfId="29745" xr:uid="{4E7CA921-A88B-40BB-8FC6-271A6C6EAE1D}"/>
    <cellStyle name="Normal 2 17 6 6" xfId="29746" xr:uid="{537E1AD3-1B22-4855-B1FF-E62E2D2CFDAB}"/>
    <cellStyle name="Normal 2 17 7" xfId="29747" xr:uid="{C7AFFD3E-A02E-4D15-AF83-27E14E91BFCC}"/>
    <cellStyle name="Normal 2 17 7 2" xfId="29748" xr:uid="{8AD29E55-9B7E-47A8-9856-62B8D6FAFAC2}"/>
    <cellStyle name="Normal 2 17 7 2 2" xfId="29749" xr:uid="{01FD7A7F-0869-4161-8135-4F89CD5008DD}"/>
    <cellStyle name="Normal 2 17 7 3" xfId="29750" xr:uid="{E5BDA068-A80D-4488-B3D2-4481D49EDF9F}"/>
    <cellStyle name="Normal 2 17 8" xfId="29751" xr:uid="{C56AE7D2-7908-4135-85FB-E1F1C11ABC9C}"/>
    <cellStyle name="Normal 2 17 8 2" xfId="29752" xr:uid="{E962BFF8-4016-45D6-8B36-481B7C2010A3}"/>
    <cellStyle name="Normal 2 17 8 2 2" xfId="29753" xr:uid="{E3AD54A2-81B8-48FA-90D8-C5E6BDB6FF39}"/>
    <cellStyle name="Normal 2 17 8 3" xfId="29754" xr:uid="{387CAD0D-98D3-4811-BF67-122E56777B2C}"/>
    <cellStyle name="Normal 2 17 9" xfId="29755" xr:uid="{7C2D7AC0-5718-4F6A-BFDF-5C75FB41323C}"/>
    <cellStyle name="Normal 2 17 9 2" xfId="29756" xr:uid="{58284E49-7024-452E-B1F3-16C6C08C1DBA}"/>
    <cellStyle name="Normal 2 17 9 2 2" xfId="29757" xr:uid="{EA4EBB94-C3A4-4722-BC7A-14A5245DA430}"/>
    <cellStyle name="Normal 2 17 9 3" xfId="29758" xr:uid="{CDFA7C5B-4B9F-4F13-9381-C7367346DCF6}"/>
    <cellStyle name="Normal 2 18" xfId="29759" xr:uid="{7900AB0B-528E-4997-8EA6-FFD185A1198D}"/>
    <cellStyle name="Normal 2 18 2" xfId="29760" xr:uid="{07BE82D0-DA80-437E-B33B-3382265518FF}"/>
    <cellStyle name="Normal 2 18 2 2" xfId="29761" xr:uid="{4E529E31-ED3F-41D2-A2BA-AFECB34A80E3}"/>
    <cellStyle name="Normal 2 18 2 2 2" xfId="29762" xr:uid="{2AF9D095-B28E-4256-B931-B6A394B28A87}"/>
    <cellStyle name="Normal 2 18 2 3" xfId="29763" xr:uid="{46FBD5C4-0738-47ED-A9A7-B098D5D6C52E}"/>
    <cellStyle name="Normal 2 18 3" xfId="29764" xr:uid="{26B6ECC9-562B-48F1-9714-F49F25D2F7EA}"/>
    <cellStyle name="Normal 2 18 3 2" xfId="29765" xr:uid="{1195AC3C-871B-473A-BBCA-C960C9CB9F00}"/>
    <cellStyle name="Normal 2 18 3 2 2" xfId="29766" xr:uid="{20BDF5AE-45BE-446C-9EF7-04A60644CF34}"/>
    <cellStyle name="Normal 2 18 3 3" xfId="29767" xr:uid="{20770E8F-535E-436F-B7EE-945F56313397}"/>
    <cellStyle name="Normal 2 18 4" xfId="29768" xr:uid="{E2336435-BE9B-4307-88B3-96D0EB7D2953}"/>
    <cellStyle name="Normal 2 18 4 2" xfId="29769" xr:uid="{65066718-11C7-4897-8E1A-8A0EFDAD9E3C}"/>
    <cellStyle name="Normal 2 18 4 2 2" xfId="29770" xr:uid="{8FFB3F45-07C8-4FA6-B232-5AB849E1BEA9}"/>
    <cellStyle name="Normal 2 18 4 3" xfId="29771" xr:uid="{8CFD7286-28C4-4BEC-AD3D-21277E9C52C8}"/>
    <cellStyle name="Normal 2 18 5" xfId="29772" xr:uid="{5A637D3A-9AED-4828-A041-83D8B38A1AB6}"/>
    <cellStyle name="Normal 2 18 5 2" xfId="29773" xr:uid="{92E4E3F8-6D72-41F8-9904-CA54A4E5CF7F}"/>
    <cellStyle name="Normal 2 18 6" xfId="29774" xr:uid="{36624DF9-C091-49CE-AF9E-B20057F7ADED}"/>
    <cellStyle name="Normal 2 18 7" xfId="29775" xr:uid="{8CC4EC41-D705-4E03-B85D-A4BD51861656}"/>
    <cellStyle name="Normal 2 18 8" xfId="29776" xr:uid="{078A1603-0A6D-48C7-B0F8-33800FC1AF73}"/>
    <cellStyle name="Normal 2 19" xfId="29777" xr:uid="{3AC05306-A952-41C3-AF62-56B2DEE98AD8}"/>
    <cellStyle name="Normal 2 19 2" xfId="29778" xr:uid="{1976631A-7E0B-4B64-91A4-164343FB3D23}"/>
    <cellStyle name="Normal 2 19 2 2" xfId="29779" xr:uid="{EC27BA7B-00AC-4CFE-890D-277062E2A64E}"/>
    <cellStyle name="Normal 2 19 2 2 2" xfId="29780" xr:uid="{AF47DC62-279B-4FE8-B1DF-AC4A7B2224C0}"/>
    <cellStyle name="Normal 2 19 2 3" xfId="29781" xr:uid="{3C420ACA-7F89-4D49-8BA7-7F6D1983C33C}"/>
    <cellStyle name="Normal 2 19 3" xfId="29782" xr:uid="{C27D6BC9-525C-4684-8074-DEAE302F486D}"/>
    <cellStyle name="Normal 2 19 3 2" xfId="29783" xr:uid="{E9188FF9-6909-4EDD-A129-426F1A2CB10D}"/>
    <cellStyle name="Normal 2 19 3 2 2" xfId="29784" xr:uid="{BB75E126-9195-4F0D-8302-3BA13F8FF2CA}"/>
    <cellStyle name="Normal 2 19 3 3" xfId="29785" xr:uid="{E1328D1E-E84A-4B27-92E4-1865076A28DC}"/>
    <cellStyle name="Normal 2 19 4" xfId="29786" xr:uid="{33BF07E5-FD49-4821-8F41-9152B6944035}"/>
    <cellStyle name="Normal 2 19 4 2" xfId="29787" xr:uid="{A2DFED10-3026-4E0C-876F-03E85C958680}"/>
    <cellStyle name="Normal 2 19 4 2 2" xfId="29788" xr:uid="{0BC9ECE6-0B5A-48D1-8FC4-CE1679641168}"/>
    <cellStyle name="Normal 2 19 4 3" xfId="29789" xr:uid="{495DB11B-BC1E-47E6-859E-6B238E38C24D}"/>
    <cellStyle name="Normal 2 19 5" xfId="29790" xr:uid="{12B6E652-2D61-410F-9D21-F1F0797B83DD}"/>
    <cellStyle name="Normal 2 19 5 2" xfId="29791" xr:uid="{B740B88E-239E-4759-8FDD-E81689526E58}"/>
    <cellStyle name="Normal 2 19 6" xfId="29792" xr:uid="{32C94CE9-60EC-42F8-8D3E-2AF34C96BF8F}"/>
    <cellStyle name="Normal 2 2" xfId="728" xr:uid="{00000000-0005-0000-0000-0000D2020000}"/>
    <cellStyle name="Normal 2 2 10" xfId="29793" xr:uid="{861C8B4F-EE43-495D-AEF8-819A91AC5FA1}"/>
    <cellStyle name="Normal 2 2 10 2" xfId="29794" xr:uid="{36CCAA20-C3C7-4680-B425-1FD0115EE3A1}"/>
    <cellStyle name="Normal 2 2 10 2 2" xfId="29795" xr:uid="{770CEB20-3E83-4D1F-AF6A-86F90948E3BC}"/>
    <cellStyle name="Normal 2 2 10 3" xfId="29796" xr:uid="{24E5869A-802D-4567-B5A0-AD16789C1D35}"/>
    <cellStyle name="Normal 2 2 11" xfId="29797" xr:uid="{5B9AE712-3A83-4973-8099-6C2CE33AB362}"/>
    <cellStyle name="Normal 2 2 11 2" xfId="29798" xr:uid="{6DF1DF89-ACD0-49DE-A7C2-C69B41612821}"/>
    <cellStyle name="Normal 2 2 11 2 2" xfId="29799" xr:uid="{FC5EF157-8EF4-4477-AB9C-4161B7B44A1A}"/>
    <cellStyle name="Normal 2 2 11 3" xfId="29800" xr:uid="{91299DFB-DC5F-452B-9AF9-177D8E6691EF}"/>
    <cellStyle name="Normal 2 2 12" xfId="29801" xr:uid="{71904EEE-1B5F-4D1F-AD92-4063B85493F3}"/>
    <cellStyle name="Normal 2 2 12 2" xfId="29802" xr:uid="{D4D35708-B3C5-463E-9740-EC646CA1B1E2}"/>
    <cellStyle name="Normal 2 2 12 2 2" xfId="29803" xr:uid="{63DE20C6-9925-46C3-9274-8CE327DB27E7}"/>
    <cellStyle name="Normal 2 2 12 3" xfId="29804" xr:uid="{CC78061F-CDFC-49F7-AE9B-078EAD115EC2}"/>
    <cellStyle name="Normal 2 2 13" xfId="29805" xr:uid="{FDAD5B80-8747-4905-A537-C1A657E0FEC2}"/>
    <cellStyle name="Normal 2 2 14" xfId="29806" xr:uid="{D8C41780-3F50-45BB-B6C7-1DFFA112A954}"/>
    <cellStyle name="Normal 2 2 15" xfId="1342" xr:uid="{5630DA99-9F4E-4A04-ACC1-6A407739E90B}"/>
    <cellStyle name="Normal 2 2 2" xfId="1324" xr:uid="{00000000-0005-0000-0000-0000D3020000}"/>
    <cellStyle name="Normal 2 2 2 10" xfId="29807" xr:uid="{9AB7B37A-ADBF-4FC0-91B5-A897F71DCF69}"/>
    <cellStyle name="Normal 2 2 2 10 2" xfId="29808" xr:uid="{88F30EAF-C295-41FC-B103-53FDDE23024E}"/>
    <cellStyle name="Normal 2 2 2 11" xfId="29809" xr:uid="{418B5BFA-F0C8-42BD-8DD8-F14F427017CC}"/>
    <cellStyle name="Normal 2 2 2 2" xfId="29810" xr:uid="{53E487C2-7075-46E4-90A2-4B987E1930FB}"/>
    <cellStyle name="Normal 2 2 2 2 10" xfId="29811" xr:uid="{6683662E-50BF-46AF-B23C-182D16F1B708}"/>
    <cellStyle name="Normal 2 2 2 2 11" xfId="29812" xr:uid="{29BA3F3D-2E27-45AD-A40E-6BD75B8114EA}"/>
    <cellStyle name="Normal 2 2 2 2 2" xfId="29813" xr:uid="{9F039C2D-8F48-473A-B964-6BAB319CF1AD}"/>
    <cellStyle name="Normal 2 2 2 2 2 2" xfId="29814" xr:uid="{7C5F56D4-81D6-4A44-8F4A-14D0E72B6404}"/>
    <cellStyle name="Normal 2 2 2 2 2 2 2" xfId="29815" xr:uid="{703AB191-CA83-40FA-A22C-024AC73469B3}"/>
    <cellStyle name="Normal 2 2 2 2 2 2 2 2" xfId="29816" xr:uid="{762D0747-5DE1-4DE2-8E7F-91EBD1FDF0CA}"/>
    <cellStyle name="Normal 2 2 2 2 2 2 2 3" xfId="29817" xr:uid="{8E437191-15A6-4AB7-A2BB-921381089CEB}"/>
    <cellStyle name="Normal 2 2 2 2 2 2 3" xfId="29818" xr:uid="{2E09A2C7-88C8-4AF1-82D8-319FE12A2DBE}"/>
    <cellStyle name="Normal 2 2 2 2 2 2 4" xfId="29819" xr:uid="{0697609D-F2A8-45D2-AF95-3D3CF25B7DC0}"/>
    <cellStyle name="Normal 2 2 2 2 2 2 5" xfId="29820" xr:uid="{0231182D-F6D3-46E8-86CD-B2C25E125DBE}"/>
    <cellStyle name="Normal 2 2 2 2 2 2 6" xfId="29821" xr:uid="{6D52D79D-9E7D-479D-8C23-76D87A114D4F}"/>
    <cellStyle name="Normal 2 2 2 2 2 2 7" xfId="29822" xr:uid="{62D88E66-A2FB-43F3-8EBB-04F1B16F2705}"/>
    <cellStyle name="Normal 2 2 2 2 2 2 8" xfId="29823" xr:uid="{AEE34D30-DF43-48E9-850C-FE3C3E8DCE6C}"/>
    <cellStyle name="Normal 2 2 2 2 2 3" xfId="29824" xr:uid="{AC537EF1-2703-4521-AF60-219BEEDACCA3}"/>
    <cellStyle name="Normal 2 2 2 2 2 3 2" xfId="29825" xr:uid="{4BD7622E-6843-4B0D-BA10-00D049C2037E}"/>
    <cellStyle name="Normal 2 2 2 2 2 3 3" xfId="29826" xr:uid="{30A33106-EDFB-48C5-B179-4227CF552BC5}"/>
    <cellStyle name="Normal 2 2 2 2 2 3 4" xfId="29827" xr:uid="{F8F39C92-9D63-44FA-A771-C0228545F59B}"/>
    <cellStyle name="Normal 2 2 2 2 2 4" xfId="29828" xr:uid="{DCBF5120-8A28-4FC0-A669-142C14058B53}"/>
    <cellStyle name="Normal 2 2 2 2 2 4 2" xfId="29829" xr:uid="{7F59F9E0-45C0-4E0B-8F26-DFA48CF4D34E}"/>
    <cellStyle name="Normal 2 2 2 2 2 5" xfId="29830" xr:uid="{F289CDB9-16BB-418D-87CE-BA00B8B4F27F}"/>
    <cellStyle name="Normal 2 2 2 2 2 5 2" xfId="29831" xr:uid="{788E84DB-1D3E-41A6-B41F-A016A38526FD}"/>
    <cellStyle name="Normal 2 2 2 2 2 6" xfId="29832" xr:uid="{24AB0882-3C09-4A10-9292-3E4BBFE54E93}"/>
    <cellStyle name="Normal 2 2 2 2 2 6 2" xfId="29833" xr:uid="{485F3332-65D8-43E9-8B50-3FCA3F135F24}"/>
    <cellStyle name="Normal 2 2 2 2 2 7" xfId="29834" xr:uid="{47679FD6-B583-4B60-8258-2906071D989C}"/>
    <cellStyle name="Normal 2 2 2 2 2 7 2" xfId="29835" xr:uid="{FF6493CE-E7AE-4788-B98C-D280A35CECBC}"/>
    <cellStyle name="Normal 2 2 2 2 2 8" xfId="29836" xr:uid="{7017CC62-3800-4EDE-96C2-E514F2B4D683}"/>
    <cellStyle name="Normal 2 2 2 2 2 8 2" xfId="29837" xr:uid="{3ED78530-A8DB-4940-8CFE-537B1635FD40}"/>
    <cellStyle name="Normal 2 2 2 2 2 9" xfId="29838" xr:uid="{CDFDC2B8-1E25-4838-8428-B5B5FC4DB0E5}"/>
    <cellStyle name="Normal 2 2 2 2 3" xfId="29839" xr:uid="{AE17BDF1-158C-43E0-B881-91397A6C3E53}"/>
    <cellStyle name="Normal 2 2 2 2 3 2" xfId="29840" xr:uid="{C93D4644-03CC-4571-BA85-9BBC5A8ED907}"/>
    <cellStyle name="Normal 2 2 2 2 3 2 2" xfId="29841" xr:uid="{288EF222-63AF-492A-9CBE-648FBD1153EE}"/>
    <cellStyle name="Normal 2 2 2 2 3 2 3" xfId="29842" xr:uid="{5B203AAD-E672-4718-A430-CF5A894C523E}"/>
    <cellStyle name="Normal 2 2 2 2 3 3" xfId="29843" xr:uid="{D5A98020-A40F-4182-9588-F3644F0D6903}"/>
    <cellStyle name="Normal 2 2 2 2 3 4" xfId="29844" xr:uid="{BDCB120F-23BA-4B9F-9AE7-4D78C5BA9A3E}"/>
    <cellStyle name="Normal 2 2 2 2 3 5" xfId="29845" xr:uid="{15B54307-4EBA-4A3E-AE93-8B0B5565FE0F}"/>
    <cellStyle name="Normal 2 2 2 2 3 6" xfId="29846" xr:uid="{96398166-9062-4903-8C42-ECD0251D1F4A}"/>
    <cellStyle name="Normal 2 2 2 2 3 7" xfId="29847" xr:uid="{925CC0D5-8407-417B-B39D-EACE98CCEF92}"/>
    <cellStyle name="Normal 2 2 2 2 3 8" xfId="29848" xr:uid="{820CC020-713A-4BCD-BA1C-4F807F77D384}"/>
    <cellStyle name="Normal 2 2 2 2 4" xfId="29849" xr:uid="{187320D0-D0E3-4FE4-9194-D69290F1768A}"/>
    <cellStyle name="Normal 2 2 2 2 4 2" xfId="29850" xr:uid="{DD86BD85-8C20-4EB5-98D6-9AD67E498F14}"/>
    <cellStyle name="Normal 2 2 2 2 4 2 2" xfId="29851" xr:uid="{6E03331F-1BAE-4120-84EA-F8B4DB40BD19}"/>
    <cellStyle name="Normal 2 2 2 2 4 3" xfId="29852" xr:uid="{B87D78E4-46A1-471C-9445-540187A2417F}"/>
    <cellStyle name="Normal 2 2 2 2 4 4" xfId="29853" xr:uid="{9B87CDE5-7482-423B-9CA6-3726420447B6}"/>
    <cellStyle name="Normal 2 2 2 2 5" xfId="29854" xr:uid="{96C0C107-A5A9-4466-AFAE-F709BE8C0588}"/>
    <cellStyle name="Normal 2 2 2 2 5 2" xfId="29855" xr:uid="{2DF78342-88A2-4812-9A44-3B19FA249E8C}"/>
    <cellStyle name="Normal 2 2 2 2 5 3" xfId="29856" xr:uid="{2241C47A-1B8D-4489-A197-A042EF2255E3}"/>
    <cellStyle name="Normal 2 2 2 2 6" xfId="29857" xr:uid="{70323929-9202-4AF7-B728-5C9DC2268C18}"/>
    <cellStyle name="Normal 2 2 2 2 6 2" xfId="29858" xr:uid="{A795AF50-4734-403C-A1A3-E5260CAA1541}"/>
    <cellStyle name="Normal 2 2 2 2 7" xfId="29859" xr:uid="{AC2FA246-9CCE-43CB-B4FF-1F30ACFF8B57}"/>
    <cellStyle name="Normal 2 2 2 2 7 2" xfId="29860" xr:uid="{434A010D-D747-4868-BB25-CAF1A47472B9}"/>
    <cellStyle name="Normal 2 2 2 2 8" xfId="29861" xr:uid="{E1975496-B812-40C3-AC09-A6B845EFFC76}"/>
    <cellStyle name="Normal 2 2 2 2 8 2" xfId="29862" xr:uid="{A90021EE-5BF2-4489-932F-77495FC517CA}"/>
    <cellStyle name="Normal 2 2 2 2 9" xfId="29863" xr:uid="{E5C084F9-0F75-479B-9571-372B74E23982}"/>
    <cellStyle name="Normal 2 2 2 2 9 2" xfId="29864" xr:uid="{E441FD0F-C0D5-43EF-8065-4795DF043853}"/>
    <cellStyle name="Normal 2 2 2 3" xfId="29865" xr:uid="{5DA0C224-AD27-4FF1-8124-1E3B3474FD44}"/>
    <cellStyle name="Normal 2 2 2 3 2" xfId="29866" xr:uid="{B58FEC81-0D69-49A0-A84D-B7CAE6DFF03A}"/>
    <cellStyle name="Normal 2 2 2 3 2 2" xfId="29867" xr:uid="{C24FDC46-7768-4792-9D1F-F32A843793E7}"/>
    <cellStyle name="Normal 2 2 2 3 2 2 2" xfId="29868" xr:uid="{B49EEE2F-A050-4592-BC4A-8E8B461A2FE2}"/>
    <cellStyle name="Normal 2 2 2 3 2 2 3" xfId="29869" xr:uid="{9889D8AA-97F7-47B2-8098-A8420DF064BC}"/>
    <cellStyle name="Normal 2 2 2 3 2 3" xfId="29870" xr:uid="{767E36B2-9B8A-4AC7-B6E4-595AD9745C3E}"/>
    <cellStyle name="Normal 2 2 2 3 2 4" xfId="29871" xr:uid="{D061D179-7B01-4DB8-8615-2FEBF47BA477}"/>
    <cellStyle name="Normal 2 2 2 3 2 5" xfId="29872" xr:uid="{E2885F6D-0FD0-4FC0-A1F3-F4C03B25FAF5}"/>
    <cellStyle name="Normal 2 2 2 3 2 6" xfId="29873" xr:uid="{EEA5ED8E-18E9-417F-89BF-CBC855E92295}"/>
    <cellStyle name="Normal 2 2 2 3 2 7" xfId="29874" xr:uid="{85E5DAC9-788F-477F-A417-1837631639B4}"/>
    <cellStyle name="Normal 2 2 2 3 2 8" xfId="29875" xr:uid="{877E1FED-AEC7-4316-9FD2-FA078AAF952A}"/>
    <cellStyle name="Normal 2 2 2 3 3" xfId="29876" xr:uid="{BEC008AE-54BF-4772-9912-685314A128C8}"/>
    <cellStyle name="Normal 2 2 2 3 3 2" xfId="29877" xr:uid="{7C79D0E0-7B60-41DF-8EFD-0945870FFBE1}"/>
    <cellStyle name="Normal 2 2 2 3 3 2 2" xfId="29878" xr:uid="{716B3932-7A2A-4CFB-BE11-7C18808696A9}"/>
    <cellStyle name="Normal 2 2 2 3 3 3" xfId="29879" xr:uid="{9B1DDE64-BA64-4896-9D91-E053BEBFA9D9}"/>
    <cellStyle name="Normal 2 2 2 3 3 4" xfId="29880" xr:uid="{8B618C88-EF1A-4047-AF41-E63175E3E0D7}"/>
    <cellStyle name="Normal 2 2 2 3 4" xfId="29881" xr:uid="{8C2E5BEE-1C19-4C8C-BC3C-B4F1878D409A}"/>
    <cellStyle name="Normal 2 2 2 3 4 2" xfId="29882" xr:uid="{301411FE-DE80-4692-962F-FF8766CE2AF1}"/>
    <cellStyle name="Normal 2 2 2 3 4 2 2" xfId="29883" xr:uid="{E06ADAEC-0287-4528-80BE-94526C9C7F80}"/>
    <cellStyle name="Normal 2 2 2 3 4 3" xfId="29884" xr:uid="{53FB42FA-ECD5-4767-B059-21B8881C0243}"/>
    <cellStyle name="Normal 2 2 2 3 5" xfId="29885" xr:uid="{C3016931-09CC-4419-A6C7-B3353D7AF100}"/>
    <cellStyle name="Normal 2 2 2 3 5 2" xfId="29886" xr:uid="{C4B0F6C8-4DCD-4844-BB4E-1D8BDD238B9E}"/>
    <cellStyle name="Normal 2 2 2 3 6" xfId="29887" xr:uid="{75C0D83D-CA4A-4026-B3DA-238E79653403}"/>
    <cellStyle name="Normal 2 2 2 3 6 2" xfId="29888" xr:uid="{5930A4A8-0BD9-4664-B837-EA7DD07C072B}"/>
    <cellStyle name="Normal 2 2 2 3 7" xfId="29889" xr:uid="{24CF611D-0564-4862-968F-C2B7B5CEA6DC}"/>
    <cellStyle name="Normal 2 2 2 3 7 2" xfId="29890" xr:uid="{7CCAE04B-8550-4C57-8E32-2BE785BB4233}"/>
    <cellStyle name="Normal 2 2 2 3 8" xfId="29891" xr:uid="{433E2947-D828-45E1-88B5-F84311F00DFB}"/>
    <cellStyle name="Normal 2 2 2 3 8 2" xfId="29892" xr:uid="{519922D8-077B-4806-8155-C9906A322616}"/>
    <cellStyle name="Normal 2 2 2 3 9" xfId="29893" xr:uid="{D80A45E2-4E23-45E7-B424-ADA81937D36D}"/>
    <cellStyle name="Normal 2 2 2 4" xfId="29894" xr:uid="{BA493765-DF4E-4E94-8E70-279E1FDA1A7A}"/>
    <cellStyle name="Normal 2 2 2 4 2" xfId="29895" xr:uid="{184C20F9-1CC5-4DD1-8629-034F353BC1FC}"/>
    <cellStyle name="Normal 2 2 2 4 2 2" xfId="29896" xr:uid="{338B6045-BF23-4043-8FF4-D8C1D903B031}"/>
    <cellStyle name="Normal 2 2 2 4 2 2 2" xfId="29897" xr:uid="{D2499A20-CFEE-4168-85AB-E4D27E3C52D2}"/>
    <cellStyle name="Normal 2 2 2 4 2 3" xfId="29898" xr:uid="{B464CE68-E243-4505-959D-8E337B6AF2D5}"/>
    <cellStyle name="Normal 2 2 2 4 3" xfId="29899" xr:uid="{AA347A52-7B38-40E8-89BB-67D511E8708E}"/>
    <cellStyle name="Normal 2 2 2 4 3 2" xfId="29900" xr:uid="{40063475-1A87-463B-B8DE-BD6F46A4B3AD}"/>
    <cellStyle name="Normal 2 2 2 4 3 2 2" xfId="29901" xr:uid="{2A35283B-EC6D-4DC6-9AD2-B1ED44421D0E}"/>
    <cellStyle name="Normal 2 2 2 4 3 3" xfId="29902" xr:uid="{DFD82528-8002-472E-B39D-AC558D454D71}"/>
    <cellStyle name="Normal 2 2 2 4 4" xfId="29903" xr:uid="{4BFF918B-0881-4F4F-BDFC-72828E3FE18C}"/>
    <cellStyle name="Normal 2 2 2 4 4 2" xfId="29904" xr:uid="{0F5A0DEC-578E-4B6F-A06C-87F55B7D8EA2}"/>
    <cellStyle name="Normal 2 2 2 4 4 2 2" xfId="29905" xr:uid="{738ECED8-044E-4B0A-B612-8FBAD9505957}"/>
    <cellStyle name="Normal 2 2 2 4 4 3" xfId="29906" xr:uid="{363E3208-7813-4A1D-B55C-C3495B0DEA90}"/>
    <cellStyle name="Normal 2 2 2 4 5" xfId="29907" xr:uid="{DE60286A-E028-4725-B0E3-DDED5417B2BB}"/>
    <cellStyle name="Normal 2 2 2 4 5 2" xfId="29908" xr:uid="{2EDBC2B9-595E-4643-812C-18E746B43DAA}"/>
    <cellStyle name="Normal 2 2 2 4 6" xfId="29909" xr:uid="{A7C28D08-F288-44A1-B1A9-004EEEE21FC0}"/>
    <cellStyle name="Normal 2 2 2 4 7" xfId="29910" xr:uid="{B115FD85-EFE5-4853-9A42-53F082058422}"/>
    <cellStyle name="Normal 2 2 2 4 8" xfId="29911" xr:uid="{9C0A1E4C-11D1-4A10-80D8-E07D7EC04A13}"/>
    <cellStyle name="Normal 2 2 2 5" xfId="29912" xr:uid="{C5E18ACC-462E-46C3-8795-6EA189573A57}"/>
    <cellStyle name="Normal 2 2 2 5 2" xfId="29913" xr:uid="{D329B4CA-40EA-4655-A517-2DA8AE51B2DA}"/>
    <cellStyle name="Normal 2 2 2 5 2 2" xfId="29914" xr:uid="{8655ED67-9537-48FA-AB4B-3BB6C7FB2DB0}"/>
    <cellStyle name="Normal 2 2 2 5 3" xfId="29915" xr:uid="{CB0276DD-2B90-47F2-8674-3C90003ABB1B}"/>
    <cellStyle name="Normal 2 2 2 5 4" xfId="29916" xr:uid="{92500EDF-6013-4FB1-915D-2AA4300C9B44}"/>
    <cellStyle name="Normal 2 2 2 6" xfId="29917" xr:uid="{85633A27-CF94-439C-8CC9-CF6A8D41BC67}"/>
    <cellStyle name="Normal 2 2 2 6 2" xfId="29918" xr:uid="{06E025DC-E1C1-4BAE-8CAB-C60FA0FE661A}"/>
    <cellStyle name="Normal 2 2 2 6 2 2" xfId="29919" xr:uid="{E61AB769-797E-4C16-83D1-C2E17723B74F}"/>
    <cellStyle name="Normal 2 2 2 6 3" xfId="29920" xr:uid="{19CD32B7-7AA4-4A3F-A3FD-376800F9360A}"/>
    <cellStyle name="Normal 2 2 2 7" xfId="29921" xr:uid="{0456E2F3-82AA-49F7-A51A-C5B249A1B485}"/>
    <cellStyle name="Normal 2 2 2 7 2" xfId="29922" xr:uid="{94A01623-4410-46FB-BAF8-040E76842091}"/>
    <cellStyle name="Normal 2 2 2 7 2 2" xfId="29923" xr:uid="{42E83BBB-2884-4ADD-A8E2-D8611CAFA87A}"/>
    <cellStyle name="Normal 2 2 2 7 3" xfId="29924" xr:uid="{3349ECEC-23AD-4900-BD8F-CA659F08F5D7}"/>
    <cellStyle name="Normal 2 2 2 8" xfId="29925" xr:uid="{0BB653FD-E248-463F-87D7-CF3445EE4151}"/>
    <cellStyle name="Normal 2 2 2 8 2" xfId="29926" xr:uid="{EC622F04-D597-4739-87AF-8E754C46081A}"/>
    <cellStyle name="Normal 2 2 2 8 2 2" xfId="29927" xr:uid="{A529FB98-3219-48F1-95E4-0E7DBC05C1AA}"/>
    <cellStyle name="Normal 2 2 2 8 3" xfId="29928" xr:uid="{69F362E0-FF04-4D23-B5E0-5A57EF80CA93}"/>
    <cellStyle name="Normal 2 2 2 9" xfId="29929" xr:uid="{A9F38FFE-3E7E-45BB-9CA2-A02B62F7F8BD}"/>
    <cellStyle name="Normal 2 2 2 9 2" xfId="29930" xr:uid="{765A1887-E18B-4957-8147-EA70B89C8F7B}"/>
    <cellStyle name="Normal 2 2 3" xfId="1321" xr:uid="{00000000-0005-0000-0000-0000D4020000}"/>
    <cellStyle name="Normal 2 2 3 10" xfId="29932" xr:uid="{A90B2E09-1601-477D-A858-80772D489EF8}"/>
    <cellStyle name="Normal 2 2 3 10 2" xfId="29933" xr:uid="{7BE7ECCA-1F26-496A-9C1C-866DD98D898B}"/>
    <cellStyle name="Normal 2 2 3 10 2 2" xfId="29934" xr:uid="{1510410F-952B-4007-B044-8B84D5C2903F}"/>
    <cellStyle name="Normal 2 2 3 10 3" xfId="29935" xr:uid="{419469B7-44F8-40B7-ADB6-A5EA60EA4D2F}"/>
    <cellStyle name="Normal 2 2 3 11" xfId="29936" xr:uid="{6077B7D6-064E-4F28-B329-B062A359F31D}"/>
    <cellStyle name="Normal 2 2 3 11 2" xfId="29937" xr:uid="{0C9E78A3-ABFA-4D67-8FAF-CB26495B99B6}"/>
    <cellStyle name="Normal 2 2 3 11 2 2" xfId="29938" xr:uid="{B88C019D-C51B-4026-A855-7FC29DED41AD}"/>
    <cellStyle name="Normal 2 2 3 11 3" xfId="29939" xr:uid="{44F6ABF0-CBA2-4A1A-B329-644F86404E20}"/>
    <cellStyle name="Normal 2 2 3 12" xfId="29940" xr:uid="{FE5209AD-D39D-4D88-872A-2AFE6212B5ED}"/>
    <cellStyle name="Normal 2 2 3 12 2" xfId="29941" xr:uid="{08B80BAC-1AF2-4CB1-964D-5249476EB780}"/>
    <cellStyle name="Normal 2 2 3 12 2 2" xfId="29942" xr:uid="{FFB80C12-2D9F-4FC7-8180-9BB336E8D635}"/>
    <cellStyle name="Normal 2 2 3 12 3" xfId="29943" xr:uid="{854F8035-53B1-478A-9A77-2F128B7AF299}"/>
    <cellStyle name="Normal 2 2 3 13" xfId="29944" xr:uid="{1A4EE1CA-E85A-446D-8736-72F2B40F7CCF}"/>
    <cellStyle name="Normal 2 2 3 13 2" xfId="29945" xr:uid="{37400D61-E7A2-49E8-AF13-176934F807EE}"/>
    <cellStyle name="Normal 2 2 3 13 2 2" xfId="29946" xr:uid="{208E7CD4-82D8-484B-A1F2-77F31E356EF6}"/>
    <cellStyle name="Normal 2 2 3 13 3" xfId="29947" xr:uid="{FE58E615-33D1-4E25-A791-76C03EE6EF22}"/>
    <cellStyle name="Normal 2 2 3 14" xfId="29948" xr:uid="{1CE539F8-8381-4505-8F19-90971B90E376}"/>
    <cellStyle name="Normal 2 2 3 14 2" xfId="29949" xr:uid="{489C4770-34CC-4B1E-9EA2-A19A484E386A}"/>
    <cellStyle name="Normal 2 2 3 14 2 2" xfId="29950" xr:uid="{2457B015-D018-44F2-AC76-74368222F6F6}"/>
    <cellStyle name="Normal 2 2 3 14 3" xfId="29951" xr:uid="{36AF3031-16CD-4ECA-AA27-FCB6108C1FE5}"/>
    <cellStyle name="Normal 2 2 3 15" xfId="29952" xr:uid="{2BD849C4-DF21-4C82-BC36-B195A31137AF}"/>
    <cellStyle name="Normal 2 2 3 15 2" xfId="29953" xr:uid="{99352642-08CC-4B8C-AF69-2E81BD74F895}"/>
    <cellStyle name="Normal 2 2 3 16" xfId="29954" xr:uid="{E538F17D-34BF-4F24-A1DE-1FF63AB12CA1}"/>
    <cellStyle name="Normal 2 2 3 17" xfId="29931" xr:uid="{270C25CC-5015-498F-8BD6-DB88863E9783}"/>
    <cellStyle name="Normal 2 2 3 2" xfId="29955" xr:uid="{3EE5B530-327C-4E92-B559-68C4CCC70A73}"/>
    <cellStyle name="Normal 2 2 3 2 2" xfId="29956" xr:uid="{BCB90D2C-2D79-46AC-BAC5-5D0F1F186181}"/>
    <cellStyle name="Normal 2 2 3 2 2 2" xfId="29957" xr:uid="{B980E3BD-DBA7-46DD-B0B1-C275AE18C169}"/>
    <cellStyle name="Normal 2 2 3 2 2 2 2" xfId="29958" xr:uid="{2C45E8BF-9824-4087-ABD0-181104495C2F}"/>
    <cellStyle name="Normal 2 2 3 2 2 2 2 2" xfId="29959" xr:uid="{4678E61C-4CC3-47E3-979E-1870D239ECF9}"/>
    <cellStyle name="Normal 2 2 3 2 2 2 2 2 2" xfId="29960" xr:uid="{5A0ED8C3-F03A-4FA6-A240-BBE7154C059D}"/>
    <cellStyle name="Normal 2 2 3 2 2 2 2 3" xfId="29961" xr:uid="{57BC284C-5CAC-41C2-9845-848D286923B1}"/>
    <cellStyle name="Normal 2 2 3 2 2 2 3" xfId="29962" xr:uid="{2079A457-0C82-4471-B083-2F0F9AD09CFD}"/>
    <cellStyle name="Normal 2 2 3 2 2 2 3 2" xfId="29963" xr:uid="{C50063F4-C2E0-47D0-BB14-C01E3D60FCC9}"/>
    <cellStyle name="Normal 2 2 3 2 2 2 3 2 2" xfId="29964" xr:uid="{11987A77-9C0B-4E55-8D7D-F6A0BBF9D600}"/>
    <cellStyle name="Normal 2 2 3 2 2 2 3 3" xfId="29965" xr:uid="{E895A097-D7D8-47C3-9F8B-6C6A8C06E501}"/>
    <cellStyle name="Normal 2 2 3 2 2 2 4" xfId="29966" xr:uid="{8BB76C29-9D2F-46CA-BEAF-5B0BEEC7CA02}"/>
    <cellStyle name="Normal 2 2 3 2 2 2 4 2" xfId="29967" xr:uid="{70988E20-AB92-45F4-A770-1E9A69279785}"/>
    <cellStyle name="Normal 2 2 3 2 2 2 4 2 2" xfId="29968" xr:uid="{114EDB44-6262-4F8D-8607-0740E064DCE2}"/>
    <cellStyle name="Normal 2 2 3 2 2 2 4 3" xfId="29969" xr:uid="{D2E047F0-0B2A-48C4-913D-C1FDB6D8DB68}"/>
    <cellStyle name="Normal 2 2 3 2 2 2 5" xfId="29970" xr:uid="{7756338E-57D4-448D-858B-E876D3DE9F51}"/>
    <cellStyle name="Normal 2 2 3 2 2 2 5 2" xfId="29971" xr:uid="{5D03B51A-B1F9-4668-AA0D-E52E3E6EBA36}"/>
    <cellStyle name="Normal 2 2 3 2 2 2 6" xfId="29972" xr:uid="{DACCE461-BCCF-45F8-9BFE-B1E77997DEF5}"/>
    <cellStyle name="Normal 2 2 3 2 2 3" xfId="29973" xr:uid="{229041B2-26A5-40BC-8629-501B32EBEFBC}"/>
    <cellStyle name="Normal 2 2 3 2 2 3 2" xfId="29974" xr:uid="{68D9FE84-6B4A-4D03-8727-5C9AD443861F}"/>
    <cellStyle name="Normal 2 2 3 2 2 3 2 2" xfId="29975" xr:uid="{A0906F9D-1A24-48BE-B1A1-C0319F43E092}"/>
    <cellStyle name="Normal 2 2 3 2 2 3 3" xfId="29976" xr:uid="{B857ACAE-2438-4948-91F1-38174E46212C}"/>
    <cellStyle name="Normal 2 2 3 2 2 4" xfId="29977" xr:uid="{77963C16-9033-4471-A00E-883C640EE029}"/>
    <cellStyle name="Normal 2 2 3 2 2 4 2" xfId="29978" xr:uid="{AB89D5EE-8535-4004-845F-59D182783E14}"/>
    <cellStyle name="Normal 2 2 3 2 2 4 2 2" xfId="29979" xr:uid="{713FBEEE-F322-4DC6-9088-A8FB6C59B00F}"/>
    <cellStyle name="Normal 2 2 3 2 2 4 3" xfId="29980" xr:uid="{AC0E7067-8D16-48C3-9958-1C723FB8F61C}"/>
    <cellStyle name="Normal 2 2 3 2 2 5" xfId="29981" xr:uid="{0FB0F04C-0072-4E24-8E37-6323D8435380}"/>
    <cellStyle name="Normal 2 2 3 2 2 5 2" xfId="29982" xr:uid="{FA6B2A45-3F48-477D-B93E-17C81C53604A}"/>
    <cellStyle name="Normal 2 2 3 2 2 5 2 2" xfId="29983" xr:uid="{D0D3ED87-73DC-4FC9-BC2E-05B0B3E0CC0D}"/>
    <cellStyle name="Normal 2 2 3 2 2 5 3" xfId="29984" xr:uid="{70E75B0C-9FA3-4262-A99F-CC3AA82CD3A2}"/>
    <cellStyle name="Normal 2 2 3 2 2 6" xfId="29985" xr:uid="{DD69B093-A9E4-4144-89D7-250527B49462}"/>
    <cellStyle name="Normal 2 2 3 2 2 6 2" xfId="29986" xr:uid="{12F97639-95B8-4AB4-AE01-3364A6C3B153}"/>
    <cellStyle name="Normal 2 2 3 2 2 7" xfId="29987" xr:uid="{17C398D4-26DF-4BF0-863A-E097E6D614ED}"/>
    <cellStyle name="Normal 2 2 3 2 2 8" xfId="29988" xr:uid="{2214826A-BC55-4A99-9730-80C692D5B0A9}"/>
    <cellStyle name="Normal 2 2 3 2 3" xfId="29989" xr:uid="{27E7E70C-05A7-4174-82E4-DA2C70CF0505}"/>
    <cellStyle name="Normal 2 2 3 2 3 2" xfId="29990" xr:uid="{3FC443F0-0D71-416F-AD61-B595D6C5CF69}"/>
    <cellStyle name="Normal 2 2 3 2 3 2 2" xfId="29991" xr:uid="{A0585D69-273B-482D-B410-56FEC1C7D795}"/>
    <cellStyle name="Normal 2 2 3 2 3 2 2 2" xfId="29992" xr:uid="{5C2F180F-03B7-4DB4-93CA-1A3E8C775852}"/>
    <cellStyle name="Normal 2 2 3 2 3 2 3" xfId="29993" xr:uid="{E3B5E325-5288-440F-BF5B-F348F9F0A766}"/>
    <cellStyle name="Normal 2 2 3 2 3 3" xfId="29994" xr:uid="{480EBA76-1EB9-4FE9-8861-9D53456C195C}"/>
    <cellStyle name="Normal 2 2 3 2 3 3 2" xfId="29995" xr:uid="{52636B7E-3CB3-414F-BE5B-AED09951E766}"/>
    <cellStyle name="Normal 2 2 3 2 3 3 2 2" xfId="29996" xr:uid="{0827178C-2561-4C70-9195-250E96C34E4E}"/>
    <cellStyle name="Normal 2 2 3 2 3 3 3" xfId="29997" xr:uid="{FA3F790B-5272-445F-BE8B-0B435E1C767E}"/>
    <cellStyle name="Normal 2 2 3 2 3 4" xfId="29998" xr:uid="{DFEFA486-C3AD-495F-9232-3D6CA2474B26}"/>
    <cellStyle name="Normal 2 2 3 2 3 4 2" xfId="29999" xr:uid="{9D187F41-EFEF-40BA-B5A7-E13928729D6E}"/>
    <cellStyle name="Normal 2 2 3 2 3 4 2 2" xfId="30000" xr:uid="{64665AF0-9D05-403F-A67B-BF6B39F908AB}"/>
    <cellStyle name="Normal 2 2 3 2 3 4 3" xfId="30001" xr:uid="{8EABB93A-ADB1-43AC-822B-938F8E63B90A}"/>
    <cellStyle name="Normal 2 2 3 2 3 5" xfId="30002" xr:uid="{09821383-8B50-4858-9602-C8A4E561CBA7}"/>
    <cellStyle name="Normal 2 2 3 2 3 5 2" xfId="30003" xr:uid="{5124403F-7AA6-40AA-966A-C39894E79BE2}"/>
    <cellStyle name="Normal 2 2 3 2 3 6" xfId="30004" xr:uid="{7B20E283-C480-4666-A548-E2BE58761C3F}"/>
    <cellStyle name="Normal 2 2 3 2 4" xfId="30005" xr:uid="{7171654A-AC17-4AC0-88E3-2933E0FD9030}"/>
    <cellStyle name="Normal 2 2 3 2 4 2" xfId="30006" xr:uid="{0AC73D09-03DA-42E1-8AC6-B2F2D0BB94C3}"/>
    <cellStyle name="Normal 2 2 3 2 4 2 2" xfId="30007" xr:uid="{8C42AD40-6687-485A-A5FB-5A4F48C180CD}"/>
    <cellStyle name="Normal 2 2 3 2 4 3" xfId="30008" xr:uid="{A6CAEA0D-921E-4125-A8AC-D5FA964A223C}"/>
    <cellStyle name="Normal 2 2 3 2 5" xfId="30009" xr:uid="{ADDEB4DE-41E7-4991-A141-31B8D2C7A2B4}"/>
    <cellStyle name="Normal 2 2 3 2 5 2" xfId="30010" xr:uid="{7635A0ED-89AF-467A-A65D-FE916E52304C}"/>
    <cellStyle name="Normal 2 2 3 2 5 2 2" xfId="30011" xr:uid="{237BF4FA-B3DD-467B-9CEC-AFDAFEC71302}"/>
    <cellStyle name="Normal 2 2 3 2 5 3" xfId="30012" xr:uid="{FDC6A236-5CF2-43D7-A76F-09629E27D2ED}"/>
    <cellStyle name="Normal 2 2 3 2 6" xfId="30013" xr:uid="{F1EC3FA8-1293-4D43-8509-33EC113EFAC2}"/>
    <cellStyle name="Normal 2 2 3 2 6 2" xfId="30014" xr:uid="{68DE8193-E1E0-4928-AE1B-CBC7C8274CBF}"/>
    <cellStyle name="Normal 2 2 3 2 6 2 2" xfId="30015" xr:uid="{B86B25D6-492E-4AC7-9F6F-D25C7DA9F004}"/>
    <cellStyle name="Normal 2 2 3 2 6 3" xfId="30016" xr:uid="{D9CF6E92-D5BC-4B7C-942E-8903CA28015B}"/>
    <cellStyle name="Normal 2 2 3 2 7" xfId="30017" xr:uid="{927EA44C-56E2-4FF6-B017-5553629D6AB3}"/>
    <cellStyle name="Normal 2 2 3 2 7 2" xfId="30018" xr:uid="{C812A070-85D8-4C9E-9B07-0A50BC34B8F4}"/>
    <cellStyle name="Normal 2 2 3 2 8" xfId="30019" xr:uid="{FED3FDC5-B100-49CD-811E-18F172341851}"/>
    <cellStyle name="Normal 2 2 3 2 8 2" xfId="30020" xr:uid="{65D1AED4-B647-42DE-87BE-C9A407B02C49}"/>
    <cellStyle name="Normal 2 2 3 2 9" xfId="30021" xr:uid="{B23C6E23-C829-4288-920A-CA0F77EF8333}"/>
    <cellStyle name="Normal 2 2 3 3" xfId="30022" xr:uid="{B22CB5A4-C9E8-42AB-98DC-A28A59D75385}"/>
    <cellStyle name="Normal 2 2 3 3 2" xfId="30023" xr:uid="{B3FA506F-4755-4BD6-9D7C-402D0D5420FB}"/>
    <cellStyle name="Normal 2 2 3 3 2 2" xfId="30024" xr:uid="{0C557704-3863-4D67-9EF3-36071688AF3C}"/>
    <cellStyle name="Normal 2 2 3 3 2 2 2" xfId="30025" xr:uid="{8A9E17DE-254B-4748-BE58-1B2556E83569}"/>
    <cellStyle name="Normal 2 2 3 3 2 2 2 2" xfId="30026" xr:uid="{5472F61B-2035-406C-9DFA-FD69FB7C7BBD}"/>
    <cellStyle name="Normal 2 2 3 3 2 2 3" xfId="30027" xr:uid="{48C3E357-22D2-4A81-B48D-C044AA700A36}"/>
    <cellStyle name="Normal 2 2 3 3 2 3" xfId="30028" xr:uid="{F8C100B2-F76E-4298-B303-94DC2BAE57C6}"/>
    <cellStyle name="Normal 2 2 3 3 2 3 2" xfId="30029" xr:uid="{C411D294-A82F-473E-A269-883CBC9B5946}"/>
    <cellStyle name="Normal 2 2 3 3 2 3 2 2" xfId="30030" xr:uid="{1D07EAAD-9C45-44DE-BD78-FCFC4396A73C}"/>
    <cellStyle name="Normal 2 2 3 3 2 3 3" xfId="30031" xr:uid="{38FDBE11-1545-4942-AB7E-122E17C120EF}"/>
    <cellStyle name="Normal 2 2 3 3 2 4" xfId="30032" xr:uid="{E2662FBC-47B0-444A-BABB-65B933E9FCD5}"/>
    <cellStyle name="Normal 2 2 3 3 2 4 2" xfId="30033" xr:uid="{5F019187-D69A-4F05-BDAC-54CB4A84F1D2}"/>
    <cellStyle name="Normal 2 2 3 3 2 4 2 2" xfId="30034" xr:uid="{6C312669-C9C1-40DB-B9DF-26876FDE45ED}"/>
    <cellStyle name="Normal 2 2 3 3 2 4 3" xfId="30035" xr:uid="{9B4FD0D0-1717-4581-86DF-278070784DA2}"/>
    <cellStyle name="Normal 2 2 3 3 2 5" xfId="30036" xr:uid="{FF827CD1-11BE-4C83-8821-5099B6AC0A3B}"/>
    <cellStyle name="Normal 2 2 3 3 2 5 2" xfId="30037" xr:uid="{B4A4517B-80AA-44A6-9A89-046DDEDDA571}"/>
    <cellStyle name="Normal 2 2 3 3 2 6" xfId="30038" xr:uid="{7874F36D-CE29-4924-B8AA-A12228AE9A4A}"/>
    <cellStyle name="Normal 2 2 3 3 3" xfId="30039" xr:uid="{00EA431F-7E6A-4DE9-93B6-EA7D8E55B2D6}"/>
    <cellStyle name="Normal 2 2 3 3 3 2" xfId="30040" xr:uid="{DAA787E6-C1D0-4457-AD95-3468C5EB2F4A}"/>
    <cellStyle name="Normal 2 2 3 3 3 2 2" xfId="30041" xr:uid="{9698F4BE-7AC9-4CF1-B983-59416EF5F929}"/>
    <cellStyle name="Normal 2 2 3 3 3 3" xfId="30042" xr:uid="{488BC9C4-2F99-4779-B91C-65DCDCE06021}"/>
    <cellStyle name="Normal 2 2 3 3 4" xfId="30043" xr:uid="{3B852050-92C6-492D-8F06-9DC9909B73AA}"/>
    <cellStyle name="Normal 2 2 3 3 4 2" xfId="30044" xr:uid="{D06F30D5-16C3-4003-9C36-77117C84816A}"/>
    <cellStyle name="Normal 2 2 3 3 4 2 2" xfId="30045" xr:uid="{1F9CA5C5-BF35-47E5-9FA3-FD190AE12271}"/>
    <cellStyle name="Normal 2 2 3 3 4 3" xfId="30046" xr:uid="{C34FD63D-CEDC-4C20-B31E-A7B65BB38E8D}"/>
    <cellStyle name="Normal 2 2 3 3 5" xfId="30047" xr:uid="{05EC9B19-BCCF-4926-9F67-2390EA474A40}"/>
    <cellStyle name="Normal 2 2 3 3 5 2" xfId="30048" xr:uid="{C0B259C1-377C-4679-B486-DD7FB2A9A8EB}"/>
    <cellStyle name="Normal 2 2 3 3 5 2 2" xfId="30049" xr:uid="{AB475C1E-6C58-4EE8-8133-2D9A48AFEBD5}"/>
    <cellStyle name="Normal 2 2 3 3 5 3" xfId="30050" xr:uid="{E1CDF3AA-AD46-4506-815A-953400C638C8}"/>
    <cellStyle name="Normal 2 2 3 3 6" xfId="30051" xr:uid="{5743A7AC-44FD-4241-9B0D-915F02B93272}"/>
    <cellStyle name="Normal 2 2 3 3 6 2" xfId="30052" xr:uid="{B2557887-2801-4942-9F61-79F5E39F9012}"/>
    <cellStyle name="Normal 2 2 3 3 7" xfId="30053" xr:uid="{1F78DA62-245C-4570-896B-E01BF618F01D}"/>
    <cellStyle name="Normal 2 2 3 3 8" xfId="30054" xr:uid="{709EBB5D-12A8-43A2-9F10-4EE73ACA628E}"/>
    <cellStyle name="Normal 2 2 3 4" xfId="30055" xr:uid="{C928964B-6CD0-4AB5-823B-B84F499ED568}"/>
    <cellStyle name="Normal 2 2 3 4 2" xfId="30056" xr:uid="{55E9B538-8CE9-43AC-BB66-A527D404180D}"/>
    <cellStyle name="Normal 2 2 3 4 2 2" xfId="30057" xr:uid="{0B2AB254-4E11-4796-9E6A-7884D1B63B33}"/>
    <cellStyle name="Normal 2 2 3 4 2 2 2" xfId="30058" xr:uid="{D9B73E71-E672-4768-8A22-C8FD225BC7A6}"/>
    <cellStyle name="Normal 2 2 3 4 2 3" xfId="30059" xr:uid="{E08C664D-4E0D-48A3-8DE6-460DB22861A8}"/>
    <cellStyle name="Normal 2 2 3 4 3" xfId="30060" xr:uid="{94422A38-093E-4DE0-ACAE-DAB37A6666F4}"/>
    <cellStyle name="Normal 2 2 3 4 3 2" xfId="30061" xr:uid="{A5EF8F0F-4C0F-483D-9CA6-CBFCCD1CEC1F}"/>
    <cellStyle name="Normal 2 2 3 4 3 2 2" xfId="30062" xr:uid="{D49914C0-001A-424A-8D2B-0543DFB2E61E}"/>
    <cellStyle name="Normal 2 2 3 4 3 3" xfId="30063" xr:uid="{EB478095-A587-47C5-9244-5F0AB8E75B7E}"/>
    <cellStyle name="Normal 2 2 3 4 4" xfId="30064" xr:uid="{13323AE8-45C1-4795-867B-F1E488E312A1}"/>
    <cellStyle name="Normal 2 2 3 4 4 2" xfId="30065" xr:uid="{0BB00621-DF66-4C6A-BFBA-DCE4D719D2CE}"/>
    <cellStyle name="Normal 2 2 3 4 4 2 2" xfId="30066" xr:uid="{3F3DC33D-3302-4BBF-804E-C95B319B7138}"/>
    <cellStyle name="Normal 2 2 3 4 4 3" xfId="30067" xr:uid="{6B930B55-9B5F-463D-A8C5-E93E12002DEE}"/>
    <cellStyle name="Normal 2 2 3 4 5" xfId="30068" xr:uid="{E7A8EB11-30D9-4125-B11A-3E9796282796}"/>
    <cellStyle name="Normal 2 2 3 4 5 2" xfId="30069" xr:uid="{AE8146B6-9B5E-4FF2-90CB-87312B9563BD}"/>
    <cellStyle name="Normal 2 2 3 4 6" xfId="30070" xr:uid="{191CC004-3963-4976-9305-F6A7DE69DCBA}"/>
    <cellStyle name="Normal 2 2 3 5" xfId="30071" xr:uid="{19147AA3-B417-410A-90CD-3402E12EADD5}"/>
    <cellStyle name="Normal 2 2 3 5 2" xfId="30072" xr:uid="{34F0D0B4-7498-4448-841D-D168BD0EACF2}"/>
    <cellStyle name="Normal 2 2 3 5 2 2" xfId="30073" xr:uid="{C796AA10-FA87-41F8-B69F-36DA607A54C8}"/>
    <cellStyle name="Normal 2 2 3 5 2 2 2" xfId="30074" xr:uid="{59257FCC-67D2-4760-8F6D-39194B9BC19F}"/>
    <cellStyle name="Normal 2 2 3 5 2 3" xfId="30075" xr:uid="{955BB622-B89B-4241-9154-34C80870E0E5}"/>
    <cellStyle name="Normal 2 2 3 5 3" xfId="30076" xr:uid="{F03291C2-47DE-46DF-A134-D52E876EB283}"/>
    <cellStyle name="Normal 2 2 3 5 3 2" xfId="30077" xr:uid="{A2F7505F-2B5E-401B-BD21-3B63C1A9353F}"/>
    <cellStyle name="Normal 2 2 3 5 3 2 2" xfId="30078" xr:uid="{E185B8CE-707D-4BED-BD62-F83B20BD6890}"/>
    <cellStyle name="Normal 2 2 3 5 3 3" xfId="30079" xr:uid="{61E80854-E76A-4FAD-BEB9-5DB73A6927B2}"/>
    <cellStyle name="Normal 2 2 3 5 4" xfId="30080" xr:uid="{22632E70-99A9-497C-8481-D732473AD269}"/>
    <cellStyle name="Normal 2 2 3 5 4 2" xfId="30081" xr:uid="{CCD92A55-4FD3-41DB-A43F-562DA6886818}"/>
    <cellStyle name="Normal 2 2 3 5 4 2 2" xfId="30082" xr:uid="{B2D98C08-E670-4CB7-8D43-761BDB0B2026}"/>
    <cellStyle name="Normal 2 2 3 5 4 3" xfId="30083" xr:uid="{19A4F3DB-BDE9-4371-AFFF-128BD75F433A}"/>
    <cellStyle name="Normal 2 2 3 5 5" xfId="30084" xr:uid="{7ACEEDA0-07A0-48AA-AF9C-B4717EB57984}"/>
    <cellStyle name="Normal 2 2 3 5 5 2" xfId="30085" xr:uid="{172EEE41-3FB1-44BA-938F-D734DA24189E}"/>
    <cellStyle name="Normal 2 2 3 5 6" xfId="30086" xr:uid="{2D22402A-8035-4CF6-9DE9-8C24709025B7}"/>
    <cellStyle name="Normal 2 2 3 6" xfId="30087" xr:uid="{3B44AC13-D607-4B1D-B967-9E22B0AE0D3E}"/>
    <cellStyle name="Normal 2 2 3 6 2" xfId="30088" xr:uid="{B50928A6-3798-471E-BEB4-133E5D3CDCC3}"/>
    <cellStyle name="Normal 2 2 3 6 2 2" xfId="30089" xr:uid="{E3CDFECE-F967-4C6D-BFA0-704471AC53B6}"/>
    <cellStyle name="Normal 2 2 3 6 2 2 2" xfId="30090" xr:uid="{11B07DA9-4E1F-446B-A0DA-6C54DDA48828}"/>
    <cellStyle name="Normal 2 2 3 6 2 3" xfId="30091" xr:uid="{D305F2D7-CC1E-47A5-939E-0112DEA2F034}"/>
    <cellStyle name="Normal 2 2 3 6 3" xfId="30092" xr:uid="{941BFE68-DAF3-42E5-B740-0181977C7EAF}"/>
    <cellStyle name="Normal 2 2 3 6 3 2" xfId="30093" xr:uid="{A1D60DD8-2BDD-41A5-BAEB-F73136B4AE5E}"/>
    <cellStyle name="Normal 2 2 3 6 3 2 2" xfId="30094" xr:uid="{33237835-6FA1-45E7-9119-A36B81BD1DC7}"/>
    <cellStyle name="Normal 2 2 3 6 3 3" xfId="30095" xr:uid="{CB8A4AC5-3C97-4D6A-905B-A43A27650BCC}"/>
    <cellStyle name="Normal 2 2 3 6 4" xfId="30096" xr:uid="{5D2488A8-C7F6-40BF-917A-6F8653EC72A1}"/>
    <cellStyle name="Normal 2 2 3 6 4 2" xfId="30097" xr:uid="{A290563E-DC26-4B49-9C56-EC4C7BA55B99}"/>
    <cellStyle name="Normal 2 2 3 6 4 2 2" xfId="30098" xr:uid="{860602EF-CB35-459F-B42D-0EB293768C47}"/>
    <cellStyle name="Normal 2 2 3 6 4 3" xfId="30099" xr:uid="{04ACC85C-368A-4DD9-BC07-73DD04A7E0B1}"/>
    <cellStyle name="Normal 2 2 3 6 5" xfId="30100" xr:uid="{8D968C42-0195-4837-9669-D64869877BC5}"/>
    <cellStyle name="Normal 2 2 3 6 5 2" xfId="30101" xr:uid="{5480314D-EE32-46B8-BCC0-EE917EA9B4CC}"/>
    <cellStyle name="Normal 2 2 3 6 6" xfId="30102" xr:uid="{17B2D94A-F7C4-43F4-9362-09F1B8975616}"/>
    <cellStyle name="Normal 2 2 3 7" xfId="30103" xr:uid="{1D6E5192-D917-49F8-876A-31C1B371E49F}"/>
    <cellStyle name="Normal 2 2 3 7 2" xfId="30104" xr:uid="{C6CBE39F-2EBD-4303-9837-7992C6656DBA}"/>
    <cellStyle name="Normal 2 2 3 7 2 2" xfId="30105" xr:uid="{F3AD0C86-9519-4181-B7FF-2E46999FB621}"/>
    <cellStyle name="Normal 2 2 3 7 2 2 2" xfId="30106" xr:uid="{DE9967D2-36C5-4554-A5AF-025BDD35AB01}"/>
    <cellStyle name="Normal 2 2 3 7 2 3" xfId="30107" xr:uid="{F1C10FAA-38F2-4F84-B172-AA3D1D793CB3}"/>
    <cellStyle name="Normal 2 2 3 7 3" xfId="30108" xr:uid="{360E9F72-D92E-48CC-B8CE-5B999D6C9F49}"/>
    <cellStyle name="Normal 2 2 3 7 3 2" xfId="30109" xr:uid="{AE2CE58C-927D-42FE-BD3D-4F1625DDADC9}"/>
    <cellStyle name="Normal 2 2 3 7 3 2 2" xfId="30110" xr:uid="{A1B799FB-E5BB-44B0-83AD-BB9F438FA004}"/>
    <cellStyle name="Normal 2 2 3 7 3 3" xfId="30111" xr:uid="{0F1EBA8A-5110-47B1-BA8D-F521092600EA}"/>
    <cellStyle name="Normal 2 2 3 7 4" xfId="30112" xr:uid="{98E5A14C-DDF8-414C-A9AB-F2D2A092AC32}"/>
    <cellStyle name="Normal 2 2 3 7 4 2" xfId="30113" xr:uid="{FA767DDA-444E-4C71-81E1-3FAD3FE78163}"/>
    <cellStyle name="Normal 2 2 3 7 4 2 2" xfId="30114" xr:uid="{C5DC9557-9B77-4D16-9CC8-2CF7C6B77425}"/>
    <cellStyle name="Normal 2 2 3 7 4 3" xfId="30115" xr:uid="{44BE23A1-010B-419C-9863-C54E9B7EE8BA}"/>
    <cellStyle name="Normal 2 2 3 7 5" xfId="30116" xr:uid="{7ABB462E-F8F8-4F7C-9A35-A68B08A5DEDB}"/>
    <cellStyle name="Normal 2 2 3 7 5 2" xfId="30117" xr:uid="{F24CB4BE-8312-4305-B953-80B6E4955138}"/>
    <cellStyle name="Normal 2 2 3 7 6" xfId="30118" xr:uid="{DBBE255C-DA48-4439-8FA8-7AC41D0EABF5}"/>
    <cellStyle name="Normal 2 2 3 8" xfId="30119" xr:uid="{3EDC4C94-BC48-490E-A680-D9870481F1C5}"/>
    <cellStyle name="Normal 2 2 3 8 2" xfId="30120" xr:uid="{7753452E-F5EE-4E62-8639-0B3FB53CC6E7}"/>
    <cellStyle name="Normal 2 2 3 8 2 2" xfId="30121" xr:uid="{0ABD1DAA-20E2-48C0-80B9-B49956EE83A7}"/>
    <cellStyle name="Normal 2 2 3 8 3" xfId="30122" xr:uid="{C0713F87-A499-40BB-8DE4-6456E097FF35}"/>
    <cellStyle name="Normal 2 2 3 9" xfId="30123" xr:uid="{EF1D9D33-8C9B-4A4E-8E47-6D76FEF7DC15}"/>
    <cellStyle name="Normal 2 2 3 9 2" xfId="30124" xr:uid="{D0E973FF-CD17-43E7-A1A3-2BBF2A4CF3A3}"/>
    <cellStyle name="Normal 2 2 3 9 2 2" xfId="30125" xr:uid="{64A66140-3102-4964-BE63-6B179E325F6F}"/>
    <cellStyle name="Normal 2 2 3 9 3" xfId="30126" xr:uid="{4E7B8128-A87F-47FE-87E8-4ACE66CB4BBC}"/>
    <cellStyle name="Normal 2 2 4" xfId="30127" xr:uid="{38322485-7390-44BD-BEAD-07EB0E840990}"/>
    <cellStyle name="Normal 2 2 4 10" xfId="30128" xr:uid="{345B2040-25B8-41A4-9F7E-56D9E050C58B}"/>
    <cellStyle name="Normal 2 2 4 10 2" xfId="30129" xr:uid="{48484E4C-A92F-4273-9F1A-4D373A2460B8}"/>
    <cellStyle name="Normal 2 2 4 10 2 2" xfId="30130" xr:uid="{18D45086-35AA-448E-8239-0D460865507F}"/>
    <cellStyle name="Normal 2 2 4 10 3" xfId="30131" xr:uid="{D02C67E9-E0F2-47EE-A505-8C2C3900BC2A}"/>
    <cellStyle name="Normal 2 2 4 11" xfId="30132" xr:uid="{1825FF29-767A-4AE3-88DE-51329679D1C9}"/>
    <cellStyle name="Normal 2 2 4 11 2" xfId="30133" xr:uid="{823690B1-8630-4A68-89DE-E70F1AD19249}"/>
    <cellStyle name="Normal 2 2 4 11 2 2" xfId="30134" xr:uid="{6FC5240B-E4E8-41CD-AAFA-EEC9002D8FCE}"/>
    <cellStyle name="Normal 2 2 4 11 3" xfId="30135" xr:uid="{0A58B675-DC7A-44B7-B65D-0446CEDBCCD7}"/>
    <cellStyle name="Normal 2 2 4 12" xfId="30136" xr:uid="{690194C0-BAA1-48B9-A3FA-45C89FAA43CB}"/>
    <cellStyle name="Normal 2 2 4 12 2" xfId="30137" xr:uid="{977A40B6-454B-4C0C-BC5A-D34D22CCB85E}"/>
    <cellStyle name="Normal 2 2 4 12 2 2" xfId="30138" xr:uid="{2AC73A23-A6AA-497C-87DF-0E40FA2317AD}"/>
    <cellStyle name="Normal 2 2 4 12 3" xfId="30139" xr:uid="{A7A9DDD0-7091-414A-842C-5F9975B55010}"/>
    <cellStyle name="Normal 2 2 4 13" xfId="30140" xr:uid="{BF64405C-50BB-4717-AF41-15D660FDEA0A}"/>
    <cellStyle name="Normal 2 2 4 13 2" xfId="30141" xr:uid="{83106DED-C23E-4B02-BC2B-F0237FBCBA52}"/>
    <cellStyle name="Normal 2 2 4 13 2 2" xfId="30142" xr:uid="{56049495-0052-4FC3-9F28-76DE1CAFAF3A}"/>
    <cellStyle name="Normal 2 2 4 13 3" xfId="30143" xr:uid="{C8AE51D6-3525-4520-8B5D-CC0D54F559A2}"/>
    <cellStyle name="Normal 2 2 4 14" xfId="30144" xr:uid="{0787B76D-D0E7-4939-BC00-A7598F328D2A}"/>
    <cellStyle name="Normal 2 2 4 14 2" xfId="30145" xr:uid="{B91DB020-8DA1-48D9-9216-AEE33F2D1152}"/>
    <cellStyle name="Normal 2 2 4 15" xfId="30146" xr:uid="{E6CCE0D9-9006-4C37-BD2B-4157BC07D212}"/>
    <cellStyle name="Normal 2 2 4 2" xfId="30147" xr:uid="{4E20AE0F-C52B-477D-B118-94B1D8575CA5}"/>
    <cellStyle name="Normal 2 2 4 2 2" xfId="30148" xr:uid="{90339C4C-E475-4AA5-B8EA-D7E83328CB2D}"/>
    <cellStyle name="Normal 2 2 4 2 2 2" xfId="30149" xr:uid="{A30CCD6C-B70F-4F15-9322-22EB8287586F}"/>
    <cellStyle name="Normal 2 2 4 2 2 2 2" xfId="30150" xr:uid="{6ABFEFBC-FB32-4864-A515-AD723621A7E4}"/>
    <cellStyle name="Normal 2 2 4 2 2 2 2 2" xfId="30151" xr:uid="{83A9194C-2135-4BD9-8A3D-409596A0A337}"/>
    <cellStyle name="Normal 2 2 4 2 2 2 3" xfId="30152" xr:uid="{F191C239-65B5-47C7-984C-B54BF9C59407}"/>
    <cellStyle name="Normal 2 2 4 2 2 3" xfId="30153" xr:uid="{73A1A2DB-1BCE-46F2-9964-BFEDA3270DF5}"/>
    <cellStyle name="Normal 2 2 4 2 2 3 2" xfId="30154" xr:uid="{51FD48D7-AFEF-44AD-AE4C-53298A3EF7A1}"/>
    <cellStyle name="Normal 2 2 4 2 2 3 2 2" xfId="30155" xr:uid="{5F9FA506-849A-4F5F-949B-669C029EC2A6}"/>
    <cellStyle name="Normal 2 2 4 2 2 3 3" xfId="30156" xr:uid="{5AD093F8-97D8-4FA7-A5AF-A863A2A250BA}"/>
    <cellStyle name="Normal 2 2 4 2 2 4" xfId="30157" xr:uid="{3AA2290E-973C-45DC-B73D-8A062191E5BA}"/>
    <cellStyle name="Normal 2 2 4 2 2 4 2" xfId="30158" xr:uid="{5400A8B7-F86E-40CE-A709-6393B763AD68}"/>
    <cellStyle name="Normal 2 2 4 2 2 4 2 2" xfId="30159" xr:uid="{D8007F8E-5502-4D10-B3E3-EE25C50086AE}"/>
    <cellStyle name="Normal 2 2 4 2 2 4 3" xfId="30160" xr:uid="{E56383BA-A342-491C-A566-556546B682EF}"/>
    <cellStyle name="Normal 2 2 4 2 2 5" xfId="30161" xr:uid="{0DF4FF62-4DDC-4337-BBA0-527C78EDA5CD}"/>
    <cellStyle name="Normal 2 2 4 2 2 5 2" xfId="30162" xr:uid="{CA1F0121-CE88-467D-B89B-045453D0DB54}"/>
    <cellStyle name="Normal 2 2 4 2 2 6" xfId="30163" xr:uid="{4CDDBEDF-6A2F-4F19-BB11-0CD6C12F2EFB}"/>
    <cellStyle name="Normal 2 2 4 2 3" xfId="30164" xr:uid="{B4D46617-6AD8-4B4E-8C6C-309D54632A48}"/>
    <cellStyle name="Normal 2 2 4 2 3 2" xfId="30165" xr:uid="{F8C51E4A-8FEB-4D4F-9AFF-1CE2C143E672}"/>
    <cellStyle name="Normal 2 2 4 2 3 2 2" xfId="30166" xr:uid="{C8CD4829-2096-4D98-AABC-7A00C5A0832C}"/>
    <cellStyle name="Normal 2 2 4 2 3 3" xfId="30167" xr:uid="{B1CFAE69-3567-4A9A-8D9F-76356C17E6EF}"/>
    <cellStyle name="Normal 2 2 4 2 4" xfId="30168" xr:uid="{FEC500C1-6B9F-4051-BE8A-CAFCEE09AA91}"/>
    <cellStyle name="Normal 2 2 4 2 4 2" xfId="30169" xr:uid="{E5D6C7A3-2A72-4FF6-9F54-9C5B3A5120D1}"/>
    <cellStyle name="Normal 2 2 4 2 4 2 2" xfId="30170" xr:uid="{D50AE272-5688-44CF-834F-093F3483FC59}"/>
    <cellStyle name="Normal 2 2 4 2 4 3" xfId="30171" xr:uid="{3BF57F7A-B3B1-44A1-AD25-5AEE2D164441}"/>
    <cellStyle name="Normal 2 2 4 2 5" xfId="30172" xr:uid="{0FE2CE68-AF7A-4990-8DBC-AF219837C768}"/>
    <cellStyle name="Normal 2 2 4 2 5 2" xfId="30173" xr:uid="{6C82F5FF-8BA8-4499-9595-0DFAF8E446ED}"/>
    <cellStyle name="Normal 2 2 4 2 5 2 2" xfId="30174" xr:uid="{CBC26896-DBF9-43B1-BD3A-C339B4E0B0B8}"/>
    <cellStyle name="Normal 2 2 4 2 5 3" xfId="30175" xr:uid="{296EE336-D4A9-4E0E-8808-77D3648E6CF9}"/>
    <cellStyle name="Normal 2 2 4 2 6" xfId="30176" xr:uid="{181CFFBC-E339-4E68-8FE1-A6A2AADE51E6}"/>
    <cellStyle name="Normal 2 2 4 2 6 2" xfId="30177" xr:uid="{D91C7485-A64F-43A1-A2D6-287F73986F64}"/>
    <cellStyle name="Normal 2 2 4 2 7" xfId="30178" xr:uid="{30923652-B35B-4AC6-AAB2-50F215B5FFBB}"/>
    <cellStyle name="Normal 2 2 4 2 7 2" xfId="30179" xr:uid="{5C8F1F79-585D-469D-B560-11E43C6A975B}"/>
    <cellStyle name="Normal 2 2 4 2 8" xfId="30180" xr:uid="{53A9D366-CF8F-4D4F-B7EB-011949A7D054}"/>
    <cellStyle name="Normal 2 2 4 2 9" xfId="30181" xr:uid="{2C39882C-9E03-43A1-97DF-37D385AA8BF8}"/>
    <cellStyle name="Normal 2 2 4 3" xfId="30182" xr:uid="{27A804A0-4CC5-4421-B8CD-99FAAC272B95}"/>
    <cellStyle name="Normal 2 2 4 3 2" xfId="30183" xr:uid="{C2644C17-0379-4266-B03E-F5CA7144C038}"/>
    <cellStyle name="Normal 2 2 4 3 2 2" xfId="30184" xr:uid="{7F3DD9A8-4824-4671-9A04-D50DA82BBA20}"/>
    <cellStyle name="Normal 2 2 4 3 2 2 2" xfId="30185" xr:uid="{885CEA5F-5E5D-48A3-BFDB-C2C879E10F3F}"/>
    <cellStyle name="Normal 2 2 4 3 2 3" xfId="30186" xr:uid="{5A456FE9-19BB-4043-A489-82F645D2ADA7}"/>
    <cellStyle name="Normal 2 2 4 3 3" xfId="30187" xr:uid="{2F75D8C2-D9A9-4C05-81EC-50D0936C10F1}"/>
    <cellStyle name="Normal 2 2 4 3 3 2" xfId="30188" xr:uid="{C1AB26F9-9240-4377-852F-53AE8C3C1710}"/>
    <cellStyle name="Normal 2 2 4 3 3 2 2" xfId="30189" xr:uid="{BEE8A693-875F-4DEF-A4B4-E5F6B1F62725}"/>
    <cellStyle name="Normal 2 2 4 3 3 3" xfId="30190" xr:uid="{9719D2A2-BC9A-4D95-A1D3-DEA812346CEC}"/>
    <cellStyle name="Normal 2 2 4 3 4" xfId="30191" xr:uid="{32EF2365-C255-46F0-A3C6-3764C3EAA2CC}"/>
    <cellStyle name="Normal 2 2 4 3 4 2" xfId="30192" xr:uid="{A3B630D0-6999-4D9A-B15B-C38D5A5175C4}"/>
    <cellStyle name="Normal 2 2 4 3 4 2 2" xfId="30193" xr:uid="{AE2D0AE2-3F00-4335-A92D-86955E9C6A96}"/>
    <cellStyle name="Normal 2 2 4 3 4 3" xfId="30194" xr:uid="{92517884-EA07-4AA6-9DE7-EDFFF30A7561}"/>
    <cellStyle name="Normal 2 2 4 3 5" xfId="30195" xr:uid="{14874350-EC0C-4355-A334-ECE58DBDC68A}"/>
    <cellStyle name="Normal 2 2 4 3 5 2" xfId="30196" xr:uid="{0FB7540B-3BE1-48FC-B0CB-80E8E2BFE2A3}"/>
    <cellStyle name="Normal 2 2 4 3 6" xfId="30197" xr:uid="{EFA1DB9D-1BE8-4CCA-B91B-A4235BBFED43}"/>
    <cellStyle name="Normal 2 2 4 4" xfId="30198" xr:uid="{16F35EFF-0004-4001-A53D-4528CE23D015}"/>
    <cellStyle name="Normal 2 2 4 4 2" xfId="30199" xr:uid="{3621E7C9-4351-4775-A060-C4926EDBFCE9}"/>
    <cellStyle name="Normal 2 2 4 4 2 2" xfId="30200" xr:uid="{C8D2575D-D600-4772-9D75-11FB71CF545E}"/>
    <cellStyle name="Normal 2 2 4 4 2 2 2" xfId="30201" xr:uid="{7E93D4DC-6B29-4488-8ABB-27D6D556F51A}"/>
    <cellStyle name="Normal 2 2 4 4 2 3" xfId="30202" xr:uid="{F6A73F22-6E3A-4AF6-BBAA-178DD832CD2B}"/>
    <cellStyle name="Normal 2 2 4 4 3" xfId="30203" xr:uid="{E96C93F4-4A29-40C9-B533-9E57F7312F9C}"/>
    <cellStyle name="Normal 2 2 4 4 3 2" xfId="30204" xr:uid="{9699A350-CD0D-4D83-BFBD-38ABD0BD14C2}"/>
    <cellStyle name="Normal 2 2 4 4 3 2 2" xfId="30205" xr:uid="{3A92F2FC-B320-47BB-A267-FF1B19C6EEC2}"/>
    <cellStyle name="Normal 2 2 4 4 3 3" xfId="30206" xr:uid="{482AB7A1-5288-48A9-80DC-8A0E79A1DD1C}"/>
    <cellStyle name="Normal 2 2 4 4 4" xfId="30207" xr:uid="{C4835F44-9D57-4F78-9555-3F98D5977141}"/>
    <cellStyle name="Normal 2 2 4 4 4 2" xfId="30208" xr:uid="{FB363C9A-23C5-4A45-BF12-FBF8C648B270}"/>
    <cellStyle name="Normal 2 2 4 4 4 2 2" xfId="30209" xr:uid="{E5AED922-2F46-4CDB-B3EC-90970E6E09AC}"/>
    <cellStyle name="Normal 2 2 4 4 4 3" xfId="30210" xr:uid="{0148AAEF-7E7D-4C0E-9A0A-BBDBD18F604A}"/>
    <cellStyle name="Normal 2 2 4 4 5" xfId="30211" xr:uid="{2A2AC10D-3D7F-41D0-8C3C-48A8270654FA}"/>
    <cellStyle name="Normal 2 2 4 4 5 2" xfId="30212" xr:uid="{AD3F312E-D542-4D64-9183-B62CCEBB128A}"/>
    <cellStyle name="Normal 2 2 4 4 6" xfId="30213" xr:uid="{9881C14F-C650-4694-8A15-0723192BAD01}"/>
    <cellStyle name="Normal 2 2 4 5" xfId="30214" xr:uid="{0FA77000-FD82-43F7-A024-F11B0E258B6D}"/>
    <cellStyle name="Normal 2 2 4 5 2" xfId="30215" xr:uid="{38501F03-70F7-4451-9223-A5F7ABE984AB}"/>
    <cellStyle name="Normal 2 2 4 5 2 2" xfId="30216" xr:uid="{07DB2FD3-C948-4241-829D-1F8A93FA6EC4}"/>
    <cellStyle name="Normal 2 2 4 5 2 2 2" xfId="30217" xr:uid="{9FBDDC91-90DB-4E42-A2EB-FDA1FB3CA472}"/>
    <cellStyle name="Normal 2 2 4 5 2 3" xfId="30218" xr:uid="{A345541B-0334-4B83-9541-4564EFE304CE}"/>
    <cellStyle name="Normal 2 2 4 5 3" xfId="30219" xr:uid="{3D358575-D410-4ED3-94CD-8673E4E544C9}"/>
    <cellStyle name="Normal 2 2 4 5 3 2" xfId="30220" xr:uid="{EB405D13-0BC9-41C4-B010-7F2BFAD5831A}"/>
    <cellStyle name="Normal 2 2 4 5 3 2 2" xfId="30221" xr:uid="{A40C4C82-B92F-4377-BA48-FFA2917C17BD}"/>
    <cellStyle name="Normal 2 2 4 5 3 3" xfId="30222" xr:uid="{40BC273B-77B5-477C-8446-A65C676DDC12}"/>
    <cellStyle name="Normal 2 2 4 5 4" xfId="30223" xr:uid="{1403E2EB-8AE0-45A9-974A-7D9F7F1C4AB7}"/>
    <cellStyle name="Normal 2 2 4 5 4 2" xfId="30224" xr:uid="{B4A0472B-D8F3-41AE-82B8-0266B33975B8}"/>
    <cellStyle name="Normal 2 2 4 5 4 2 2" xfId="30225" xr:uid="{1C43F5B2-63CB-45D1-A060-35ECB5E94968}"/>
    <cellStyle name="Normal 2 2 4 5 4 3" xfId="30226" xr:uid="{A21CB7E2-C7E5-470A-A571-ABB2C524002A}"/>
    <cellStyle name="Normal 2 2 4 5 5" xfId="30227" xr:uid="{F93A18A1-8819-4923-B046-BACB28E84A46}"/>
    <cellStyle name="Normal 2 2 4 5 5 2" xfId="30228" xr:uid="{75AD32FC-FF1D-423B-B55D-C83494342E79}"/>
    <cellStyle name="Normal 2 2 4 5 6" xfId="30229" xr:uid="{7FC0D313-E9C9-4987-BB91-DD5A2019C69E}"/>
    <cellStyle name="Normal 2 2 4 6" xfId="30230" xr:uid="{3EFD574A-A3CB-4F60-9130-70EEBE1EFC02}"/>
    <cellStyle name="Normal 2 2 4 6 2" xfId="30231" xr:uid="{2AF12426-D38B-4837-B7C6-28181B2F6B97}"/>
    <cellStyle name="Normal 2 2 4 6 2 2" xfId="30232" xr:uid="{B84A86D4-C2D0-4D8B-816D-59104A8527FD}"/>
    <cellStyle name="Normal 2 2 4 6 2 2 2" xfId="30233" xr:uid="{D2EC4ABD-69C8-4391-B84E-E1157BD7214D}"/>
    <cellStyle name="Normal 2 2 4 6 2 3" xfId="30234" xr:uid="{8C87BA6E-464F-4E7C-80F1-28F92C742ED0}"/>
    <cellStyle name="Normal 2 2 4 6 3" xfId="30235" xr:uid="{A6E5402A-98AA-42B2-B303-06C7867A64ED}"/>
    <cellStyle name="Normal 2 2 4 6 3 2" xfId="30236" xr:uid="{E607E0AF-58B7-4FDE-A342-FE4272EA52BE}"/>
    <cellStyle name="Normal 2 2 4 6 3 2 2" xfId="30237" xr:uid="{9937E356-DA8D-4ACE-8216-52CB879C9B23}"/>
    <cellStyle name="Normal 2 2 4 6 3 3" xfId="30238" xr:uid="{BB008AF6-702F-4D60-956D-7A38EB7869EB}"/>
    <cellStyle name="Normal 2 2 4 6 4" xfId="30239" xr:uid="{DC86C26F-7CF3-45C6-BFCF-1BBFA4DF1B17}"/>
    <cellStyle name="Normal 2 2 4 6 4 2" xfId="30240" xr:uid="{EF96E651-F10D-453F-B47B-93A9DF2110AC}"/>
    <cellStyle name="Normal 2 2 4 6 4 2 2" xfId="30241" xr:uid="{A058986E-22B4-4156-973B-8ECA088C479B}"/>
    <cellStyle name="Normal 2 2 4 6 4 3" xfId="30242" xr:uid="{648C4156-ADE4-4F54-9081-32A48814D749}"/>
    <cellStyle name="Normal 2 2 4 6 5" xfId="30243" xr:uid="{39C7B21B-5DD5-475F-BF41-A5CB7D344FFA}"/>
    <cellStyle name="Normal 2 2 4 6 5 2" xfId="30244" xr:uid="{08F04015-09B6-481B-8E6F-2501CDA462EF}"/>
    <cellStyle name="Normal 2 2 4 6 6" xfId="30245" xr:uid="{DCA9FFD6-A4F2-47F5-B51B-5D58A255F7D2}"/>
    <cellStyle name="Normal 2 2 4 7" xfId="30246" xr:uid="{97EDFF88-51DD-475F-B51F-12C5B7E06BD5}"/>
    <cellStyle name="Normal 2 2 4 7 2" xfId="30247" xr:uid="{4DE217C4-0A48-4619-AC7C-81A99BDCF497}"/>
    <cellStyle name="Normal 2 2 4 7 2 2" xfId="30248" xr:uid="{54D40060-91B4-468B-957C-C2AEC908D66C}"/>
    <cellStyle name="Normal 2 2 4 7 3" xfId="30249" xr:uid="{EFA370CF-251A-4B3E-B536-22AEA40FB9DA}"/>
    <cellStyle name="Normal 2 2 4 8" xfId="30250" xr:uid="{2F2317F6-353E-4FDA-AFAB-5D545A799556}"/>
    <cellStyle name="Normal 2 2 4 8 2" xfId="30251" xr:uid="{D551520E-3DBF-4324-BD81-C588BAD5A9AC}"/>
    <cellStyle name="Normal 2 2 4 8 2 2" xfId="30252" xr:uid="{1032B0AF-0A87-4938-A782-9576257D07BE}"/>
    <cellStyle name="Normal 2 2 4 8 3" xfId="30253" xr:uid="{0ECF9141-18C1-42D4-8AC7-672CD87506AA}"/>
    <cellStyle name="Normal 2 2 4 9" xfId="30254" xr:uid="{E534E3E3-6370-4D9E-9BE3-91F2CEEB2BBF}"/>
    <cellStyle name="Normal 2 2 4 9 2" xfId="30255" xr:uid="{229F9354-56F8-403D-B6D0-09B820F9CF95}"/>
    <cellStyle name="Normal 2 2 4 9 2 2" xfId="30256" xr:uid="{9FFA2028-38C4-4A55-A83C-52A56D0F7F42}"/>
    <cellStyle name="Normal 2 2 4 9 3" xfId="30257" xr:uid="{B5AA14A5-F77B-4046-9059-C561CB2F8755}"/>
    <cellStyle name="Normal 2 2 5" xfId="30258" xr:uid="{E756A0FF-54DC-4F53-A908-3FBC2A622F8E}"/>
    <cellStyle name="Normal 2 2 5 10" xfId="30259" xr:uid="{CB1DACAB-89EE-4A7C-9914-C2CA8D19BF1D}"/>
    <cellStyle name="Normal 2 2 5 10 2" xfId="30260" xr:uid="{6FA5292F-C94D-45E6-9980-1B5C1F1E2AED}"/>
    <cellStyle name="Normal 2 2 5 10 2 2" xfId="30261" xr:uid="{5E1D138C-B45A-4716-AD4A-76CDDA0FE429}"/>
    <cellStyle name="Normal 2 2 5 10 3" xfId="30262" xr:uid="{1910B400-2944-440F-B3F2-86DD9EA28B22}"/>
    <cellStyle name="Normal 2 2 5 11" xfId="30263" xr:uid="{33D22A71-077A-4965-A24F-558E1D62A5FA}"/>
    <cellStyle name="Normal 2 2 5 11 2" xfId="30264" xr:uid="{44E8FAD6-1F95-4896-B683-7766EE8796B4}"/>
    <cellStyle name="Normal 2 2 5 11 2 2" xfId="30265" xr:uid="{CC1A6855-FEAC-421C-8B27-626F4D4939A2}"/>
    <cellStyle name="Normal 2 2 5 11 3" xfId="30266" xr:uid="{0A391ECC-5215-4055-B4CF-E2C55D0BD782}"/>
    <cellStyle name="Normal 2 2 5 12" xfId="30267" xr:uid="{ACCAEB6E-06B3-42E1-B6DE-D2D619D6086A}"/>
    <cellStyle name="Normal 2 2 5 12 2" xfId="30268" xr:uid="{55125FF0-6A02-431E-B7B0-1C706A7B8F54}"/>
    <cellStyle name="Normal 2 2 5 13" xfId="30269" xr:uid="{8BCBB24C-7CC2-4C67-93BD-8432060DC013}"/>
    <cellStyle name="Normal 2 2 5 14" xfId="30270" xr:uid="{009D137A-AE08-408D-845D-C957FFF91C2E}"/>
    <cellStyle name="Normal 2 2 5 15" xfId="30271" xr:uid="{7870852E-45F3-4DE7-AF07-BBDC29458AB3}"/>
    <cellStyle name="Normal 2 2 5 2" xfId="30272" xr:uid="{1842F89C-3D5B-45B1-8DB3-E6C7DFADDA11}"/>
    <cellStyle name="Normal 2 2 5 2 2" xfId="30273" xr:uid="{344B5E7A-D89C-47CB-9AF5-A124260092A3}"/>
    <cellStyle name="Normal 2 2 5 2 2 2" xfId="30274" xr:uid="{CDAC0D84-1049-4D3D-9CDB-AF9113E83D60}"/>
    <cellStyle name="Normal 2 2 5 2 2 2 2" xfId="30275" xr:uid="{049FA6C0-B05D-46E1-973C-B2645E7D83D2}"/>
    <cellStyle name="Normal 2 2 5 2 2 3" xfId="30276" xr:uid="{59C0EE3D-65CC-4719-9C0F-EA227BB9D938}"/>
    <cellStyle name="Normal 2 2 5 2 3" xfId="30277" xr:uid="{18AAB983-EF57-41A3-ADE0-68E518ACBEE1}"/>
    <cellStyle name="Normal 2 2 5 2 3 2" xfId="30278" xr:uid="{30EF49F5-FF59-4636-8666-93308A9EA7F4}"/>
    <cellStyle name="Normal 2 2 5 2 3 2 2" xfId="30279" xr:uid="{7B46DEEE-E330-431D-B1A0-56BCBCD20536}"/>
    <cellStyle name="Normal 2 2 5 2 3 3" xfId="30280" xr:uid="{6ACE1A90-95E6-4532-B1C2-62CC2C5B69A5}"/>
    <cellStyle name="Normal 2 2 5 2 4" xfId="30281" xr:uid="{5E8AA236-A9C5-4DC5-8794-E0EF137DAD5A}"/>
    <cellStyle name="Normal 2 2 5 2 4 2" xfId="30282" xr:uid="{E7C8C3C4-EAB7-4BBD-B16D-955452AE9CA4}"/>
    <cellStyle name="Normal 2 2 5 2 4 2 2" xfId="30283" xr:uid="{3AEB4FED-BF00-457D-89D1-BE2A20C27268}"/>
    <cellStyle name="Normal 2 2 5 2 4 3" xfId="30284" xr:uid="{2784346C-4841-44A2-BACC-067256E83DD8}"/>
    <cellStyle name="Normal 2 2 5 2 5" xfId="30285" xr:uid="{48FEDA76-2366-40BA-B08B-65E046F330E7}"/>
    <cellStyle name="Normal 2 2 5 2 5 2" xfId="30286" xr:uid="{32B545D5-7E38-441A-B770-A315EDB6EE13}"/>
    <cellStyle name="Normal 2 2 5 2 6" xfId="30287" xr:uid="{D98CD2A6-C9A4-4DE0-B2BE-13C6EECA5297}"/>
    <cellStyle name="Normal 2 2 5 3" xfId="30288" xr:uid="{841674D3-FD7E-4307-8977-25A45E7C8255}"/>
    <cellStyle name="Normal 2 2 5 3 2" xfId="30289" xr:uid="{DD0FF0D3-5165-4527-80A5-D1A76FE3E4C7}"/>
    <cellStyle name="Normal 2 2 5 3 2 2" xfId="30290" xr:uid="{0110EC03-2130-4502-AB7F-E53023063CD9}"/>
    <cellStyle name="Normal 2 2 5 3 2 2 2" xfId="30291" xr:uid="{E202D622-448A-4E87-A59F-F53A485557E6}"/>
    <cellStyle name="Normal 2 2 5 3 2 3" xfId="30292" xr:uid="{CA3ECF63-9F5C-40DC-8FD1-1153B948551B}"/>
    <cellStyle name="Normal 2 2 5 3 3" xfId="30293" xr:uid="{0E57FF5D-328A-446E-A7A9-E3E5A27E96D7}"/>
    <cellStyle name="Normal 2 2 5 3 3 2" xfId="30294" xr:uid="{46BD3F56-A93F-4D9D-85E2-53EB8CA53A98}"/>
    <cellStyle name="Normal 2 2 5 3 3 2 2" xfId="30295" xr:uid="{6FA7A0E4-E77C-4ACC-B508-FCC1F87020BD}"/>
    <cellStyle name="Normal 2 2 5 3 3 3" xfId="30296" xr:uid="{670EFC98-E844-4DA9-97E0-08833C6F0C6D}"/>
    <cellStyle name="Normal 2 2 5 3 4" xfId="30297" xr:uid="{B1CFE6AE-0CD9-4967-973B-E384F0BD1ED2}"/>
    <cellStyle name="Normal 2 2 5 3 4 2" xfId="30298" xr:uid="{18240290-8BBD-4843-BC26-5DA0F6C4EE13}"/>
    <cellStyle name="Normal 2 2 5 3 4 2 2" xfId="30299" xr:uid="{67B02172-3138-4AF4-91CE-9F214EF0E7E7}"/>
    <cellStyle name="Normal 2 2 5 3 4 3" xfId="30300" xr:uid="{7A7EFE33-40C8-4D82-85CE-41C886CDF24B}"/>
    <cellStyle name="Normal 2 2 5 3 5" xfId="30301" xr:uid="{92DBBA07-9949-4E9F-AC05-0B9DB9E539C9}"/>
    <cellStyle name="Normal 2 2 5 3 5 2" xfId="30302" xr:uid="{4D066F7C-6266-47CD-87E3-722980DC7D7B}"/>
    <cellStyle name="Normal 2 2 5 3 6" xfId="30303" xr:uid="{09F4FFF6-619C-456D-9308-6EF13C2A03DC}"/>
    <cellStyle name="Normal 2 2 5 4" xfId="30304" xr:uid="{15E925B7-3A72-4848-8BC8-5C6120F436C7}"/>
    <cellStyle name="Normal 2 2 5 4 2" xfId="30305" xr:uid="{108555FD-2773-4C6C-82D9-AB1ED62B9CAF}"/>
    <cellStyle name="Normal 2 2 5 4 2 2" xfId="30306" xr:uid="{47FC68BB-807D-4DC7-A3E8-1B0212BEE40A}"/>
    <cellStyle name="Normal 2 2 5 4 2 2 2" xfId="30307" xr:uid="{65D2FF87-34B9-4FCA-A307-60C40CD48E1E}"/>
    <cellStyle name="Normal 2 2 5 4 2 3" xfId="30308" xr:uid="{6F09BF74-A04E-4280-9A00-1CFFAE5AD812}"/>
    <cellStyle name="Normal 2 2 5 4 3" xfId="30309" xr:uid="{22F3EBC8-E97A-45FF-A9A9-7169693A4E16}"/>
    <cellStyle name="Normal 2 2 5 4 3 2" xfId="30310" xr:uid="{9F024B8F-11FB-4F48-9057-97D3773EDFD2}"/>
    <cellStyle name="Normal 2 2 5 4 3 2 2" xfId="30311" xr:uid="{53E4659C-5E26-4907-949C-48E2A0EF3C67}"/>
    <cellStyle name="Normal 2 2 5 4 3 3" xfId="30312" xr:uid="{4A8A0416-D7DB-41E9-8A90-5F76AED50DA9}"/>
    <cellStyle name="Normal 2 2 5 4 4" xfId="30313" xr:uid="{8BF3E8CB-2D61-40C9-8D0E-374B4DBCFE4A}"/>
    <cellStyle name="Normal 2 2 5 4 4 2" xfId="30314" xr:uid="{49F57AE4-CD3C-454F-8CB7-12A0778A0FE9}"/>
    <cellStyle name="Normal 2 2 5 4 4 2 2" xfId="30315" xr:uid="{B6581CB2-1083-4E49-9334-58E1CA2B630C}"/>
    <cellStyle name="Normal 2 2 5 4 4 3" xfId="30316" xr:uid="{44766A94-9F19-49FE-8E78-7C8459C67B13}"/>
    <cellStyle name="Normal 2 2 5 4 5" xfId="30317" xr:uid="{D3D2E54A-D1D7-41CF-BA84-A83F716CFD31}"/>
    <cellStyle name="Normal 2 2 5 4 5 2" xfId="30318" xr:uid="{9249A560-C9EE-4322-BC51-A4AA19510A3C}"/>
    <cellStyle name="Normal 2 2 5 4 6" xfId="30319" xr:uid="{3BEEEBDA-2A7F-45E1-A87E-C7DB180C9075}"/>
    <cellStyle name="Normal 2 2 5 5" xfId="30320" xr:uid="{8A350AAE-9F69-41E6-9444-951F66CCEA4B}"/>
    <cellStyle name="Normal 2 2 5 5 2" xfId="30321" xr:uid="{31D15D22-B88F-44C7-8C43-879CF927355F}"/>
    <cellStyle name="Normal 2 2 5 5 2 2" xfId="30322" xr:uid="{BDDA3704-4AD7-461B-B13C-58EE56B39F99}"/>
    <cellStyle name="Normal 2 2 5 5 3" xfId="30323" xr:uid="{A1384282-5D82-4488-93A7-C87BB0AA186E}"/>
    <cellStyle name="Normal 2 2 5 6" xfId="30324" xr:uid="{29A46228-9413-493C-8E33-67461B817C79}"/>
    <cellStyle name="Normal 2 2 5 6 2" xfId="30325" xr:uid="{72B0AE93-57C3-4B34-B8E8-1F46A260FB55}"/>
    <cellStyle name="Normal 2 2 5 6 2 2" xfId="30326" xr:uid="{DA83950C-F077-425A-B032-0C1444D3779A}"/>
    <cellStyle name="Normal 2 2 5 6 3" xfId="30327" xr:uid="{7F6888A5-7FFB-4074-8EB7-79CA575C8786}"/>
    <cellStyle name="Normal 2 2 5 7" xfId="30328" xr:uid="{576F419D-D242-4D92-BE5F-92E5D17E536C}"/>
    <cellStyle name="Normal 2 2 5 7 2" xfId="30329" xr:uid="{A7504B71-3C3B-4A6C-8897-74F2BD33CE71}"/>
    <cellStyle name="Normal 2 2 5 7 2 2" xfId="30330" xr:uid="{708EEE6B-B512-4C05-82C0-4A6E53FA4283}"/>
    <cellStyle name="Normal 2 2 5 7 3" xfId="30331" xr:uid="{62F49B9D-CA19-4C44-A2DB-816A347C46A9}"/>
    <cellStyle name="Normal 2 2 5 8" xfId="30332" xr:uid="{424BCDA8-9005-4725-8E48-39DDF5E1DAC2}"/>
    <cellStyle name="Normal 2 2 5 8 2" xfId="30333" xr:uid="{37C1C26B-CED7-45A4-9402-44C888F1DC48}"/>
    <cellStyle name="Normal 2 2 5 8 2 2" xfId="30334" xr:uid="{9C24E66A-C574-437A-85F2-8AD94C38F832}"/>
    <cellStyle name="Normal 2 2 5 8 2 3" xfId="30335" xr:uid="{22CF2013-EE1B-4295-8952-5F585A4A2E3E}"/>
    <cellStyle name="Normal 2 2 5 8 3" xfId="30336" xr:uid="{FA655B3D-806A-4B94-A685-20FC2AD14A78}"/>
    <cellStyle name="Normal 2 2 5 9" xfId="30337" xr:uid="{AF9C9029-3C00-40D1-A7CB-32CC36BF6C16}"/>
    <cellStyle name="Normal 2 2 5 9 2" xfId="30338" xr:uid="{5D056DF3-A10E-4893-B175-32A3449B43F8}"/>
    <cellStyle name="Normal 2 2 5 9 2 2" xfId="30339" xr:uid="{E7CD7EA5-9A04-44F3-9A81-3644D2EEB4A0}"/>
    <cellStyle name="Normal 2 2 5 9 3" xfId="30340" xr:uid="{BB8C4511-954B-4007-9749-18F7E25B0004}"/>
    <cellStyle name="Normal 2 2 6" xfId="30341" xr:uid="{1E283A4D-C44F-408C-A5CF-F1D0701701C0}"/>
    <cellStyle name="Normal 2 2 6 2" xfId="30342" xr:uid="{C38DABF7-8CA2-4485-AA6F-1201E74CDEB5}"/>
    <cellStyle name="Normal 2 2 6 2 2" xfId="30343" xr:uid="{1DB40A35-6551-43A8-8DD2-C8EB06751C2B}"/>
    <cellStyle name="Normal 2 2 6 2 2 2" xfId="30344" xr:uid="{5DC22206-B862-4CA4-8DDD-D2E79F3DA39C}"/>
    <cellStyle name="Normal 2 2 6 2 3" xfId="30345" xr:uid="{6076515B-A68C-4945-AFD9-A75FC6307C14}"/>
    <cellStyle name="Normal 2 2 6 3" xfId="30346" xr:uid="{FBF0E49C-A076-4F2F-9D10-A09D5F7D783B}"/>
    <cellStyle name="Normal 2 2 6 3 2" xfId="30347" xr:uid="{56B5C631-5BB3-4A4B-AC52-CBAE53B4F796}"/>
    <cellStyle name="Normal 2 2 6 3 2 2" xfId="30348" xr:uid="{88BB0C2E-5E58-456C-A447-05000F42EFC2}"/>
    <cellStyle name="Normal 2 2 6 3 3" xfId="30349" xr:uid="{E941A658-136A-4D9B-AD4F-ED4F0B97E074}"/>
    <cellStyle name="Normal 2 2 6 4" xfId="30350" xr:uid="{CEBC5B0F-9F83-4913-B68F-A83564F95818}"/>
    <cellStyle name="Normal 2 2 6 4 2" xfId="30351" xr:uid="{85F57230-EC2B-4324-BCFF-7BD4E757CF2D}"/>
    <cellStyle name="Normal 2 2 6 4 2 2" xfId="30352" xr:uid="{237A7AB9-BFFD-4619-A211-AD1C88C424B6}"/>
    <cellStyle name="Normal 2 2 6 4 3" xfId="30353" xr:uid="{38CEB537-6E7B-49DA-97DC-3414D71DB9C8}"/>
    <cellStyle name="Normal 2 2 6 5" xfId="30354" xr:uid="{FF81A29B-6BC2-42D1-AF30-7E05844C16C5}"/>
    <cellStyle name="Normal 2 2 6 5 2" xfId="30355" xr:uid="{48CE5B97-C5CD-4662-9942-3BD3284629AE}"/>
    <cellStyle name="Normal 2 2 6 6" xfId="30356" xr:uid="{C11279C7-9CB5-4390-84CB-D57C77EE071A}"/>
    <cellStyle name="Normal 2 2 6 7" xfId="30357" xr:uid="{2DA6ED6E-B505-46E9-9560-BD4908509963}"/>
    <cellStyle name="Normal 2 2 6 8" xfId="30358" xr:uid="{6936E7E2-7A04-4F0B-99FC-37CE6C454FDB}"/>
    <cellStyle name="Normal 2 2 6 9" xfId="30359" xr:uid="{775AA66A-5DF4-4734-A26A-9C4343678BFA}"/>
    <cellStyle name="Normal 2 2 7" xfId="30360" xr:uid="{1429D472-59FD-46D9-8E55-A9DAD529DCAF}"/>
    <cellStyle name="Normal 2 2 7 2" xfId="30361" xr:uid="{976B8156-927C-48C0-A5D5-92B44F968D91}"/>
    <cellStyle name="Normal 2 2 7 2 2" xfId="30362" xr:uid="{9A2CE015-CCD2-4531-928F-CF312E40C11D}"/>
    <cellStyle name="Normal 2 2 7 2 2 2" xfId="30363" xr:uid="{0CC1FA07-FE51-4BE5-B3C6-354C516E261C}"/>
    <cellStyle name="Normal 2 2 7 2 3" xfId="30364" xr:uid="{EF37FEE3-8196-4816-8E27-790CCFD540F6}"/>
    <cellStyle name="Normal 2 2 7 3" xfId="30365" xr:uid="{ED988A2A-392E-4E29-8F9F-6CA15497304E}"/>
    <cellStyle name="Normal 2 2 7 3 2" xfId="30366" xr:uid="{992D84DD-7C28-4935-BE93-E4FE3ADCA812}"/>
    <cellStyle name="Normal 2 2 7 3 2 2" xfId="30367" xr:uid="{FDA51125-7519-4A20-85CE-49FB1DE200A4}"/>
    <cellStyle name="Normal 2 2 7 3 3" xfId="30368" xr:uid="{5E6E398F-C189-40FC-82E0-323910B8930C}"/>
    <cellStyle name="Normal 2 2 7 3 4" xfId="30369" xr:uid="{3AA7F084-0AE7-4D82-8047-BB6BE6D918EA}"/>
    <cellStyle name="Normal 2 2 7 4" xfId="30370" xr:uid="{060EA01B-2EA3-4C92-B1FE-D6FCCDBDFB15}"/>
    <cellStyle name="Normal 2 2 7 4 2" xfId="30371" xr:uid="{83A35CC2-2E42-4DCB-B382-A36C375231DC}"/>
    <cellStyle name="Normal 2 2 7 4 2 2" xfId="30372" xr:uid="{FCC72FE3-0F0E-438E-9F53-BECA516CE804}"/>
    <cellStyle name="Normal 2 2 7 4 3" xfId="30373" xr:uid="{BE8C1F70-4033-4394-80BF-F8FBFD028A15}"/>
    <cellStyle name="Normal 2 2 7 5" xfId="30374" xr:uid="{0A7C6A71-EE23-4A7B-A3DF-7E95AEBA92F6}"/>
    <cellStyle name="Normal 2 2 7 5 2" xfId="30375" xr:uid="{5FE65FAB-B7EC-4CB8-8772-0C6740C13058}"/>
    <cellStyle name="Normal 2 2 7 6" xfId="30376" xr:uid="{3C42DAA0-DBE3-47B2-9D0E-20ACB97B00F4}"/>
    <cellStyle name="Normal 2 2 8" xfId="30377" xr:uid="{30DC2126-68EB-4C1F-AF08-7A0173B1482D}"/>
    <cellStyle name="Normal 2 2 8 2" xfId="30378" xr:uid="{57B9C2C7-5630-42D2-B07B-9EB394C06014}"/>
    <cellStyle name="Normal 2 2 8 2 2" xfId="30379" xr:uid="{CC5EF053-6571-415F-B7C1-C41E74980FE6}"/>
    <cellStyle name="Normal 2 2 8 2 2 2" xfId="30380" xr:uid="{2A5F196A-C539-4C33-AD8D-F5B4E215E74F}"/>
    <cellStyle name="Normal 2 2 8 2 3" xfId="30381" xr:uid="{CFE4C5E2-D11D-43BB-B9A6-65E294B150EE}"/>
    <cellStyle name="Normal 2 2 8 3" xfId="30382" xr:uid="{EA964E71-4177-42E6-8199-93C0B7D7433A}"/>
    <cellStyle name="Normal 2 2 8 3 2" xfId="30383" xr:uid="{8FDBB143-B058-4AAC-8C15-439541F65D9A}"/>
    <cellStyle name="Normal 2 2 8 3 2 2" xfId="30384" xr:uid="{4F1AD609-AEB3-43BE-B566-33B3E6F96294}"/>
    <cellStyle name="Normal 2 2 8 3 3" xfId="30385" xr:uid="{54348392-02F3-4F78-89E8-30CE1F0E61D0}"/>
    <cellStyle name="Normal 2 2 8 4" xfId="30386" xr:uid="{B59001E9-A56E-4F7E-9E78-3D6457128DD2}"/>
    <cellStyle name="Normal 2 2 8 4 2" xfId="30387" xr:uid="{F70FD5B0-FA1C-440E-96C5-DFF889D0284D}"/>
    <cellStyle name="Normal 2 2 8 4 2 2" xfId="30388" xr:uid="{D2B94E0C-3E93-446A-9771-3DF04746DFCC}"/>
    <cellStyle name="Normal 2 2 8 4 3" xfId="30389" xr:uid="{6D5A87CC-F936-4288-A17B-BA6F6D520B6C}"/>
    <cellStyle name="Normal 2 2 8 5" xfId="30390" xr:uid="{37677E00-9465-47A9-B4C4-BDD764745328}"/>
    <cellStyle name="Normal 2 2 8 5 2" xfId="30391" xr:uid="{C0E07CAB-0AB6-4E81-A30D-740B3953E716}"/>
    <cellStyle name="Normal 2 2 8 6" xfId="30392" xr:uid="{43CA4C93-E421-4296-B93A-945942A8C192}"/>
    <cellStyle name="Normal 2 2 9" xfId="30393" xr:uid="{436FAC7C-8B7D-440D-8C57-9A6A463D7370}"/>
    <cellStyle name="Normal 2 2 9 2" xfId="30394" xr:uid="{8DD9EC97-6B6D-4C19-884D-29BBAAC581A9}"/>
    <cellStyle name="Normal 2 2 9 2 2" xfId="30395" xr:uid="{108122F0-53ED-475B-9248-E51BC9AF0F79}"/>
    <cellStyle name="Normal 2 2 9 3" xfId="30396" xr:uid="{BB1B0A52-F221-48B8-85CE-00DE57DB9665}"/>
    <cellStyle name="Normal 2 20" xfId="30397" xr:uid="{3F7E03C3-7839-4AC4-B523-3FB37E8502E0}"/>
    <cellStyle name="Normal 2 20 2" xfId="30398" xr:uid="{5608251F-0B16-4A64-939F-0234E9BCE1DD}"/>
    <cellStyle name="Normal 2 20 2 2" xfId="30399" xr:uid="{780BC555-F236-4156-A3B2-B8D90451A7BB}"/>
    <cellStyle name="Normal 2 20 2 2 2" xfId="30400" xr:uid="{8E86E8A0-585C-475B-A7F6-E2184C640212}"/>
    <cellStyle name="Normal 2 20 2 3" xfId="30401" xr:uid="{4434375F-7B89-4A49-AF55-432481C63E86}"/>
    <cellStyle name="Normal 2 20 3" xfId="30402" xr:uid="{0A3C5B39-9522-4828-991D-CF6B1FDBA265}"/>
    <cellStyle name="Normal 2 20 3 2" xfId="30403" xr:uid="{CB703107-44B4-4A97-9F43-0DFE548731C8}"/>
    <cellStyle name="Normal 2 20 3 2 2" xfId="30404" xr:uid="{0335926E-CFB2-4771-A050-43CA13CA867A}"/>
    <cellStyle name="Normal 2 20 3 3" xfId="30405" xr:uid="{81446AD6-F6B7-4550-B43E-DE8953DE67B2}"/>
    <cellStyle name="Normal 2 20 4" xfId="30406" xr:uid="{D4D902FD-357B-4CD5-B57D-553394BFD5EA}"/>
    <cellStyle name="Normal 2 20 4 2" xfId="30407" xr:uid="{BD22893D-26B4-4601-B318-C05302C1E1A9}"/>
    <cellStyle name="Normal 2 20 4 2 2" xfId="30408" xr:uid="{BC2A8BBE-D6DE-4A2B-BB24-ED615CBB88F6}"/>
    <cellStyle name="Normal 2 20 4 3" xfId="30409" xr:uid="{73B385E2-CA62-4812-B25F-C72E44B66C58}"/>
    <cellStyle name="Normal 2 20 5" xfId="30410" xr:uid="{9214DE29-3B5E-4A7B-B2BA-5A34DD82BD2C}"/>
    <cellStyle name="Normal 2 20 5 2" xfId="30411" xr:uid="{264FCD4E-C0CC-43EE-8FEB-227CED054DF0}"/>
    <cellStyle name="Normal 2 20 6" xfId="30412" xr:uid="{3E1B7D12-EB92-400B-803F-3AEF80F9ED77}"/>
    <cellStyle name="Normal 2 21" xfId="30413" xr:uid="{15128D3D-26C4-494A-AD9A-28278AB18E85}"/>
    <cellStyle name="Normal 2 21 2" xfId="30414" xr:uid="{0585FE56-A571-4141-8006-E080DF23EB3C}"/>
    <cellStyle name="Normal 2 21 2 2" xfId="30415" xr:uid="{783ECA7E-43F7-4F74-BD00-90A0F8DB7E30}"/>
    <cellStyle name="Normal 2 21 2 2 2" xfId="30416" xr:uid="{96586AEF-6D14-4A24-A75E-3A5C613E1605}"/>
    <cellStyle name="Normal 2 21 2 3" xfId="30417" xr:uid="{DCF6A7AC-D8C3-49E7-B59F-F297D2AF2C3F}"/>
    <cellStyle name="Normal 2 21 3" xfId="30418" xr:uid="{76A5236F-A785-449E-9A2C-53ED2F451DCA}"/>
    <cellStyle name="Normal 2 21 3 2" xfId="30419" xr:uid="{34F53F37-D259-42A6-B241-13BCE2404352}"/>
    <cellStyle name="Normal 2 21 3 2 2" xfId="30420" xr:uid="{E23ABA77-C59D-48DE-B5FF-21254BCE0F00}"/>
    <cellStyle name="Normal 2 21 3 3" xfId="30421" xr:uid="{7E901206-9CB8-4F78-B6C3-4E37AC0006F8}"/>
    <cellStyle name="Normal 2 21 4" xfId="30422" xr:uid="{ABCA17C9-C612-4BD8-8640-0D5901E45E9F}"/>
    <cellStyle name="Normal 2 21 4 2" xfId="30423" xr:uid="{5E198298-2BCB-40FE-A680-74DE1C887EDB}"/>
    <cellStyle name="Normal 2 21 4 2 2" xfId="30424" xr:uid="{F4904DC3-91F6-458A-9066-37A6DDCCDA47}"/>
    <cellStyle name="Normal 2 21 4 3" xfId="30425" xr:uid="{F8304840-722A-44B2-A5E8-4BD68A2027D8}"/>
    <cellStyle name="Normal 2 21 5" xfId="30426" xr:uid="{57D4D075-D8C2-4BA5-89CC-A4B71F27C81E}"/>
    <cellStyle name="Normal 2 21 5 2" xfId="30427" xr:uid="{2FD245F7-056D-4093-AB8A-730B391951F6}"/>
    <cellStyle name="Normal 2 21 6" xfId="30428" xr:uid="{C4776349-3242-4E9F-969F-31F2A46ADB07}"/>
    <cellStyle name="Normal 2 22" xfId="30429" xr:uid="{3912A226-9B90-4AA0-B29B-7CEC81B9B085}"/>
    <cellStyle name="Normal 2 22 2" xfId="30430" xr:uid="{5A5DE64F-2FC6-4774-9B67-12E75BC6591C}"/>
    <cellStyle name="Normal 2 22 2 2" xfId="30431" xr:uid="{CB6451AF-E4C9-412B-A867-FBEED576E0E7}"/>
    <cellStyle name="Normal 2 22 3" xfId="30432" xr:uid="{30A324CF-14B5-4A96-B9C4-7C80822313AC}"/>
    <cellStyle name="Normal 2 23" xfId="30433" xr:uid="{F76379A5-231E-4DDB-B57F-CCD400A86BAC}"/>
    <cellStyle name="Normal 2 23 2" xfId="30434" xr:uid="{4B025A0F-9018-471E-A6F6-7EC1E04ACD83}"/>
    <cellStyle name="Normal 2 23 2 2" xfId="30435" xr:uid="{7CE0BAE4-6D58-4CFD-B33C-4E37EBB022B7}"/>
    <cellStyle name="Normal 2 23 3" xfId="30436" xr:uid="{5E59B709-C095-4948-B227-119754105AE0}"/>
    <cellStyle name="Normal 2 24" xfId="30437" xr:uid="{7172D70B-2ABB-40A9-A338-37CD75785A15}"/>
    <cellStyle name="Normal 2 24 2" xfId="30438" xr:uid="{6B3153F2-EDB1-49EB-B75A-43069071A3B6}"/>
    <cellStyle name="Normal 2 24 2 2" xfId="30439" xr:uid="{4EB12DC2-6DB8-42C8-8A04-9ECA3B296759}"/>
    <cellStyle name="Normal 2 24 3" xfId="30440" xr:uid="{62CB1A14-3640-483E-988F-8FA87A8490C5}"/>
    <cellStyle name="Normal 2 25" xfId="30441" xr:uid="{ECECBD40-1B49-4301-AEE1-1045221396AA}"/>
    <cellStyle name="Normal 2 25 2" xfId="30442" xr:uid="{B09A92FF-20DC-4886-A6A5-889A7C4C24D4}"/>
    <cellStyle name="Normal 2 25 2 2" xfId="30443" xr:uid="{AA1239F8-6070-42E7-A083-8DF60BBC99A0}"/>
    <cellStyle name="Normal 2 25 3" xfId="30444" xr:uid="{A998BFA7-7B0D-43DD-91BC-F80BB7EC427A}"/>
    <cellStyle name="Normal 2 26" xfId="30445" xr:uid="{724BAE2A-9D9B-464A-BD30-372B4EF968E3}"/>
    <cellStyle name="Normal 2 27" xfId="30446" xr:uid="{32136974-BE62-4E83-8D94-54E9E633E2B6}"/>
    <cellStyle name="Normal 2 28" xfId="30447" xr:uid="{0D70FFFC-CA85-40B6-BEDD-296185EBC71B}"/>
    <cellStyle name="Normal 2 29" xfId="30448" xr:uid="{CD1F580A-EB5B-4831-AC1E-CFEF927B3B4C}"/>
    <cellStyle name="Normal 2 3" xfId="1333" xr:uid="{00000000-0005-0000-0000-0000D5020000}"/>
    <cellStyle name="Normal 2 3 10" xfId="30449" xr:uid="{6D4EBCE4-36A8-4468-84FC-EDE96CE1B3B2}"/>
    <cellStyle name="Normal 2 3 10 2" xfId="30450" xr:uid="{BDB7DD53-9B5A-4339-8FCE-66AEB83FD76C}"/>
    <cellStyle name="Normal 2 3 10 2 2" xfId="30451" xr:uid="{3158E96C-413E-4965-81F1-93091AA05585}"/>
    <cellStyle name="Normal 2 3 10 3" xfId="30452" xr:uid="{E6BE9368-CD3D-4BDF-B4CB-9FA2A959A864}"/>
    <cellStyle name="Normal 2 3 11" xfId="30453" xr:uid="{7A6A6516-C27D-476D-8213-0DEB27DB1089}"/>
    <cellStyle name="Normal 2 3 11 2" xfId="30454" xr:uid="{84AD9407-3813-4E7A-9634-C49B6BFF7436}"/>
    <cellStyle name="Normal 2 3 11 2 2" xfId="30455" xr:uid="{AFE9C419-D1C3-40B8-BD97-F2270E6C83B4}"/>
    <cellStyle name="Normal 2 3 11 3" xfId="30456" xr:uid="{7F7C78BA-E8AD-4EC8-A9D8-A859A36876AD}"/>
    <cellStyle name="Normal 2 3 12" xfId="30457" xr:uid="{6CC12E1D-4353-48F7-9FB3-DD0C53F9D930}"/>
    <cellStyle name="Normal 2 3 12 2" xfId="30458" xr:uid="{060435DC-F1A8-47E9-BC16-06EEB8C307D4}"/>
    <cellStyle name="Normal 2 3 12 2 2" xfId="30459" xr:uid="{95970B25-CAE2-40F5-84CC-8A31D5462970}"/>
    <cellStyle name="Normal 2 3 12 3" xfId="30460" xr:uid="{F290AD1C-0A26-4927-A203-500279D71899}"/>
    <cellStyle name="Normal 2 3 12 4" xfId="30461" xr:uid="{21BFCAC5-E41E-4DCD-A923-EC831BAEDBD9}"/>
    <cellStyle name="Normal 2 3 13" xfId="1337" xr:uid="{237D4BFA-3E4B-4FA4-9935-4C8D61D2FBFA}"/>
    <cellStyle name="Normal 2 3 14" xfId="1345" xr:uid="{CE8E57AF-15C1-4D2E-8BC6-1E79FA2B0323}"/>
    <cellStyle name="Normal 2 3 2" xfId="30462" xr:uid="{BCA0DC6C-6E67-4944-BEF7-40C00E47484B}"/>
    <cellStyle name="Normal 2 3 2 10" xfId="30463" xr:uid="{34CBA879-98E0-4A8F-AFA7-0B809F3541ED}"/>
    <cellStyle name="Normal 2 3 2 10 2" xfId="30464" xr:uid="{1C652150-66B7-46EA-9E74-6A82AFBBE898}"/>
    <cellStyle name="Normal 2 3 2 10 2 2" xfId="30465" xr:uid="{C18B1CE4-B810-4A29-A098-FA0FFA172A90}"/>
    <cellStyle name="Normal 2 3 2 10 3" xfId="30466" xr:uid="{1563DA2B-E3E7-42A2-B68D-BC6BD71B33CD}"/>
    <cellStyle name="Normal 2 3 2 11" xfId="30467" xr:uid="{009750C0-BC7B-4DE2-A099-974CD7A2C192}"/>
    <cellStyle name="Normal 2 3 2 11 2" xfId="30468" xr:uid="{F2BC3FFC-F98A-40EB-9851-63734D331C69}"/>
    <cellStyle name="Normal 2 3 2 11 2 2" xfId="30469" xr:uid="{FCE30CFA-35B2-49D2-8723-C2A77CC8C648}"/>
    <cellStyle name="Normal 2 3 2 11 3" xfId="30470" xr:uid="{BFEC9ECD-1FC1-436E-BD9B-33EE401663A8}"/>
    <cellStyle name="Normal 2 3 2 12" xfId="30471" xr:uid="{F0E77548-1253-4A63-A3D9-A2489936F134}"/>
    <cellStyle name="Normal 2 3 2 12 2" xfId="30472" xr:uid="{DAEE6EE7-EFCD-4745-A5A2-BC7DDCBC83EC}"/>
    <cellStyle name="Normal 2 3 2 12 2 2" xfId="30473" xr:uid="{48A2AE64-5D6C-477C-9438-DF6B70E4A702}"/>
    <cellStyle name="Normal 2 3 2 12 3" xfId="30474" xr:uid="{C4D8DD72-83FF-4CDB-A313-B9BBAD95CA65}"/>
    <cellStyle name="Normal 2 3 2 13" xfId="30475" xr:uid="{84744984-C56E-4931-A089-892417EEE346}"/>
    <cellStyle name="Normal 2 3 2 13 2" xfId="30476" xr:uid="{DABDCD19-9D77-448F-AEB3-21A2A3BF76C6}"/>
    <cellStyle name="Normal 2 3 2 13 2 2" xfId="30477" xr:uid="{66AAA546-F351-4850-BCDF-910F6637DE4D}"/>
    <cellStyle name="Normal 2 3 2 13 3" xfId="30478" xr:uid="{2B220C2F-17ED-4604-8E75-FA1BA9396B53}"/>
    <cellStyle name="Normal 2 3 2 14" xfId="30479" xr:uid="{5080133E-ADEE-44BC-B894-5BB87A05805A}"/>
    <cellStyle name="Normal 2 3 2 14 2" xfId="30480" xr:uid="{0D97CCA1-D8EA-409A-B1D2-E0C5E40EBA71}"/>
    <cellStyle name="Normal 2 3 2 14 2 2" xfId="30481" xr:uid="{B2FF92A9-CE32-4E7E-AC28-74EF4EB219FA}"/>
    <cellStyle name="Normal 2 3 2 14 3" xfId="30482" xr:uid="{FFAC32AB-EA14-4FEE-AECC-9150CB12682D}"/>
    <cellStyle name="Normal 2 3 2 15" xfId="30483" xr:uid="{669CAD89-374E-4F4C-A711-D608AA75BAC1}"/>
    <cellStyle name="Normal 2 3 2 15 2" xfId="30484" xr:uid="{66993002-634B-4754-8876-34F79FD4CD43}"/>
    <cellStyle name="Normal 2 3 2 16" xfId="30485" xr:uid="{9331A002-2058-475D-BF91-01283955E3C4}"/>
    <cellStyle name="Normal 2 3 2 2" xfId="30486" xr:uid="{3A27833C-C4AF-40A1-878E-0E26BDC2D8C0}"/>
    <cellStyle name="Normal 2 3 2 2 10" xfId="30487" xr:uid="{FB8D6A7B-09D2-4EB7-BE50-016EFA60AD4D}"/>
    <cellStyle name="Normal 2 3 2 2 2" xfId="30488" xr:uid="{05E3E327-D7E9-40CC-9F16-ADD2140B3233}"/>
    <cellStyle name="Normal 2 3 2 2 2 2" xfId="30489" xr:uid="{5741979C-0485-44FD-9C47-8264CB65BD03}"/>
    <cellStyle name="Normal 2 3 2 2 2 2 2" xfId="30490" xr:uid="{0E366D92-7703-454B-B9D3-8DF63113AB2D}"/>
    <cellStyle name="Normal 2 3 2 2 2 2 2 2" xfId="30491" xr:uid="{D2758C9E-F2BE-4F80-80C6-D2BD348E1416}"/>
    <cellStyle name="Normal 2 3 2 2 2 2 2 2 2" xfId="30492" xr:uid="{A84F04BE-E318-4AFA-AB00-DDE931BC03F5}"/>
    <cellStyle name="Normal 2 3 2 2 2 2 2 3" xfId="30493" xr:uid="{5967D7B6-DF1F-4C2E-873F-D9C4AA2F5BCD}"/>
    <cellStyle name="Normal 2 3 2 2 2 2 3" xfId="30494" xr:uid="{70BAB0E6-7C14-4EF2-B64E-8A13A392681A}"/>
    <cellStyle name="Normal 2 3 2 2 2 2 3 2" xfId="30495" xr:uid="{42E68028-8619-488E-BA75-8DCA655974BC}"/>
    <cellStyle name="Normal 2 3 2 2 2 2 3 2 2" xfId="30496" xr:uid="{AB710C8B-DB8C-4C9B-B503-7C9226718ADB}"/>
    <cellStyle name="Normal 2 3 2 2 2 2 3 3" xfId="30497" xr:uid="{346AD852-C454-4FB6-8192-65133201A0FA}"/>
    <cellStyle name="Normal 2 3 2 2 2 2 4" xfId="30498" xr:uid="{12D35373-B3B8-439A-A384-9BCE1E14B1DC}"/>
    <cellStyle name="Normal 2 3 2 2 2 2 4 2" xfId="30499" xr:uid="{0D6B0E99-76E4-4083-97D0-401F4568FC79}"/>
    <cellStyle name="Normal 2 3 2 2 2 2 4 2 2" xfId="30500" xr:uid="{2F645792-8274-4000-9EF3-C05EF8F6E05D}"/>
    <cellStyle name="Normal 2 3 2 2 2 2 4 3" xfId="30501" xr:uid="{4A8B017E-E35D-4246-98BA-4FA3AEC6823B}"/>
    <cellStyle name="Normal 2 3 2 2 2 2 5" xfId="30502" xr:uid="{D073FB0D-0240-4570-B6FE-8E19A7C4BB59}"/>
    <cellStyle name="Normal 2 3 2 2 2 2 5 2" xfId="30503" xr:uid="{A0E2C610-16E5-487E-82A4-803745CD0024}"/>
    <cellStyle name="Normal 2 3 2 2 2 2 6" xfId="30504" xr:uid="{AC83FAE5-9FD0-4C7E-ADBD-22A8956AD9B7}"/>
    <cellStyle name="Normal 2 3 2 2 2 2 7" xfId="30505" xr:uid="{EE8F0A54-F64F-475D-A461-BCB38C27EFA3}"/>
    <cellStyle name="Normal 2 3 2 2 2 2 8" xfId="30506" xr:uid="{C9DEAE79-D880-44A7-9F6D-665EF32F7703}"/>
    <cellStyle name="Normal 2 3 2 2 2 3" xfId="30507" xr:uid="{D49DF339-D74D-41B9-AE8B-59B28DA62B7B}"/>
    <cellStyle name="Normal 2 3 2 2 2 3 2" xfId="30508" xr:uid="{09D66193-BB43-4B89-B46F-6F449379ECBD}"/>
    <cellStyle name="Normal 2 3 2 2 2 3 2 2" xfId="30509" xr:uid="{E76D4A55-8F24-4AFB-86FF-C8FB33D780A0}"/>
    <cellStyle name="Normal 2 3 2 2 2 3 3" xfId="30510" xr:uid="{9391DD9E-A81C-496C-BAE6-D19CEA8DFD6A}"/>
    <cellStyle name="Normal 2 3 2 2 2 3 4" xfId="30511" xr:uid="{C3DFF531-8260-45AA-88ED-E1D588AF730B}"/>
    <cellStyle name="Normal 2 3 2 2 2 4" xfId="30512" xr:uid="{51142C9B-2589-4C4C-9C6D-97743AE7BA66}"/>
    <cellStyle name="Normal 2 3 2 2 2 4 2" xfId="30513" xr:uid="{07A94C73-B932-44DB-8854-52DC4F3541C3}"/>
    <cellStyle name="Normal 2 3 2 2 2 4 2 2" xfId="30514" xr:uid="{04E899C0-56E4-4128-9087-5209DD9D80A8}"/>
    <cellStyle name="Normal 2 3 2 2 2 4 3" xfId="30515" xr:uid="{C303107F-CD72-4AAC-955A-209432C57E57}"/>
    <cellStyle name="Normal 2 3 2 2 2 5" xfId="30516" xr:uid="{5C80AEC2-3B54-4E92-839F-64E32678A7EA}"/>
    <cellStyle name="Normal 2 3 2 2 2 5 2" xfId="30517" xr:uid="{6A15B224-891E-4E38-8D45-7C0DB5CE268B}"/>
    <cellStyle name="Normal 2 3 2 2 2 5 2 2" xfId="30518" xr:uid="{F987775A-1716-466F-82ED-BF1DF058F2B0}"/>
    <cellStyle name="Normal 2 3 2 2 2 5 3" xfId="30519" xr:uid="{3B6EF42D-E3DB-4260-BA27-E702BFBBC8C0}"/>
    <cellStyle name="Normal 2 3 2 2 2 6" xfId="30520" xr:uid="{843A802C-1794-42B7-B57C-E1FC4B01B465}"/>
    <cellStyle name="Normal 2 3 2 2 2 6 2" xfId="30521" xr:uid="{CF96126F-E25A-4281-BE91-AF6516DE7E96}"/>
    <cellStyle name="Normal 2 3 2 2 2 7" xfId="30522" xr:uid="{07323585-6E4C-4548-9167-64F29DD6F21E}"/>
    <cellStyle name="Normal 2 3 2 2 2 7 2" xfId="30523" xr:uid="{03F7E656-7907-4777-B620-A60A946E71E5}"/>
    <cellStyle name="Normal 2 3 2 2 2 8" xfId="30524" xr:uid="{CC18ADFD-12FE-4436-8540-FF29B91B0376}"/>
    <cellStyle name="Normal 2 3 2 2 2 8 2" xfId="30525" xr:uid="{6E64C476-8BC0-445B-9A56-BD89BAB58D1C}"/>
    <cellStyle name="Normal 2 3 2 2 2 9" xfId="30526" xr:uid="{DA050025-E663-40F2-9FF6-863A48B7DDD5}"/>
    <cellStyle name="Normal 2 3 2 2 3" xfId="30527" xr:uid="{7C5DD3FB-96E5-482F-92BD-6323C1F1F2CB}"/>
    <cellStyle name="Normal 2 3 2 2 3 2" xfId="30528" xr:uid="{92917389-9379-4E94-9F48-9C4BE2329C90}"/>
    <cellStyle name="Normal 2 3 2 2 3 2 2" xfId="30529" xr:uid="{D92A4A9A-A1CF-4585-9B2F-5EAD423AE947}"/>
    <cellStyle name="Normal 2 3 2 2 3 2 2 2" xfId="30530" xr:uid="{40514EFD-50FA-4995-8F9A-F91F5A0D0A4C}"/>
    <cellStyle name="Normal 2 3 2 2 3 2 3" xfId="30531" xr:uid="{02DEA39A-E1E5-433B-A677-4B3F6D5C975F}"/>
    <cellStyle name="Normal 2 3 2 2 3 3" xfId="30532" xr:uid="{4D3BEF1D-075D-4613-B0CC-CC66D716654D}"/>
    <cellStyle name="Normal 2 3 2 2 3 3 2" xfId="30533" xr:uid="{3FC78213-3272-4B93-A53E-4F17B8777F2B}"/>
    <cellStyle name="Normal 2 3 2 2 3 3 2 2" xfId="30534" xr:uid="{4C02623D-91E2-4CBE-B8B7-46A64D7D5C3A}"/>
    <cellStyle name="Normal 2 3 2 2 3 3 3" xfId="30535" xr:uid="{582C4FDF-5C82-4EEE-AC5F-C61B5FB14B6D}"/>
    <cellStyle name="Normal 2 3 2 2 3 4" xfId="30536" xr:uid="{A2CCB566-5E90-4BCF-864E-31A3D54425E9}"/>
    <cellStyle name="Normal 2 3 2 2 3 4 2" xfId="30537" xr:uid="{48789F32-93B3-471B-8751-43F0E75F6A66}"/>
    <cellStyle name="Normal 2 3 2 2 3 4 2 2" xfId="30538" xr:uid="{AA114936-5859-40B2-A3F4-F51A5A9104CC}"/>
    <cellStyle name="Normal 2 3 2 2 3 4 3" xfId="30539" xr:uid="{B4C4ADB7-AB41-4CAB-BEA6-F618C5BFAA2A}"/>
    <cellStyle name="Normal 2 3 2 2 3 5" xfId="30540" xr:uid="{5D37F773-188D-4E30-97AC-5E37A25732B7}"/>
    <cellStyle name="Normal 2 3 2 2 3 5 2" xfId="30541" xr:uid="{059DE2BC-BC35-4B6A-825D-CCC8F6B980DD}"/>
    <cellStyle name="Normal 2 3 2 2 3 6" xfId="30542" xr:uid="{36327CE4-231A-4D51-8D27-98A19DA5A40B}"/>
    <cellStyle name="Normal 2 3 2 2 3 7" xfId="30543" xr:uid="{E3302A7A-A1EC-4B89-B8B7-5A0E572938C9}"/>
    <cellStyle name="Normal 2 3 2 2 3 8" xfId="30544" xr:uid="{7156921E-7990-415C-A522-7E537A8B4939}"/>
    <cellStyle name="Normal 2 3 2 2 4" xfId="30545" xr:uid="{609B4BB0-5126-4D16-800B-33A6505BEE4F}"/>
    <cellStyle name="Normal 2 3 2 2 4 2" xfId="30546" xr:uid="{E779EB07-29C4-4D3D-9FD1-FC58CE68A59D}"/>
    <cellStyle name="Normal 2 3 2 2 4 2 2" xfId="30547" xr:uid="{533170AA-4981-4AB3-953A-A39AEE76CFDE}"/>
    <cellStyle name="Normal 2 3 2 2 4 3" xfId="30548" xr:uid="{88523E79-4759-45E0-9177-948EB8B0B9A5}"/>
    <cellStyle name="Normal 2 3 2 2 4 4" xfId="30549" xr:uid="{620CDAB4-DE59-488B-89D0-7DDAB66207F4}"/>
    <cellStyle name="Normal 2 3 2 2 5" xfId="30550" xr:uid="{5C5D5A6B-45BC-40C2-8569-1554C0A8074A}"/>
    <cellStyle name="Normal 2 3 2 2 5 2" xfId="30551" xr:uid="{6F2A0CAC-E293-44E2-98DF-105AFB340EFD}"/>
    <cellStyle name="Normal 2 3 2 2 5 2 2" xfId="30552" xr:uid="{E88445AE-9E70-486E-A183-FCE3DC0D0A0C}"/>
    <cellStyle name="Normal 2 3 2 2 5 3" xfId="30553" xr:uid="{533FDCC2-8D3C-48FD-8D4E-2743CCD62C7B}"/>
    <cellStyle name="Normal 2 3 2 2 6" xfId="30554" xr:uid="{03707405-8229-4466-9E28-139A2BA59F83}"/>
    <cellStyle name="Normal 2 3 2 2 6 2" xfId="30555" xr:uid="{6D67264B-0E90-424C-A3B3-D4763843D725}"/>
    <cellStyle name="Normal 2 3 2 2 6 2 2" xfId="30556" xr:uid="{90C7AC09-C435-4059-AEC1-D73288C48009}"/>
    <cellStyle name="Normal 2 3 2 2 6 3" xfId="30557" xr:uid="{C8DBFC42-CCCD-4BF8-933D-8C01B0EE304D}"/>
    <cellStyle name="Normal 2 3 2 2 7" xfId="30558" xr:uid="{6CD94174-712F-4BEF-8E0E-45E5F09EB90D}"/>
    <cellStyle name="Normal 2 3 2 2 7 2" xfId="30559" xr:uid="{D40FF6C7-9905-480A-9304-940B2899A549}"/>
    <cellStyle name="Normal 2 3 2 2 8" xfId="30560" xr:uid="{2F663D71-9809-46C6-A7EF-42E8B3F50E05}"/>
    <cellStyle name="Normal 2 3 2 2 8 2" xfId="30561" xr:uid="{74B5C549-ED3E-4522-9C4A-E8F7FD3A9DC8}"/>
    <cellStyle name="Normal 2 3 2 2 9" xfId="30562" xr:uid="{60A300F1-2B11-4F1A-81B4-E49DD93258AB}"/>
    <cellStyle name="Normal 2 3 2 2 9 2" xfId="30563" xr:uid="{99C8FDC3-CCD2-4EE7-A89A-DA0AC73E50FA}"/>
    <cellStyle name="Normal 2 3 2 3" xfId="30564" xr:uid="{E7A0766A-4075-4969-BB9B-7F0CC86DCE47}"/>
    <cellStyle name="Normal 2 3 2 3 2" xfId="30565" xr:uid="{40428D97-87FD-43F7-A9CB-B71E14936565}"/>
    <cellStyle name="Normal 2 3 2 3 2 2" xfId="30566" xr:uid="{776EB4BD-4A41-4749-9EA0-A8659668A4BD}"/>
    <cellStyle name="Normal 2 3 2 3 2 2 2" xfId="30567" xr:uid="{8F765F4D-1429-4468-B61B-354415ECD3DA}"/>
    <cellStyle name="Normal 2 3 2 3 2 2 2 2" xfId="30568" xr:uid="{0B8AA64C-1033-4C14-8DA0-D6D84AE30EC2}"/>
    <cellStyle name="Normal 2 3 2 3 2 2 3" xfId="30569" xr:uid="{C1D3D022-D976-4900-B2FA-171FFEDD0D5A}"/>
    <cellStyle name="Normal 2 3 2 3 2 3" xfId="30570" xr:uid="{144037B0-2433-4D1D-8B6E-BEA9FC969224}"/>
    <cellStyle name="Normal 2 3 2 3 2 3 2" xfId="30571" xr:uid="{07F3FDBA-95FF-4DC1-AE49-30B3C207F35D}"/>
    <cellStyle name="Normal 2 3 2 3 2 3 2 2" xfId="30572" xr:uid="{9C847055-12EF-47D8-B645-9DED1E96D1B8}"/>
    <cellStyle name="Normal 2 3 2 3 2 3 3" xfId="30573" xr:uid="{6CA96AA1-043E-4C6F-BF8E-C5DC03A1F62C}"/>
    <cellStyle name="Normal 2 3 2 3 2 4" xfId="30574" xr:uid="{927D0945-9BAB-4650-8BA3-2C807EF05B20}"/>
    <cellStyle name="Normal 2 3 2 3 2 4 2" xfId="30575" xr:uid="{09F7871F-0164-4242-B494-1635FAC221D4}"/>
    <cellStyle name="Normal 2 3 2 3 2 4 2 2" xfId="30576" xr:uid="{84CE95A9-CAB0-4511-95F3-B480D26AA5E2}"/>
    <cellStyle name="Normal 2 3 2 3 2 4 3" xfId="30577" xr:uid="{488CDD34-71EA-43F4-8E26-1EBC161F5BB4}"/>
    <cellStyle name="Normal 2 3 2 3 2 5" xfId="30578" xr:uid="{A0F46D51-6015-4597-8C54-297C48B79B68}"/>
    <cellStyle name="Normal 2 3 2 3 2 5 2" xfId="30579" xr:uid="{493B84E7-56B0-45B3-99DA-A59935341429}"/>
    <cellStyle name="Normal 2 3 2 3 2 6" xfId="30580" xr:uid="{C4E11E3E-89AF-4AC7-AAE7-E738BC1EDAEB}"/>
    <cellStyle name="Normal 2 3 2 3 2 7" xfId="30581" xr:uid="{778289D3-2786-437A-BB0A-8BAEC77C0C16}"/>
    <cellStyle name="Normal 2 3 2 3 2 8" xfId="30582" xr:uid="{CA34892E-DBF6-410F-8796-673CD8B7C394}"/>
    <cellStyle name="Normal 2 3 2 3 3" xfId="30583" xr:uid="{1C82C5EE-3967-40A4-833A-E24D7D54CC9C}"/>
    <cellStyle name="Normal 2 3 2 3 3 2" xfId="30584" xr:uid="{338BBC22-64AB-4D6A-B8B4-6258D593F4A8}"/>
    <cellStyle name="Normal 2 3 2 3 3 2 2" xfId="30585" xr:uid="{D264A711-7AD9-4BDA-8902-FFD08222D920}"/>
    <cellStyle name="Normal 2 3 2 3 3 3" xfId="30586" xr:uid="{379794C9-1B50-403E-9AA2-E8A6591166D0}"/>
    <cellStyle name="Normal 2 3 2 3 3 4" xfId="30587" xr:uid="{325BAF36-771D-447A-A02B-C2C9C9D84C7D}"/>
    <cellStyle name="Normal 2 3 2 3 4" xfId="30588" xr:uid="{5D9F5976-AA7E-42D2-B3C8-4D14A5DE3A8C}"/>
    <cellStyle name="Normal 2 3 2 3 4 2" xfId="30589" xr:uid="{AE5CB6AD-6CF2-4AC0-A898-C1F4899F65E5}"/>
    <cellStyle name="Normal 2 3 2 3 4 2 2" xfId="30590" xr:uid="{CAC1F3FE-0428-4BF1-9143-218F31F10337}"/>
    <cellStyle name="Normal 2 3 2 3 4 3" xfId="30591" xr:uid="{7D35D5EA-D032-4E5F-9834-2BB050D37653}"/>
    <cellStyle name="Normal 2 3 2 3 5" xfId="30592" xr:uid="{AC0E6AA4-39C1-4C4A-A9A4-05D964FC963B}"/>
    <cellStyle name="Normal 2 3 2 3 5 2" xfId="30593" xr:uid="{19587144-96EE-4D83-B42C-154A78CC0617}"/>
    <cellStyle name="Normal 2 3 2 3 5 2 2" xfId="30594" xr:uid="{C1029064-ECE8-402B-9F7B-E8901618D228}"/>
    <cellStyle name="Normal 2 3 2 3 5 3" xfId="30595" xr:uid="{105D203C-CB4C-4270-89F3-EC0FB4DEA84D}"/>
    <cellStyle name="Normal 2 3 2 3 6" xfId="30596" xr:uid="{83E2A8DB-98E1-4023-9F87-4109D2760D5C}"/>
    <cellStyle name="Normal 2 3 2 3 6 2" xfId="30597" xr:uid="{63F63AD3-B300-4EF9-8A5D-8C55B8D24035}"/>
    <cellStyle name="Normal 2 3 2 3 7" xfId="30598" xr:uid="{6675E0F1-E74B-420F-8DEC-44349B2AE55C}"/>
    <cellStyle name="Normal 2 3 2 3 7 2" xfId="30599" xr:uid="{D644A352-32C3-4C3E-96D1-4A5737CEA6F3}"/>
    <cellStyle name="Normal 2 3 2 3 8" xfId="30600" xr:uid="{1D1CB073-4F38-4393-B267-8AEB1735F5CB}"/>
    <cellStyle name="Normal 2 3 2 3 8 2" xfId="30601" xr:uid="{725149C6-0F85-4F45-90F4-6CDC96D8D07F}"/>
    <cellStyle name="Normal 2 3 2 3 9" xfId="30602" xr:uid="{3A1BFAE4-9373-476A-90A0-1716A1AF91E8}"/>
    <cellStyle name="Normal 2 3 2 4" xfId="30603" xr:uid="{5CE5D7E7-4D39-418D-B432-47CEB169663C}"/>
    <cellStyle name="Normal 2 3 2 4 2" xfId="30604" xr:uid="{53C71348-5DFB-47F4-BCA7-70677397C454}"/>
    <cellStyle name="Normal 2 3 2 4 2 2" xfId="30605" xr:uid="{861F34F5-3A21-473A-89FE-90184DEB7506}"/>
    <cellStyle name="Normal 2 3 2 4 2 2 2" xfId="30606" xr:uid="{D63DE0F2-F224-44AA-B09C-8CE780C9FE76}"/>
    <cellStyle name="Normal 2 3 2 4 2 3" xfId="30607" xr:uid="{17F2AA15-37F0-4251-9B94-BBB08A854E51}"/>
    <cellStyle name="Normal 2 3 2 4 3" xfId="30608" xr:uid="{FAE1713C-98CE-4662-A6AE-58B5F44FF022}"/>
    <cellStyle name="Normal 2 3 2 4 3 2" xfId="30609" xr:uid="{97876CA1-0EA3-4EE5-90BC-11A1D039E916}"/>
    <cellStyle name="Normal 2 3 2 4 3 2 2" xfId="30610" xr:uid="{080EB9A8-1FFB-430D-BEA5-35B5BE78D01B}"/>
    <cellStyle name="Normal 2 3 2 4 3 3" xfId="30611" xr:uid="{A23AEC5E-D1EC-4129-A61C-70B048D996EA}"/>
    <cellStyle name="Normal 2 3 2 4 4" xfId="30612" xr:uid="{95022405-6CBC-4226-86A6-DE6E81A94BBC}"/>
    <cellStyle name="Normal 2 3 2 4 4 2" xfId="30613" xr:uid="{DDF82B11-A189-4D9C-8163-D757720188E0}"/>
    <cellStyle name="Normal 2 3 2 4 4 2 2" xfId="30614" xr:uid="{618C85C8-2ED6-45B0-9FB7-77492478C2A5}"/>
    <cellStyle name="Normal 2 3 2 4 4 3" xfId="30615" xr:uid="{64331174-F84D-41E2-915F-B37E775AE5CA}"/>
    <cellStyle name="Normal 2 3 2 4 5" xfId="30616" xr:uid="{10FD1872-5FF9-4302-B3C2-A7A813E5DAE2}"/>
    <cellStyle name="Normal 2 3 2 4 5 2" xfId="30617" xr:uid="{9BA50B27-5576-4DE7-8C3D-F6C255F1AB8F}"/>
    <cellStyle name="Normal 2 3 2 4 6" xfId="30618" xr:uid="{988D5471-64B4-4AB6-9D3E-02D8C0B88A35}"/>
    <cellStyle name="Normal 2 3 2 4 7" xfId="30619" xr:uid="{378CEBA6-F969-4C45-B264-30C69421B2AB}"/>
    <cellStyle name="Normal 2 3 2 4 8" xfId="30620" xr:uid="{91593CAE-E8B8-4463-B658-A1F4953FDEC3}"/>
    <cellStyle name="Normal 2 3 2 5" xfId="30621" xr:uid="{1D69245F-CC4F-4DE9-AF77-C97F70298A4D}"/>
    <cellStyle name="Normal 2 3 2 5 2" xfId="30622" xr:uid="{EE0D6F38-2590-480B-B814-31587ADCA326}"/>
    <cellStyle name="Normal 2 3 2 5 2 2" xfId="30623" xr:uid="{B691AA34-37F2-44F7-AD7C-A4C3035BAFB4}"/>
    <cellStyle name="Normal 2 3 2 5 2 2 2" xfId="30624" xr:uid="{E62C161D-827E-49B9-8346-7BC03BC6DF86}"/>
    <cellStyle name="Normal 2 3 2 5 2 3" xfId="30625" xr:uid="{55C2FAF1-51DE-47EB-A2D6-D79247FFDE54}"/>
    <cellStyle name="Normal 2 3 2 5 3" xfId="30626" xr:uid="{43FDBA48-4AA4-484A-AF21-E672176D4C88}"/>
    <cellStyle name="Normal 2 3 2 5 3 2" xfId="30627" xr:uid="{17CA1B98-DE48-4B62-94B9-FD925E40BCDC}"/>
    <cellStyle name="Normal 2 3 2 5 3 2 2" xfId="30628" xr:uid="{070D02A0-63E0-4294-A280-D5E31C1F3565}"/>
    <cellStyle name="Normal 2 3 2 5 3 3" xfId="30629" xr:uid="{A0B574AF-6EC9-46C1-B81E-110BF9BFE1F2}"/>
    <cellStyle name="Normal 2 3 2 5 4" xfId="30630" xr:uid="{154C66D0-3DDC-44FA-9F90-BC14283673EF}"/>
    <cellStyle name="Normal 2 3 2 5 4 2" xfId="30631" xr:uid="{A5669C41-BBE0-4353-AF17-50E67D72C2AB}"/>
    <cellStyle name="Normal 2 3 2 5 4 2 2" xfId="30632" xr:uid="{E939001A-97F6-4470-9902-E37BC29FDFBC}"/>
    <cellStyle name="Normal 2 3 2 5 4 3" xfId="30633" xr:uid="{484034F2-65D8-4191-B51B-58E37B799B27}"/>
    <cellStyle name="Normal 2 3 2 5 5" xfId="30634" xr:uid="{11380272-F230-41EB-9324-6A87E2385E81}"/>
    <cellStyle name="Normal 2 3 2 5 5 2" xfId="30635" xr:uid="{5C05C24B-825C-408C-BC13-DA4A50C2A60E}"/>
    <cellStyle name="Normal 2 3 2 5 6" xfId="30636" xr:uid="{8DD7F764-5705-451C-876B-A6FF65366A67}"/>
    <cellStyle name="Normal 2 3 2 6" xfId="30637" xr:uid="{68B30FFE-9108-4E7B-8AB1-4B9490D935D0}"/>
    <cellStyle name="Normal 2 3 2 6 2" xfId="30638" xr:uid="{3B36C2C8-71A8-4639-9CD3-B93205C53D13}"/>
    <cellStyle name="Normal 2 3 2 6 2 2" xfId="30639" xr:uid="{8528A14B-214A-46D5-9A97-D9B50649104F}"/>
    <cellStyle name="Normal 2 3 2 6 2 2 2" xfId="30640" xr:uid="{6EDDCCF1-E29B-4699-A95A-C9BF072A8187}"/>
    <cellStyle name="Normal 2 3 2 6 2 3" xfId="30641" xr:uid="{687F8E28-C828-43D4-BF3E-51B873B51F3B}"/>
    <cellStyle name="Normal 2 3 2 6 3" xfId="30642" xr:uid="{774865A7-32B1-4589-9FA6-6C7D02C3E05E}"/>
    <cellStyle name="Normal 2 3 2 6 3 2" xfId="30643" xr:uid="{50BEF8F1-0317-4810-B35A-2582A08A1B86}"/>
    <cellStyle name="Normal 2 3 2 6 3 2 2" xfId="30644" xr:uid="{FEFFEDB4-1872-43EF-8FDD-A564A4F59F39}"/>
    <cellStyle name="Normal 2 3 2 6 3 3" xfId="30645" xr:uid="{2555CD6F-7AB4-4E6C-BDBF-11326F57E1BC}"/>
    <cellStyle name="Normal 2 3 2 6 4" xfId="30646" xr:uid="{C7576A34-F8F5-408F-B878-585886C5FA3D}"/>
    <cellStyle name="Normal 2 3 2 6 4 2" xfId="30647" xr:uid="{77EB6EB5-E910-4E43-BA84-3076A34EADB4}"/>
    <cellStyle name="Normal 2 3 2 6 4 2 2" xfId="30648" xr:uid="{1DBA9854-905E-4A10-B22F-A3A1A141C655}"/>
    <cellStyle name="Normal 2 3 2 6 4 3" xfId="30649" xr:uid="{A44FE3F2-B739-4808-B38B-BDD253EE45B6}"/>
    <cellStyle name="Normal 2 3 2 6 5" xfId="30650" xr:uid="{E10E25F3-65C3-4F67-B6E6-B340E1D64EA7}"/>
    <cellStyle name="Normal 2 3 2 6 5 2" xfId="30651" xr:uid="{1FD4199D-D626-4472-8CFD-4D52CE4AF7AC}"/>
    <cellStyle name="Normal 2 3 2 6 6" xfId="30652" xr:uid="{22B1B675-CD88-45E6-B34F-4E115A2D1D36}"/>
    <cellStyle name="Normal 2 3 2 7" xfId="30653" xr:uid="{E64528A3-BCBF-4D84-AEE2-EC1690510E48}"/>
    <cellStyle name="Normal 2 3 2 7 2" xfId="30654" xr:uid="{3A389A19-F1C1-4A8F-A7C6-77111D62F0D2}"/>
    <cellStyle name="Normal 2 3 2 7 2 2" xfId="30655" xr:uid="{C5246C1D-C4AB-4160-B0F2-7393BCEE06D8}"/>
    <cellStyle name="Normal 2 3 2 7 2 2 2" xfId="30656" xr:uid="{41E278D0-15DD-4E6E-A861-E21FAAAF38E4}"/>
    <cellStyle name="Normal 2 3 2 7 2 3" xfId="30657" xr:uid="{B9652FA4-E7D5-459F-8D95-D013ED1F70FF}"/>
    <cellStyle name="Normal 2 3 2 7 3" xfId="30658" xr:uid="{3B9516A9-8337-4C5F-9317-C7E3AF991A59}"/>
    <cellStyle name="Normal 2 3 2 7 3 2" xfId="30659" xr:uid="{EFE20DF8-D36F-4012-90EC-96BB1E277EEC}"/>
    <cellStyle name="Normal 2 3 2 7 3 2 2" xfId="30660" xr:uid="{5E2D7FD5-D245-4702-A218-F4FDF578F27E}"/>
    <cellStyle name="Normal 2 3 2 7 3 3" xfId="30661" xr:uid="{3D79DFDD-4049-41ED-9C53-24C2AE88C286}"/>
    <cellStyle name="Normal 2 3 2 7 4" xfId="30662" xr:uid="{A1227AA9-21EE-44DE-8767-661BA0CAE4B0}"/>
    <cellStyle name="Normal 2 3 2 7 4 2" xfId="30663" xr:uid="{1B6E9CD5-CDCE-438A-8DAB-D26C42C771F7}"/>
    <cellStyle name="Normal 2 3 2 7 4 2 2" xfId="30664" xr:uid="{9B5B5CBA-67B6-4864-8428-CF8DF9C81CB7}"/>
    <cellStyle name="Normal 2 3 2 7 4 3" xfId="30665" xr:uid="{F39B8733-D08B-4710-91A7-A0D4659B22E3}"/>
    <cellStyle name="Normal 2 3 2 7 5" xfId="30666" xr:uid="{56BA98BA-9663-4AB3-9BCA-17EC0BA1F015}"/>
    <cellStyle name="Normal 2 3 2 7 5 2" xfId="30667" xr:uid="{BFCFFB4C-A2FB-4762-8AB6-6B9210B792D7}"/>
    <cellStyle name="Normal 2 3 2 7 6" xfId="30668" xr:uid="{2B3B490D-B58F-42DD-8C2E-99E891A9502A}"/>
    <cellStyle name="Normal 2 3 2 8" xfId="30669" xr:uid="{0CDCBE20-A745-4AF5-A746-52B43C3D675F}"/>
    <cellStyle name="Normal 2 3 2 8 2" xfId="30670" xr:uid="{D6DB7ABF-A826-4EC6-9560-16164A0EA830}"/>
    <cellStyle name="Normal 2 3 2 8 2 2" xfId="30671" xr:uid="{6A04C4DF-B4E3-43C2-9934-E75777C0B961}"/>
    <cellStyle name="Normal 2 3 2 8 3" xfId="30672" xr:uid="{EAC25495-FFA4-47B4-8229-D97BB8972B6C}"/>
    <cellStyle name="Normal 2 3 2 9" xfId="30673" xr:uid="{E6BAA546-B483-47A0-99D9-502018A49294}"/>
    <cellStyle name="Normal 2 3 2 9 2" xfId="30674" xr:uid="{BBD72980-9B38-45FA-B820-DA752276E35D}"/>
    <cellStyle name="Normal 2 3 2 9 2 2" xfId="30675" xr:uid="{FC5567AB-F201-4B13-A051-59F36FCF2106}"/>
    <cellStyle name="Normal 2 3 2 9 3" xfId="30676" xr:uid="{E5B30B49-FF5C-443E-9D1B-A127AA677D55}"/>
    <cellStyle name="Normal 2 3 3" xfId="30677" xr:uid="{EDF2C800-0344-45F2-91DA-93B2BA4CE2AE}"/>
    <cellStyle name="Normal 2 3 3 10" xfId="30678" xr:uid="{9F86ED10-02B0-4271-B150-1A7EE30537F0}"/>
    <cellStyle name="Normal 2 3 3 10 2" xfId="30679" xr:uid="{26A7CF00-B1A3-4D96-83E1-A0015EE30F5B}"/>
    <cellStyle name="Normal 2 3 3 10 2 2" xfId="30680" xr:uid="{23A641EE-F43F-4E1E-B1B6-5BB10FB46F65}"/>
    <cellStyle name="Normal 2 3 3 10 3" xfId="30681" xr:uid="{21B3E641-FCA8-412F-B990-EC4946AD0C67}"/>
    <cellStyle name="Normal 2 3 3 11" xfId="30682" xr:uid="{CD8990FD-EA02-489E-A47A-A9E845936945}"/>
    <cellStyle name="Normal 2 3 3 11 2" xfId="30683" xr:uid="{02E99A40-E87F-45EF-A19C-1201E2CFB798}"/>
    <cellStyle name="Normal 2 3 3 11 2 2" xfId="30684" xr:uid="{BD8268EB-4972-4994-AB49-3B92AB9E83C7}"/>
    <cellStyle name="Normal 2 3 3 11 3" xfId="30685" xr:uid="{504EAFC0-FC5C-4B06-914E-7D1A7AB12EFA}"/>
    <cellStyle name="Normal 2 3 3 12" xfId="30686" xr:uid="{1AEAD3B6-FEEE-494B-AAFD-78F2C6B212C4}"/>
    <cellStyle name="Normal 2 3 3 12 2" xfId="30687" xr:uid="{F5A3A211-D0B7-4313-80C8-36A64622BB32}"/>
    <cellStyle name="Normal 2 3 3 13" xfId="30688" xr:uid="{C64D5EE8-90DF-422D-BCC3-4BCDA2EF07FE}"/>
    <cellStyle name="Normal 2 3 3 2" xfId="30689" xr:uid="{34012C94-805F-4203-A8C5-EA9FC42B92D9}"/>
    <cellStyle name="Normal 2 3 3 2 2" xfId="30690" xr:uid="{BEA8EE99-ED86-41BF-9F83-9370ACA4A07A}"/>
    <cellStyle name="Normal 2 3 3 2 2 2" xfId="30691" xr:uid="{3F38F97B-5DD9-470B-8C00-7E60D13C437D}"/>
    <cellStyle name="Normal 2 3 3 2 2 2 2" xfId="30692" xr:uid="{991D2A0D-C80E-49D7-881A-BBB205E68B86}"/>
    <cellStyle name="Normal 2 3 3 2 2 2 3" xfId="30693" xr:uid="{015806EC-1634-4828-820B-12DB532FDC98}"/>
    <cellStyle name="Normal 2 3 3 2 2 3" xfId="30694" xr:uid="{04FE669D-BE81-4358-A70E-A9DD14849E22}"/>
    <cellStyle name="Normal 2 3 3 2 2 4" xfId="30695" xr:uid="{AF1C0ABC-7393-4A2C-AACF-3F27557DFCE4}"/>
    <cellStyle name="Normal 2 3 3 2 2 5" xfId="30696" xr:uid="{F6BE01B2-AD7A-48CD-8875-B0EA6832C188}"/>
    <cellStyle name="Normal 2 3 3 2 2 6" xfId="30697" xr:uid="{E6F959F3-041A-45CC-BEAD-C9909E24D214}"/>
    <cellStyle name="Normal 2 3 3 2 2 7" xfId="30698" xr:uid="{E4CFE463-1ECB-471A-B11B-27A1AA1C7009}"/>
    <cellStyle name="Normal 2 3 3 2 2 8" xfId="30699" xr:uid="{EFC45BF4-C2E6-4ECC-896B-5EC8C0680DA2}"/>
    <cellStyle name="Normal 2 3 3 2 3" xfId="30700" xr:uid="{5C2E11AF-7BF9-425B-88F5-745123BB3C16}"/>
    <cellStyle name="Normal 2 3 3 2 3 2" xfId="30701" xr:uid="{9E72909B-50D8-4956-9396-6CDFCA94A8FC}"/>
    <cellStyle name="Normal 2 3 3 2 3 2 2" xfId="30702" xr:uid="{32630638-8A85-4D27-B463-665B69F5AA81}"/>
    <cellStyle name="Normal 2 3 3 2 3 3" xfId="30703" xr:uid="{FBD8D01F-5564-4BB6-AED7-26F27AFA8003}"/>
    <cellStyle name="Normal 2 3 3 2 3 4" xfId="30704" xr:uid="{7810124B-4E10-4D5E-A0BD-A727902192AE}"/>
    <cellStyle name="Normal 2 3 3 2 4" xfId="30705" xr:uid="{FBB0358C-3D06-4332-AEDB-DDCEA5D96475}"/>
    <cellStyle name="Normal 2 3 3 2 4 2" xfId="30706" xr:uid="{67FD5E69-DE5E-40F6-A36C-92CFE8BC24EB}"/>
    <cellStyle name="Normal 2 3 3 2 4 2 2" xfId="30707" xr:uid="{B2A3A388-974B-4B28-B7E9-C0A6C2B081EA}"/>
    <cellStyle name="Normal 2 3 3 2 4 3" xfId="30708" xr:uid="{19306769-1135-4225-A874-7DE6C475034B}"/>
    <cellStyle name="Normal 2 3 3 2 5" xfId="30709" xr:uid="{C2A73D79-8DF6-4048-AB2E-34323FD4B8AD}"/>
    <cellStyle name="Normal 2 3 3 2 5 2" xfId="30710" xr:uid="{D91F4D0B-2221-40FE-B78E-9FB9903F203C}"/>
    <cellStyle name="Normal 2 3 3 2 6" xfId="30711" xr:uid="{F6B0E1DB-EE25-46C4-B2A5-28C96AF0F4D1}"/>
    <cellStyle name="Normal 2 3 3 2 6 2" xfId="30712" xr:uid="{32F91E0E-5158-4C74-9F24-148E66730959}"/>
    <cellStyle name="Normal 2 3 3 2 7" xfId="30713" xr:uid="{97533E70-86B8-4675-BAC3-C7DF88AD76BE}"/>
    <cellStyle name="Normal 2 3 3 2 7 2" xfId="30714" xr:uid="{DB59E393-1661-4824-8BFA-52284F1D1DDC}"/>
    <cellStyle name="Normal 2 3 3 2 8" xfId="30715" xr:uid="{5D60D7F2-ED50-4E91-8057-75293D892E37}"/>
    <cellStyle name="Normal 2 3 3 2 8 2" xfId="30716" xr:uid="{F8DBC8ED-EC79-497A-90B9-8463ABD0DB58}"/>
    <cellStyle name="Normal 2 3 3 2 9" xfId="30717" xr:uid="{4C72795E-6D5F-410F-A1E2-810297C3D8C5}"/>
    <cellStyle name="Normal 2 3 3 3" xfId="30718" xr:uid="{AA920647-FCBC-442C-B42F-94BDB44E1DFE}"/>
    <cellStyle name="Normal 2 3 3 3 2" xfId="30719" xr:uid="{13DC3AF8-963A-426A-A334-17578EE01317}"/>
    <cellStyle name="Normal 2 3 3 3 2 2" xfId="30720" xr:uid="{EF40FFAB-F441-4F50-B9B7-19A7BDEA9AAF}"/>
    <cellStyle name="Normal 2 3 3 3 2 2 2" xfId="30721" xr:uid="{34A3B3AD-4E02-4C94-BDC3-14C1249E27D3}"/>
    <cellStyle name="Normal 2 3 3 3 2 3" xfId="30722" xr:uid="{4D1774DC-5EEE-4889-A417-47D815DB3CCE}"/>
    <cellStyle name="Normal 2 3 3 3 3" xfId="30723" xr:uid="{E502DF82-19F9-4586-91F3-2160C12418F2}"/>
    <cellStyle name="Normal 2 3 3 3 3 2" xfId="30724" xr:uid="{38963248-FA74-43A9-A7E1-7CE201102D49}"/>
    <cellStyle name="Normal 2 3 3 3 3 2 2" xfId="30725" xr:uid="{C0421CFE-EC72-4816-A3C4-7F86AE346442}"/>
    <cellStyle name="Normal 2 3 3 3 3 3" xfId="30726" xr:uid="{861EA39A-3E99-4B66-96DE-15364893C56E}"/>
    <cellStyle name="Normal 2 3 3 3 4" xfId="30727" xr:uid="{97D1E9D8-ECB1-43F1-9F5A-7F947834965A}"/>
    <cellStyle name="Normal 2 3 3 3 4 2" xfId="30728" xr:uid="{E47CF40D-7C0C-4E59-9A93-FE91EE6BEE2F}"/>
    <cellStyle name="Normal 2 3 3 3 4 2 2" xfId="30729" xr:uid="{1EEBC2D8-834D-4745-A96D-DBB289DC08B7}"/>
    <cellStyle name="Normal 2 3 3 3 4 3" xfId="30730" xr:uid="{AC191A46-75D5-41E3-A288-FB2E8EE8C02A}"/>
    <cellStyle name="Normal 2 3 3 3 5" xfId="30731" xr:uid="{AADE705F-4E5F-4260-AFEE-7F6435DA7BA2}"/>
    <cellStyle name="Normal 2 3 3 3 5 2" xfId="30732" xr:uid="{BCF386EE-05C8-4161-B745-616005FD0AF7}"/>
    <cellStyle name="Normal 2 3 3 3 6" xfId="30733" xr:uid="{A0332BD6-518D-4478-B2AE-30D879A1AC36}"/>
    <cellStyle name="Normal 2 3 3 3 7" xfId="30734" xr:uid="{B143BEDE-9EE9-48D7-AEB9-0F9893263839}"/>
    <cellStyle name="Normal 2 3 3 3 8" xfId="30735" xr:uid="{1FFB3667-B3E8-4F1A-BF29-E700397D29DD}"/>
    <cellStyle name="Normal 2 3 3 4" xfId="30736" xr:uid="{426E1DEF-530C-4EDB-8E61-E749D90AA645}"/>
    <cellStyle name="Normal 2 3 3 4 2" xfId="30737" xr:uid="{8A3C9C13-A5C6-4D53-A223-9C49CC571CCD}"/>
    <cellStyle name="Normal 2 3 3 4 2 2" xfId="30738" xr:uid="{13237DF6-FEA4-49CA-AFBB-D76D37265DFD}"/>
    <cellStyle name="Normal 2 3 3 4 2 2 2" xfId="30739" xr:uid="{38197C04-B04F-485C-928A-DCF5A5298079}"/>
    <cellStyle name="Normal 2 3 3 4 2 3" xfId="30740" xr:uid="{85899485-94E0-48E8-B11C-3DCDE306B572}"/>
    <cellStyle name="Normal 2 3 3 4 3" xfId="30741" xr:uid="{87F008B7-8824-4EA8-B026-14842B7EDA5A}"/>
    <cellStyle name="Normal 2 3 3 4 3 2" xfId="30742" xr:uid="{CB9C8CC0-EE81-4561-A5A7-7DFC9B1992E4}"/>
    <cellStyle name="Normal 2 3 3 4 3 2 2" xfId="30743" xr:uid="{0CD8B317-2885-49F2-B085-9368EF982D62}"/>
    <cellStyle name="Normal 2 3 3 4 3 3" xfId="30744" xr:uid="{49DA8F05-753B-4FA8-A636-242611A6278E}"/>
    <cellStyle name="Normal 2 3 3 4 4" xfId="30745" xr:uid="{6D5E24AF-A2C9-4DB3-A593-F8C5C664730D}"/>
    <cellStyle name="Normal 2 3 3 4 4 2" xfId="30746" xr:uid="{B5BBE22A-1761-4A96-AB45-731D4C9402B2}"/>
    <cellStyle name="Normal 2 3 3 4 4 2 2" xfId="30747" xr:uid="{8DC1A187-70F2-4406-A4E0-C62332AF8E55}"/>
    <cellStyle name="Normal 2 3 3 4 4 3" xfId="30748" xr:uid="{C2777461-CCD2-4D98-9EC2-54ABF33A56AA}"/>
    <cellStyle name="Normal 2 3 3 4 5" xfId="30749" xr:uid="{7CFEFA59-BD07-4A0D-922A-F728B40C2EB9}"/>
    <cellStyle name="Normal 2 3 3 4 5 2" xfId="30750" xr:uid="{91427EBB-5B76-45D9-A12D-DF121A7BAEF3}"/>
    <cellStyle name="Normal 2 3 3 4 6" xfId="30751" xr:uid="{9A4AEA1E-9983-4836-9FCF-BF947AEFE928}"/>
    <cellStyle name="Normal 2 3 3 5" xfId="30752" xr:uid="{F6D3F3E6-B4F2-4E5A-8998-A8B0A6FA3CC6}"/>
    <cellStyle name="Normal 2 3 3 5 2" xfId="30753" xr:uid="{05DF4F44-4AA2-42AE-AD8A-FA626FAF2F94}"/>
    <cellStyle name="Normal 2 3 3 5 2 2" xfId="30754" xr:uid="{08AD7FA3-2D7F-411C-A624-0EA3DD9ADA9F}"/>
    <cellStyle name="Normal 2 3 3 5 3" xfId="30755" xr:uid="{A2C8C5C6-96F3-49B6-A160-5AD180FF6709}"/>
    <cellStyle name="Normal 2 3 3 6" xfId="30756" xr:uid="{25344A73-4457-46C9-A1BF-88C0D57F538B}"/>
    <cellStyle name="Normal 2 3 3 6 2" xfId="30757" xr:uid="{83957116-168C-435D-BF05-190B809DF807}"/>
    <cellStyle name="Normal 2 3 3 6 2 2" xfId="30758" xr:uid="{A6669DA5-5C91-43D0-B08C-234DECC41A55}"/>
    <cellStyle name="Normal 2 3 3 6 3" xfId="30759" xr:uid="{387A8359-7584-4F22-BFFF-92AC6D74AAED}"/>
    <cellStyle name="Normal 2 3 3 7" xfId="30760" xr:uid="{FCDEFD60-8C44-4B74-B775-3A4F48FEB769}"/>
    <cellStyle name="Normal 2 3 3 7 2" xfId="30761" xr:uid="{B0CF098F-45D4-48A8-813D-C72AD519C1CD}"/>
    <cellStyle name="Normal 2 3 3 7 2 2" xfId="30762" xr:uid="{9C6069F1-BE25-46AD-88F2-3F3FC447F46B}"/>
    <cellStyle name="Normal 2 3 3 7 3" xfId="30763" xr:uid="{076CDFED-2178-4E2C-A41E-ED3FABEF8EED}"/>
    <cellStyle name="Normal 2 3 3 8" xfId="30764" xr:uid="{D33B5D39-7B18-4CD8-829D-2C741AC44615}"/>
    <cellStyle name="Normal 2 3 3 8 2" xfId="30765" xr:uid="{F38DED6E-7C1A-4943-A3A6-CF9B06AB9181}"/>
    <cellStyle name="Normal 2 3 3 8 2 2" xfId="30766" xr:uid="{6000C5C4-87EC-4488-83D9-E5A24A646C03}"/>
    <cellStyle name="Normal 2 3 3 8 3" xfId="30767" xr:uid="{7DDCC29E-0839-4ACC-A863-159F04094AD0}"/>
    <cellStyle name="Normal 2 3 3 9" xfId="30768" xr:uid="{EBEBD391-88D6-4E0B-87DC-E8BD177D7DC5}"/>
    <cellStyle name="Normal 2 3 3 9 2" xfId="30769" xr:uid="{B29BCF03-0254-4294-9E85-2F0797B17246}"/>
    <cellStyle name="Normal 2 3 3 9 2 2" xfId="30770" xr:uid="{6EBEDA65-ECD6-4194-A463-4A5A8792820B}"/>
    <cellStyle name="Normal 2 3 3 9 3" xfId="30771" xr:uid="{AA83BE1B-1DF5-4F23-AA96-813CCF2255E9}"/>
    <cellStyle name="Normal 2 3 4" xfId="30772" xr:uid="{D7FC1747-F6D2-40EC-8444-C8500FE8344C}"/>
    <cellStyle name="Normal 2 3 4 10" xfId="30773" xr:uid="{A81DEF05-BBE4-4D26-ABDB-353F30A0945D}"/>
    <cellStyle name="Normal 2 3 4 2" xfId="30774" xr:uid="{47B3CF4A-1C0E-4606-AF66-E0B79A159599}"/>
    <cellStyle name="Normal 2 3 4 2 2" xfId="30775" xr:uid="{62376806-0307-4079-87CC-E8680F90F763}"/>
    <cellStyle name="Normal 2 3 4 2 2 2" xfId="30776" xr:uid="{09EF0FA7-374A-457E-B998-5E9A8BD38A3A}"/>
    <cellStyle name="Normal 2 3 4 2 2 3" xfId="30777" xr:uid="{8E048C36-231C-453F-8AFE-66E5B52A73AA}"/>
    <cellStyle name="Normal 2 3 4 2 2 4" xfId="30778" xr:uid="{F209CFA3-A288-4CD6-B971-EC555A9AD222}"/>
    <cellStyle name="Normal 2 3 4 2 3" xfId="30779" xr:uid="{F65CADE0-A6E3-4311-8377-6C49E147ACAF}"/>
    <cellStyle name="Normal 2 3 4 2 3 2" xfId="30780" xr:uid="{7A107777-1920-4F4E-8511-B8C85A84D0EB}"/>
    <cellStyle name="Normal 2 3 4 2 4" xfId="30781" xr:uid="{A91509AA-E4F8-45AF-9D61-3DE7D8B36E94}"/>
    <cellStyle name="Normal 2 3 4 2 4 2" xfId="30782" xr:uid="{0699014D-09C4-4622-BE2A-C5FA8D8571C6}"/>
    <cellStyle name="Normal 2 3 4 2 5" xfId="30783" xr:uid="{3FA09890-3A1D-4EED-88BD-4F689E9E24D3}"/>
    <cellStyle name="Normal 2 3 4 2 5 2" xfId="30784" xr:uid="{B5C445B3-4846-4D84-AC87-6AAD270DE6BB}"/>
    <cellStyle name="Normal 2 3 4 2 6" xfId="30785" xr:uid="{2C220D4C-3742-469E-9546-95A051949E08}"/>
    <cellStyle name="Normal 2 3 4 2 6 2" xfId="30786" xr:uid="{8A3EE64C-8BD9-4540-A1C1-9F440F68CBD8}"/>
    <cellStyle name="Normal 2 3 4 2 7" xfId="30787" xr:uid="{F1D2B680-4895-4499-8912-17B97E074F2B}"/>
    <cellStyle name="Normal 2 3 4 2 7 2" xfId="30788" xr:uid="{582B8486-0AC1-4F18-9969-F1E0E4E64656}"/>
    <cellStyle name="Normal 2 3 4 2 8" xfId="30789" xr:uid="{0C80F19A-54F0-41B2-B965-A29EADE946AB}"/>
    <cellStyle name="Normal 2 3 4 2 9" xfId="30790" xr:uid="{1E4F000D-3F22-47B1-A8F8-5B3014550198}"/>
    <cellStyle name="Normal 2 3 4 3" xfId="30791" xr:uid="{464754EC-A4DF-4198-92B4-63BCDC096535}"/>
    <cellStyle name="Normal 2 3 4 3 2" xfId="30792" xr:uid="{1817301B-F751-4AB6-AD61-EB7A5A507083}"/>
    <cellStyle name="Normal 2 3 4 3 2 2" xfId="30793" xr:uid="{CE1C0D71-2C30-431B-827B-122EFD7C2693}"/>
    <cellStyle name="Normal 2 3 4 3 3" xfId="30794" xr:uid="{C04C6CDA-4EC5-4D61-9A1D-EBFCF2117D5D}"/>
    <cellStyle name="Normal 2 3 4 3 4" xfId="30795" xr:uid="{88C38AE0-B4C5-46BC-AF56-EE93B2904483}"/>
    <cellStyle name="Normal 2 3 4 4" xfId="30796" xr:uid="{60A522C8-62B1-4CA8-9332-1AE609AE1D17}"/>
    <cellStyle name="Normal 2 3 4 4 2" xfId="30797" xr:uid="{CCA196A0-8E6F-45AF-BDFC-B564C716924E}"/>
    <cellStyle name="Normal 2 3 4 4 2 2" xfId="30798" xr:uid="{9E53D47F-D0E2-4406-878C-559DEF16B101}"/>
    <cellStyle name="Normal 2 3 4 4 3" xfId="30799" xr:uid="{439FFD9E-032F-4767-ADA3-E2D80E208B56}"/>
    <cellStyle name="Normal 2 3 4 5" xfId="30800" xr:uid="{DCD98619-FC92-40FA-B480-796BA1663C25}"/>
    <cellStyle name="Normal 2 3 4 5 2" xfId="30801" xr:uid="{706DA977-516D-48BE-A5F9-1073B0B8EEC0}"/>
    <cellStyle name="Normal 2 3 4 5 2 2" xfId="30802" xr:uid="{93AF3C12-5358-4803-BDAC-01C8B08C6ABB}"/>
    <cellStyle name="Normal 2 3 4 5 3" xfId="30803" xr:uid="{8465A99F-2AA6-4733-9EAE-66A6B2F18918}"/>
    <cellStyle name="Normal 2 3 4 6" xfId="30804" xr:uid="{F6C58772-61E9-465F-AC9B-E54ABE2A6D5D}"/>
    <cellStyle name="Normal 2 3 4 6 2" xfId="30805" xr:uid="{46F2AB52-E5FD-4AF2-9B68-6166DC4F505A}"/>
    <cellStyle name="Normal 2 3 4 6 2 2" xfId="30806" xr:uid="{029AF4CF-A241-468C-9941-16129F2E7E25}"/>
    <cellStyle name="Normal 2 3 4 6 3" xfId="30807" xr:uid="{DCA7635F-7130-4095-AC55-5B66F2C7C616}"/>
    <cellStyle name="Normal 2 3 4 7" xfId="30808" xr:uid="{69666741-41E3-4544-A5B5-83B3AD058A96}"/>
    <cellStyle name="Normal 2 3 4 7 2" xfId="30809" xr:uid="{BC2ADC19-ED6E-4962-8AF5-B04ECFE38390}"/>
    <cellStyle name="Normal 2 3 4 7 2 2" xfId="30810" xr:uid="{404E6539-FF05-4167-B996-F5D66C1AC23E}"/>
    <cellStyle name="Normal 2 3 4 7 3" xfId="30811" xr:uid="{D9646640-CACF-476D-828B-EA206D969492}"/>
    <cellStyle name="Normal 2 3 4 8" xfId="30812" xr:uid="{51512FB3-1441-4714-A1CC-12A18DCDB57F}"/>
    <cellStyle name="Normal 2 3 4 8 2" xfId="30813" xr:uid="{AB9A9F00-F381-4AF3-8846-AB48D08DA48B}"/>
    <cellStyle name="Normal 2 3 4 8 2 2" xfId="30814" xr:uid="{DB12AEDC-DC75-45B9-B441-7FC15D16D74E}"/>
    <cellStyle name="Normal 2 3 4 8 3" xfId="30815" xr:uid="{996079C0-D194-4347-98F8-6D65E0F338B8}"/>
    <cellStyle name="Normal 2 3 4 9" xfId="30816" xr:uid="{C24F97DA-9F40-474A-987B-7E66D1F12E91}"/>
    <cellStyle name="Normal 2 3 4 9 2" xfId="30817" xr:uid="{31F9DA83-B4AD-4FE5-A70C-A77F810D78ED}"/>
    <cellStyle name="Normal 2 3 5" xfId="30818" xr:uid="{32418C32-123C-4F68-B27C-339CB049B91F}"/>
    <cellStyle name="Normal 2 3 5 10" xfId="30819" xr:uid="{03EA017D-34CD-417F-B919-B1051C557D6F}"/>
    <cellStyle name="Normal 2 3 5 10 2" xfId="30820" xr:uid="{046A8735-FF21-496E-AE43-508B3D394129}"/>
    <cellStyle name="Normal 2 3 5 11" xfId="30821" xr:uid="{12771E4F-1794-4B56-A9A4-A208D10C21E3}"/>
    <cellStyle name="Normal 2 3 5 2" xfId="30822" xr:uid="{27D07F3A-239D-4AEB-A639-1B7B14D899F7}"/>
    <cellStyle name="Normal 2 3 5 2 2" xfId="30823" xr:uid="{3FB814E1-8B4A-4708-AF80-12DCE1218D96}"/>
    <cellStyle name="Normal 2 3 5 2 2 2" xfId="30824" xr:uid="{E3CF9784-D811-46CC-8EAD-CCAF425C8D94}"/>
    <cellStyle name="Normal 2 3 5 2 3" xfId="30825" xr:uid="{5228EA53-F773-4F84-91C3-25382C532853}"/>
    <cellStyle name="Normal 2 3 5 3" xfId="30826" xr:uid="{A5816386-D24D-4C6B-8C6C-C1D511A55FE9}"/>
    <cellStyle name="Normal 2 3 5 3 2" xfId="30827" xr:uid="{60D1C758-5E25-4891-BD99-9009E72D32E4}"/>
    <cellStyle name="Normal 2 3 5 3 2 2" xfId="30828" xr:uid="{A1EC080E-1685-4CB4-81CB-E8000191D4DE}"/>
    <cellStyle name="Normal 2 3 5 3 3" xfId="30829" xr:uid="{6386E002-16AB-4007-9083-A32A045FEA52}"/>
    <cellStyle name="Normal 2 3 5 4" xfId="30830" xr:uid="{7772D801-B826-4F20-B8F8-8A5CEED54E57}"/>
    <cellStyle name="Normal 2 3 5 4 2" xfId="30831" xr:uid="{58B0FB27-95CC-4140-96E2-8638AB8632B1}"/>
    <cellStyle name="Normal 2 3 5 4 2 2" xfId="30832" xr:uid="{455FEE23-D376-4E25-B3D5-EE17788A7E3E}"/>
    <cellStyle name="Normal 2 3 5 4 3" xfId="30833" xr:uid="{CB62A9AC-A221-47A1-90D4-BFB965969A8D}"/>
    <cellStyle name="Normal 2 3 5 5" xfId="30834" xr:uid="{272FC3F3-7BFE-432B-BA55-B5E55DF02EDA}"/>
    <cellStyle name="Normal 2 3 5 5 2" xfId="30835" xr:uid="{0501D09D-AEA9-4AD6-97E5-D6F32002FCC3}"/>
    <cellStyle name="Normal 2 3 5 5 2 2" xfId="30836" xr:uid="{65D2E573-0331-4D04-8020-6297DE729A5F}"/>
    <cellStyle name="Normal 2 3 5 5 3" xfId="30837" xr:uid="{4DC52911-BDEA-45C8-80BB-BDCBAD766808}"/>
    <cellStyle name="Normal 2 3 5 6" xfId="30838" xr:uid="{B172518F-781A-429B-8033-A962E79758FE}"/>
    <cellStyle name="Normal 2 3 5 6 2" xfId="30839" xr:uid="{44325191-094B-4935-991B-35F486D49286}"/>
    <cellStyle name="Normal 2 3 5 6 2 2" xfId="30840" xr:uid="{6BA96F6B-6032-47BA-B927-A2B8F584BBAE}"/>
    <cellStyle name="Normal 2 3 5 6 3" xfId="30841" xr:uid="{8EC0C4D1-45DF-4611-97EB-F889F6F23D42}"/>
    <cellStyle name="Normal 2 3 5 7" xfId="30842" xr:uid="{1FA09AAD-B0CD-4379-B5C0-47AEE05BBC22}"/>
    <cellStyle name="Normal 2 3 5 7 2" xfId="30843" xr:uid="{2ED0517B-FF48-4211-B15D-930697C212C5}"/>
    <cellStyle name="Normal 2 3 5 7 2 2" xfId="30844" xr:uid="{94C1C2B0-1A6F-443E-9833-9BBCB95E22CF}"/>
    <cellStyle name="Normal 2 3 5 7 3" xfId="30845" xr:uid="{D3863CDB-0B94-4630-A3B0-B32794691ADC}"/>
    <cellStyle name="Normal 2 3 5 8" xfId="30846" xr:uid="{7A08E815-063B-4C15-BD0C-61336559F8E4}"/>
    <cellStyle name="Normal 2 3 5 8 2" xfId="30847" xr:uid="{52553439-893D-4453-9888-93C5A4BF0417}"/>
    <cellStyle name="Normal 2 3 5 8 2 2" xfId="30848" xr:uid="{76F60486-9839-418C-9FA5-E79909BE2C4E}"/>
    <cellStyle name="Normal 2 3 5 8 3" xfId="30849" xr:uid="{15E38AFD-8A9D-452E-8FEC-9E66A60C36CB}"/>
    <cellStyle name="Normal 2 3 5 8 4" xfId="30850" xr:uid="{54CDAE98-D109-4780-9DEA-B39CBD19B8B4}"/>
    <cellStyle name="Normal 2 3 5 9" xfId="30851" xr:uid="{6A969A64-083F-409D-A36C-E05ABC014794}"/>
    <cellStyle name="Normal 2 3 5 9 2" xfId="30852" xr:uid="{289B1FEF-F1CD-49DC-8C65-E4E53C1C1F66}"/>
    <cellStyle name="Normal 2 3 6" xfId="30853" xr:uid="{433607B0-E10D-4938-8B01-DF5B9D9B4E9B}"/>
    <cellStyle name="Normal 2 3 6 2" xfId="30854" xr:uid="{BA55AEBC-4AE8-4644-B060-9AE88CD82EAB}"/>
    <cellStyle name="Normal 2 3 6 2 2" xfId="30855" xr:uid="{441EE2D7-7F38-4ED4-91F8-751210A22D8D}"/>
    <cellStyle name="Normal 2 3 6 2 2 2" xfId="30856" xr:uid="{6E952150-896D-4BC1-ACFF-B2E364F2E368}"/>
    <cellStyle name="Normal 2 3 6 2 3" xfId="30857" xr:uid="{632EDC30-D3AE-4314-A282-492FD90D453C}"/>
    <cellStyle name="Normal 2 3 6 3" xfId="30858" xr:uid="{BF61175D-35D0-40E6-975D-BA65E7F60A2F}"/>
    <cellStyle name="Normal 2 3 6 3 2" xfId="30859" xr:uid="{FDE103B7-7184-4992-8C3C-71F2A47C34DE}"/>
    <cellStyle name="Normal 2 3 6 3 2 2" xfId="30860" xr:uid="{CC0F5A79-BC2C-40E3-AA83-B5B6F13E606F}"/>
    <cellStyle name="Normal 2 3 6 3 3" xfId="30861" xr:uid="{46015479-CA1B-46B5-BA21-13253EAFF5E6}"/>
    <cellStyle name="Normal 2 3 6 4" xfId="30862" xr:uid="{24D22216-41A6-43B3-949D-EBDF40762FE4}"/>
    <cellStyle name="Normal 2 3 6 4 2" xfId="30863" xr:uid="{E4F1B9CC-2947-4208-863C-F375DDAD9F4A}"/>
    <cellStyle name="Normal 2 3 6 4 2 2" xfId="30864" xr:uid="{F4326EA0-A393-454D-9937-E7B03DF4E02E}"/>
    <cellStyle name="Normal 2 3 6 4 3" xfId="30865" xr:uid="{10579750-0E4C-4B12-B0F8-B4A4BB30AAA3}"/>
    <cellStyle name="Normal 2 3 6 5" xfId="30866" xr:uid="{C43B36F5-094D-4404-B889-DB27123EC5DA}"/>
    <cellStyle name="Normal 2 3 6 5 2" xfId="30867" xr:uid="{0EAC1CE7-F97D-4E0F-B467-0266B0BF9424}"/>
    <cellStyle name="Normal 2 3 6 6" xfId="30868" xr:uid="{31A96DD1-999A-4E95-9E8E-24C9CFAE8C12}"/>
    <cellStyle name="Normal 2 3 7" xfId="30869" xr:uid="{D2159803-D3CD-418B-8134-7076591CC90B}"/>
    <cellStyle name="Normal 2 3 7 2" xfId="30870" xr:uid="{D7C5F918-80AD-49E3-BE7F-B259B9EA2192}"/>
    <cellStyle name="Normal 2 3 7 2 2" xfId="30871" xr:uid="{04A30AA9-8336-4B66-8F56-C185B6EDF550}"/>
    <cellStyle name="Normal 2 3 7 2 2 2" xfId="30872" xr:uid="{73D57580-CA61-41C5-84D9-FF7E6658AF6B}"/>
    <cellStyle name="Normal 2 3 7 2 3" xfId="30873" xr:uid="{C06549EE-030F-42E2-9444-7ACFE77B9006}"/>
    <cellStyle name="Normal 2 3 7 3" xfId="30874" xr:uid="{8CFAD884-55A8-46D8-854B-04682C9A34A3}"/>
    <cellStyle name="Normal 2 3 7 3 2" xfId="30875" xr:uid="{6994B253-5A2A-4198-B73C-2D5E4E69028B}"/>
    <cellStyle name="Normal 2 3 7 3 2 2" xfId="30876" xr:uid="{D582131A-D452-40D5-A5C8-00D7B9EB7057}"/>
    <cellStyle name="Normal 2 3 7 3 3" xfId="30877" xr:uid="{1D957D03-42AF-40AB-AF0D-A370AE251F3C}"/>
    <cellStyle name="Normal 2 3 7 4" xfId="30878" xr:uid="{9D35C47E-83E4-4868-B172-B463913734C2}"/>
    <cellStyle name="Normal 2 3 7 4 2" xfId="30879" xr:uid="{1C0FA008-6604-4640-A80E-912F62196D23}"/>
    <cellStyle name="Normal 2 3 7 4 2 2" xfId="30880" xr:uid="{E4BDAA09-3BBF-4BA3-ABF7-47A7B5C2B740}"/>
    <cellStyle name="Normal 2 3 7 4 3" xfId="30881" xr:uid="{CAB0DE74-4D6C-486A-8592-D74061499147}"/>
    <cellStyle name="Normal 2 3 7 5" xfId="30882" xr:uid="{A4553EC7-4E2F-4CB4-B423-D5D6EC176B57}"/>
    <cellStyle name="Normal 2 3 7 5 2" xfId="30883" xr:uid="{1A0EC963-ABC8-4550-9F9F-A28E9CD414DA}"/>
    <cellStyle name="Normal 2 3 7 6" xfId="30884" xr:uid="{E522F76A-C0DF-4BC3-9914-136C866A9278}"/>
    <cellStyle name="Normal 2 3 8" xfId="30885" xr:uid="{716DA12A-F92F-4BA7-8A31-7DF28BE0643A}"/>
    <cellStyle name="Normal 2 3 8 2" xfId="30886" xr:uid="{00DCB211-704D-4605-86B2-DB2855FFCA83}"/>
    <cellStyle name="Normal 2 3 8 2 2" xfId="30887" xr:uid="{E3734CD6-8A10-4180-8D68-E22F3C8F77C5}"/>
    <cellStyle name="Normal 2 3 8 2 2 2" xfId="30888" xr:uid="{E6442C7B-6E91-4527-B9C8-40DAA4001E5C}"/>
    <cellStyle name="Normal 2 3 8 2 3" xfId="30889" xr:uid="{BF39A960-2269-4B3E-8692-1304F96AB30F}"/>
    <cellStyle name="Normal 2 3 8 3" xfId="30890" xr:uid="{9CEC4B79-F495-4449-A293-B5AD5E8CFCAB}"/>
    <cellStyle name="Normal 2 3 8 3 2" xfId="30891" xr:uid="{2D20837C-FAF9-43E8-A4FD-487CFC19C886}"/>
    <cellStyle name="Normal 2 3 8 3 2 2" xfId="30892" xr:uid="{BCC30D62-A950-4439-A01E-C16CA7E2C2A5}"/>
    <cellStyle name="Normal 2 3 8 3 3" xfId="30893" xr:uid="{E971CACD-1DFC-443F-A54D-BE2354E59F52}"/>
    <cellStyle name="Normal 2 3 8 4" xfId="30894" xr:uid="{7D90C0B0-073A-46E9-8227-E659B8DCF895}"/>
    <cellStyle name="Normal 2 3 8 4 2" xfId="30895" xr:uid="{EA4B8AE7-7F0F-401F-B56C-03A49A31C587}"/>
    <cellStyle name="Normal 2 3 8 4 2 2" xfId="30896" xr:uid="{FE7C8B83-63D7-4FA8-84F5-6B74092B3320}"/>
    <cellStyle name="Normal 2 3 8 4 3" xfId="30897" xr:uid="{CCB30315-0475-43F9-9B06-69DA21D9623B}"/>
    <cellStyle name="Normal 2 3 8 5" xfId="30898" xr:uid="{B4DEB591-9DAD-47A2-95C8-F75DE4DF269A}"/>
    <cellStyle name="Normal 2 3 8 5 2" xfId="30899" xr:uid="{6D9A3912-EB98-48FF-8CFB-6D7DE72D273D}"/>
    <cellStyle name="Normal 2 3 8 6" xfId="30900" xr:uid="{03DC6B1E-0810-4E71-8762-100FB9233944}"/>
    <cellStyle name="Normal 2 3 9" xfId="30901" xr:uid="{ED5671BB-FC2A-4492-B61D-05EA2A92D030}"/>
    <cellStyle name="Normal 2 3 9 2" xfId="30902" xr:uid="{EB38306B-9ABE-4012-911F-9995410BB7B4}"/>
    <cellStyle name="Normal 2 3 9 2 2" xfId="30903" xr:uid="{B921A50C-EEE0-44E7-8C49-9EE4A7085D7A}"/>
    <cellStyle name="Normal 2 3 9 3" xfId="30904" xr:uid="{CE263804-2597-43D0-86D6-44A3AC3821C0}"/>
    <cellStyle name="Normal 2 30" xfId="30905" xr:uid="{F6295511-3923-4C0E-AE10-316DE757930F}"/>
    <cellStyle name="Normal 2 31" xfId="30906" xr:uid="{F3C7F06A-C546-43A5-9FC9-41687DE18CB7}"/>
    <cellStyle name="Normal 2 32" xfId="30907" xr:uid="{723FC495-E7EE-4BBD-B375-BF66290693CE}"/>
    <cellStyle name="Normal 2 33" xfId="30908" xr:uid="{A6CE9AC2-393B-4183-B545-34838D780285}"/>
    <cellStyle name="Normal 2 4" xfId="1291" xr:uid="{00000000-0005-0000-0000-0000D6020000}"/>
    <cellStyle name="Normal 2 4 10" xfId="30909" xr:uid="{8E632B3B-6527-4A28-BC0E-254A4A657293}"/>
    <cellStyle name="Normal 2 4 10 2" xfId="30910" xr:uid="{702467E4-F1AE-43A9-BDF2-ADD283498E43}"/>
    <cellStyle name="Normal 2 4 10 2 2" xfId="30911" xr:uid="{45A31AD5-F126-492E-BF95-7B0E981702B7}"/>
    <cellStyle name="Normal 2 4 10 3" xfId="30912" xr:uid="{02A108A7-D3EA-46CE-A079-2FB88D9E46CF}"/>
    <cellStyle name="Normal 2 4 11" xfId="30913" xr:uid="{81E681B5-1771-4B88-A267-FFEBD3B01FAB}"/>
    <cellStyle name="Normal 2 4 11 2" xfId="30914" xr:uid="{52DB5081-CA0E-46D8-9F80-C98FFBE3583E}"/>
    <cellStyle name="Normal 2 4 11 2 2" xfId="30915" xr:uid="{DBC61D3C-221C-42A0-B67B-40BD4F8B0911}"/>
    <cellStyle name="Normal 2 4 11 3" xfId="30916" xr:uid="{2B9265B0-46BD-4746-89A8-54838BF39BF8}"/>
    <cellStyle name="Normal 2 4 12" xfId="30917" xr:uid="{04184268-3A89-4E21-92A4-C77FA311A7B1}"/>
    <cellStyle name="Normal 2 4 12 2" xfId="30918" xr:uid="{3F65A5BB-27E6-4DC6-ACDD-BA222C204E03}"/>
    <cellStyle name="Normal 2 4 12 2 2" xfId="30919" xr:uid="{62415E34-369E-4C36-8FB4-4AEF23D41442}"/>
    <cellStyle name="Normal 2 4 12 3" xfId="30920" xr:uid="{E32B1D23-A2A8-45FD-BC69-18F4471A8617}"/>
    <cellStyle name="Normal 2 4 13" xfId="1351" xr:uid="{4F5F96DD-5CBF-4C23-8302-7BC59C832D81}"/>
    <cellStyle name="Normal 2 4 2" xfId="30921" xr:uid="{863AC95B-8597-4A08-8785-5CB09167120C}"/>
    <cellStyle name="Normal 2 4 2 10" xfId="30922" xr:uid="{4CB0751F-DB70-4274-8270-0DF7897209A8}"/>
    <cellStyle name="Normal 2 4 2 10 2" xfId="30923" xr:uid="{71654A41-4C78-411A-B04D-115E2AE46FBF}"/>
    <cellStyle name="Normal 2 4 2 10 2 2" xfId="30924" xr:uid="{24E8D369-69CA-40B4-9D01-34F1F757279F}"/>
    <cellStyle name="Normal 2 4 2 10 3" xfId="30925" xr:uid="{030C038D-B15A-43A6-BBE4-D6D438F16C4A}"/>
    <cellStyle name="Normal 2 4 2 11" xfId="30926" xr:uid="{E31AFC5F-E88D-49F1-BF5B-66D146C8893C}"/>
    <cellStyle name="Normal 2 4 2 11 2" xfId="30927" xr:uid="{EEF7FC2F-6EA3-4981-A499-08AAE890DE86}"/>
    <cellStyle name="Normal 2 4 2 11 2 2" xfId="30928" xr:uid="{C70531C8-A33D-493D-8F4B-E350B557DA5F}"/>
    <cellStyle name="Normal 2 4 2 11 3" xfId="30929" xr:uid="{76CC8D71-7AD0-4CE9-B6E1-97DE711D6525}"/>
    <cellStyle name="Normal 2 4 2 12" xfId="30930" xr:uid="{1328C82A-001C-421D-ACC3-8FD0533CC927}"/>
    <cellStyle name="Normal 2 4 2 12 2" xfId="30931" xr:uid="{D38253FE-AD0F-4F6B-A49B-A9E64BBFC448}"/>
    <cellStyle name="Normal 2 4 2 12 2 2" xfId="30932" xr:uid="{46E9F891-9AC1-43E1-80A1-61B0132D03B6}"/>
    <cellStyle name="Normal 2 4 2 12 3" xfId="30933" xr:uid="{60EFCA0A-B7B8-45B1-B064-331986F2A3A0}"/>
    <cellStyle name="Normal 2 4 2 13" xfId="30934" xr:uid="{0544EDC8-1960-4B04-975A-DFAA05CD125D}"/>
    <cellStyle name="Normal 2 4 2 13 2" xfId="30935" xr:uid="{9CE392D2-0409-4824-89B2-9DE69233185A}"/>
    <cellStyle name="Normal 2 4 2 13 2 2" xfId="30936" xr:uid="{0826A441-1C1B-4BFA-AEC9-5512B63D5AEC}"/>
    <cellStyle name="Normal 2 4 2 13 3" xfId="30937" xr:uid="{78822A2D-85A8-4DFD-84BA-7FB4FCC38509}"/>
    <cellStyle name="Normal 2 4 2 14" xfId="30938" xr:uid="{63A85F38-2388-4CEE-85A9-F83CA0CA5551}"/>
    <cellStyle name="Normal 2 4 2 14 2" xfId="30939" xr:uid="{B139D7C9-8FD6-4561-8CB7-B74C4C7A08BF}"/>
    <cellStyle name="Normal 2 4 2 14 2 2" xfId="30940" xr:uid="{CD4ED8C8-D937-4151-8208-780F7549F4D9}"/>
    <cellStyle name="Normal 2 4 2 14 3" xfId="30941" xr:uid="{F3493CAF-55C7-4670-AB0C-A0F735C2CFDD}"/>
    <cellStyle name="Normal 2 4 2 15" xfId="30942" xr:uid="{93578CA5-FE5C-41C8-AD87-E275D3D81376}"/>
    <cellStyle name="Normal 2 4 2 15 2" xfId="30943" xr:uid="{49741AF1-B007-4A89-B89D-8F9094FCC2FE}"/>
    <cellStyle name="Normal 2 4 2 16" xfId="30944" xr:uid="{3F1E9A7F-82E1-4848-B71D-BDFE75E15EC4}"/>
    <cellStyle name="Normal 2 4 2 2" xfId="30945" xr:uid="{B35B28C3-1270-47B7-96F8-B204F489FD07}"/>
    <cellStyle name="Normal 2 4 2 2 2" xfId="30946" xr:uid="{1B72C00B-ADC3-458E-A969-B9A8D6B3E76A}"/>
    <cellStyle name="Normal 2 4 2 2 2 2" xfId="30947" xr:uid="{B66F9F13-37B8-4BF7-BC24-C353CD570995}"/>
    <cellStyle name="Normal 2 4 2 2 2 2 2" xfId="30948" xr:uid="{2A834B51-F9DE-49F9-839C-A31803D262EC}"/>
    <cellStyle name="Normal 2 4 2 2 2 2 2 2" xfId="30949" xr:uid="{8E24F723-BEE2-4D25-8D3F-C7F0B13D25FA}"/>
    <cellStyle name="Normal 2 4 2 2 2 2 2 2 2" xfId="30950" xr:uid="{BEA6CD6C-480B-4894-AE58-CDE3A889A96C}"/>
    <cellStyle name="Normal 2 4 2 2 2 2 2 3" xfId="30951" xr:uid="{520761BC-B67A-43AF-A989-1D1A97525715}"/>
    <cellStyle name="Normal 2 4 2 2 2 2 3" xfId="30952" xr:uid="{78FD3241-4450-4480-AA63-8D5D94DEDC0B}"/>
    <cellStyle name="Normal 2 4 2 2 2 2 3 2" xfId="30953" xr:uid="{E41C10E0-6783-4030-943A-01B9FE14DA41}"/>
    <cellStyle name="Normal 2 4 2 2 2 2 3 2 2" xfId="30954" xr:uid="{96E39212-C6DB-48F4-8092-E298568DB19D}"/>
    <cellStyle name="Normal 2 4 2 2 2 2 3 3" xfId="30955" xr:uid="{E51EF5B2-E9E3-45F6-928F-34E378B2724B}"/>
    <cellStyle name="Normal 2 4 2 2 2 2 4" xfId="30956" xr:uid="{481BD0DB-1682-4C04-94CE-A19ED7E4C6C9}"/>
    <cellStyle name="Normal 2 4 2 2 2 2 4 2" xfId="30957" xr:uid="{7CFD39AC-6C89-48A1-8425-CD8191D1FE08}"/>
    <cellStyle name="Normal 2 4 2 2 2 2 4 2 2" xfId="30958" xr:uid="{1F24D7DD-343F-403C-BA65-2DB795CB1846}"/>
    <cellStyle name="Normal 2 4 2 2 2 2 4 3" xfId="30959" xr:uid="{E5A76591-6B49-442C-8A05-58546D0A65E5}"/>
    <cellStyle name="Normal 2 4 2 2 2 2 5" xfId="30960" xr:uid="{C1747C51-1F93-4E15-AA98-7EED481EECD2}"/>
    <cellStyle name="Normal 2 4 2 2 2 2 5 2" xfId="30961" xr:uid="{547665FC-26EC-47E2-A927-D8BA1E60CA9C}"/>
    <cellStyle name="Normal 2 4 2 2 2 2 6" xfId="30962" xr:uid="{3F37929A-3EE8-4684-BDE2-FA9EA8801A12}"/>
    <cellStyle name="Normal 2 4 2 2 2 3" xfId="30963" xr:uid="{13B25F63-6FDD-4401-9941-B23573A3FE0F}"/>
    <cellStyle name="Normal 2 4 2 2 2 3 2" xfId="30964" xr:uid="{C97D85C1-15B9-43C5-9D05-4A2760117601}"/>
    <cellStyle name="Normal 2 4 2 2 2 3 2 2" xfId="30965" xr:uid="{ABDA8F1D-E8C4-4A63-8BFF-B417FE7DEEFD}"/>
    <cellStyle name="Normal 2 4 2 2 2 3 3" xfId="30966" xr:uid="{5BE92A3B-4885-4CA7-BFA1-60002C25B80F}"/>
    <cellStyle name="Normal 2 4 2 2 2 4" xfId="30967" xr:uid="{7D87AC2D-FD81-4889-9938-87B645B5AEEA}"/>
    <cellStyle name="Normal 2 4 2 2 2 4 2" xfId="30968" xr:uid="{B1A64F20-83FA-4078-A7B1-DBF48024D819}"/>
    <cellStyle name="Normal 2 4 2 2 2 4 2 2" xfId="30969" xr:uid="{EC833AE4-E03B-42BC-A901-2B67074F5C42}"/>
    <cellStyle name="Normal 2 4 2 2 2 4 3" xfId="30970" xr:uid="{C33D7459-B90D-429A-9A2C-B4BB6DBD66D5}"/>
    <cellStyle name="Normal 2 4 2 2 2 5" xfId="30971" xr:uid="{713AA943-D417-400C-B72A-0DC046C31C49}"/>
    <cellStyle name="Normal 2 4 2 2 2 5 2" xfId="30972" xr:uid="{B77C2B78-342B-4286-B699-DD478C042355}"/>
    <cellStyle name="Normal 2 4 2 2 2 5 2 2" xfId="30973" xr:uid="{5EEDD99C-712A-4449-8BA1-7229CF28026E}"/>
    <cellStyle name="Normal 2 4 2 2 2 5 3" xfId="30974" xr:uid="{25408105-9DD6-4AA9-A0CD-FB961D81AA77}"/>
    <cellStyle name="Normal 2 4 2 2 2 6" xfId="30975" xr:uid="{83AD66E9-CEE0-4D9A-A4E5-EEBF483BB678}"/>
    <cellStyle name="Normal 2 4 2 2 2 6 2" xfId="30976" xr:uid="{E83E4908-7505-4036-8F03-8B76303A665D}"/>
    <cellStyle name="Normal 2 4 2 2 2 7" xfId="30977" xr:uid="{AA8606A1-48A2-4400-AAC4-A43BA3C29EC6}"/>
    <cellStyle name="Normal 2 4 2 2 2 8" xfId="30978" xr:uid="{D15E76F8-31B4-46CF-8261-A70035683D01}"/>
    <cellStyle name="Normal 2 4 2 2 3" xfId="30979" xr:uid="{B624FBA0-9253-49AF-9645-00CDB821F856}"/>
    <cellStyle name="Normal 2 4 2 2 3 2" xfId="30980" xr:uid="{4C77172E-741B-422C-B933-E2B9AA5AEB9B}"/>
    <cellStyle name="Normal 2 4 2 2 3 2 2" xfId="30981" xr:uid="{3873168A-7000-4B2D-A5D2-5FFF873D25E4}"/>
    <cellStyle name="Normal 2 4 2 2 3 2 2 2" xfId="30982" xr:uid="{5F6F499D-C8DD-48C1-8910-6C20ACD892EA}"/>
    <cellStyle name="Normal 2 4 2 2 3 2 3" xfId="30983" xr:uid="{239E943D-EFF9-49C3-8331-D99E1C62CA13}"/>
    <cellStyle name="Normal 2 4 2 2 3 3" xfId="30984" xr:uid="{3D17E1D2-17B6-4FA2-B227-271A9BD0A84C}"/>
    <cellStyle name="Normal 2 4 2 2 3 3 2" xfId="30985" xr:uid="{F50D6088-7F42-4641-AB1D-50FAC97F2CEA}"/>
    <cellStyle name="Normal 2 4 2 2 3 3 2 2" xfId="30986" xr:uid="{C7C42F04-ADDA-4780-B23A-130D91F5296D}"/>
    <cellStyle name="Normal 2 4 2 2 3 3 3" xfId="30987" xr:uid="{B4601D3E-280B-44C4-A359-84C7E97E75DF}"/>
    <cellStyle name="Normal 2 4 2 2 3 4" xfId="30988" xr:uid="{6BA1650F-9DE9-472E-9020-AAAECD130492}"/>
    <cellStyle name="Normal 2 4 2 2 3 4 2" xfId="30989" xr:uid="{6174EFE0-2F70-4AA7-B859-0D1CE7BF9108}"/>
    <cellStyle name="Normal 2 4 2 2 3 4 2 2" xfId="30990" xr:uid="{D01732D8-E332-49BB-8216-A2167442C13E}"/>
    <cellStyle name="Normal 2 4 2 2 3 4 3" xfId="30991" xr:uid="{F4F49167-0F81-493D-805B-29096CD5972C}"/>
    <cellStyle name="Normal 2 4 2 2 3 5" xfId="30992" xr:uid="{E11CA55A-8555-4391-A328-331C9A38F1A9}"/>
    <cellStyle name="Normal 2 4 2 2 3 5 2" xfId="30993" xr:uid="{84B511CF-8AFD-4E56-81D7-B62D591EB804}"/>
    <cellStyle name="Normal 2 4 2 2 3 6" xfId="30994" xr:uid="{1B12D36B-A853-4175-848A-56BE274F5DB4}"/>
    <cellStyle name="Normal 2 4 2 2 4" xfId="30995" xr:uid="{CFB4F1F7-4C16-4137-828C-BBC8B3F66EB2}"/>
    <cellStyle name="Normal 2 4 2 2 4 2" xfId="30996" xr:uid="{501F166F-E521-477D-AFF8-B6DD0E151F0D}"/>
    <cellStyle name="Normal 2 4 2 2 4 2 2" xfId="30997" xr:uid="{EEAD9624-C231-445E-B6D8-9CC6B0F40990}"/>
    <cellStyle name="Normal 2 4 2 2 4 3" xfId="30998" xr:uid="{D6C2F0D2-B4DF-4E72-958A-9838F767CDEE}"/>
    <cellStyle name="Normal 2 4 2 2 5" xfId="30999" xr:uid="{AFB63A24-EDAA-4EE3-9059-FBE73B1862DC}"/>
    <cellStyle name="Normal 2 4 2 2 5 2" xfId="31000" xr:uid="{0FAD4795-2A4B-4B1A-853F-BC77D48171E9}"/>
    <cellStyle name="Normal 2 4 2 2 5 2 2" xfId="31001" xr:uid="{81A1B3B0-E039-4EC1-B0CA-39498F8DCAF1}"/>
    <cellStyle name="Normal 2 4 2 2 5 3" xfId="31002" xr:uid="{A45C94CE-0C75-4FE1-BFCB-20021E44A9AE}"/>
    <cellStyle name="Normal 2 4 2 2 6" xfId="31003" xr:uid="{1707DE02-DF49-47FA-BF21-907DE2C93FDD}"/>
    <cellStyle name="Normal 2 4 2 2 6 2" xfId="31004" xr:uid="{EDBED96F-DFDF-4974-987D-274BEF4FF7F8}"/>
    <cellStyle name="Normal 2 4 2 2 6 2 2" xfId="31005" xr:uid="{425C6FAB-C258-4D7F-B6EA-A5942F78C5C5}"/>
    <cellStyle name="Normal 2 4 2 2 6 3" xfId="31006" xr:uid="{F59ED39D-9EFD-4CFA-8D8D-79D3B5941275}"/>
    <cellStyle name="Normal 2 4 2 2 7" xfId="31007" xr:uid="{8F092F27-3EE8-4663-82A7-0D1F126F9C43}"/>
    <cellStyle name="Normal 2 4 2 2 7 2" xfId="31008" xr:uid="{ABE76D2D-F3DE-440B-82B1-57BC8AB11348}"/>
    <cellStyle name="Normal 2 4 2 2 8" xfId="31009" xr:uid="{200DFE2D-F23A-4028-A622-51B4D652EF5A}"/>
    <cellStyle name="Normal 2 4 2 2 8 2" xfId="31010" xr:uid="{BE9FC4D1-FE5F-4982-A8D4-3C834843A5E8}"/>
    <cellStyle name="Normal 2 4 2 2 9" xfId="31011" xr:uid="{5D4E560A-A983-49F4-B254-7F97F2F835CA}"/>
    <cellStyle name="Normal 2 4 2 3" xfId="31012" xr:uid="{B9474C7B-E3FB-4C42-B278-23390D6F9C22}"/>
    <cellStyle name="Normal 2 4 2 3 2" xfId="31013" xr:uid="{08CB5D61-BE2E-47CC-98E7-490D08A8B7FD}"/>
    <cellStyle name="Normal 2 4 2 3 2 2" xfId="31014" xr:uid="{1F3FCB48-A3F6-433B-8620-44064FCD5B27}"/>
    <cellStyle name="Normal 2 4 2 3 2 2 2" xfId="31015" xr:uid="{D5D57050-0B5E-4295-855C-B759FBDD6044}"/>
    <cellStyle name="Normal 2 4 2 3 2 2 2 2" xfId="31016" xr:uid="{1ABF4873-AFFC-4EBF-8C9B-5FBAD601FF03}"/>
    <cellStyle name="Normal 2 4 2 3 2 2 3" xfId="31017" xr:uid="{7BFD3F63-7124-4201-827D-DB0F96DC71DA}"/>
    <cellStyle name="Normal 2 4 2 3 2 3" xfId="31018" xr:uid="{E8545BFC-FC00-44D9-BDCB-21653DF4E071}"/>
    <cellStyle name="Normal 2 4 2 3 2 3 2" xfId="31019" xr:uid="{B761436D-7714-4865-AE0F-8C4118EF1FC9}"/>
    <cellStyle name="Normal 2 4 2 3 2 3 2 2" xfId="31020" xr:uid="{3715AC39-0442-49ED-B53E-9A7A125AE834}"/>
    <cellStyle name="Normal 2 4 2 3 2 3 3" xfId="31021" xr:uid="{46B18DC4-FD25-4C4A-A6C3-F74B72329F0E}"/>
    <cellStyle name="Normal 2 4 2 3 2 4" xfId="31022" xr:uid="{9A58240A-853F-4811-A3C6-18FD9F63B8FA}"/>
    <cellStyle name="Normal 2 4 2 3 2 4 2" xfId="31023" xr:uid="{EA650948-4D9D-46B1-8D6B-AFCA433A9A69}"/>
    <cellStyle name="Normal 2 4 2 3 2 4 2 2" xfId="31024" xr:uid="{A2E6F8F6-B4B4-464C-91F4-3C6E0E9C3429}"/>
    <cellStyle name="Normal 2 4 2 3 2 4 3" xfId="31025" xr:uid="{40B3195B-2FEF-4132-9520-8B09B87C2ABE}"/>
    <cellStyle name="Normal 2 4 2 3 2 5" xfId="31026" xr:uid="{33D074EC-5008-45AF-9F6C-504B91D998D8}"/>
    <cellStyle name="Normal 2 4 2 3 2 5 2" xfId="31027" xr:uid="{291A30E1-C007-4CAE-80EE-A30F109198F9}"/>
    <cellStyle name="Normal 2 4 2 3 2 6" xfId="31028" xr:uid="{D489AE51-69F0-464E-BC24-3315F8CEA238}"/>
    <cellStyle name="Normal 2 4 2 3 3" xfId="31029" xr:uid="{31219147-AB1B-4B87-B2CD-0101FD5CCCCC}"/>
    <cellStyle name="Normal 2 4 2 3 3 2" xfId="31030" xr:uid="{68CF995C-67A4-4049-B7EC-E01C159A7091}"/>
    <cellStyle name="Normal 2 4 2 3 3 2 2" xfId="31031" xr:uid="{65594685-0B65-46A6-BEF3-A14686E89A4A}"/>
    <cellStyle name="Normal 2 4 2 3 3 3" xfId="31032" xr:uid="{B723637D-A360-47E0-9001-618121730318}"/>
    <cellStyle name="Normal 2 4 2 3 4" xfId="31033" xr:uid="{9F44AE84-964F-419B-A1A0-CFA57796AB5D}"/>
    <cellStyle name="Normal 2 4 2 3 4 2" xfId="31034" xr:uid="{DE32F711-E4FE-4E6E-B4C9-72CB00FAB6DD}"/>
    <cellStyle name="Normal 2 4 2 3 4 2 2" xfId="31035" xr:uid="{EFB94947-1FAA-41D5-B89C-5A8CBC587684}"/>
    <cellStyle name="Normal 2 4 2 3 4 3" xfId="31036" xr:uid="{BC02D218-8495-4783-BFDB-E83FFE3F65BB}"/>
    <cellStyle name="Normal 2 4 2 3 5" xfId="31037" xr:uid="{8C9E786D-8254-4940-89D6-D6627AA498BC}"/>
    <cellStyle name="Normal 2 4 2 3 5 2" xfId="31038" xr:uid="{7967C906-1AF5-48E1-BE61-9E541D74276F}"/>
    <cellStyle name="Normal 2 4 2 3 5 2 2" xfId="31039" xr:uid="{A0CBE5A4-0B33-4197-AA3D-9FAC4660E86A}"/>
    <cellStyle name="Normal 2 4 2 3 5 3" xfId="31040" xr:uid="{3D1C617E-1A19-40DA-A98E-0C66C7B4B0F6}"/>
    <cellStyle name="Normal 2 4 2 3 6" xfId="31041" xr:uid="{EBB97528-7140-4E2A-8049-E6773A83D131}"/>
    <cellStyle name="Normal 2 4 2 3 6 2" xfId="31042" xr:uid="{5BEA9B2D-CFBC-4703-BC2D-FD63A15ABF2B}"/>
    <cellStyle name="Normal 2 4 2 3 7" xfId="31043" xr:uid="{116E29D3-92A6-4872-B13B-5D75B3A18CCA}"/>
    <cellStyle name="Normal 2 4 2 3 8" xfId="31044" xr:uid="{C9A00CF3-0D60-4B1E-AB60-EB2ABA1B8BA8}"/>
    <cellStyle name="Normal 2 4 2 4" xfId="31045" xr:uid="{D6CD2B4C-7C9C-4D4F-965F-ED2276818970}"/>
    <cellStyle name="Normal 2 4 2 4 2" xfId="31046" xr:uid="{6A1CA9A2-20D7-4709-92C9-25FA5BC0D91E}"/>
    <cellStyle name="Normal 2 4 2 4 2 2" xfId="31047" xr:uid="{BBE1000E-B3FA-47A7-864C-7F088EE28F31}"/>
    <cellStyle name="Normal 2 4 2 4 2 2 2" xfId="31048" xr:uid="{49FC70F5-DE49-41EB-9A5A-602E895A6DC9}"/>
    <cellStyle name="Normal 2 4 2 4 2 3" xfId="31049" xr:uid="{24F707F3-4C1E-4CBC-BE71-8222C1BE8D8B}"/>
    <cellStyle name="Normal 2 4 2 4 3" xfId="31050" xr:uid="{7A6F22D6-E193-4988-BB6F-44D7B212AA5B}"/>
    <cellStyle name="Normal 2 4 2 4 3 2" xfId="31051" xr:uid="{C97F0328-9AC9-4B46-8F46-349FCFBA9799}"/>
    <cellStyle name="Normal 2 4 2 4 3 2 2" xfId="31052" xr:uid="{A9300984-3A94-4108-AFB6-BE9B268252F2}"/>
    <cellStyle name="Normal 2 4 2 4 3 3" xfId="31053" xr:uid="{4E85E3CD-C09E-4AD6-8BCC-30C022705FDB}"/>
    <cellStyle name="Normal 2 4 2 4 4" xfId="31054" xr:uid="{06045281-CA38-4B94-AD66-74B511DC7848}"/>
    <cellStyle name="Normal 2 4 2 4 4 2" xfId="31055" xr:uid="{A3100AE6-9804-4D1D-9F87-31B4F3197D81}"/>
    <cellStyle name="Normal 2 4 2 4 4 2 2" xfId="31056" xr:uid="{4800DAA8-37CA-4548-9CA5-FBCB135F3B7E}"/>
    <cellStyle name="Normal 2 4 2 4 4 3" xfId="31057" xr:uid="{E045819A-6C31-4802-80FB-27CB5FFFAB0B}"/>
    <cellStyle name="Normal 2 4 2 4 5" xfId="31058" xr:uid="{966023A5-453E-49D0-B212-EA3607130905}"/>
    <cellStyle name="Normal 2 4 2 4 5 2" xfId="31059" xr:uid="{84FBCD54-853F-4F1B-8533-E5B9B8E33E4C}"/>
    <cellStyle name="Normal 2 4 2 4 6" xfId="31060" xr:uid="{79628708-C2B5-4E47-B20B-61FAACFF174D}"/>
    <cellStyle name="Normal 2 4 2 5" xfId="31061" xr:uid="{F60B2EA3-10B7-4815-AC9F-0678B13335C4}"/>
    <cellStyle name="Normal 2 4 2 5 2" xfId="31062" xr:uid="{A55AA438-51E1-477F-BD14-BDE38E1726D4}"/>
    <cellStyle name="Normal 2 4 2 5 2 2" xfId="31063" xr:uid="{B1CFFB9E-D697-44B0-ABFB-5B48B047CFCD}"/>
    <cellStyle name="Normal 2 4 2 5 2 2 2" xfId="31064" xr:uid="{9758180E-F1ED-458F-B76C-D9132EB18979}"/>
    <cellStyle name="Normal 2 4 2 5 2 3" xfId="31065" xr:uid="{1A70DEEA-823D-4EBF-B9C0-A02172EF4D43}"/>
    <cellStyle name="Normal 2 4 2 5 3" xfId="31066" xr:uid="{3C45FE5C-A17A-4792-9767-94F29C6445EB}"/>
    <cellStyle name="Normal 2 4 2 5 3 2" xfId="31067" xr:uid="{2A0732FF-79DD-4044-8E01-D81C77F30649}"/>
    <cellStyle name="Normal 2 4 2 5 3 2 2" xfId="31068" xr:uid="{D8A98C23-78A1-44EA-8959-90D66452DA79}"/>
    <cellStyle name="Normal 2 4 2 5 3 3" xfId="31069" xr:uid="{4E50380F-F2A2-4B02-8117-22682A52A077}"/>
    <cellStyle name="Normal 2 4 2 5 4" xfId="31070" xr:uid="{9329C9FB-E440-41F1-9E25-41C63FB5A4AF}"/>
    <cellStyle name="Normal 2 4 2 5 4 2" xfId="31071" xr:uid="{9084C8F6-4935-4EF3-B119-29F0600CA9AB}"/>
    <cellStyle name="Normal 2 4 2 5 4 2 2" xfId="31072" xr:uid="{4A7633E2-DF53-45DC-A3FA-ED97192CF6EB}"/>
    <cellStyle name="Normal 2 4 2 5 4 3" xfId="31073" xr:uid="{D792818C-6E69-4B72-B37C-55471D002DEA}"/>
    <cellStyle name="Normal 2 4 2 5 5" xfId="31074" xr:uid="{32AE3537-6A9D-47B1-A695-793A3778976E}"/>
    <cellStyle name="Normal 2 4 2 5 5 2" xfId="31075" xr:uid="{1AC7C348-CA00-474C-8AEB-8FE8CC2D975A}"/>
    <cellStyle name="Normal 2 4 2 5 6" xfId="31076" xr:uid="{C58D153C-A1A8-43C6-BEEF-F44235610018}"/>
    <cellStyle name="Normal 2 4 2 6" xfId="31077" xr:uid="{E65DF300-F4F6-4592-9A40-AE5F79F2D294}"/>
    <cellStyle name="Normal 2 4 2 6 2" xfId="31078" xr:uid="{9C4BE9F0-E4FE-4A28-8A93-3DB5D09C52B7}"/>
    <cellStyle name="Normal 2 4 2 6 2 2" xfId="31079" xr:uid="{B8CB9E56-98BF-498F-8E1D-EE4144079081}"/>
    <cellStyle name="Normal 2 4 2 6 2 2 2" xfId="31080" xr:uid="{3EED2EBE-6D5E-4829-BB79-BBFB10044BB1}"/>
    <cellStyle name="Normal 2 4 2 6 2 3" xfId="31081" xr:uid="{70EF826F-2FFC-4A19-ACE3-D14F90099336}"/>
    <cellStyle name="Normal 2 4 2 6 3" xfId="31082" xr:uid="{67E4AE6E-05D9-482F-B571-A24AD8E68645}"/>
    <cellStyle name="Normal 2 4 2 6 3 2" xfId="31083" xr:uid="{655F912C-5B5C-4650-9EEB-6C9639100F58}"/>
    <cellStyle name="Normal 2 4 2 6 3 2 2" xfId="31084" xr:uid="{722ADC04-4C0F-49D5-8F6C-4FB4D516CF24}"/>
    <cellStyle name="Normal 2 4 2 6 3 3" xfId="31085" xr:uid="{C1456E20-CFA8-47E7-AAF2-CDFDE9CCF4EA}"/>
    <cellStyle name="Normal 2 4 2 6 4" xfId="31086" xr:uid="{B61FFF73-1B74-4AD1-B679-798ACC9DF216}"/>
    <cellStyle name="Normal 2 4 2 6 4 2" xfId="31087" xr:uid="{EC4C51D7-7A22-4AD1-A227-E66785D8E833}"/>
    <cellStyle name="Normal 2 4 2 6 4 2 2" xfId="31088" xr:uid="{7EF240CB-02FD-40C6-A714-55B2AA63A9FC}"/>
    <cellStyle name="Normal 2 4 2 6 4 3" xfId="31089" xr:uid="{AC5B5DB3-4571-4FBA-A86B-AC6928E567A5}"/>
    <cellStyle name="Normal 2 4 2 6 5" xfId="31090" xr:uid="{3E2C0A7D-3C1D-48A1-9E65-0FE6D0A42084}"/>
    <cellStyle name="Normal 2 4 2 6 5 2" xfId="31091" xr:uid="{D595197A-2705-4BAF-B6CA-04D000A4AF20}"/>
    <cellStyle name="Normal 2 4 2 6 6" xfId="31092" xr:uid="{F1C8C2B7-121D-4EBB-B945-A096ECA7DE61}"/>
    <cellStyle name="Normal 2 4 2 7" xfId="31093" xr:uid="{28BBF435-4FB2-42A3-AC5C-EFD89E65021B}"/>
    <cellStyle name="Normal 2 4 2 7 2" xfId="31094" xr:uid="{65F4998B-82F4-42B9-8C74-537086BC404F}"/>
    <cellStyle name="Normal 2 4 2 7 2 2" xfId="31095" xr:uid="{AB561BA3-A632-4CA1-8D9E-7DE50C224BC8}"/>
    <cellStyle name="Normal 2 4 2 7 2 2 2" xfId="31096" xr:uid="{24B1BD68-26F4-4D13-9A5E-9334887D15E2}"/>
    <cellStyle name="Normal 2 4 2 7 2 3" xfId="31097" xr:uid="{535D923F-2F77-43CA-A1BE-2C5BE9E557E1}"/>
    <cellStyle name="Normal 2 4 2 7 3" xfId="31098" xr:uid="{B337DDF4-5B32-4166-BB67-82DBF8DF851E}"/>
    <cellStyle name="Normal 2 4 2 7 3 2" xfId="31099" xr:uid="{568A47AA-A28E-4E84-A1EE-25B1EFA13DB4}"/>
    <cellStyle name="Normal 2 4 2 7 3 2 2" xfId="31100" xr:uid="{F47ABE5E-DC7C-47BB-92AE-307EF7F2DEC3}"/>
    <cellStyle name="Normal 2 4 2 7 3 3" xfId="31101" xr:uid="{72A4012F-3F40-45A6-8BB8-7A413933D637}"/>
    <cellStyle name="Normal 2 4 2 7 4" xfId="31102" xr:uid="{5A518E70-33D8-4D1C-8051-2636AF42F467}"/>
    <cellStyle name="Normal 2 4 2 7 4 2" xfId="31103" xr:uid="{C411C959-F70A-42E3-AFF2-89969B3DFD51}"/>
    <cellStyle name="Normal 2 4 2 7 4 2 2" xfId="31104" xr:uid="{7C0E4112-8667-417F-9095-57371408BF8B}"/>
    <cellStyle name="Normal 2 4 2 7 4 3" xfId="31105" xr:uid="{023C7FAA-272D-4CA5-8D6E-7A66D5939818}"/>
    <cellStyle name="Normal 2 4 2 7 5" xfId="31106" xr:uid="{5EFAE01B-9B18-4DA5-B528-5963569D6009}"/>
    <cellStyle name="Normal 2 4 2 7 5 2" xfId="31107" xr:uid="{B9FA933D-1AC1-447A-9A1A-362FFC100F70}"/>
    <cellStyle name="Normal 2 4 2 7 6" xfId="31108" xr:uid="{3142F7B4-4CF4-4309-80C5-A98163C8AA22}"/>
    <cellStyle name="Normal 2 4 2 8" xfId="31109" xr:uid="{94C4753B-114B-4BD0-8BE1-307BC590DF5A}"/>
    <cellStyle name="Normal 2 4 2 8 2" xfId="31110" xr:uid="{BB19480E-4F2D-492F-9472-3EEC5603A9E7}"/>
    <cellStyle name="Normal 2 4 2 8 2 2" xfId="31111" xr:uid="{EED2263B-521F-4E2E-9CA3-60DC82AD1862}"/>
    <cellStyle name="Normal 2 4 2 8 3" xfId="31112" xr:uid="{9A76537A-9B35-4C21-9F17-BE6A9E01F7F6}"/>
    <cellStyle name="Normal 2 4 2 9" xfId="31113" xr:uid="{BB9A89E4-F0C0-430B-91A9-90F698D7CDAB}"/>
    <cellStyle name="Normal 2 4 2 9 2" xfId="31114" xr:uid="{F073791C-0EF6-4D04-B4C9-BC7805CEB1F0}"/>
    <cellStyle name="Normal 2 4 2 9 2 2" xfId="31115" xr:uid="{7416B61B-C85A-4666-865A-6D72393D6E14}"/>
    <cellStyle name="Normal 2 4 2 9 3" xfId="31116" xr:uid="{CD668CFA-F061-4C36-B6C6-87AB1733D46F}"/>
    <cellStyle name="Normal 2 4 3" xfId="31117" xr:uid="{0D6FD21A-E920-496C-9A69-BE13167148AB}"/>
    <cellStyle name="Normal 2 4 3 10" xfId="31118" xr:uid="{11BC8F80-4FF6-4F4D-9F27-B8019769A1D8}"/>
    <cellStyle name="Normal 2 4 3 10 2" xfId="31119" xr:uid="{437D3BF8-E53D-4399-AEC4-584272FE0F65}"/>
    <cellStyle name="Normal 2 4 3 10 2 2" xfId="31120" xr:uid="{57E9F3B1-628E-407A-A75B-66BC6DFFD1F1}"/>
    <cellStyle name="Normal 2 4 3 10 3" xfId="31121" xr:uid="{1D5D1BB0-B33D-44BD-BE78-C38CE0A0CED0}"/>
    <cellStyle name="Normal 2 4 3 11" xfId="31122" xr:uid="{CAB8E0F4-0C12-4F86-A939-9BC9B1C8376A}"/>
    <cellStyle name="Normal 2 4 3 11 2" xfId="31123" xr:uid="{862DA944-27E4-40CF-AAD3-20B43797B9EA}"/>
    <cellStyle name="Normal 2 4 3 11 2 2" xfId="31124" xr:uid="{A938CDAE-1571-4D24-95CC-E9571089D5DD}"/>
    <cellStyle name="Normal 2 4 3 11 3" xfId="31125" xr:uid="{AB9198F0-892D-4808-AFED-E2A7F11F47C6}"/>
    <cellStyle name="Normal 2 4 3 12" xfId="31126" xr:uid="{5D498CE2-95E5-414C-9EDD-34D2C1E1264D}"/>
    <cellStyle name="Normal 2 4 3 12 2" xfId="31127" xr:uid="{1C34BD9F-156D-4E61-BE8A-7A83B26648A7}"/>
    <cellStyle name="Normal 2 4 3 13" xfId="31128" xr:uid="{C0005EE6-35EA-4543-B23A-F1E452C9E77B}"/>
    <cellStyle name="Normal 2 4 3 2" xfId="31129" xr:uid="{803B77E0-C297-4C5A-A4C4-1A2E2645A0BA}"/>
    <cellStyle name="Normal 2 4 3 2 2" xfId="31130" xr:uid="{5C87E69F-B3D6-4FAC-BFB6-4BC48DE02A52}"/>
    <cellStyle name="Normal 2 4 3 2 2 2" xfId="31131" xr:uid="{A3B6F924-8A16-4234-980A-BAE8247C65D7}"/>
    <cellStyle name="Normal 2 4 3 2 2 2 2" xfId="31132" xr:uid="{EB7393C8-899A-42F4-A5F9-9995FD93A321}"/>
    <cellStyle name="Normal 2 4 3 2 2 3" xfId="31133" xr:uid="{853851DF-D51F-4800-BD21-15D21E0E6836}"/>
    <cellStyle name="Normal 2 4 3 2 3" xfId="31134" xr:uid="{F6BDE41C-1893-47C4-AE39-7EF5A21157DD}"/>
    <cellStyle name="Normal 2 4 3 2 3 2" xfId="31135" xr:uid="{7C38662E-01CC-40D2-951A-A3F8585DB201}"/>
    <cellStyle name="Normal 2 4 3 2 3 2 2" xfId="31136" xr:uid="{818ADF80-4BA4-4A6F-A72D-C5F57EBC6E26}"/>
    <cellStyle name="Normal 2 4 3 2 3 3" xfId="31137" xr:uid="{4E8A861B-A4B5-4035-AA84-C2264655E19F}"/>
    <cellStyle name="Normal 2 4 3 2 4" xfId="31138" xr:uid="{56C65B96-7274-469E-88BB-4FA50DD7AB66}"/>
    <cellStyle name="Normal 2 4 3 2 4 2" xfId="31139" xr:uid="{36B67467-ECB1-45C0-8B8D-7546741160F3}"/>
    <cellStyle name="Normal 2 4 3 2 4 2 2" xfId="31140" xr:uid="{0F4E0C83-AAC6-404F-AAA4-E4E19E713FE1}"/>
    <cellStyle name="Normal 2 4 3 2 4 3" xfId="31141" xr:uid="{FFC04F15-FA19-459D-8BF4-9FCEB32774C0}"/>
    <cellStyle name="Normal 2 4 3 2 5" xfId="31142" xr:uid="{6975D94E-73A8-48D7-A7C2-40099FCC20D1}"/>
    <cellStyle name="Normal 2 4 3 2 5 2" xfId="31143" xr:uid="{30E7B0BA-2F5B-4FBE-B41F-5C47388BCB6D}"/>
    <cellStyle name="Normal 2 4 3 2 6" xfId="31144" xr:uid="{E0CED2C4-E4BC-4F97-9D67-11659C097C5F}"/>
    <cellStyle name="Normal 2 4 3 2 7" xfId="31145" xr:uid="{3A8096C4-D7E5-4983-808A-992F7DA94BA4}"/>
    <cellStyle name="Normal 2 4 3 2 8" xfId="31146" xr:uid="{C931F75C-43A3-44C4-8D89-A68F83FB0A6E}"/>
    <cellStyle name="Normal 2 4 3 3" xfId="31147" xr:uid="{9AB89882-39CC-4D0F-943F-263A1381C1BE}"/>
    <cellStyle name="Normal 2 4 3 3 2" xfId="31148" xr:uid="{092DBE8D-9921-48CF-8BFD-C70C06CAF255}"/>
    <cellStyle name="Normal 2 4 3 3 2 2" xfId="31149" xr:uid="{EB7EA413-D04C-4950-8489-7795CC308865}"/>
    <cellStyle name="Normal 2 4 3 3 2 2 2" xfId="31150" xr:uid="{F53E4A67-A65F-45FF-8130-DC9EC05EC154}"/>
    <cellStyle name="Normal 2 4 3 3 2 3" xfId="31151" xr:uid="{B4E0911D-BABE-4808-90F1-E25C5D53F72B}"/>
    <cellStyle name="Normal 2 4 3 3 3" xfId="31152" xr:uid="{2E6C0FF7-F0CC-4982-88F9-043ADE33929D}"/>
    <cellStyle name="Normal 2 4 3 3 3 2" xfId="31153" xr:uid="{C89F25E6-C922-420A-AEE0-BE19FE2EA288}"/>
    <cellStyle name="Normal 2 4 3 3 3 2 2" xfId="31154" xr:uid="{A23A7383-EBC6-4F07-9A1B-AB01B959423A}"/>
    <cellStyle name="Normal 2 4 3 3 3 3" xfId="31155" xr:uid="{854C2FAA-208A-4690-9135-7632E51BC7F0}"/>
    <cellStyle name="Normal 2 4 3 3 4" xfId="31156" xr:uid="{2CA8301A-45B9-4A9E-A6AA-14AA9478B093}"/>
    <cellStyle name="Normal 2 4 3 3 4 2" xfId="31157" xr:uid="{16B45F25-8CDD-43C8-A19E-8FA227CC10B4}"/>
    <cellStyle name="Normal 2 4 3 3 4 2 2" xfId="31158" xr:uid="{4C500846-EEB9-4190-AA99-AC6020378FEE}"/>
    <cellStyle name="Normal 2 4 3 3 4 3" xfId="31159" xr:uid="{4B032A0B-3691-4F73-9E70-80AFB9B00A40}"/>
    <cellStyle name="Normal 2 4 3 3 5" xfId="31160" xr:uid="{5E852209-4D0C-4861-8CBA-5C1600140A34}"/>
    <cellStyle name="Normal 2 4 3 3 5 2" xfId="31161" xr:uid="{D5562AB8-B660-46B3-86C1-2340A3FD4A71}"/>
    <cellStyle name="Normal 2 4 3 3 6" xfId="31162" xr:uid="{3932E211-82F4-4B65-B1DC-A05EBB48DE52}"/>
    <cellStyle name="Normal 2 4 3 4" xfId="31163" xr:uid="{76B9D2C3-E6B0-489E-9DAC-87D9CFE32628}"/>
    <cellStyle name="Normal 2 4 3 4 2" xfId="31164" xr:uid="{E4832C17-A25E-4837-9DC4-2B9663C721B9}"/>
    <cellStyle name="Normal 2 4 3 4 2 2" xfId="31165" xr:uid="{DFF323BB-D5A6-415E-A583-20898E8EEFE5}"/>
    <cellStyle name="Normal 2 4 3 4 2 2 2" xfId="31166" xr:uid="{2BAB7C0D-81AC-4404-BE4E-22D35A79AF4E}"/>
    <cellStyle name="Normal 2 4 3 4 2 3" xfId="31167" xr:uid="{4EFA7FE1-EA0D-4825-93EB-7ACED425F1DD}"/>
    <cellStyle name="Normal 2 4 3 4 3" xfId="31168" xr:uid="{A303652B-DB40-4815-9B5C-CC46CDF65B53}"/>
    <cellStyle name="Normal 2 4 3 4 3 2" xfId="31169" xr:uid="{4E236CB0-6920-4297-A8CA-F31428C96F97}"/>
    <cellStyle name="Normal 2 4 3 4 3 2 2" xfId="31170" xr:uid="{CA4BCAC7-E126-497D-A54F-B15DD7CEEFF0}"/>
    <cellStyle name="Normal 2 4 3 4 3 3" xfId="31171" xr:uid="{5C67BEDE-E040-4497-970B-DEEEA4EF0118}"/>
    <cellStyle name="Normal 2 4 3 4 4" xfId="31172" xr:uid="{5420EB19-6F91-4BBD-BAE3-449248D22B3F}"/>
    <cellStyle name="Normal 2 4 3 4 4 2" xfId="31173" xr:uid="{90361D58-A4DF-4E4F-A14C-63CE47F64A24}"/>
    <cellStyle name="Normal 2 4 3 4 4 2 2" xfId="31174" xr:uid="{7E420518-298F-4A7B-8C2F-66E45202D8C5}"/>
    <cellStyle name="Normal 2 4 3 4 4 3" xfId="31175" xr:uid="{AEA15F6F-CE54-4B96-87FB-5719A71594BF}"/>
    <cellStyle name="Normal 2 4 3 4 5" xfId="31176" xr:uid="{D6B84DE6-414B-479A-B50D-125E88F1CB64}"/>
    <cellStyle name="Normal 2 4 3 4 5 2" xfId="31177" xr:uid="{19A549E6-F714-4D1A-86DC-5681F80174C1}"/>
    <cellStyle name="Normal 2 4 3 4 6" xfId="31178" xr:uid="{B9860B19-6ED9-43D6-AC17-FCB2732AC3C7}"/>
    <cellStyle name="Normal 2 4 3 5" xfId="31179" xr:uid="{538D40BA-3846-4657-8CF8-294A0D7800F8}"/>
    <cellStyle name="Normal 2 4 3 5 2" xfId="31180" xr:uid="{86BD2D74-2D24-46D2-BC24-1DF31A6FF632}"/>
    <cellStyle name="Normal 2 4 3 5 2 2" xfId="31181" xr:uid="{7D7D83F6-B3D5-4A01-A7E1-2CFF6DF43251}"/>
    <cellStyle name="Normal 2 4 3 5 3" xfId="31182" xr:uid="{BFDF450E-D293-4973-A5C6-A326148B6A6D}"/>
    <cellStyle name="Normal 2 4 3 6" xfId="31183" xr:uid="{5572F44E-CF07-49FC-B6DE-2544D863505C}"/>
    <cellStyle name="Normal 2 4 3 6 2" xfId="31184" xr:uid="{5442C600-D816-47DE-B06B-BDC74F7558F1}"/>
    <cellStyle name="Normal 2 4 3 6 2 2" xfId="31185" xr:uid="{5AD9F13A-D657-412D-8D71-8C25E82405A8}"/>
    <cellStyle name="Normal 2 4 3 6 3" xfId="31186" xr:uid="{82667B66-59CE-4C17-8214-698500D71A51}"/>
    <cellStyle name="Normal 2 4 3 7" xfId="31187" xr:uid="{91B28736-9EEA-44CB-B281-CC77ACFB231A}"/>
    <cellStyle name="Normal 2 4 3 7 2" xfId="31188" xr:uid="{5DDA9341-83A5-46B2-913B-241BA0008F26}"/>
    <cellStyle name="Normal 2 4 3 7 2 2" xfId="31189" xr:uid="{0BAD4679-EEDC-4C99-B7CF-110E24B05A25}"/>
    <cellStyle name="Normal 2 4 3 7 3" xfId="31190" xr:uid="{E7C72CC8-A555-41E7-8A1B-54BB8C415682}"/>
    <cellStyle name="Normal 2 4 3 8" xfId="31191" xr:uid="{45FEAF83-07EC-4A0B-9BDF-626F25045CEC}"/>
    <cellStyle name="Normal 2 4 3 8 2" xfId="31192" xr:uid="{18E132B5-40D1-4A6D-B872-68F5BD1E20A0}"/>
    <cellStyle name="Normal 2 4 3 8 2 2" xfId="31193" xr:uid="{CA491B07-7927-4081-AF94-2E34F3114772}"/>
    <cellStyle name="Normal 2 4 3 8 3" xfId="31194" xr:uid="{0CE055F4-0415-4DA6-80D7-2303CA54BA39}"/>
    <cellStyle name="Normal 2 4 3 9" xfId="31195" xr:uid="{27262FCD-3EB5-44C9-91C9-894E7C5FD089}"/>
    <cellStyle name="Normal 2 4 3 9 2" xfId="31196" xr:uid="{683CA390-A3A5-46E5-8AE5-AB5BFD96BD29}"/>
    <cellStyle name="Normal 2 4 3 9 2 2" xfId="31197" xr:uid="{445C79F0-38EA-4326-9792-0A1BA1875A3D}"/>
    <cellStyle name="Normal 2 4 3 9 3" xfId="31198" xr:uid="{904F1D65-5484-4B60-A2D1-51FD0725639F}"/>
    <cellStyle name="Normal 2 4 4" xfId="31199" xr:uid="{13E017D8-9896-4786-8939-9D8F83E6440D}"/>
    <cellStyle name="Normal 2 4 4 10" xfId="31200" xr:uid="{0EF34FD0-ECFA-4BF0-B7AC-B9C0CD775745}"/>
    <cellStyle name="Normal 2 4 4 2" xfId="31201" xr:uid="{976B579A-4C0D-49D5-98C1-45D96D53D196}"/>
    <cellStyle name="Normal 2 4 4 2 2" xfId="31202" xr:uid="{2DFCB946-97A5-48EB-B214-4DE6AFDC101E}"/>
    <cellStyle name="Normal 2 4 4 2 2 2" xfId="31203" xr:uid="{4C032D3A-9B80-42C9-92FB-092BDDB19372}"/>
    <cellStyle name="Normal 2 4 4 2 3" xfId="31204" xr:uid="{222F1514-157E-4914-9FD9-D17479361271}"/>
    <cellStyle name="Normal 2 4 4 3" xfId="31205" xr:uid="{E81C76CC-2FD5-4486-9F0F-D0E0275A06A6}"/>
    <cellStyle name="Normal 2 4 4 3 2" xfId="31206" xr:uid="{1D3C9145-B426-422A-8D14-E3A653BDAD57}"/>
    <cellStyle name="Normal 2 4 4 3 2 2" xfId="31207" xr:uid="{24FFE6A2-4541-4A5D-8F2E-24004B692E03}"/>
    <cellStyle name="Normal 2 4 4 3 3" xfId="31208" xr:uid="{E6276E34-63DD-4135-95EF-30151F05B9C9}"/>
    <cellStyle name="Normal 2 4 4 4" xfId="31209" xr:uid="{A090C208-33C0-4509-B708-1108F54ED738}"/>
    <cellStyle name="Normal 2 4 4 4 2" xfId="31210" xr:uid="{772846B2-6BEB-43A2-AE65-DACB18508137}"/>
    <cellStyle name="Normal 2 4 4 4 2 2" xfId="31211" xr:uid="{E2E9F738-6A28-4057-8AFB-F5C32BD65BE1}"/>
    <cellStyle name="Normal 2 4 4 4 3" xfId="31212" xr:uid="{53C68317-B23E-4EDF-894C-1C226499A555}"/>
    <cellStyle name="Normal 2 4 4 5" xfId="31213" xr:uid="{D0F0F5F6-E5F0-4008-A1B1-66B05576E596}"/>
    <cellStyle name="Normal 2 4 4 5 2" xfId="31214" xr:uid="{624DD639-91C0-44EB-B396-0D0EC7C0D367}"/>
    <cellStyle name="Normal 2 4 4 5 2 2" xfId="31215" xr:uid="{241B202D-6558-4E18-86CE-D9D87D2ED397}"/>
    <cellStyle name="Normal 2 4 4 5 3" xfId="31216" xr:uid="{BC4ED00A-65AE-4100-BA08-F1E3CEDC9F67}"/>
    <cellStyle name="Normal 2 4 4 6" xfId="31217" xr:uid="{F9485F0F-02D6-4E1D-BD04-50CA28021A78}"/>
    <cellStyle name="Normal 2 4 4 6 2" xfId="31218" xr:uid="{3F863452-8554-49D6-823F-4C5A451A75D3}"/>
    <cellStyle name="Normal 2 4 4 6 2 2" xfId="31219" xr:uid="{C07F90DB-7C2E-4B46-BB32-1F20D561B4C5}"/>
    <cellStyle name="Normal 2 4 4 6 3" xfId="31220" xr:uid="{0F33F67C-A17A-46F3-97CF-F5303BAFD3E5}"/>
    <cellStyle name="Normal 2 4 4 7" xfId="31221" xr:uid="{1CADB4C6-5C5B-484D-A153-FB8524FD15A8}"/>
    <cellStyle name="Normal 2 4 4 7 2" xfId="31222" xr:uid="{311E9283-620E-4213-8759-0B795A88C516}"/>
    <cellStyle name="Normal 2 4 4 7 2 2" xfId="31223" xr:uid="{3F89BB25-8E43-4C9C-BEEB-0077A38513C0}"/>
    <cellStyle name="Normal 2 4 4 7 3" xfId="31224" xr:uid="{94B4EC29-8FE6-4F0F-95C6-8EF469C0F3EA}"/>
    <cellStyle name="Normal 2 4 4 8" xfId="31225" xr:uid="{E516A416-FAD1-4550-BDAD-D714FDDD2C31}"/>
    <cellStyle name="Normal 2 4 4 8 2" xfId="31226" xr:uid="{362BB7A4-26C5-48F8-A45F-3FC6D0476DD2}"/>
    <cellStyle name="Normal 2 4 4 8 2 2" xfId="31227" xr:uid="{B9703387-1793-4DF0-B7AE-77BCD3CECCFC}"/>
    <cellStyle name="Normal 2 4 4 8 3" xfId="31228" xr:uid="{39FBCB08-8512-4B85-89A7-A7EF95FE11CB}"/>
    <cellStyle name="Normal 2 4 4 8 4" xfId="31229" xr:uid="{BA746BB8-FBD3-4A94-971D-8979D7F7DDF3}"/>
    <cellStyle name="Normal 2 4 4 9" xfId="31230" xr:uid="{80ACDCEC-28CB-49ED-824B-BC7E0A0722B6}"/>
    <cellStyle name="Normal 2 4 4 9 2" xfId="31231" xr:uid="{DFF6CB90-E99A-40BC-85F6-0E7C523CD6E8}"/>
    <cellStyle name="Normal 2 4 5" xfId="31232" xr:uid="{B2916B76-D920-45AC-8164-F8728929C2E5}"/>
    <cellStyle name="Normal 2 4 5 10" xfId="31233" xr:uid="{28D5BDBE-45AC-42C7-A742-4F1B79BDB515}"/>
    <cellStyle name="Normal 2 4 5 2" xfId="31234" xr:uid="{8DA63892-44C0-4E56-886F-5C565CF68C31}"/>
    <cellStyle name="Normal 2 4 5 2 2" xfId="31235" xr:uid="{291A2A29-5BF4-40D2-8E66-565F8B0FB233}"/>
    <cellStyle name="Normal 2 4 5 2 2 2" xfId="31236" xr:uid="{9164A3BC-2EE7-4445-B12D-DDD57F261A99}"/>
    <cellStyle name="Normal 2 4 5 2 3" xfId="31237" xr:uid="{D62BE4D8-553C-4A02-96E8-96A60BC12BAE}"/>
    <cellStyle name="Normal 2 4 5 3" xfId="31238" xr:uid="{6E7E27B6-4CEF-40EF-8BC3-CC41814EABAB}"/>
    <cellStyle name="Normal 2 4 5 3 2" xfId="31239" xr:uid="{E1CA95AF-807F-4FA1-9467-5D755D0805E1}"/>
    <cellStyle name="Normal 2 4 5 3 2 2" xfId="31240" xr:uid="{94412821-33E5-40BE-AA8D-79855C79E696}"/>
    <cellStyle name="Normal 2 4 5 3 3" xfId="31241" xr:uid="{344EA5DB-9712-4728-A746-25AABB77D838}"/>
    <cellStyle name="Normal 2 4 5 4" xfId="31242" xr:uid="{75C6F5F6-1209-4915-A4CA-37450D05C22F}"/>
    <cellStyle name="Normal 2 4 5 4 2" xfId="31243" xr:uid="{D054EE9E-D194-4572-94BE-A1F13438260B}"/>
    <cellStyle name="Normal 2 4 5 4 2 2" xfId="31244" xr:uid="{62AB46FA-A982-465A-9CEE-267DE5F4062F}"/>
    <cellStyle name="Normal 2 4 5 4 3" xfId="31245" xr:uid="{B652F764-DE00-4C25-8A0C-FC2BD9D2FFFA}"/>
    <cellStyle name="Normal 2 4 5 5" xfId="31246" xr:uid="{519AF2DA-C082-447C-B9BB-77D5E6D3AC7A}"/>
    <cellStyle name="Normal 2 4 5 5 2" xfId="31247" xr:uid="{D4C12100-1EFB-467D-A6FF-3B863A08F6FF}"/>
    <cellStyle name="Normal 2 4 5 5 2 2" xfId="31248" xr:uid="{79B710CA-5F27-4E16-9378-B41FAE45877B}"/>
    <cellStyle name="Normal 2 4 5 5 3" xfId="31249" xr:uid="{8A2EC221-291E-4127-A70A-C1AFF8615CB6}"/>
    <cellStyle name="Normal 2 4 5 6" xfId="31250" xr:uid="{B0CA96B8-646A-48A1-9CFE-1B39977E42AF}"/>
    <cellStyle name="Normal 2 4 5 6 2" xfId="31251" xr:uid="{75240B08-E1F0-4CEE-AF8E-AB1AFD8B12EB}"/>
    <cellStyle name="Normal 2 4 5 6 2 2" xfId="31252" xr:uid="{41D4D049-DB81-46A5-B1C0-BA94BDAA60BC}"/>
    <cellStyle name="Normal 2 4 5 6 3" xfId="31253" xr:uid="{193F2241-9BF5-40A2-8DB1-61658FE0BF60}"/>
    <cellStyle name="Normal 2 4 5 7" xfId="31254" xr:uid="{A1C7F79C-3E4E-4F4A-8894-BD9C7D06F560}"/>
    <cellStyle name="Normal 2 4 5 7 2" xfId="31255" xr:uid="{E736A0CF-D7D4-42F6-84FA-2079B87EBEE5}"/>
    <cellStyle name="Normal 2 4 5 7 2 2" xfId="31256" xr:uid="{A86CFB2A-6E0A-43F0-BF79-111531D664F5}"/>
    <cellStyle name="Normal 2 4 5 7 3" xfId="31257" xr:uid="{7B97E8DD-01D1-4DBB-A51E-6DD025BB6666}"/>
    <cellStyle name="Normal 2 4 5 8" xfId="31258" xr:uid="{AEB44751-A409-42BF-89F5-CA5EAE44F455}"/>
    <cellStyle name="Normal 2 4 5 8 2" xfId="31259" xr:uid="{9A977207-B6AD-428C-B6B4-B50AD1F777BC}"/>
    <cellStyle name="Normal 2 4 5 8 2 2" xfId="31260" xr:uid="{BBC1854A-4730-46DE-8908-08DC0DB9D652}"/>
    <cellStyle name="Normal 2 4 5 8 3" xfId="31261" xr:uid="{F408F771-3705-487A-A2F3-65C9770A44F7}"/>
    <cellStyle name="Normal 2 4 5 9" xfId="31262" xr:uid="{14C00A7C-B45F-4076-9A52-36FADE0DD524}"/>
    <cellStyle name="Normal 2 4 5 9 2" xfId="31263" xr:uid="{5F49F99D-57E0-47F2-AF6F-44B06E963F6A}"/>
    <cellStyle name="Normal 2 4 6" xfId="31264" xr:uid="{7C778CB1-FBE0-43A7-93F7-FBE150BE16B4}"/>
    <cellStyle name="Normal 2 4 6 2" xfId="31265" xr:uid="{B834D4A0-B9E5-47B3-81C4-0231E57F0260}"/>
    <cellStyle name="Normal 2 4 6 2 2" xfId="31266" xr:uid="{02890288-67D3-4F85-A93D-400A8347C48B}"/>
    <cellStyle name="Normal 2 4 6 2 2 2" xfId="31267" xr:uid="{268D971F-9DF5-424B-9C90-6952828CC4DD}"/>
    <cellStyle name="Normal 2 4 6 2 3" xfId="31268" xr:uid="{D629F647-7730-460E-BA56-39B686A082A7}"/>
    <cellStyle name="Normal 2 4 6 3" xfId="31269" xr:uid="{1A3C1424-0B3E-4021-B354-477BFA947CE7}"/>
    <cellStyle name="Normal 2 4 6 3 2" xfId="31270" xr:uid="{55031061-1841-46CD-9C96-DEABDF9B31C4}"/>
    <cellStyle name="Normal 2 4 6 3 2 2" xfId="31271" xr:uid="{E98B64D6-1649-4C29-B761-C1A6AE58A651}"/>
    <cellStyle name="Normal 2 4 6 3 3" xfId="31272" xr:uid="{93185514-D0C5-4D96-B102-03BE15EA7E5D}"/>
    <cellStyle name="Normal 2 4 6 4" xfId="31273" xr:uid="{D439775E-BBBE-4C50-A791-1CA6DA0EEF1D}"/>
    <cellStyle name="Normal 2 4 6 4 2" xfId="31274" xr:uid="{79ED724F-D968-45AE-A9A1-7FDD64F78106}"/>
    <cellStyle name="Normal 2 4 6 4 2 2" xfId="31275" xr:uid="{D38057B3-2B25-49B8-8F51-E0CA853BA30F}"/>
    <cellStyle name="Normal 2 4 6 4 3" xfId="31276" xr:uid="{465BD5AD-E1D5-4358-BFAB-42889ABCFAC8}"/>
    <cellStyle name="Normal 2 4 6 5" xfId="31277" xr:uid="{EBA6009C-D7A5-4916-BF0E-833D9CF7A980}"/>
    <cellStyle name="Normal 2 4 6 5 2" xfId="31278" xr:uid="{6E9A59B2-B2CD-4060-9BE5-4984C0266D6E}"/>
    <cellStyle name="Normal 2 4 6 6" xfId="31279" xr:uid="{1CBEC924-20C2-4413-8C0C-21015A3107D0}"/>
    <cellStyle name="Normal 2 4 7" xfId="31280" xr:uid="{72D444F8-48C2-4FC8-A5C0-A4AD28495C3A}"/>
    <cellStyle name="Normal 2 4 7 2" xfId="31281" xr:uid="{2DF77700-C4CE-4410-AEA7-E3BB3C2B7CAF}"/>
    <cellStyle name="Normal 2 4 7 2 2" xfId="31282" xr:uid="{D9E045DC-733E-4FF7-ADAE-57CBC343D228}"/>
    <cellStyle name="Normal 2 4 7 2 2 2" xfId="31283" xr:uid="{ECA29FA3-9022-4C4D-8D57-313270E36A20}"/>
    <cellStyle name="Normal 2 4 7 2 3" xfId="31284" xr:uid="{7C9E2FA1-3C64-4517-8E5E-42F12E50AE27}"/>
    <cellStyle name="Normal 2 4 7 3" xfId="31285" xr:uid="{A94B022B-E564-4881-A965-E1CDB945E7D8}"/>
    <cellStyle name="Normal 2 4 7 3 2" xfId="31286" xr:uid="{41454FA0-64EC-410C-B2D5-27EBDF79E2EA}"/>
    <cellStyle name="Normal 2 4 7 3 2 2" xfId="31287" xr:uid="{AFE469C3-925E-478E-ABCE-2AB3EA655730}"/>
    <cellStyle name="Normal 2 4 7 3 3" xfId="31288" xr:uid="{51A84062-3641-4FF0-A122-3BFEDC82BB80}"/>
    <cellStyle name="Normal 2 4 7 4" xfId="31289" xr:uid="{4A30F8B6-1E46-4235-BFA2-D122EE823DAD}"/>
    <cellStyle name="Normal 2 4 7 4 2" xfId="31290" xr:uid="{7CE6DD4C-B0BF-4D2B-9B3B-7B0E51C0AA3E}"/>
    <cellStyle name="Normal 2 4 7 4 2 2" xfId="31291" xr:uid="{288D1579-912A-4DB5-AEB2-3F468F248FE8}"/>
    <cellStyle name="Normal 2 4 7 4 3" xfId="31292" xr:uid="{19565B35-5B69-4872-B74A-8D488240C7C6}"/>
    <cellStyle name="Normal 2 4 7 5" xfId="31293" xr:uid="{F1B5B34F-D26E-4BFE-81A3-B8DA8AD52580}"/>
    <cellStyle name="Normal 2 4 7 5 2" xfId="31294" xr:uid="{214E2C08-A7A9-49ED-966E-51B27243ACCA}"/>
    <cellStyle name="Normal 2 4 7 6" xfId="31295" xr:uid="{A647BFDC-C2BB-4EF1-8ACA-A2D34F66C065}"/>
    <cellStyle name="Normal 2 4 8" xfId="31296" xr:uid="{4BFF0C5E-CCAB-4936-9227-D5401650D5C3}"/>
    <cellStyle name="Normal 2 4 8 2" xfId="31297" xr:uid="{0E05BE1E-0846-413D-A9E1-7ED83781B429}"/>
    <cellStyle name="Normal 2 4 8 2 2" xfId="31298" xr:uid="{64A3E392-DF49-4945-88D1-3C868F95EC5A}"/>
    <cellStyle name="Normal 2 4 8 2 2 2" xfId="31299" xr:uid="{AAC79CF3-D5BE-4565-BD94-A97F85A94095}"/>
    <cellStyle name="Normal 2 4 8 2 3" xfId="31300" xr:uid="{F7E962B8-C1AB-4589-879F-75BD3D82C0FB}"/>
    <cellStyle name="Normal 2 4 8 3" xfId="31301" xr:uid="{DD752627-A32E-4E02-8A0B-9D1E904E0D6A}"/>
    <cellStyle name="Normal 2 4 8 3 2" xfId="31302" xr:uid="{679BF2CD-0F3C-4C18-A817-6E0E7F22305D}"/>
    <cellStyle name="Normal 2 4 8 3 2 2" xfId="31303" xr:uid="{CF29A4BB-A38F-4D2F-B8A2-6047F1ED180D}"/>
    <cellStyle name="Normal 2 4 8 3 3" xfId="31304" xr:uid="{F06AA117-B7FD-4E21-91D0-4488CE704C1F}"/>
    <cellStyle name="Normal 2 4 8 4" xfId="31305" xr:uid="{42805FE9-641C-4F2C-AFF9-2843EE745D87}"/>
    <cellStyle name="Normal 2 4 8 4 2" xfId="31306" xr:uid="{36EFFA16-98E2-4ECD-96FF-F48AFAFA2944}"/>
    <cellStyle name="Normal 2 4 8 4 2 2" xfId="31307" xr:uid="{5ED743B2-AEBD-4ABF-BADD-2F5036A9FC83}"/>
    <cellStyle name="Normal 2 4 8 4 3" xfId="31308" xr:uid="{A2650FE5-705D-46D6-B76E-830F02AEBE4E}"/>
    <cellStyle name="Normal 2 4 8 5" xfId="31309" xr:uid="{529338C6-7086-4F99-8428-1B4FE8DF60D4}"/>
    <cellStyle name="Normal 2 4 8 5 2" xfId="31310" xr:uid="{60598494-B5B8-48E0-89B7-2ED7F41CD62C}"/>
    <cellStyle name="Normal 2 4 8 6" xfId="31311" xr:uid="{DCFEE9D0-0B13-48D2-AD6C-CE357FC34196}"/>
    <cellStyle name="Normal 2 4 9" xfId="31312" xr:uid="{6649A7FE-2084-4081-A1AD-A0BEFC80F2B8}"/>
    <cellStyle name="Normal 2 4 9 2" xfId="31313" xr:uid="{89892067-070D-4EAE-86F6-513CD66383FA}"/>
    <cellStyle name="Normal 2 4 9 2 2" xfId="31314" xr:uid="{E55A8B11-BC46-4793-918F-C9A03A9AFBB1}"/>
    <cellStyle name="Normal 2 4 9 3" xfId="31315" xr:uid="{D59B2D8B-1002-4BBB-BEDF-46E2BDF2C5EF}"/>
    <cellStyle name="Normal 2 5" xfId="31316" xr:uid="{FCB21ED3-2790-46ED-8E60-7641266C7CE6}"/>
    <cellStyle name="Normal 2 5 10" xfId="31317" xr:uid="{D1B6BEC2-872E-4AD2-BFA5-9EFBBB3738E0}"/>
    <cellStyle name="Normal 2 5 10 2" xfId="31318" xr:uid="{C2484975-9D15-4FE5-8490-19EB6C73FF64}"/>
    <cellStyle name="Normal 2 5 10 2 2" xfId="31319" xr:uid="{E5BE946C-7224-442F-A253-FA06575DAA9A}"/>
    <cellStyle name="Normal 2 5 10 3" xfId="31320" xr:uid="{87F11755-7D20-4850-964B-78B3813A2F88}"/>
    <cellStyle name="Normal 2 5 11" xfId="31321" xr:uid="{2DE7F721-8054-41AF-866A-8792B05BA1CC}"/>
    <cellStyle name="Normal 2 5 11 2" xfId="31322" xr:uid="{D5E38442-EDF6-4DD3-88C0-FADAD342101F}"/>
    <cellStyle name="Normal 2 5 11 2 2" xfId="31323" xr:uid="{74AAA2F3-9152-419B-8ED1-72E0E08FB84A}"/>
    <cellStyle name="Normal 2 5 11 3" xfId="31324" xr:uid="{8D215011-5BD9-4601-9383-6AAE50CE9728}"/>
    <cellStyle name="Normal 2 5 12" xfId="31325" xr:uid="{53F36F84-048A-4F13-A18C-468EBD816AB3}"/>
    <cellStyle name="Normal 2 5 12 2" xfId="31326" xr:uid="{6D31F4C5-095E-47AD-B913-59B85A3086CE}"/>
    <cellStyle name="Normal 2 5 12 2 2" xfId="31327" xr:uid="{74D610FD-1B0A-4F32-A71D-BF07F6E434A9}"/>
    <cellStyle name="Normal 2 5 12 3" xfId="31328" xr:uid="{75BEB40B-3F0E-489F-9437-34DAEAAFF173}"/>
    <cellStyle name="Normal 2 5 2" xfId="31329" xr:uid="{66BE13ED-0694-4271-AD77-6F0AEFAE5B33}"/>
    <cellStyle name="Normal 2 5 2 10" xfId="31330" xr:uid="{46AA1B28-8EDE-4B20-8A03-E8A3A2EEF65F}"/>
    <cellStyle name="Normal 2 5 2 10 2" xfId="31331" xr:uid="{F2E04428-F169-44C5-B84C-65DC6C1C5CE9}"/>
    <cellStyle name="Normal 2 5 2 10 2 2" xfId="31332" xr:uid="{EDB230D3-AECE-44A8-85FA-64600B1623AF}"/>
    <cellStyle name="Normal 2 5 2 10 3" xfId="31333" xr:uid="{027535C2-9A9E-41BF-BD5B-2D6D93DC38F7}"/>
    <cellStyle name="Normal 2 5 2 11" xfId="31334" xr:uid="{6F5F103C-70C9-414F-8811-5878409D9C81}"/>
    <cellStyle name="Normal 2 5 2 11 2" xfId="31335" xr:uid="{42C83C8A-30E2-450B-8E2F-1779B4A0A9B9}"/>
    <cellStyle name="Normal 2 5 2 11 2 2" xfId="31336" xr:uid="{18579FD4-E131-480A-B8F5-AEFF3FFAE4FC}"/>
    <cellStyle name="Normal 2 5 2 11 3" xfId="31337" xr:uid="{6BB07735-B19D-4394-8AB7-EDCB69153ECD}"/>
    <cellStyle name="Normal 2 5 2 12" xfId="31338" xr:uid="{96A9B440-6B9A-41A2-A396-85EE862CFAFF}"/>
    <cellStyle name="Normal 2 5 2 12 2" xfId="31339" xr:uid="{130A865E-0003-4D29-8B85-210C1B024599}"/>
    <cellStyle name="Normal 2 5 2 13" xfId="31340" xr:uid="{874A2A2E-8C34-4BCC-9511-C05635F0F022}"/>
    <cellStyle name="Normal 2 5 2 2" xfId="31341" xr:uid="{CEC78238-7A25-439C-B6B8-DD56766D5044}"/>
    <cellStyle name="Normal 2 5 2 2 2" xfId="31342" xr:uid="{C2A58444-28C7-45E8-9CCE-8F1BF09A4449}"/>
    <cellStyle name="Normal 2 5 2 2 2 2" xfId="31343" xr:uid="{0392E20E-7075-4509-9A68-42C1F87F323C}"/>
    <cellStyle name="Normal 2 5 2 2 2 2 2" xfId="31344" xr:uid="{BF5B895E-2F88-4FB5-8D21-653E460D206B}"/>
    <cellStyle name="Normal 2 5 2 2 2 3" xfId="31345" xr:uid="{5734C619-4F27-445C-835C-5FD297B6A7F4}"/>
    <cellStyle name="Normal 2 5 2 2 3" xfId="31346" xr:uid="{EEB38379-8D46-41DA-9007-CB1F6A8D1451}"/>
    <cellStyle name="Normal 2 5 2 2 3 2" xfId="31347" xr:uid="{3EF9344A-BB09-4E6B-A86E-4C170A4B92C7}"/>
    <cellStyle name="Normal 2 5 2 2 3 2 2" xfId="31348" xr:uid="{65503542-92C6-4570-A70A-2F87CF8BB57A}"/>
    <cellStyle name="Normal 2 5 2 2 3 3" xfId="31349" xr:uid="{37E5A68E-CED4-49A2-9919-579216018BCA}"/>
    <cellStyle name="Normal 2 5 2 2 4" xfId="31350" xr:uid="{5290630E-4877-4E36-99B6-7C1DBAA132C7}"/>
    <cellStyle name="Normal 2 5 2 2 4 2" xfId="31351" xr:uid="{A9029C34-5534-4CD4-A3D8-0619D4FF128C}"/>
    <cellStyle name="Normal 2 5 2 2 4 2 2" xfId="31352" xr:uid="{270F2484-49B0-42B3-9816-F4E8EB1B4FDB}"/>
    <cellStyle name="Normal 2 5 2 2 4 3" xfId="31353" xr:uid="{A3823649-5768-4287-A7F7-7E383052EEB7}"/>
    <cellStyle name="Normal 2 5 2 2 5" xfId="31354" xr:uid="{AF2BF6DA-E7D0-475F-9CF6-6E1A2A7F3CA7}"/>
    <cellStyle name="Normal 2 5 2 2 5 2" xfId="31355" xr:uid="{CC33BDF0-F510-4179-AF64-B1F6DDA7D82F}"/>
    <cellStyle name="Normal 2 5 2 2 6" xfId="31356" xr:uid="{43DA86A1-B284-49A1-9D43-16687193751B}"/>
    <cellStyle name="Normal 2 5 2 2 7" xfId="31357" xr:uid="{04B97E8F-87BA-4EBF-A02F-951D019F0FD9}"/>
    <cellStyle name="Normal 2 5 2 2 8" xfId="31358" xr:uid="{1A87EE28-AA6E-4F37-B9D1-558BAB4206AE}"/>
    <cellStyle name="Normal 2 5 2 2 9" xfId="31359" xr:uid="{BB9A0FDE-A2C2-476E-81F3-950AA06E0A9F}"/>
    <cellStyle name="Normal 2 5 2 3" xfId="31360" xr:uid="{0608E0D8-E40C-4445-96CE-C404564EB853}"/>
    <cellStyle name="Normal 2 5 2 3 2" xfId="31361" xr:uid="{259C0822-F9A2-4D84-B7C6-575A11F35BDD}"/>
    <cellStyle name="Normal 2 5 2 3 2 2" xfId="31362" xr:uid="{44F3F7EC-C593-4BC0-92C0-BE7DA974AC7C}"/>
    <cellStyle name="Normal 2 5 2 3 2 2 2" xfId="31363" xr:uid="{39063E28-985E-4255-80B7-3F4E163134D0}"/>
    <cellStyle name="Normal 2 5 2 3 2 3" xfId="31364" xr:uid="{048484E4-4589-46C5-B3ED-88A8BF280434}"/>
    <cellStyle name="Normal 2 5 2 3 3" xfId="31365" xr:uid="{5CDC2144-F9D9-4763-A2DA-328A6B275AC2}"/>
    <cellStyle name="Normal 2 5 2 3 3 2" xfId="31366" xr:uid="{40D582BD-DBD2-492A-B9B8-4188217F04F6}"/>
    <cellStyle name="Normal 2 5 2 3 3 2 2" xfId="31367" xr:uid="{CF01E89F-57FD-4D3A-93BD-2769A0354D33}"/>
    <cellStyle name="Normal 2 5 2 3 3 3" xfId="31368" xr:uid="{5AB2454A-F11F-4816-B939-0CA5E4DAB511}"/>
    <cellStyle name="Normal 2 5 2 3 4" xfId="31369" xr:uid="{14D2E76C-1A2F-492A-896D-D598B520FF3A}"/>
    <cellStyle name="Normal 2 5 2 3 4 2" xfId="31370" xr:uid="{C8382914-1378-46BC-A6FC-A1A4E34D7C17}"/>
    <cellStyle name="Normal 2 5 2 3 4 2 2" xfId="31371" xr:uid="{F92C18BC-9109-4FCC-996B-7B8C7AB0DA60}"/>
    <cellStyle name="Normal 2 5 2 3 4 3" xfId="31372" xr:uid="{0B8173AA-AAC0-4743-8F54-60C5B401F310}"/>
    <cellStyle name="Normal 2 5 2 3 5" xfId="31373" xr:uid="{84B34A1E-134A-4DFB-AB42-F4711C56321B}"/>
    <cellStyle name="Normal 2 5 2 3 5 2" xfId="31374" xr:uid="{F2B5F182-089E-4625-8AEA-85FCD71F51B7}"/>
    <cellStyle name="Normal 2 5 2 3 6" xfId="31375" xr:uid="{1D933C1A-1FBC-432F-AD36-9D2C6A044C4D}"/>
    <cellStyle name="Normal 2 5 2 4" xfId="31376" xr:uid="{63456A82-098B-4141-81C9-ACD027079EF5}"/>
    <cellStyle name="Normal 2 5 2 4 2" xfId="31377" xr:uid="{8D1D1B2A-F25B-4718-881C-DC9893322847}"/>
    <cellStyle name="Normal 2 5 2 4 2 2" xfId="31378" xr:uid="{64B61FF0-9999-4D92-96E7-66F548AF2647}"/>
    <cellStyle name="Normal 2 5 2 4 2 2 2" xfId="31379" xr:uid="{5B1A96CF-93C5-4FAD-997A-651AA56662DE}"/>
    <cellStyle name="Normal 2 5 2 4 2 3" xfId="31380" xr:uid="{F00338CF-36DC-4996-820D-5A3E33F6BEDD}"/>
    <cellStyle name="Normal 2 5 2 4 3" xfId="31381" xr:uid="{A03D596A-592F-46B6-9B6F-AD6493F57810}"/>
    <cellStyle name="Normal 2 5 2 4 3 2" xfId="31382" xr:uid="{237D4F4A-55BA-4A55-8B9D-1FD20B1E804E}"/>
    <cellStyle name="Normal 2 5 2 4 3 2 2" xfId="31383" xr:uid="{649E2240-F959-4969-928C-82435DA765D2}"/>
    <cellStyle name="Normal 2 5 2 4 3 3" xfId="31384" xr:uid="{EA2BABFA-CC72-4277-B68C-34DF83B8ABB8}"/>
    <cellStyle name="Normal 2 5 2 4 4" xfId="31385" xr:uid="{A1535EE4-0F49-4CB2-A5E9-E872AC357707}"/>
    <cellStyle name="Normal 2 5 2 4 4 2" xfId="31386" xr:uid="{001AD5CD-D24C-493F-93EF-E9266D20B7D1}"/>
    <cellStyle name="Normal 2 5 2 4 4 2 2" xfId="31387" xr:uid="{E7F655B7-BA40-4B43-80EA-E6DD1ECE18EE}"/>
    <cellStyle name="Normal 2 5 2 4 4 3" xfId="31388" xr:uid="{D293347F-547B-4F35-94A0-47893C42D1D1}"/>
    <cellStyle name="Normal 2 5 2 4 5" xfId="31389" xr:uid="{45B6E44B-8B24-4AD3-AF0A-1D64F753A66A}"/>
    <cellStyle name="Normal 2 5 2 4 5 2" xfId="31390" xr:uid="{C84B7EA9-B0BD-424E-96A8-8C2E606953F4}"/>
    <cellStyle name="Normal 2 5 2 4 6" xfId="31391" xr:uid="{04CE366D-7C2B-4419-B9C5-63C562F58B52}"/>
    <cellStyle name="Normal 2 5 2 5" xfId="31392" xr:uid="{C2B9BDD0-9555-4C30-A825-D95617B1D904}"/>
    <cellStyle name="Normal 2 5 2 5 2" xfId="31393" xr:uid="{18A604C5-7135-4532-8E64-30D4E4455422}"/>
    <cellStyle name="Normal 2 5 2 5 2 2" xfId="31394" xr:uid="{1E44E8AF-9030-4158-A534-83A69E01CF16}"/>
    <cellStyle name="Normal 2 5 2 5 3" xfId="31395" xr:uid="{1E33A2DF-3D25-481A-AF78-5D5A0961CE4D}"/>
    <cellStyle name="Normal 2 5 2 6" xfId="31396" xr:uid="{A2060C04-DB64-425F-8DE0-198659CA9A8B}"/>
    <cellStyle name="Normal 2 5 2 6 2" xfId="31397" xr:uid="{2973C0CD-858D-4898-8127-2F87F8381568}"/>
    <cellStyle name="Normal 2 5 2 6 2 2" xfId="31398" xr:uid="{BB3170A8-5242-4AE8-9B73-B4B11FD777D5}"/>
    <cellStyle name="Normal 2 5 2 6 3" xfId="31399" xr:uid="{E7DB7AA8-34D5-44DF-A2DF-9DD5D845F531}"/>
    <cellStyle name="Normal 2 5 2 7" xfId="31400" xr:uid="{11DE9BB2-FC6D-4BD0-9C2A-A2EDD73E6D62}"/>
    <cellStyle name="Normal 2 5 2 7 2" xfId="31401" xr:uid="{DF9902B8-C1A7-47DB-A394-53B9DF7F1242}"/>
    <cellStyle name="Normal 2 5 2 7 2 2" xfId="31402" xr:uid="{76708B45-6B51-4FB9-8FFE-261D0518E964}"/>
    <cellStyle name="Normal 2 5 2 7 3" xfId="31403" xr:uid="{3109B7E8-4409-4DD8-BD44-1D431A119F22}"/>
    <cellStyle name="Normal 2 5 2 8" xfId="31404" xr:uid="{2F7BCCD3-F3E6-4AA1-A17A-F9AECBEC7C14}"/>
    <cellStyle name="Normal 2 5 2 8 2" xfId="31405" xr:uid="{0B6F358F-E018-4679-9079-A768EC68D809}"/>
    <cellStyle name="Normal 2 5 2 8 2 2" xfId="31406" xr:uid="{95F30C18-432B-431C-932C-3115EC0959F9}"/>
    <cellStyle name="Normal 2 5 2 8 3" xfId="31407" xr:uid="{26CF5B9D-B8BC-49CF-AE8D-9BE6AE475445}"/>
    <cellStyle name="Normal 2 5 2 9" xfId="31408" xr:uid="{52A0D475-071C-4B6B-8029-4BF90C91AB0E}"/>
    <cellStyle name="Normal 2 5 2 9 2" xfId="31409" xr:uid="{EA76AD4A-C8F8-4EB6-B22A-C6D5481FF22E}"/>
    <cellStyle name="Normal 2 5 2 9 2 2" xfId="31410" xr:uid="{820487DF-16A2-4E2A-A735-C26E2B4CAA2B}"/>
    <cellStyle name="Normal 2 5 2 9 3" xfId="31411" xr:uid="{09ED91C5-2779-484F-BBAA-1E00D73FE12F}"/>
    <cellStyle name="Normal 2 5 3" xfId="31412" xr:uid="{98365A18-AE03-4566-93CB-CFF174DC4306}"/>
    <cellStyle name="Normal 2 5 3 10" xfId="31413" xr:uid="{06419893-BFAA-44D7-B3C5-624C9B6F883E}"/>
    <cellStyle name="Normal 2 5 3 2" xfId="31414" xr:uid="{42E9D1B2-8D86-42CA-AB11-6658CFEB9FCA}"/>
    <cellStyle name="Normal 2 5 3 2 2" xfId="31415" xr:uid="{1347E1FD-FF82-44BB-AE03-6218F815B9C2}"/>
    <cellStyle name="Normal 2 5 3 2 2 2" xfId="31416" xr:uid="{EE4559B0-849A-49DE-9001-1C91F0207CCF}"/>
    <cellStyle name="Normal 2 5 3 2 3" xfId="31417" xr:uid="{BD10B956-C6EA-44B5-87C6-299EE9E76C79}"/>
    <cellStyle name="Normal 2 5 3 2 3 2" xfId="31418" xr:uid="{FC625E0A-8851-4B3E-93F8-9876DA948F24}"/>
    <cellStyle name="Normal 2 5 3 3" xfId="31419" xr:uid="{1D3E2742-57BE-44B3-A6BD-265D8D1E1DE3}"/>
    <cellStyle name="Normal 2 5 3 3 2" xfId="31420" xr:uid="{51A7FB6D-4982-46A5-A700-3CD2EB574809}"/>
    <cellStyle name="Normal 2 5 3 3 2 2" xfId="31421" xr:uid="{E083BBA0-CE73-428F-BF69-AF92A055564F}"/>
    <cellStyle name="Normal 2 5 3 3 3" xfId="31422" xr:uid="{962C75A0-8B35-4F53-A211-3821441F7442}"/>
    <cellStyle name="Normal 2 5 3 4" xfId="31423" xr:uid="{E24A4F00-1139-4D19-96B2-D4FB90904450}"/>
    <cellStyle name="Normal 2 5 3 4 2" xfId="31424" xr:uid="{4ED95418-B16E-4BF0-842D-3014E6EAEAE0}"/>
    <cellStyle name="Normal 2 5 3 4 2 2" xfId="31425" xr:uid="{0A1C8752-86F3-4DB9-AF53-17C46A528B78}"/>
    <cellStyle name="Normal 2 5 3 4 3" xfId="31426" xr:uid="{CFE034F5-DA64-44C7-A0FC-AE76AB6AE29F}"/>
    <cellStyle name="Normal 2 5 3 5" xfId="31427" xr:uid="{106CCB3D-0635-4C5A-9829-8D8C95A560C8}"/>
    <cellStyle name="Normal 2 5 3 5 2" xfId="31428" xr:uid="{4DC2965E-56AB-4D84-AEAA-E262326A4E8B}"/>
    <cellStyle name="Normal 2 5 3 5 2 2" xfId="31429" xr:uid="{66874252-D215-4F52-AE12-74625D73D249}"/>
    <cellStyle name="Normal 2 5 3 5 3" xfId="31430" xr:uid="{DB06FBDC-09AE-4108-8134-81D7BA150AF1}"/>
    <cellStyle name="Normal 2 5 3 6" xfId="31431" xr:uid="{8D13B2DE-9CAE-4B0A-805D-51900348440D}"/>
    <cellStyle name="Normal 2 5 3 6 2" xfId="31432" xr:uid="{484DAA9E-B543-441E-A5DB-F14CD5371777}"/>
    <cellStyle name="Normal 2 5 3 6 2 2" xfId="31433" xr:uid="{74AFEE3B-F5FE-400B-926E-D06C5F8FDF31}"/>
    <cellStyle name="Normal 2 5 3 6 3" xfId="31434" xr:uid="{5B4820E6-65D8-45F9-B792-6E401FB36A7D}"/>
    <cellStyle name="Normal 2 5 3 7" xfId="31435" xr:uid="{1B976C18-A0B6-4A34-AFFF-E8CF1A096CBD}"/>
    <cellStyle name="Normal 2 5 3 7 2" xfId="31436" xr:uid="{86BFBEB4-93C9-465D-AAAE-6C3258B02418}"/>
    <cellStyle name="Normal 2 5 3 7 2 2" xfId="31437" xr:uid="{D1E72E38-AA5C-4E93-8A01-0F3473348023}"/>
    <cellStyle name="Normal 2 5 3 7 3" xfId="31438" xr:uid="{0E845320-F6F2-4083-B0E3-2CB2A8347112}"/>
    <cellStyle name="Normal 2 5 3 8" xfId="31439" xr:uid="{C899563D-3E7C-4DFD-AC9B-32FEF052BF43}"/>
    <cellStyle name="Normal 2 5 3 8 2" xfId="31440" xr:uid="{060230DF-8AF6-4D54-8649-AEA619298D9D}"/>
    <cellStyle name="Normal 2 5 3 8 2 2" xfId="31441" xr:uid="{ACE56B7C-DA87-47DD-ACB0-9599E6E58057}"/>
    <cellStyle name="Normal 2 5 3 8 3" xfId="31442" xr:uid="{45F62143-7230-4626-AD84-A40500C56ED7}"/>
    <cellStyle name="Normal 2 5 3 9" xfId="31443" xr:uid="{8045C710-119D-4DC1-BBBC-22D51547FF1E}"/>
    <cellStyle name="Normal 2 5 3 9 2" xfId="31444" xr:uid="{D997AA64-4CDB-48FF-ABC2-348C85771887}"/>
    <cellStyle name="Normal 2 5 4" xfId="31445" xr:uid="{B39E3E24-7909-49AF-9BDA-3F537269CAE4}"/>
    <cellStyle name="Normal 2 5 4 10" xfId="31446" xr:uid="{37818409-F6D0-424E-856B-994E141FF5CC}"/>
    <cellStyle name="Normal 2 5 4 2" xfId="31447" xr:uid="{3C2329A6-87FB-4A5C-BB4D-023779ACBD79}"/>
    <cellStyle name="Normal 2 5 4 2 2" xfId="31448" xr:uid="{A5F247EC-5693-4613-9C18-8653204129EC}"/>
    <cellStyle name="Normal 2 5 4 2 2 2" xfId="31449" xr:uid="{DDE639E3-0165-4671-B7A4-F191FE50B92E}"/>
    <cellStyle name="Normal 2 5 4 2 3" xfId="31450" xr:uid="{AC857EC5-AA05-4AF0-AD02-5A9E8EAEB4F6}"/>
    <cellStyle name="Normal 2 5 4 3" xfId="31451" xr:uid="{194C9FD1-3751-4E76-992C-16F75283DAE7}"/>
    <cellStyle name="Normal 2 5 4 3 2" xfId="31452" xr:uid="{FBEF7D33-07B3-497F-878F-435CDE1438B5}"/>
    <cellStyle name="Normal 2 5 4 3 2 2" xfId="31453" xr:uid="{DC4EAD43-DD9E-4ACC-A466-06406B8962A5}"/>
    <cellStyle name="Normal 2 5 4 3 3" xfId="31454" xr:uid="{24F87ED8-E1A2-44B7-849E-86EA2A405813}"/>
    <cellStyle name="Normal 2 5 4 3 4" xfId="31455" xr:uid="{3498CF7A-11D1-4F9E-8F35-2099D446EEC4}"/>
    <cellStyle name="Normal 2 5 4 4" xfId="31456" xr:uid="{015707FD-157A-407D-B042-C4E1DC4F60A5}"/>
    <cellStyle name="Normal 2 5 4 4 2" xfId="31457" xr:uid="{6B04A4B6-884C-4EB6-A8F1-F28965F0E788}"/>
    <cellStyle name="Normal 2 5 4 4 2 2" xfId="31458" xr:uid="{8901B162-D98B-404D-8C48-7D11853FD6CD}"/>
    <cellStyle name="Normal 2 5 4 4 3" xfId="31459" xr:uid="{A2F72AB6-EDB0-4713-B9FE-FE19630DC91A}"/>
    <cellStyle name="Normal 2 5 4 5" xfId="31460" xr:uid="{0BA68EA5-5442-426F-B9A3-3CDAD75FCB52}"/>
    <cellStyle name="Normal 2 5 4 5 2" xfId="31461" xr:uid="{6D20143C-736D-4E88-A91A-824428C103A3}"/>
    <cellStyle name="Normal 2 5 4 5 2 2" xfId="31462" xr:uid="{5766B26A-E00D-4DC2-9461-94E3DA3862C9}"/>
    <cellStyle name="Normal 2 5 4 5 3" xfId="31463" xr:uid="{9F01C1E1-F2BF-4ED8-B500-FDFAE36B24CF}"/>
    <cellStyle name="Normal 2 5 4 6" xfId="31464" xr:uid="{A47ED2A8-5E7D-4A79-B084-AA6F971271AC}"/>
    <cellStyle name="Normal 2 5 4 6 2" xfId="31465" xr:uid="{581D5A6F-AA2E-42AE-BAAB-6F0C181BB9D0}"/>
    <cellStyle name="Normal 2 5 4 6 2 2" xfId="31466" xr:uid="{65EE0513-7885-43A7-B2A5-EC039B286625}"/>
    <cellStyle name="Normal 2 5 4 6 3" xfId="31467" xr:uid="{05D03915-715F-42CC-993A-F4C11196EDF5}"/>
    <cellStyle name="Normal 2 5 4 7" xfId="31468" xr:uid="{DECCFF2B-04BC-4205-9BF6-F2998CE823CC}"/>
    <cellStyle name="Normal 2 5 4 7 2" xfId="31469" xr:uid="{5449FE61-546B-419C-AA9A-A086AD607B77}"/>
    <cellStyle name="Normal 2 5 4 7 2 2" xfId="31470" xr:uid="{9D6B91D0-0BE4-490C-972F-5F497E68A7B2}"/>
    <cellStyle name="Normal 2 5 4 7 3" xfId="31471" xr:uid="{F0798959-0D55-4295-92DB-DA9AA6862610}"/>
    <cellStyle name="Normal 2 5 4 8" xfId="31472" xr:uid="{2664146E-DDB6-4F27-9297-11D99CD5B8C5}"/>
    <cellStyle name="Normal 2 5 4 8 2" xfId="31473" xr:uid="{D9204108-2377-4932-92F5-37FF1E506D56}"/>
    <cellStyle name="Normal 2 5 4 8 2 2" xfId="31474" xr:uid="{985D1095-D7D8-4671-9885-B3258F03B2CD}"/>
    <cellStyle name="Normal 2 5 4 8 3" xfId="31475" xr:uid="{7051E6C6-82C9-41D2-9D67-5951AD3E82B6}"/>
    <cellStyle name="Normal 2 5 4 9" xfId="31476" xr:uid="{522E1692-4DC3-439F-A298-552EE2769C7C}"/>
    <cellStyle name="Normal 2 5 4 9 2" xfId="31477" xr:uid="{6CB042F8-F7BE-4C35-96F0-0A23305A5B02}"/>
    <cellStyle name="Normal 2 5 5" xfId="31478" xr:uid="{3740AFFA-707E-4AEF-B307-30F04FFB6989}"/>
    <cellStyle name="Normal 2 5 5 10" xfId="31479" xr:uid="{6FF23370-6494-4966-B90E-C96E575C4287}"/>
    <cellStyle name="Normal 2 5 5 2" xfId="31480" xr:uid="{A4A3ED0C-17DA-4137-92BE-6864D28138CC}"/>
    <cellStyle name="Normal 2 5 5 2 2" xfId="31481" xr:uid="{1B554A1C-1302-4CDA-ACAF-00EA7209911A}"/>
    <cellStyle name="Normal 2 5 5 2 2 2" xfId="31482" xr:uid="{F9BC2967-37D6-425D-85B4-44293C743BF2}"/>
    <cellStyle name="Normal 2 5 5 2 3" xfId="31483" xr:uid="{874295E0-EC5A-46EC-AF30-927A00496A76}"/>
    <cellStyle name="Normal 2 5 5 3" xfId="31484" xr:uid="{53AF0DBF-001B-48F3-BA82-4B8C96AF1267}"/>
    <cellStyle name="Normal 2 5 5 3 2" xfId="31485" xr:uid="{CDBAB731-56E2-40D2-8136-09D2C4F39B24}"/>
    <cellStyle name="Normal 2 5 5 3 2 2" xfId="31486" xr:uid="{1EB0240E-82E7-410F-A671-199B27CC1846}"/>
    <cellStyle name="Normal 2 5 5 3 3" xfId="31487" xr:uid="{1305F407-4E97-4412-8EAA-F7395412C59E}"/>
    <cellStyle name="Normal 2 5 5 4" xfId="31488" xr:uid="{70AB184F-9ED6-4B03-BA71-BFB269E1D22A}"/>
    <cellStyle name="Normal 2 5 5 4 2" xfId="31489" xr:uid="{7CC0440D-EA42-4E28-B94D-CF339F6C322A}"/>
    <cellStyle name="Normal 2 5 5 4 2 2" xfId="31490" xr:uid="{38287ECC-F58C-4BE6-90FE-6D1D686DA932}"/>
    <cellStyle name="Normal 2 5 5 4 3" xfId="31491" xr:uid="{055530AC-6A3F-4A37-8990-5CA8BD03304A}"/>
    <cellStyle name="Normal 2 5 5 5" xfId="31492" xr:uid="{0137DDED-EB0E-4866-B1C7-B7AFD26F7D12}"/>
    <cellStyle name="Normal 2 5 5 5 2" xfId="31493" xr:uid="{81F15F41-9CBB-4A82-B94E-3F2D2C96FF9F}"/>
    <cellStyle name="Normal 2 5 5 5 2 2" xfId="31494" xr:uid="{9BDEB3A1-06D6-471E-84C7-4618C934BDAC}"/>
    <cellStyle name="Normal 2 5 5 5 3" xfId="31495" xr:uid="{D0C91A9A-0563-40E7-AD2F-71C9AE6F2651}"/>
    <cellStyle name="Normal 2 5 5 6" xfId="31496" xr:uid="{BD068AFC-23F7-4D31-84FE-C59220854871}"/>
    <cellStyle name="Normal 2 5 5 6 2" xfId="31497" xr:uid="{F9E0F04B-377B-40B2-8551-816C0BF27CA1}"/>
    <cellStyle name="Normal 2 5 5 6 2 2" xfId="31498" xr:uid="{F15F7590-B442-4F1D-8244-9DA39D829117}"/>
    <cellStyle name="Normal 2 5 5 6 3" xfId="31499" xr:uid="{8C256B33-2DE3-470D-9A90-A6CF8143C81C}"/>
    <cellStyle name="Normal 2 5 5 7" xfId="31500" xr:uid="{C90D8DB4-6463-4162-9BA3-7F39E06F7E35}"/>
    <cellStyle name="Normal 2 5 5 7 2" xfId="31501" xr:uid="{5400DF61-79B6-4B30-948D-D4BAEB83DC3F}"/>
    <cellStyle name="Normal 2 5 5 7 2 2" xfId="31502" xr:uid="{7AD2582E-9F1F-462F-BD7A-485349F4CF62}"/>
    <cellStyle name="Normal 2 5 5 7 3" xfId="31503" xr:uid="{299C1848-A864-42D3-8803-5832C4784C2E}"/>
    <cellStyle name="Normal 2 5 5 8" xfId="31504" xr:uid="{E34FC504-E2A0-4C7A-A6C3-19D5D695A62B}"/>
    <cellStyle name="Normal 2 5 5 8 2" xfId="31505" xr:uid="{FC555587-D1FA-4ECE-9A5C-DB65968213E5}"/>
    <cellStyle name="Normal 2 5 5 8 2 2" xfId="31506" xr:uid="{0F7D78BF-FC91-4ED2-BD85-125DBB729212}"/>
    <cellStyle name="Normal 2 5 5 8 3" xfId="31507" xr:uid="{6FC6EC10-066E-4FD7-927D-9A728C4C68D0}"/>
    <cellStyle name="Normal 2 5 5 9" xfId="31508" xr:uid="{B71FE6DC-545E-43D2-8D56-E27998940434}"/>
    <cellStyle name="Normal 2 5 5 9 2" xfId="31509" xr:uid="{5A04D458-09D1-4EEB-9D7C-0A0BFD127691}"/>
    <cellStyle name="Normal 2 5 6" xfId="31510" xr:uid="{04B462C4-6929-41F6-88B1-347A814B9C0F}"/>
    <cellStyle name="Normal 2 5 6 2" xfId="31511" xr:uid="{63B558EC-9A4A-4ADE-B449-F8FAD32771CA}"/>
    <cellStyle name="Normal 2 5 6 2 2" xfId="31512" xr:uid="{7261DC1B-6AEB-41D4-9012-0C34BC0B4273}"/>
    <cellStyle name="Normal 2 5 6 2 2 2" xfId="31513" xr:uid="{D3E3A8A8-535D-46CB-A5D3-883F168D5A15}"/>
    <cellStyle name="Normal 2 5 6 2 3" xfId="31514" xr:uid="{4BB4C2E6-C0A9-4D18-9E4A-0F644BAC3248}"/>
    <cellStyle name="Normal 2 5 6 3" xfId="31515" xr:uid="{28122B1A-60C4-40E2-8C08-0DC365814B47}"/>
    <cellStyle name="Normal 2 5 6 3 2" xfId="31516" xr:uid="{D8951C81-8E41-4822-8408-1C56972D630C}"/>
    <cellStyle name="Normal 2 5 6 3 2 2" xfId="31517" xr:uid="{B5DADB42-CE19-46CF-844C-630681817AD4}"/>
    <cellStyle name="Normal 2 5 6 3 3" xfId="31518" xr:uid="{71327CFD-4B73-4756-810A-19BC97573ED0}"/>
    <cellStyle name="Normal 2 5 6 4" xfId="31519" xr:uid="{B9D4EEDB-E55E-462C-B21E-2886919B4597}"/>
    <cellStyle name="Normal 2 5 6 4 2" xfId="31520" xr:uid="{3991DF21-1BEF-4632-A34C-7C2521B919F5}"/>
    <cellStyle name="Normal 2 5 6 4 2 2" xfId="31521" xr:uid="{86F45093-BAEC-46B8-A5F1-8B03437E8330}"/>
    <cellStyle name="Normal 2 5 6 4 3" xfId="31522" xr:uid="{CB71D85A-D05A-454B-93A1-82EF2DAB48FC}"/>
    <cellStyle name="Normal 2 5 6 5" xfId="31523" xr:uid="{C1FB078F-67DC-46A1-A337-32EBC32076C3}"/>
    <cellStyle name="Normal 2 5 6 5 2" xfId="31524" xr:uid="{00F23ECA-B7AB-4E5F-9932-6B19F3598F48}"/>
    <cellStyle name="Normal 2 5 6 6" xfId="31525" xr:uid="{E77F6B8B-555B-4432-8CA6-E815470CC6B2}"/>
    <cellStyle name="Normal 2 5 7" xfId="31526" xr:uid="{9B0CEFFC-65E0-489E-BFB6-B608F08E1DE7}"/>
    <cellStyle name="Normal 2 5 7 2" xfId="31527" xr:uid="{EE1B7893-8A67-4628-8412-5223FBEFEBE2}"/>
    <cellStyle name="Normal 2 5 7 2 2" xfId="31528" xr:uid="{3BF4358B-8C72-4D5E-BD2E-862D04242F64}"/>
    <cellStyle name="Normal 2 5 7 2 2 2" xfId="31529" xr:uid="{123E2F76-4454-41D2-BBBE-BC594A610859}"/>
    <cellStyle name="Normal 2 5 7 2 3" xfId="31530" xr:uid="{99799559-61A3-4D7C-89A6-19D246A2BD40}"/>
    <cellStyle name="Normal 2 5 7 3" xfId="31531" xr:uid="{A766F20F-5F89-4CAB-8D52-9C6C9CB64819}"/>
    <cellStyle name="Normal 2 5 7 3 2" xfId="31532" xr:uid="{EA7E3475-4FCC-4991-BE85-FB4F31CF30E7}"/>
    <cellStyle name="Normal 2 5 7 3 2 2" xfId="31533" xr:uid="{A0744C0C-6722-4B10-8C73-6587C9E56D1A}"/>
    <cellStyle name="Normal 2 5 7 3 3" xfId="31534" xr:uid="{B34F41A0-915E-4638-BB44-F1F8A092F26C}"/>
    <cellStyle name="Normal 2 5 7 4" xfId="31535" xr:uid="{A35D537D-2643-4DBD-9855-EA8D3B8841C7}"/>
    <cellStyle name="Normal 2 5 7 4 2" xfId="31536" xr:uid="{83C67806-6537-425E-A328-54A541F18414}"/>
    <cellStyle name="Normal 2 5 7 4 2 2" xfId="31537" xr:uid="{EF23F432-E687-4C0E-894A-A38F7C7B3BDF}"/>
    <cellStyle name="Normal 2 5 7 4 3" xfId="31538" xr:uid="{FC568EA5-1A8A-4CD0-8AAA-68DD361B08EC}"/>
    <cellStyle name="Normal 2 5 7 5" xfId="31539" xr:uid="{200261F4-7AE9-4E5C-895A-B3366A447750}"/>
    <cellStyle name="Normal 2 5 7 5 2" xfId="31540" xr:uid="{B0E511A6-601E-4E87-B44C-C3F7BE045339}"/>
    <cellStyle name="Normal 2 5 7 6" xfId="31541" xr:uid="{FB5BFC7F-ED3C-4DF6-999B-D636E418E507}"/>
    <cellStyle name="Normal 2 5 8" xfId="31542" xr:uid="{8494A702-CD4E-4394-9596-6966FC0D851D}"/>
    <cellStyle name="Normal 2 5 8 2" xfId="31543" xr:uid="{69F4A49E-AC0C-422A-9273-A7F945174A5E}"/>
    <cellStyle name="Normal 2 5 8 2 2" xfId="31544" xr:uid="{3BB2582A-0E62-4ACF-A5F5-0DA4AE9F6764}"/>
    <cellStyle name="Normal 2 5 8 2 2 2" xfId="31545" xr:uid="{70F3186D-7691-4F9E-B921-566475806EF8}"/>
    <cellStyle name="Normal 2 5 8 2 3" xfId="31546" xr:uid="{F0E343CB-68D0-4874-91EE-61F25B96F11B}"/>
    <cellStyle name="Normal 2 5 8 3" xfId="31547" xr:uid="{98E141B9-13AE-451F-9E28-94F92D06A291}"/>
    <cellStyle name="Normal 2 5 8 3 2" xfId="31548" xr:uid="{138CEA79-8273-4DA9-B24A-57799377C2B8}"/>
    <cellStyle name="Normal 2 5 8 3 2 2" xfId="31549" xr:uid="{85DD14EE-3888-4617-B13B-44D7ADDB7A81}"/>
    <cellStyle name="Normal 2 5 8 3 3" xfId="31550" xr:uid="{87914E2C-FD07-46CB-95A9-53B7702CB556}"/>
    <cellStyle name="Normal 2 5 8 4" xfId="31551" xr:uid="{46EEEC07-13AA-4672-825B-4D037C136E41}"/>
    <cellStyle name="Normal 2 5 8 4 2" xfId="31552" xr:uid="{00A26E99-62FC-4FBE-A043-5D2CA91E11AC}"/>
    <cellStyle name="Normal 2 5 8 4 2 2" xfId="31553" xr:uid="{D173B02B-0B9B-4D4F-8380-CD549026DA8A}"/>
    <cellStyle name="Normal 2 5 8 4 3" xfId="31554" xr:uid="{2AAA1230-3B68-440D-B477-AE45C190048E}"/>
    <cellStyle name="Normal 2 5 8 5" xfId="31555" xr:uid="{569775CA-A5B4-4280-A5D6-BD97AF23B331}"/>
    <cellStyle name="Normal 2 5 8 5 2" xfId="31556" xr:uid="{58514B5A-4CA7-47D5-B47A-1BD8E8571AC6}"/>
    <cellStyle name="Normal 2 5 8 6" xfId="31557" xr:uid="{77F2E261-9B21-4AC6-B5DF-4400C9531559}"/>
    <cellStyle name="Normal 2 5 9" xfId="31558" xr:uid="{01CD03F4-4408-4D06-A716-7DF9C2777C44}"/>
    <cellStyle name="Normal 2 5 9 2" xfId="31559" xr:uid="{91F287A6-CEDF-4235-A491-80DE2194A93F}"/>
    <cellStyle name="Normal 2 5 9 2 2" xfId="31560" xr:uid="{7807FC6E-43C0-49EC-8366-F664CB1DDAEB}"/>
    <cellStyle name="Normal 2 5 9 3" xfId="31561" xr:uid="{CFCCE91F-B749-4518-85F1-F6F478F946D4}"/>
    <cellStyle name="Normal 2 6" xfId="31562" xr:uid="{7718764A-06F3-4442-BBDD-9420B15A931B}"/>
    <cellStyle name="Normal 2 6 10" xfId="31563" xr:uid="{E51373DA-0716-478C-82D1-162E81738B96}"/>
    <cellStyle name="Normal 2 6 10 2" xfId="31564" xr:uid="{41411F42-80A3-4CA7-A7F4-14C55A0EDB35}"/>
    <cellStyle name="Normal 2 6 10 2 2" xfId="31565" xr:uid="{E7DD77EB-A6AC-4677-957D-9AB58D8540E8}"/>
    <cellStyle name="Normal 2 6 10 2 2 2" xfId="31566" xr:uid="{BECDB983-A6D2-43EE-8378-23F817A056CA}"/>
    <cellStyle name="Normal 2 6 10 2 3" xfId="31567" xr:uid="{0FCABD35-2F92-4810-948B-412DD93D1BCA}"/>
    <cellStyle name="Normal 2 6 10 3" xfId="31568" xr:uid="{078B59F0-BF89-4A74-B85F-545CE70544E1}"/>
    <cellStyle name="Normal 2 6 10 3 2" xfId="31569" xr:uid="{368F58A2-98E1-47D5-BDEE-57276C58EB18}"/>
    <cellStyle name="Normal 2 6 10 3 2 2" xfId="31570" xr:uid="{F2700428-7189-4F10-8C73-674656E19EB9}"/>
    <cellStyle name="Normal 2 6 10 3 3" xfId="31571" xr:uid="{B0F31992-9C59-45A8-AF00-EC22E1AC2FCC}"/>
    <cellStyle name="Normal 2 6 10 4" xfId="31572" xr:uid="{E209FEBF-081D-44F4-9C54-7A2ADEFEFADC}"/>
    <cellStyle name="Normal 2 6 10 4 2" xfId="31573" xr:uid="{39CCD1E9-C9D9-4A45-8B55-7CE5EFC256C2}"/>
    <cellStyle name="Normal 2 6 10 4 2 2" xfId="31574" xr:uid="{2C3AFE4B-96D1-4D4B-97E9-32C7DC199F1D}"/>
    <cellStyle name="Normal 2 6 10 4 3" xfId="31575" xr:uid="{4D3A9A93-1B79-4ECE-8252-FBCF3DBA90A2}"/>
    <cellStyle name="Normal 2 6 10 5" xfId="31576" xr:uid="{966F4D88-87CA-410A-91D9-467728CE3109}"/>
    <cellStyle name="Normal 2 6 10 5 2" xfId="31577" xr:uid="{62A4CC9B-76BB-40A1-9454-4D2E322AC5D5}"/>
    <cellStyle name="Normal 2 6 10 6" xfId="31578" xr:uid="{4B6922F0-448D-483E-AC6B-28DF13E3E600}"/>
    <cellStyle name="Normal 2 6 11" xfId="31579" xr:uid="{04AAE90E-A3E1-4FD5-9BE8-66D52B142224}"/>
    <cellStyle name="Normal 2 6 11 2" xfId="31580" xr:uid="{8144F52E-9268-4BE8-A81D-385100AC289C}"/>
    <cellStyle name="Normal 2 6 11 2 2" xfId="31581" xr:uid="{70336B9E-90A9-4145-BA29-CA3A319688D5}"/>
    <cellStyle name="Normal 2 6 11 2 2 2" xfId="31582" xr:uid="{0DF7F21E-E743-45F8-832D-06C8CB4ADCCD}"/>
    <cellStyle name="Normal 2 6 11 2 3" xfId="31583" xr:uid="{FE20F67A-53E8-411D-ABE0-B5DABD654E08}"/>
    <cellStyle name="Normal 2 6 11 3" xfId="31584" xr:uid="{4590E6B9-D679-4F39-A152-0600513AE602}"/>
    <cellStyle name="Normal 2 6 11 3 2" xfId="31585" xr:uid="{CDFC868B-F083-4755-8AA2-267DEC6F6A6D}"/>
    <cellStyle name="Normal 2 6 11 3 2 2" xfId="31586" xr:uid="{67AF01B9-E1AF-4F64-9935-769B7672BC2B}"/>
    <cellStyle name="Normal 2 6 11 3 3" xfId="31587" xr:uid="{C957DBB8-A334-405F-B35D-663A1B4A7B12}"/>
    <cellStyle name="Normal 2 6 11 4" xfId="31588" xr:uid="{3B05E93D-D7F0-42BD-93DC-51403C756809}"/>
    <cellStyle name="Normal 2 6 11 4 2" xfId="31589" xr:uid="{74BAC7EB-3F98-4942-AF8D-E7B465A3A4BA}"/>
    <cellStyle name="Normal 2 6 11 4 2 2" xfId="31590" xr:uid="{6B802CBA-5C5D-4B88-A998-61E2AD5EC3C5}"/>
    <cellStyle name="Normal 2 6 11 4 3" xfId="31591" xr:uid="{ADA55B6F-00C9-45BF-826A-39F807CEAF2A}"/>
    <cellStyle name="Normal 2 6 11 5" xfId="31592" xr:uid="{C0B3444C-2FA4-4AFC-B285-4EF76428F1CA}"/>
    <cellStyle name="Normal 2 6 11 5 2" xfId="31593" xr:uid="{CF658E52-F95B-4AA1-9E5B-671D94F57C55}"/>
    <cellStyle name="Normal 2 6 11 6" xfId="31594" xr:uid="{8A9FF792-A087-4320-9652-9C82478982BC}"/>
    <cellStyle name="Normal 2 6 12" xfId="31595" xr:uid="{3B5739D3-1962-4353-920F-D0E53A19C4F8}"/>
    <cellStyle name="Normal 2 6 12 2" xfId="31596" xr:uid="{D8373ECE-0CF5-4FCD-ADA8-01BBA45238B2}"/>
    <cellStyle name="Normal 2 6 12 2 2" xfId="31597" xr:uid="{46AF6E7D-FD9B-4100-8730-3AC787B1B31B}"/>
    <cellStyle name="Normal 2 6 12 2 2 2" xfId="31598" xr:uid="{EB6CDAA3-5589-4376-A88C-4F16B30A8628}"/>
    <cellStyle name="Normal 2 6 12 2 3" xfId="31599" xr:uid="{A776EC22-840F-4DBF-BAE4-85A3E57323EE}"/>
    <cellStyle name="Normal 2 6 12 3" xfId="31600" xr:uid="{3B15A889-6DCA-4BC6-B6F9-9A1015B9508B}"/>
    <cellStyle name="Normal 2 6 12 3 2" xfId="31601" xr:uid="{BC37AB1F-C128-42EE-B90F-740ADDF4CC2C}"/>
    <cellStyle name="Normal 2 6 12 3 2 2" xfId="31602" xr:uid="{FF9471B7-1A0A-4806-9EFE-283DFAE5C4FB}"/>
    <cellStyle name="Normal 2 6 12 3 3" xfId="31603" xr:uid="{431D922E-5A6B-49A1-A216-F4112DB92D61}"/>
    <cellStyle name="Normal 2 6 12 4" xfId="31604" xr:uid="{5CF36660-8D21-4A93-B6D5-E6D6BA96F93C}"/>
    <cellStyle name="Normal 2 6 12 4 2" xfId="31605" xr:uid="{DD583221-F077-43C7-AF4F-BC7DF1DD4A02}"/>
    <cellStyle name="Normal 2 6 12 4 2 2" xfId="31606" xr:uid="{C7A240A2-8783-41C5-9B03-64C5B3D882D2}"/>
    <cellStyle name="Normal 2 6 12 4 3" xfId="31607" xr:uid="{877B5969-1527-4E04-A00A-172A1925FB99}"/>
    <cellStyle name="Normal 2 6 12 5" xfId="31608" xr:uid="{B476CAB5-D81D-4091-B069-13EDB59EA43C}"/>
    <cellStyle name="Normal 2 6 12 5 2" xfId="31609" xr:uid="{94ED108A-E22A-4DC8-9C6B-1478FEEFA143}"/>
    <cellStyle name="Normal 2 6 12 6" xfId="31610" xr:uid="{1B855202-4F00-42DE-A7FE-F14E64360545}"/>
    <cellStyle name="Normal 2 6 13" xfId="31611" xr:uid="{2EE474BD-3135-43AC-B2CD-1957F1E694F9}"/>
    <cellStyle name="Normal 2 6 13 2" xfId="31612" xr:uid="{8C054AAE-2775-47BE-9F6A-033199B99250}"/>
    <cellStyle name="Normal 2 6 13 2 2" xfId="31613" xr:uid="{5F3759D8-64CA-4E74-B8BA-194F5BD90F04}"/>
    <cellStyle name="Normal 2 6 13 2 2 2" xfId="31614" xr:uid="{0C06F2B0-5ED5-4F6D-A333-595533F65B1B}"/>
    <cellStyle name="Normal 2 6 13 2 3" xfId="31615" xr:uid="{DFB4E3A3-3ADF-43BA-BF5D-16E923B8EB09}"/>
    <cellStyle name="Normal 2 6 13 3" xfId="31616" xr:uid="{20521A3E-BF8E-4861-BFD2-4B0F27CE4C46}"/>
    <cellStyle name="Normal 2 6 13 3 2" xfId="31617" xr:uid="{25BA8AB3-8DB9-4F3D-BC69-70522B8C6D35}"/>
    <cellStyle name="Normal 2 6 13 3 2 2" xfId="31618" xr:uid="{15CF6BDE-5C4C-4177-9ADA-47C9EF49A719}"/>
    <cellStyle name="Normal 2 6 13 3 3" xfId="31619" xr:uid="{5050EFF9-3B8F-4603-8D12-1118530F8F8B}"/>
    <cellStyle name="Normal 2 6 13 4" xfId="31620" xr:uid="{081A8107-385A-4C08-8F57-31DC9CE30942}"/>
    <cellStyle name="Normal 2 6 13 4 2" xfId="31621" xr:uid="{F15DF90C-560E-4C20-8BD9-5A55F891347C}"/>
    <cellStyle name="Normal 2 6 13 4 2 2" xfId="31622" xr:uid="{2FF44F3D-83E3-45E5-B256-810737AC15ED}"/>
    <cellStyle name="Normal 2 6 13 4 3" xfId="31623" xr:uid="{580A9148-B763-446C-B403-87A19DC286A9}"/>
    <cellStyle name="Normal 2 6 13 5" xfId="31624" xr:uid="{BE60E3F8-BA4F-4B1A-8D9C-C0018F7DA779}"/>
    <cellStyle name="Normal 2 6 13 5 2" xfId="31625" xr:uid="{36D0592B-C532-4A63-BBAE-AC3F3A37B993}"/>
    <cellStyle name="Normal 2 6 13 6" xfId="31626" xr:uid="{5BD05555-FFCD-4F55-85D9-8E43573A979E}"/>
    <cellStyle name="Normal 2 6 14" xfId="31627" xr:uid="{56B25EFB-393A-4568-9547-515BAF1718E7}"/>
    <cellStyle name="Normal 2 6 14 2" xfId="31628" xr:uid="{8945933C-DC53-4A4D-ABA5-78EFAB70E484}"/>
    <cellStyle name="Normal 2 6 14 2 2" xfId="31629" xr:uid="{5A8383B8-E4E3-4B88-901E-E74A15CAA049}"/>
    <cellStyle name="Normal 2 6 14 2 2 2" xfId="31630" xr:uid="{D9FA936B-DF89-4460-B6A4-1F9854501ABD}"/>
    <cellStyle name="Normal 2 6 14 2 3" xfId="31631" xr:uid="{4DA3622C-C3D6-476E-BC19-E5384C7E5589}"/>
    <cellStyle name="Normal 2 6 14 3" xfId="31632" xr:uid="{6D6E5F87-A263-4B31-9A39-87B5EB6F3842}"/>
    <cellStyle name="Normal 2 6 14 3 2" xfId="31633" xr:uid="{DD97087E-6431-4A5C-A10B-A96A7881D729}"/>
    <cellStyle name="Normal 2 6 14 3 2 2" xfId="31634" xr:uid="{89EDA396-BC56-4ACC-B100-4BE043A0D061}"/>
    <cellStyle name="Normal 2 6 14 3 3" xfId="31635" xr:uid="{342C9C77-81DA-4667-979F-614FD103974C}"/>
    <cellStyle name="Normal 2 6 14 4" xfId="31636" xr:uid="{06A162AF-6503-43C8-BF60-1BCF056E755E}"/>
    <cellStyle name="Normal 2 6 14 4 2" xfId="31637" xr:uid="{363DF785-B162-4637-9C28-B52F06D7EC5A}"/>
    <cellStyle name="Normal 2 6 14 4 2 2" xfId="31638" xr:uid="{D3F2A168-2398-41E5-A277-A991B5E16293}"/>
    <cellStyle name="Normal 2 6 14 4 3" xfId="31639" xr:uid="{8056C5A9-C52D-4EE1-913D-42F3714FCEBD}"/>
    <cellStyle name="Normal 2 6 14 5" xfId="31640" xr:uid="{6C159E85-7395-4541-9E35-16B510B8F847}"/>
    <cellStyle name="Normal 2 6 14 5 2" xfId="31641" xr:uid="{F578A657-628F-4E56-96B7-8114FB3ABD6E}"/>
    <cellStyle name="Normal 2 6 14 6" xfId="31642" xr:uid="{02BE386F-8CB3-4741-84CE-2A5818D6956C}"/>
    <cellStyle name="Normal 2 6 15" xfId="31643" xr:uid="{AAF04863-522A-477D-9EFE-DEEE663B3C47}"/>
    <cellStyle name="Normal 2 6 15 2" xfId="31644" xr:uid="{01056029-711B-4A11-98E1-4CD55D9EBC83}"/>
    <cellStyle name="Normal 2 6 15 2 2" xfId="31645" xr:uid="{3E344FE7-D389-4DF8-9EA1-CE390C8412B2}"/>
    <cellStyle name="Normal 2 6 15 2 2 2" xfId="31646" xr:uid="{D66D1089-42A8-41B1-8A10-4F260C58F5B2}"/>
    <cellStyle name="Normal 2 6 15 2 3" xfId="31647" xr:uid="{916B382B-1799-45BB-901A-DDDF4643D1FB}"/>
    <cellStyle name="Normal 2 6 15 3" xfId="31648" xr:uid="{E0150F2F-69E3-48A4-BA17-2B34DF7AF727}"/>
    <cellStyle name="Normal 2 6 15 3 2" xfId="31649" xr:uid="{BBDD9929-1992-4F0F-9EF2-F6D996BFBF96}"/>
    <cellStyle name="Normal 2 6 15 3 2 2" xfId="31650" xr:uid="{9B21B328-9A85-4EF5-B636-C9149373EB59}"/>
    <cellStyle name="Normal 2 6 15 3 3" xfId="31651" xr:uid="{15974305-8F52-4E05-838E-DC8B67E5CD69}"/>
    <cellStyle name="Normal 2 6 15 4" xfId="31652" xr:uid="{5BD36399-BABA-4EDF-B0C0-50D958CEDCC7}"/>
    <cellStyle name="Normal 2 6 15 4 2" xfId="31653" xr:uid="{6DC6A973-DD02-42BD-BEA6-485E8DF39D25}"/>
    <cellStyle name="Normal 2 6 15 4 2 2" xfId="31654" xr:uid="{8C45E483-C940-4A74-A446-CDC5D9DA993B}"/>
    <cellStyle name="Normal 2 6 15 4 3" xfId="31655" xr:uid="{FB27CAC6-9DCC-4E9C-A6C8-2F21684B9858}"/>
    <cellStyle name="Normal 2 6 15 5" xfId="31656" xr:uid="{63A149C1-7FCC-464D-8CC3-27D2A5A76BB1}"/>
    <cellStyle name="Normal 2 6 15 5 2" xfId="31657" xr:uid="{FF488356-0FBC-4D37-AFF7-E2826191FF2B}"/>
    <cellStyle name="Normal 2 6 15 6" xfId="31658" xr:uid="{679EE3CB-C389-4322-8520-B7CA0845DB5B}"/>
    <cellStyle name="Normal 2 6 16" xfId="31659" xr:uid="{62654A10-AE0B-4FC5-984A-057B6943A674}"/>
    <cellStyle name="Normal 2 6 16 2" xfId="31660" xr:uid="{9ADD7746-B016-4E98-B7CB-4AA631983752}"/>
    <cellStyle name="Normal 2 6 16 2 2" xfId="31661" xr:uid="{49A707AA-18CB-483C-BB83-1B3D100FF43F}"/>
    <cellStyle name="Normal 2 6 16 3" xfId="31662" xr:uid="{1BBFBC54-99EB-4E88-99F1-17C8C68902C5}"/>
    <cellStyle name="Normal 2 6 17" xfId="31663" xr:uid="{85C1EE9D-8D22-449D-868B-6F4DB74A7073}"/>
    <cellStyle name="Normal 2 6 17 2" xfId="31664" xr:uid="{5E01E928-D259-45C2-8DDD-6B40B7106435}"/>
    <cellStyle name="Normal 2 6 17 2 2" xfId="31665" xr:uid="{D61A8600-445B-4772-9F54-5B5EE37ADBB9}"/>
    <cellStyle name="Normal 2 6 17 3" xfId="31666" xr:uid="{E3CA277D-6995-4B87-87C6-7B484392395F}"/>
    <cellStyle name="Normal 2 6 18" xfId="31667" xr:uid="{2D59F91D-DC04-45A7-B9DD-57395193F44A}"/>
    <cellStyle name="Normal 2 6 18 2" xfId="31668" xr:uid="{D8521A00-0442-4583-8F79-0644149C0B5E}"/>
    <cellStyle name="Normal 2 6 18 2 2" xfId="31669" xr:uid="{D74007BF-A909-4FB1-92F8-B46C105F2AAF}"/>
    <cellStyle name="Normal 2 6 18 3" xfId="31670" xr:uid="{61109430-8FA0-460D-9FFC-41B26A207EC0}"/>
    <cellStyle name="Normal 2 6 19" xfId="31671" xr:uid="{C2F2D37C-8941-4FE6-90AE-543FA40E38A2}"/>
    <cellStyle name="Normal 2 6 19 2" xfId="31672" xr:uid="{60776A9F-0CC7-435D-AF8A-FC7A56F660C1}"/>
    <cellStyle name="Normal 2 6 19 2 2" xfId="31673" xr:uid="{962D85BF-01BF-41C6-80EB-B5F27DD65A8E}"/>
    <cellStyle name="Normal 2 6 19 3" xfId="31674" xr:uid="{6DAF735C-77A1-424B-93EE-7D68119B7A9F}"/>
    <cellStyle name="Normal 2 6 2" xfId="31675" xr:uid="{65DBC6CC-2A2E-4022-9BF2-4AB2F80B09A1}"/>
    <cellStyle name="Normal 2 6 2 10" xfId="31676" xr:uid="{B90BBB26-2FFB-4551-A033-6B58976BC480}"/>
    <cellStyle name="Normal 2 6 2 10 2" xfId="31677" xr:uid="{6A9B164A-1ECF-4597-BF06-BDD52B3F5277}"/>
    <cellStyle name="Normal 2 6 2 10 2 2" xfId="31678" xr:uid="{1D5B7B1F-AA86-415D-85AC-0BFA9BC8F3F5}"/>
    <cellStyle name="Normal 2 6 2 10 3" xfId="31679" xr:uid="{98BDF0F7-88AE-46AE-B9C9-0927A27E4427}"/>
    <cellStyle name="Normal 2 6 2 11" xfId="31680" xr:uid="{2DCAD5F0-B9B8-4C16-8272-2AB10662039C}"/>
    <cellStyle name="Normal 2 6 2 11 2" xfId="31681" xr:uid="{7210DB63-16DA-4C7B-B721-3360170BEF9D}"/>
    <cellStyle name="Normal 2 6 2 11 2 2" xfId="31682" xr:uid="{7AF1CB53-1F25-4CFC-BE63-552C6826EADA}"/>
    <cellStyle name="Normal 2 6 2 11 3" xfId="31683" xr:uid="{84BA89F5-DC57-41D5-B0F3-69CC1C40C580}"/>
    <cellStyle name="Normal 2 6 2 12" xfId="31684" xr:uid="{9555677E-1912-4EC7-ADFA-F2353FD53B9C}"/>
    <cellStyle name="Normal 2 6 2 12 2" xfId="31685" xr:uid="{7DD74047-58E2-4F8A-AC7C-5381CAA77971}"/>
    <cellStyle name="Normal 2 6 2 12 2 2" xfId="31686" xr:uid="{4680A213-9C90-497F-AAD9-434CFFA1E76F}"/>
    <cellStyle name="Normal 2 6 2 12 3" xfId="31687" xr:uid="{4171E2A3-77C0-421D-8926-12FC1310B537}"/>
    <cellStyle name="Normal 2 6 2 13" xfId="31688" xr:uid="{77D464F4-D840-4096-A5C0-77333260C7E4}"/>
    <cellStyle name="Normal 2 6 2 13 2" xfId="31689" xr:uid="{195F4440-C8CB-4EB3-A753-34FF35A250E0}"/>
    <cellStyle name="Normal 2 6 2 13 2 2" xfId="31690" xr:uid="{3F412A09-5069-41FE-AB79-D59E263A225B}"/>
    <cellStyle name="Normal 2 6 2 13 3" xfId="31691" xr:uid="{B5EFB898-3C83-488C-A904-81ABE10202CB}"/>
    <cellStyle name="Normal 2 6 2 14" xfId="31692" xr:uid="{75E9460F-246A-415A-982A-0F5C3B840CE7}"/>
    <cellStyle name="Normal 2 6 2 14 2" xfId="31693" xr:uid="{D25F5460-9587-4EF3-8A3F-629BA0A3DF31}"/>
    <cellStyle name="Normal 2 6 2 14 2 2" xfId="31694" xr:uid="{302F34FE-9438-4D69-8DFB-3B07DFB260C0}"/>
    <cellStyle name="Normal 2 6 2 14 3" xfId="31695" xr:uid="{4D03D051-4722-4854-95F4-0D1F631E4A47}"/>
    <cellStyle name="Normal 2 6 2 15" xfId="31696" xr:uid="{E822F6BE-8BA0-43E6-B0E0-472593E568A2}"/>
    <cellStyle name="Normal 2 6 2 15 2" xfId="31697" xr:uid="{5ACAB890-1EBA-434F-B75A-098738D35437}"/>
    <cellStyle name="Normal 2 6 2 16" xfId="31698" xr:uid="{23B5F35C-0C90-4E5F-9F1E-6025FA1AA3A9}"/>
    <cellStyle name="Normal 2 6 2 2" xfId="31699" xr:uid="{234ED68A-030D-4177-A328-D99C0F59E095}"/>
    <cellStyle name="Normal 2 6 2 2 2" xfId="31700" xr:uid="{2B053D36-AC0C-4652-83C7-7737239E9695}"/>
    <cellStyle name="Normal 2 6 2 2 2 2" xfId="31701" xr:uid="{3F308F27-8C26-459B-8987-E10C0073190E}"/>
    <cellStyle name="Normal 2 6 2 2 2 2 2" xfId="31702" xr:uid="{1BEEF201-6E9C-4B2B-B274-573B9FAC2B83}"/>
    <cellStyle name="Normal 2 6 2 2 2 2 2 2" xfId="31703" xr:uid="{5EE54BA2-396A-480D-B452-6B4C7C6DBD32}"/>
    <cellStyle name="Normal 2 6 2 2 2 2 2 2 2" xfId="31704" xr:uid="{E02155CA-3588-4963-8FE8-377176D498B9}"/>
    <cellStyle name="Normal 2 6 2 2 2 2 2 3" xfId="31705" xr:uid="{3EE07754-883F-429B-8874-DF65FEAAC561}"/>
    <cellStyle name="Normal 2 6 2 2 2 2 3" xfId="31706" xr:uid="{3C976739-F708-422D-A80E-526C976ECAA6}"/>
    <cellStyle name="Normal 2 6 2 2 2 2 3 2" xfId="31707" xr:uid="{99484DA3-53FC-4868-8477-407A27D95B6B}"/>
    <cellStyle name="Normal 2 6 2 2 2 2 3 2 2" xfId="31708" xr:uid="{6C2011F5-5AD7-4AD4-B8D2-BF2F4A60511C}"/>
    <cellStyle name="Normal 2 6 2 2 2 2 3 3" xfId="31709" xr:uid="{072995B0-442B-4993-9522-DDB3CB0365C0}"/>
    <cellStyle name="Normal 2 6 2 2 2 2 4" xfId="31710" xr:uid="{AE983DE3-E319-4F41-809F-6DBC0FFD2034}"/>
    <cellStyle name="Normal 2 6 2 2 2 2 4 2" xfId="31711" xr:uid="{FF9110A4-F5CD-4EDC-9951-ADD705AF167B}"/>
    <cellStyle name="Normal 2 6 2 2 2 2 4 2 2" xfId="31712" xr:uid="{8897237B-D067-454D-8753-B598D6B86AFA}"/>
    <cellStyle name="Normal 2 6 2 2 2 2 4 3" xfId="31713" xr:uid="{08523580-6A0F-4BE8-B431-A17B22B9B9B6}"/>
    <cellStyle name="Normal 2 6 2 2 2 2 5" xfId="31714" xr:uid="{EEECF126-A114-4A1A-AD86-206629CCCDF1}"/>
    <cellStyle name="Normal 2 6 2 2 2 2 5 2" xfId="31715" xr:uid="{F6941E52-1193-4DCC-AB39-0BB93E68E984}"/>
    <cellStyle name="Normal 2 6 2 2 2 2 6" xfId="31716" xr:uid="{0E2B126F-B3C9-4E0A-9540-FAE5D61A4FA2}"/>
    <cellStyle name="Normal 2 6 2 2 2 3" xfId="31717" xr:uid="{943D9E55-B024-4F1A-888D-3A2F87EA57E0}"/>
    <cellStyle name="Normal 2 6 2 2 2 3 2" xfId="31718" xr:uid="{75DFA256-AB15-4382-8575-E84E9AD1FC47}"/>
    <cellStyle name="Normal 2 6 2 2 2 3 2 2" xfId="31719" xr:uid="{2267BD57-03EA-4E43-BCA9-661AFC706DBF}"/>
    <cellStyle name="Normal 2 6 2 2 2 3 3" xfId="31720" xr:uid="{063BDBDB-205B-4DF7-BCB4-C87ACAD70E25}"/>
    <cellStyle name="Normal 2 6 2 2 2 4" xfId="31721" xr:uid="{F4F14EFB-E73C-42DC-86D1-AD56343BC207}"/>
    <cellStyle name="Normal 2 6 2 2 2 4 2" xfId="31722" xr:uid="{250ADDBF-0ABC-42E3-8CB9-49F64CF7CAA9}"/>
    <cellStyle name="Normal 2 6 2 2 2 4 2 2" xfId="31723" xr:uid="{41BB4FD2-893F-45EC-9AE8-0095DC1DDC1E}"/>
    <cellStyle name="Normal 2 6 2 2 2 4 3" xfId="31724" xr:uid="{B138E77B-8DA3-4AA2-8855-30B7C45A099E}"/>
    <cellStyle name="Normal 2 6 2 2 2 5" xfId="31725" xr:uid="{D1ADA74B-B712-46F7-8C59-0DB3FC50F059}"/>
    <cellStyle name="Normal 2 6 2 2 2 5 2" xfId="31726" xr:uid="{27891402-B910-4B7E-96C2-05CC684B4B92}"/>
    <cellStyle name="Normal 2 6 2 2 2 5 2 2" xfId="31727" xr:uid="{AC6D5291-FDD5-4F1D-9CD4-E83E8CA77F75}"/>
    <cellStyle name="Normal 2 6 2 2 2 5 3" xfId="31728" xr:uid="{0DDD8D72-87A8-4AD0-B224-D9AA7A827BFE}"/>
    <cellStyle name="Normal 2 6 2 2 2 6" xfId="31729" xr:uid="{0DF94635-2931-4417-84A1-A7C83BFDF661}"/>
    <cellStyle name="Normal 2 6 2 2 2 6 2" xfId="31730" xr:uid="{67B71425-0E05-4D06-AAFB-B5975C59FC54}"/>
    <cellStyle name="Normal 2 6 2 2 2 7" xfId="31731" xr:uid="{981CAD4F-4D98-4E4B-8503-69603E9AE1D3}"/>
    <cellStyle name="Normal 2 6 2 2 3" xfId="31732" xr:uid="{C039425F-5FA9-4D6A-8A1C-D77EAACAF774}"/>
    <cellStyle name="Normal 2 6 2 2 3 2" xfId="31733" xr:uid="{F1A60B02-62A3-4B2E-BB63-5A34FF2AD72E}"/>
    <cellStyle name="Normal 2 6 2 2 3 2 2" xfId="31734" xr:uid="{C6A76A00-CC48-4EC3-AA44-45001A270248}"/>
    <cellStyle name="Normal 2 6 2 2 3 2 2 2" xfId="31735" xr:uid="{A73595CA-A5A5-4CC7-A77D-48AC38FBA142}"/>
    <cellStyle name="Normal 2 6 2 2 3 2 3" xfId="31736" xr:uid="{DF5CC887-FA36-4A42-890D-83C2538A3362}"/>
    <cellStyle name="Normal 2 6 2 2 3 3" xfId="31737" xr:uid="{6C2168FB-5615-4CF9-90F1-292A3AA70134}"/>
    <cellStyle name="Normal 2 6 2 2 3 3 2" xfId="31738" xr:uid="{1BC3BD77-E8C4-45D8-BAB3-F53CC646EB12}"/>
    <cellStyle name="Normal 2 6 2 2 3 3 2 2" xfId="31739" xr:uid="{C55E1B2F-BFE9-4AD8-A1D4-5A5BEE271B6B}"/>
    <cellStyle name="Normal 2 6 2 2 3 3 3" xfId="31740" xr:uid="{7DB791B7-370D-4C56-8242-049798E7FDF8}"/>
    <cellStyle name="Normal 2 6 2 2 3 4" xfId="31741" xr:uid="{6F55E8C7-4446-4613-AF15-F321DBCB20EF}"/>
    <cellStyle name="Normal 2 6 2 2 3 4 2" xfId="31742" xr:uid="{ECD94247-700A-403D-B66D-04DED27A9824}"/>
    <cellStyle name="Normal 2 6 2 2 3 4 2 2" xfId="31743" xr:uid="{FFCBB33B-2AB5-4C2A-8AC3-1F8B7715B1E1}"/>
    <cellStyle name="Normal 2 6 2 2 3 4 3" xfId="31744" xr:uid="{3C93B780-DA38-4B61-A127-A51F7F111651}"/>
    <cellStyle name="Normal 2 6 2 2 3 5" xfId="31745" xr:uid="{1EEF8708-C06A-4660-94D5-703A2E59DC22}"/>
    <cellStyle name="Normal 2 6 2 2 3 5 2" xfId="31746" xr:uid="{7E47B987-DD59-4AB3-9245-7E866442C91E}"/>
    <cellStyle name="Normal 2 6 2 2 3 6" xfId="31747" xr:uid="{DBA6BEC6-208A-4E04-A26A-629831B80CE4}"/>
    <cellStyle name="Normal 2 6 2 2 4" xfId="31748" xr:uid="{70DF199F-F364-40DA-81F5-EA2CD973FE55}"/>
    <cellStyle name="Normal 2 6 2 2 4 2" xfId="31749" xr:uid="{201FFDDF-9FA5-4C99-8F7F-3E3A528549E5}"/>
    <cellStyle name="Normal 2 6 2 2 4 2 2" xfId="31750" xr:uid="{191A7130-4D0E-44DF-A4C0-147F16FA08EE}"/>
    <cellStyle name="Normal 2 6 2 2 4 3" xfId="31751" xr:uid="{BF7F31BB-3E5A-4AB6-9E18-A6D9398A4535}"/>
    <cellStyle name="Normal 2 6 2 2 5" xfId="31752" xr:uid="{CD5F8993-8D7C-41D1-9DDD-F88345DD8A23}"/>
    <cellStyle name="Normal 2 6 2 2 5 2" xfId="31753" xr:uid="{F73AABD9-012F-4E63-816E-37B164AA98CA}"/>
    <cellStyle name="Normal 2 6 2 2 5 2 2" xfId="31754" xr:uid="{AF54BE3B-E33D-4713-94AF-2BF87A620643}"/>
    <cellStyle name="Normal 2 6 2 2 5 3" xfId="31755" xr:uid="{9BD8309B-DE9F-4295-84E0-3194F0F94400}"/>
    <cellStyle name="Normal 2 6 2 2 6" xfId="31756" xr:uid="{362A2DE4-E4CD-4B89-A938-0630390033AC}"/>
    <cellStyle name="Normal 2 6 2 2 6 2" xfId="31757" xr:uid="{D726C263-C701-4FE6-8B16-824790D8C433}"/>
    <cellStyle name="Normal 2 6 2 2 6 2 2" xfId="31758" xr:uid="{A9D62E6A-9520-407C-AAA2-EAA63CAFC3DF}"/>
    <cellStyle name="Normal 2 6 2 2 6 3" xfId="31759" xr:uid="{91911919-31A2-4C29-A9E1-434D0F1FDED4}"/>
    <cellStyle name="Normal 2 6 2 2 7" xfId="31760" xr:uid="{17D7B17F-F31D-477D-A1F2-CEA2D311D3A4}"/>
    <cellStyle name="Normal 2 6 2 2 7 2" xfId="31761" xr:uid="{59B28D82-650C-4816-81EA-07E5E355F749}"/>
    <cellStyle name="Normal 2 6 2 2 8" xfId="31762" xr:uid="{C9C277B7-1026-4E75-B308-0E73B91D9F31}"/>
    <cellStyle name="Normal 2 6 2 2 9" xfId="31763" xr:uid="{52CF4CE4-26B1-4C28-99F4-C0D999D22778}"/>
    <cellStyle name="Normal 2 6 2 3" xfId="31764" xr:uid="{35F08AA7-F5DD-4764-8F5A-3E9F52B7558B}"/>
    <cellStyle name="Normal 2 6 2 3 2" xfId="31765" xr:uid="{5C203A01-07E2-42FC-B9DA-3A08A60782BC}"/>
    <cellStyle name="Normal 2 6 2 3 2 2" xfId="31766" xr:uid="{B1EB2A1D-0FA7-4871-A5ED-B5804EB73F08}"/>
    <cellStyle name="Normal 2 6 2 3 2 2 2" xfId="31767" xr:uid="{F26B1BF4-4AD4-43FD-A411-F764351943A0}"/>
    <cellStyle name="Normal 2 6 2 3 2 2 2 2" xfId="31768" xr:uid="{E49621DB-57A0-4CC4-9B0E-062DFB5C3443}"/>
    <cellStyle name="Normal 2 6 2 3 2 2 3" xfId="31769" xr:uid="{F01748E6-EB7A-4235-8D31-49A1CDE55EAA}"/>
    <cellStyle name="Normal 2 6 2 3 2 3" xfId="31770" xr:uid="{90719A1A-85DA-4198-9575-01E783A37511}"/>
    <cellStyle name="Normal 2 6 2 3 2 3 2" xfId="31771" xr:uid="{A2A4CF99-4904-4F42-BDA0-ACBDE47DDD52}"/>
    <cellStyle name="Normal 2 6 2 3 2 3 2 2" xfId="31772" xr:uid="{3D173CB4-3726-4F6D-8156-9A1FBFF864DD}"/>
    <cellStyle name="Normal 2 6 2 3 2 3 3" xfId="31773" xr:uid="{F66B0B41-CC4E-4428-A794-A80ED4D25671}"/>
    <cellStyle name="Normal 2 6 2 3 2 4" xfId="31774" xr:uid="{08635C1B-4325-4CEB-AE50-475C8FD3A984}"/>
    <cellStyle name="Normal 2 6 2 3 2 4 2" xfId="31775" xr:uid="{D1F4BA4E-64C1-43D0-8C5B-2BA9309FAB3A}"/>
    <cellStyle name="Normal 2 6 2 3 2 4 2 2" xfId="31776" xr:uid="{F03E3BD8-B5F0-43D0-97DE-9405E3D4543A}"/>
    <cellStyle name="Normal 2 6 2 3 2 4 3" xfId="31777" xr:uid="{BAE62805-DE17-418C-B124-CB994E081DC9}"/>
    <cellStyle name="Normal 2 6 2 3 2 5" xfId="31778" xr:uid="{9941B69D-3851-4D4F-BD27-83062E47CB04}"/>
    <cellStyle name="Normal 2 6 2 3 2 5 2" xfId="31779" xr:uid="{B8FFF203-DDC3-470C-911A-04918BA5516A}"/>
    <cellStyle name="Normal 2 6 2 3 2 6" xfId="31780" xr:uid="{3340C1EB-5A79-47DA-B8D1-ABAF078B0225}"/>
    <cellStyle name="Normal 2 6 2 3 3" xfId="31781" xr:uid="{657A5B70-24F6-45A2-8AF8-0BA521E05C4B}"/>
    <cellStyle name="Normal 2 6 2 3 3 2" xfId="31782" xr:uid="{F78C0A31-7629-41CA-AD30-B2D5E92EA104}"/>
    <cellStyle name="Normal 2 6 2 3 3 2 2" xfId="31783" xr:uid="{8FD8CA38-2AED-4E24-A394-C143726B757F}"/>
    <cellStyle name="Normal 2 6 2 3 3 3" xfId="31784" xr:uid="{2FCBCD82-425F-4653-BF7C-6018941DF71A}"/>
    <cellStyle name="Normal 2 6 2 3 4" xfId="31785" xr:uid="{C42A8D52-4B3B-4708-AF3C-3F3419A0F32F}"/>
    <cellStyle name="Normal 2 6 2 3 4 2" xfId="31786" xr:uid="{D9682740-F03A-44B7-AEDA-D4D8C8003587}"/>
    <cellStyle name="Normal 2 6 2 3 4 2 2" xfId="31787" xr:uid="{9F1E62BD-9C24-4425-AF34-AF0EC62A5792}"/>
    <cellStyle name="Normal 2 6 2 3 4 3" xfId="31788" xr:uid="{E53E8A2B-F986-4DE9-8760-4EB12DDE53FB}"/>
    <cellStyle name="Normal 2 6 2 3 5" xfId="31789" xr:uid="{D5B6A1DF-3B4F-47B5-864F-5F32BDFA770B}"/>
    <cellStyle name="Normal 2 6 2 3 5 2" xfId="31790" xr:uid="{7A143548-F345-4561-9A3B-003848C4AE2F}"/>
    <cellStyle name="Normal 2 6 2 3 5 2 2" xfId="31791" xr:uid="{C065A9D2-345E-48EF-BBC1-1056D55C6933}"/>
    <cellStyle name="Normal 2 6 2 3 5 3" xfId="31792" xr:uid="{1B70AC96-53EC-4DF2-8952-2420676414E5}"/>
    <cellStyle name="Normal 2 6 2 3 6" xfId="31793" xr:uid="{33480748-B840-4F9C-B10A-908A715B9642}"/>
    <cellStyle name="Normal 2 6 2 3 6 2" xfId="31794" xr:uid="{DACD8E58-8808-47B9-A2C3-2EF9D1F81644}"/>
    <cellStyle name="Normal 2 6 2 3 7" xfId="31795" xr:uid="{319627C0-8DBE-47DE-A65C-849A6235538F}"/>
    <cellStyle name="Normal 2 6 2 4" xfId="31796" xr:uid="{57D147CE-D9EF-4BCE-AFB0-E74EA0C00B6B}"/>
    <cellStyle name="Normal 2 6 2 4 2" xfId="31797" xr:uid="{CA3D47A3-8630-4585-A41D-61D6AF2E2CC8}"/>
    <cellStyle name="Normal 2 6 2 4 2 2" xfId="31798" xr:uid="{90558104-B4CC-4340-B9DD-4FBA054E8378}"/>
    <cellStyle name="Normal 2 6 2 4 2 2 2" xfId="31799" xr:uid="{96E3AB65-2750-45A2-919E-DE209C5623F6}"/>
    <cellStyle name="Normal 2 6 2 4 2 3" xfId="31800" xr:uid="{F6E18287-73E5-48C5-B704-C3CD2A1410F3}"/>
    <cellStyle name="Normal 2 6 2 4 3" xfId="31801" xr:uid="{3505C86B-4293-4962-9207-F66F3FB80101}"/>
    <cellStyle name="Normal 2 6 2 4 3 2" xfId="31802" xr:uid="{3E6257BC-BB83-45D6-94FC-32866EEF0480}"/>
    <cellStyle name="Normal 2 6 2 4 3 2 2" xfId="31803" xr:uid="{29446FB9-7908-4520-B158-7FA3822BE20E}"/>
    <cellStyle name="Normal 2 6 2 4 3 3" xfId="31804" xr:uid="{6431D382-694A-4C94-8865-8DB4C74E6121}"/>
    <cellStyle name="Normal 2 6 2 4 4" xfId="31805" xr:uid="{422AB134-7146-4BC7-B8BC-690B08541871}"/>
    <cellStyle name="Normal 2 6 2 4 4 2" xfId="31806" xr:uid="{4C06BDF0-8E95-4270-89C2-121CF99620FE}"/>
    <cellStyle name="Normal 2 6 2 4 4 2 2" xfId="31807" xr:uid="{52F0518C-40E5-48D0-B5F0-558D6258EE73}"/>
    <cellStyle name="Normal 2 6 2 4 4 3" xfId="31808" xr:uid="{A95E1971-29CF-4807-8F65-EFC66BDBD3B3}"/>
    <cellStyle name="Normal 2 6 2 4 5" xfId="31809" xr:uid="{217476D2-B4E1-46EE-8CB4-99E1565620F2}"/>
    <cellStyle name="Normal 2 6 2 4 5 2" xfId="31810" xr:uid="{E81F7199-53FB-431D-B482-D529FD0B898F}"/>
    <cellStyle name="Normal 2 6 2 4 6" xfId="31811" xr:uid="{C1871860-AD2F-417A-9F86-02A3A03B9922}"/>
    <cellStyle name="Normal 2 6 2 5" xfId="31812" xr:uid="{F529F33D-B83E-4A7B-8F41-06D57AD88186}"/>
    <cellStyle name="Normal 2 6 2 5 2" xfId="31813" xr:uid="{A6E0351A-22F8-4EC2-AFCF-97D154C3B3FC}"/>
    <cellStyle name="Normal 2 6 2 5 2 2" xfId="31814" xr:uid="{FB663805-36DB-4D87-85F2-3BF39DBD40E9}"/>
    <cellStyle name="Normal 2 6 2 5 2 2 2" xfId="31815" xr:uid="{F7DBABD5-673A-4999-AA5A-08A75924E40F}"/>
    <cellStyle name="Normal 2 6 2 5 2 3" xfId="31816" xr:uid="{B02A3217-7695-4754-8935-DFF8EC531DBA}"/>
    <cellStyle name="Normal 2 6 2 5 3" xfId="31817" xr:uid="{0DCC536C-0D05-47C2-8023-324A4A8B526A}"/>
    <cellStyle name="Normal 2 6 2 5 3 2" xfId="31818" xr:uid="{66086E77-25EB-48D2-A7FC-F839C9D4E054}"/>
    <cellStyle name="Normal 2 6 2 5 3 2 2" xfId="31819" xr:uid="{5DB3D2DD-68DB-469B-83BD-E214D5BEF17A}"/>
    <cellStyle name="Normal 2 6 2 5 3 3" xfId="31820" xr:uid="{2BF5486A-16C7-47FC-8042-E4A7467C1A5B}"/>
    <cellStyle name="Normal 2 6 2 5 4" xfId="31821" xr:uid="{C3E83BB3-B95A-4E0F-B11B-BFF0803215E7}"/>
    <cellStyle name="Normal 2 6 2 5 4 2" xfId="31822" xr:uid="{E42F6D71-5B3E-4CC1-BB4D-A89A8F1C81F3}"/>
    <cellStyle name="Normal 2 6 2 5 4 2 2" xfId="31823" xr:uid="{B95FDF53-EE39-4E8B-B379-166E1858E800}"/>
    <cellStyle name="Normal 2 6 2 5 4 3" xfId="31824" xr:uid="{0444F0D5-A160-4A45-96D2-CAA9E05721B7}"/>
    <cellStyle name="Normal 2 6 2 5 5" xfId="31825" xr:uid="{4249D0C9-1354-4505-A4B2-F4A382C134C4}"/>
    <cellStyle name="Normal 2 6 2 5 5 2" xfId="31826" xr:uid="{D0954F28-F064-4898-B74D-B19E0282C1D3}"/>
    <cellStyle name="Normal 2 6 2 5 6" xfId="31827" xr:uid="{CE668A19-D78B-43F5-9E69-575960127DCD}"/>
    <cellStyle name="Normal 2 6 2 6" xfId="31828" xr:uid="{31EBC160-DBBD-448F-BA99-F1A5A4601396}"/>
    <cellStyle name="Normal 2 6 2 6 2" xfId="31829" xr:uid="{B01B52CC-C1D8-4D02-9A0B-C726A4343E68}"/>
    <cellStyle name="Normal 2 6 2 6 2 2" xfId="31830" xr:uid="{D5ECA2FD-F497-4864-A41A-A8E4A4F6ACA2}"/>
    <cellStyle name="Normal 2 6 2 6 2 2 2" xfId="31831" xr:uid="{24E25C8F-E9B8-4408-99D0-4F4EEC5B1FE6}"/>
    <cellStyle name="Normal 2 6 2 6 2 3" xfId="31832" xr:uid="{B4E9A7AE-52D4-4482-A46F-81AEC47363F5}"/>
    <cellStyle name="Normal 2 6 2 6 3" xfId="31833" xr:uid="{14D45307-019F-4E16-8BFD-44B8AE350384}"/>
    <cellStyle name="Normal 2 6 2 6 3 2" xfId="31834" xr:uid="{D4AFEFA8-6860-4D45-84CA-100781CF45A3}"/>
    <cellStyle name="Normal 2 6 2 6 3 2 2" xfId="31835" xr:uid="{53B92C9A-49BA-4622-BF38-CB75ED06A17E}"/>
    <cellStyle name="Normal 2 6 2 6 3 3" xfId="31836" xr:uid="{1B65C428-6B9D-4C31-9E59-1624CBB9E0F6}"/>
    <cellStyle name="Normal 2 6 2 6 4" xfId="31837" xr:uid="{0A380FED-A302-44B6-95B1-B7E42FC783AF}"/>
    <cellStyle name="Normal 2 6 2 6 4 2" xfId="31838" xr:uid="{B18C6662-B01E-4BB2-AC5F-30840CA9708B}"/>
    <cellStyle name="Normal 2 6 2 6 4 2 2" xfId="31839" xr:uid="{18A4886F-3BCF-4346-B3DE-A9FEBEC972BF}"/>
    <cellStyle name="Normal 2 6 2 6 4 3" xfId="31840" xr:uid="{6E513926-CBEA-4C8C-BAE2-ED06D8472DC9}"/>
    <cellStyle name="Normal 2 6 2 6 5" xfId="31841" xr:uid="{F8A03009-D6E6-4BAC-9F20-025FB23A09D8}"/>
    <cellStyle name="Normal 2 6 2 6 5 2" xfId="31842" xr:uid="{9C740F18-F8D2-486A-BA85-4A58425AAC7E}"/>
    <cellStyle name="Normal 2 6 2 6 6" xfId="31843" xr:uid="{3B1233BE-DD3D-40B3-A213-BA395ED29EE3}"/>
    <cellStyle name="Normal 2 6 2 7" xfId="31844" xr:uid="{91150807-DFD9-4162-B377-645EFABCD474}"/>
    <cellStyle name="Normal 2 6 2 7 2" xfId="31845" xr:uid="{2FB2B181-6292-4121-8A92-987C23690235}"/>
    <cellStyle name="Normal 2 6 2 7 2 2" xfId="31846" xr:uid="{858AE994-D411-4B3D-9E87-6B766CC8ABD2}"/>
    <cellStyle name="Normal 2 6 2 7 2 2 2" xfId="31847" xr:uid="{A3C56B4B-5152-43B3-841D-AE608E9F575C}"/>
    <cellStyle name="Normal 2 6 2 7 2 3" xfId="31848" xr:uid="{D3C955F9-088B-48FE-A3DC-181ADCA2CE63}"/>
    <cellStyle name="Normal 2 6 2 7 3" xfId="31849" xr:uid="{6FC3B380-7CB6-424B-BDA2-745A3F2ADE20}"/>
    <cellStyle name="Normal 2 6 2 7 3 2" xfId="31850" xr:uid="{08DE93F2-72FB-4281-B371-5733F3DDFFFF}"/>
    <cellStyle name="Normal 2 6 2 7 3 2 2" xfId="31851" xr:uid="{ED976D07-6C57-47AF-9F18-A483118B9B09}"/>
    <cellStyle name="Normal 2 6 2 7 3 3" xfId="31852" xr:uid="{BD78CFC9-E4E9-4A4E-AC8F-EB681465F8BA}"/>
    <cellStyle name="Normal 2 6 2 7 4" xfId="31853" xr:uid="{B435DF15-ED10-4371-8A8F-FFAD452937AE}"/>
    <cellStyle name="Normal 2 6 2 7 4 2" xfId="31854" xr:uid="{8D05D442-E306-4412-8049-C4F642C9B429}"/>
    <cellStyle name="Normal 2 6 2 7 4 2 2" xfId="31855" xr:uid="{538C684D-8BB3-49E4-A91B-02A0ABCA231B}"/>
    <cellStyle name="Normal 2 6 2 7 4 3" xfId="31856" xr:uid="{0623689F-2BFA-4BF2-8554-B9F696735F35}"/>
    <cellStyle name="Normal 2 6 2 7 5" xfId="31857" xr:uid="{FCE1FFA6-8BA8-4CEF-A3FF-2B37A7803D72}"/>
    <cellStyle name="Normal 2 6 2 7 5 2" xfId="31858" xr:uid="{C1586169-31A6-4C88-B0B5-BAF440AC2ECB}"/>
    <cellStyle name="Normal 2 6 2 7 6" xfId="31859" xr:uid="{7521C490-65F7-4D7F-8EBD-43DC278337B4}"/>
    <cellStyle name="Normal 2 6 2 8" xfId="31860" xr:uid="{6E60E12A-7CB8-453D-A64B-2024F149AC51}"/>
    <cellStyle name="Normal 2 6 2 8 2" xfId="31861" xr:uid="{8CCBD7AA-E766-4C82-9533-EF21AAF071A7}"/>
    <cellStyle name="Normal 2 6 2 8 2 2" xfId="31862" xr:uid="{AA408CFF-4F58-4F56-A6E3-10A93DF1FEDD}"/>
    <cellStyle name="Normal 2 6 2 8 3" xfId="31863" xr:uid="{F49C2351-75C3-4398-8DE8-7338982B176B}"/>
    <cellStyle name="Normal 2 6 2 9" xfId="31864" xr:uid="{86834E9E-5B23-46AF-B1B3-28FC9F9E2D26}"/>
    <cellStyle name="Normal 2 6 2 9 2" xfId="31865" xr:uid="{78F3B0CB-E6BF-4FD0-A375-636B00A73685}"/>
    <cellStyle name="Normal 2 6 2 9 2 2" xfId="31866" xr:uid="{E6DF6453-B2EF-407D-9F05-3B1080B8DB73}"/>
    <cellStyle name="Normal 2 6 2 9 3" xfId="31867" xr:uid="{D48C139A-9CC9-4CED-AEAB-1D6BA28C8EE7}"/>
    <cellStyle name="Normal 2 6 20" xfId="31868" xr:uid="{DA96D66C-A5BB-4590-AFE0-DEB75B3210E8}"/>
    <cellStyle name="Normal 2 6 20 2" xfId="31869" xr:uid="{DF029F91-AA39-4880-A7C5-AD31D8988DFA}"/>
    <cellStyle name="Normal 2 6 20 2 2" xfId="31870" xr:uid="{A1B51EF0-8303-4ED5-A72E-F493684275C5}"/>
    <cellStyle name="Normal 2 6 20 3" xfId="31871" xr:uid="{1177A455-A398-4594-A036-4D650980D071}"/>
    <cellStyle name="Normal 2 6 21" xfId="31872" xr:uid="{A179A15D-29D9-4D94-A33F-5D131FAE59F5}"/>
    <cellStyle name="Normal 2 6 21 2" xfId="31873" xr:uid="{4F5F93D9-9B24-4D60-A2A4-D83460047A20}"/>
    <cellStyle name="Normal 2 6 21 2 2" xfId="31874" xr:uid="{E39B7517-C536-4C17-805C-1E2F36C2CA28}"/>
    <cellStyle name="Normal 2 6 21 3" xfId="31875" xr:uid="{2B2EA0F4-CDC9-4FF4-8445-D836E88EB2DB}"/>
    <cellStyle name="Normal 2 6 22" xfId="31876" xr:uid="{EE42CEA9-1324-4ED9-834D-69D7A9C4A9E4}"/>
    <cellStyle name="Normal 2 6 22 2" xfId="31877" xr:uid="{01D0B82D-DED1-4EAD-AEDA-A4FB43A9AF30}"/>
    <cellStyle name="Normal 2 6 22 2 2" xfId="31878" xr:uid="{25A2C2C3-2805-41AF-8EDF-F26ACB55627D}"/>
    <cellStyle name="Normal 2 6 22 3" xfId="31879" xr:uid="{D770900E-9205-44D9-9477-8FD563E5D5F1}"/>
    <cellStyle name="Normal 2 6 23" xfId="31880" xr:uid="{DDB3D636-33A5-4C1E-8626-D7F59F64A441}"/>
    <cellStyle name="Normal 2 6 23 2" xfId="31881" xr:uid="{E4F3568B-320B-4D73-9473-12105C9C7AAE}"/>
    <cellStyle name="Normal 2 6 23 2 2" xfId="31882" xr:uid="{51D9734A-A1F4-41E5-9CA0-335346148E3A}"/>
    <cellStyle name="Normal 2 6 23 3" xfId="31883" xr:uid="{B7F165CB-84BE-46DB-BF37-5356FBE12BDA}"/>
    <cellStyle name="Normal 2 6 24" xfId="31884" xr:uid="{6F10B487-2124-440E-A86D-A2013505A388}"/>
    <cellStyle name="Normal 2 6 24 2" xfId="31885" xr:uid="{81AD3418-D6F4-458D-B52D-57E2E1F66EC0}"/>
    <cellStyle name="Normal 2 6 25" xfId="31886" xr:uid="{BB37B442-A815-4EFB-9076-10A9CA33957C}"/>
    <cellStyle name="Normal 2 6 3" xfId="31887" xr:uid="{4D409D50-CBD4-4A89-8845-EF1763848B8E}"/>
    <cellStyle name="Normal 2 6 3 10" xfId="31888" xr:uid="{E4F3CCFF-D549-400B-94D6-FF6E408BD10B}"/>
    <cellStyle name="Normal 2 6 3 10 2" xfId="31889" xr:uid="{78A5BF9F-E943-44E0-9031-2B1EC398795D}"/>
    <cellStyle name="Normal 2 6 3 10 2 2" xfId="31890" xr:uid="{A8B9EE8A-6C75-4025-8A71-853B1ABE0E42}"/>
    <cellStyle name="Normal 2 6 3 10 3" xfId="31891" xr:uid="{E9A7DA20-36FC-426E-8052-57E18057A607}"/>
    <cellStyle name="Normal 2 6 3 11" xfId="31892" xr:uid="{5212235F-BE30-407F-80E3-3639138F0799}"/>
    <cellStyle name="Normal 2 6 3 11 2" xfId="31893" xr:uid="{6FD3C1F4-0237-4C37-9601-C25BE96BFEC1}"/>
    <cellStyle name="Normal 2 6 3 11 2 2" xfId="31894" xr:uid="{5360A2EB-A3A0-4165-A955-1BC24E77AAFE}"/>
    <cellStyle name="Normal 2 6 3 11 3" xfId="31895" xr:uid="{AACF3BF1-6A37-462A-9494-5DE12D883B2D}"/>
    <cellStyle name="Normal 2 6 3 12" xfId="31896" xr:uid="{10DD8EF8-3D24-4F26-B2C5-71141703F0B0}"/>
    <cellStyle name="Normal 2 6 3 12 2" xfId="31897" xr:uid="{C2895FD5-A1C5-45BE-831B-C59DE1837735}"/>
    <cellStyle name="Normal 2 6 3 12 2 2" xfId="31898" xr:uid="{37113613-24F9-46DA-9BF9-3AAFC90992F9}"/>
    <cellStyle name="Normal 2 6 3 12 3" xfId="31899" xr:uid="{EA153B5A-694F-4560-B32D-3477E38E20DF}"/>
    <cellStyle name="Normal 2 6 3 13" xfId="31900" xr:uid="{4DFC3B08-D2D1-4718-B204-9E9C5A329553}"/>
    <cellStyle name="Normal 2 6 3 13 2" xfId="31901" xr:uid="{FB6CD78C-0668-4F84-BD55-9CE9F9FC268B}"/>
    <cellStyle name="Normal 2 6 3 13 2 2" xfId="31902" xr:uid="{A54B2115-C1BA-4CF5-B521-24F4EB86E47D}"/>
    <cellStyle name="Normal 2 6 3 13 3" xfId="31903" xr:uid="{96BD1369-0CAD-44EC-9695-32424DBAAAFF}"/>
    <cellStyle name="Normal 2 6 3 14" xfId="31904" xr:uid="{85DBF798-A940-4765-B74B-3045A9B29C95}"/>
    <cellStyle name="Normal 2 6 3 14 2" xfId="31905" xr:uid="{F0F07195-6FF1-454E-8937-3B35BE8B0060}"/>
    <cellStyle name="Normal 2 6 3 15" xfId="31906" xr:uid="{C852FB7F-01FD-486A-ACE3-70553C3F7E5B}"/>
    <cellStyle name="Normal 2 6 3 2" xfId="31907" xr:uid="{7E7F289C-B97F-4865-AAC3-654EA0A89FBE}"/>
    <cellStyle name="Normal 2 6 3 2 2" xfId="31908" xr:uid="{72C8C819-511A-4119-A75F-E13529E99B2E}"/>
    <cellStyle name="Normal 2 6 3 2 2 2" xfId="31909" xr:uid="{29798CD2-AF68-418A-BFAD-034BBB66E4E4}"/>
    <cellStyle name="Normal 2 6 3 2 2 2 2" xfId="31910" xr:uid="{1DD70F8E-7E20-4793-AEA3-97DC29ADBB14}"/>
    <cellStyle name="Normal 2 6 3 2 2 2 2 2" xfId="31911" xr:uid="{34A034A0-2D29-4A94-BF5D-4FE7BD8CA767}"/>
    <cellStyle name="Normal 2 6 3 2 2 2 3" xfId="31912" xr:uid="{245665FE-D887-4F5F-89FC-A434B88800DA}"/>
    <cellStyle name="Normal 2 6 3 2 2 3" xfId="31913" xr:uid="{8216AE67-A3CD-463C-9466-566BAE23C307}"/>
    <cellStyle name="Normal 2 6 3 2 2 3 2" xfId="31914" xr:uid="{69ED6830-0FC0-4459-92DA-8AAF6D8DC826}"/>
    <cellStyle name="Normal 2 6 3 2 2 3 2 2" xfId="31915" xr:uid="{BC082B57-7FE1-4215-A636-D7A86A1E3BAE}"/>
    <cellStyle name="Normal 2 6 3 2 2 3 3" xfId="31916" xr:uid="{67423465-BE5E-41FF-B250-8CB43B1BE04F}"/>
    <cellStyle name="Normal 2 6 3 2 2 4" xfId="31917" xr:uid="{8624721F-259E-43FD-A3ED-C711B227B405}"/>
    <cellStyle name="Normal 2 6 3 2 2 4 2" xfId="31918" xr:uid="{65B72901-4CEF-4053-9966-4283D6B89D38}"/>
    <cellStyle name="Normal 2 6 3 2 2 4 2 2" xfId="31919" xr:uid="{D039D176-D8F3-4294-B174-F3F4294E80D0}"/>
    <cellStyle name="Normal 2 6 3 2 2 4 3" xfId="31920" xr:uid="{485D8A3E-E6A2-43A4-BBD4-3E1F3E701144}"/>
    <cellStyle name="Normal 2 6 3 2 2 5" xfId="31921" xr:uid="{1C30F5B5-DB52-489F-AA67-FDECC8C3AF13}"/>
    <cellStyle name="Normal 2 6 3 2 2 5 2" xfId="31922" xr:uid="{043EA81D-971E-4D36-8BD3-C2C80B9E2B16}"/>
    <cellStyle name="Normal 2 6 3 2 2 6" xfId="31923" xr:uid="{3967259F-FBA0-4F5A-A671-E9AF4A536110}"/>
    <cellStyle name="Normal 2 6 3 2 3" xfId="31924" xr:uid="{B7B38915-1506-41C6-9582-0716514D8AD8}"/>
    <cellStyle name="Normal 2 6 3 2 3 2" xfId="31925" xr:uid="{69B52AFB-3D57-4E84-B8ED-8E635D5C0008}"/>
    <cellStyle name="Normal 2 6 3 2 3 2 2" xfId="31926" xr:uid="{0CF0437D-E097-4D2D-A9C5-FA7B51796332}"/>
    <cellStyle name="Normal 2 6 3 2 3 3" xfId="31927" xr:uid="{5CC0C15E-973B-49C3-803B-BDA3A2849B89}"/>
    <cellStyle name="Normal 2 6 3 2 4" xfId="31928" xr:uid="{FBB1F829-E7BA-475B-B6F2-9F2D7633D631}"/>
    <cellStyle name="Normal 2 6 3 2 4 2" xfId="31929" xr:uid="{BE178029-BA3F-4478-AE45-E367655A0AFC}"/>
    <cellStyle name="Normal 2 6 3 2 4 2 2" xfId="31930" xr:uid="{B1D58D3B-4289-4003-A089-9C6DEB39B8E0}"/>
    <cellStyle name="Normal 2 6 3 2 4 3" xfId="31931" xr:uid="{CC75FAB8-78F5-48DD-A77C-4774681C19BE}"/>
    <cellStyle name="Normal 2 6 3 2 5" xfId="31932" xr:uid="{B3D49466-A265-42E4-BF8C-A3E4AFCD2963}"/>
    <cellStyle name="Normal 2 6 3 2 5 2" xfId="31933" xr:uid="{D86A5A13-EE76-46E3-B66D-1BE0EE7B776B}"/>
    <cellStyle name="Normal 2 6 3 2 5 2 2" xfId="31934" xr:uid="{0F55AE0F-14E2-4317-983C-C857DACD64BD}"/>
    <cellStyle name="Normal 2 6 3 2 5 3" xfId="31935" xr:uid="{E7486806-A9D5-4605-84C0-4E27EB0F8686}"/>
    <cellStyle name="Normal 2 6 3 2 6" xfId="31936" xr:uid="{916B744E-AE21-4B4D-AC33-DF1180877A27}"/>
    <cellStyle name="Normal 2 6 3 2 6 2" xfId="31937" xr:uid="{7F23012E-DEEA-40FD-AB73-D1D6BDA92E95}"/>
    <cellStyle name="Normal 2 6 3 2 7" xfId="31938" xr:uid="{A8C898A6-2A45-44A2-850E-1F972CAB3EA5}"/>
    <cellStyle name="Normal 2 6 3 3" xfId="31939" xr:uid="{709AB093-74AF-4998-B411-1A7AE8C2B207}"/>
    <cellStyle name="Normal 2 6 3 3 2" xfId="31940" xr:uid="{82625D97-B39E-495A-A1D6-25F4CDC58233}"/>
    <cellStyle name="Normal 2 6 3 3 2 2" xfId="31941" xr:uid="{D6669380-8BB2-4135-80F0-2A60F5B67A87}"/>
    <cellStyle name="Normal 2 6 3 3 2 2 2" xfId="31942" xr:uid="{112679F5-94EF-4152-9261-6D2AF0251FE4}"/>
    <cellStyle name="Normal 2 6 3 3 2 3" xfId="31943" xr:uid="{86AB643A-35BA-41CD-B2AA-260500FCE117}"/>
    <cellStyle name="Normal 2 6 3 3 3" xfId="31944" xr:uid="{22D5CE70-DC8C-46AC-A48A-B4D50C74C586}"/>
    <cellStyle name="Normal 2 6 3 3 3 2" xfId="31945" xr:uid="{34E40B4A-2F22-45E8-9344-878EEBBF39D6}"/>
    <cellStyle name="Normal 2 6 3 3 3 2 2" xfId="31946" xr:uid="{F60A2F9A-8A83-41BA-95B0-F6EF78129DB8}"/>
    <cellStyle name="Normal 2 6 3 3 3 3" xfId="31947" xr:uid="{162D684F-9A36-4389-BA40-47F9A2BF8FB9}"/>
    <cellStyle name="Normal 2 6 3 3 4" xfId="31948" xr:uid="{BB9B2CD9-DA4F-44AC-B4B3-D445FFB32ED3}"/>
    <cellStyle name="Normal 2 6 3 3 4 2" xfId="31949" xr:uid="{1DB3F697-5224-4E94-877F-7DC555E8CD83}"/>
    <cellStyle name="Normal 2 6 3 3 4 2 2" xfId="31950" xr:uid="{50BAF04B-DF07-408B-8304-01ECF713A084}"/>
    <cellStyle name="Normal 2 6 3 3 4 3" xfId="31951" xr:uid="{4536C1CC-750E-4D1F-BC51-11225AD8B52C}"/>
    <cellStyle name="Normal 2 6 3 3 5" xfId="31952" xr:uid="{0315EABA-DD60-4172-9525-6898BDA30393}"/>
    <cellStyle name="Normal 2 6 3 3 5 2" xfId="31953" xr:uid="{4CE188B6-C2E8-43B5-9094-EF90AF70ADCE}"/>
    <cellStyle name="Normal 2 6 3 3 6" xfId="31954" xr:uid="{3960BE4D-1CA3-4B94-85E2-C6428543E0D0}"/>
    <cellStyle name="Normal 2 6 3 4" xfId="31955" xr:uid="{471D441E-EDC2-4440-88F4-9BC589197B2C}"/>
    <cellStyle name="Normal 2 6 3 4 2" xfId="31956" xr:uid="{2A027AC3-B8D2-4B59-9B0E-759BA00E3900}"/>
    <cellStyle name="Normal 2 6 3 4 2 2" xfId="31957" xr:uid="{244BB5B9-2199-4E56-93B1-CABD0AE37BEC}"/>
    <cellStyle name="Normal 2 6 3 4 2 2 2" xfId="31958" xr:uid="{41A336F9-8237-43A9-939B-1E4651D264F7}"/>
    <cellStyle name="Normal 2 6 3 4 2 3" xfId="31959" xr:uid="{AD9D9676-47E2-4E2A-A0E0-212940A61C64}"/>
    <cellStyle name="Normal 2 6 3 4 3" xfId="31960" xr:uid="{3EECC807-E2C5-4A3D-A18C-B40CDBB0B0D8}"/>
    <cellStyle name="Normal 2 6 3 4 3 2" xfId="31961" xr:uid="{8BFED18B-09E7-4466-AB84-3FE00956A6F4}"/>
    <cellStyle name="Normal 2 6 3 4 3 2 2" xfId="31962" xr:uid="{9C16A1A1-33E6-4689-8515-E9C91F237F4A}"/>
    <cellStyle name="Normal 2 6 3 4 3 3" xfId="31963" xr:uid="{3B078C1B-36D0-4C7A-B74C-786C9BA5552B}"/>
    <cellStyle name="Normal 2 6 3 4 4" xfId="31964" xr:uid="{A8471613-31BD-4016-A24F-170C35ABB2F4}"/>
    <cellStyle name="Normal 2 6 3 4 4 2" xfId="31965" xr:uid="{7A5EC3C4-B381-44C2-A28F-0B8B1946E3B0}"/>
    <cellStyle name="Normal 2 6 3 4 4 2 2" xfId="31966" xr:uid="{86E3E3F8-5372-4A29-8EEF-4EBA474C6237}"/>
    <cellStyle name="Normal 2 6 3 4 4 3" xfId="31967" xr:uid="{7C3CBF1F-83F3-4B43-8D20-64B07D6BA3BC}"/>
    <cellStyle name="Normal 2 6 3 4 5" xfId="31968" xr:uid="{BFEE6BA0-6BBC-478A-BE87-51EA929E145E}"/>
    <cellStyle name="Normal 2 6 3 4 5 2" xfId="31969" xr:uid="{6E4E6127-39B7-44CB-83F0-184BECD0A09C}"/>
    <cellStyle name="Normal 2 6 3 4 6" xfId="31970" xr:uid="{E2559D9D-A8A2-434A-B7B2-07F56D449AA8}"/>
    <cellStyle name="Normal 2 6 3 5" xfId="31971" xr:uid="{7E272CC2-B805-4F83-8794-B5C73FA1B7FC}"/>
    <cellStyle name="Normal 2 6 3 5 2" xfId="31972" xr:uid="{AE737A52-95AC-4F7A-961E-8B08C7D80A77}"/>
    <cellStyle name="Normal 2 6 3 5 2 2" xfId="31973" xr:uid="{C11ED036-2552-4832-BC24-CC2E6AACC568}"/>
    <cellStyle name="Normal 2 6 3 5 2 2 2" xfId="31974" xr:uid="{11F43182-3848-45A1-B4DD-62B37EDC4FCD}"/>
    <cellStyle name="Normal 2 6 3 5 2 3" xfId="31975" xr:uid="{93137039-8D98-40A9-81CD-7E5C08F812A8}"/>
    <cellStyle name="Normal 2 6 3 5 3" xfId="31976" xr:uid="{80B2E63A-5FBD-4544-8B61-336CAFF36526}"/>
    <cellStyle name="Normal 2 6 3 5 3 2" xfId="31977" xr:uid="{76D8BDB4-7C4C-4EE7-B8A0-6D30A04DA489}"/>
    <cellStyle name="Normal 2 6 3 5 3 2 2" xfId="31978" xr:uid="{7E136927-60C3-4F51-A4E7-B660A3474851}"/>
    <cellStyle name="Normal 2 6 3 5 3 3" xfId="31979" xr:uid="{3DD15661-42A8-48DF-9D2C-A46B75B6CCB4}"/>
    <cellStyle name="Normal 2 6 3 5 4" xfId="31980" xr:uid="{B2A60924-0CFC-4F99-BAD0-009DAA1D6D4F}"/>
    <cellStyle name="Normal 2 6 3 5 4 2" xfId="31981" xr:uid="{C777ED4A-AD19-4F34-9D6E-275D1E3DA70B}"/>
    <cellStyle name="Normal 2 6 3 5 4 2 2" xfId="31982" xr:uid="{022C00EC-8472-4B05-B12A-6CCC1E84F7F1}"/>
    <cellStyle name="Normal 2 6 3 5 4 3" xfId="31983" xr:uid="{03D77D59-7914-4D0C-A303-0881BFB5F7C5}"/>
    <cellStyle name="Normal 2 6 3 5 5" xfId="31984" xr:uid="{C43F657B-30A7-4BE6-8DE8-EA7A3DC90B12}"/>
    <cellStyle name="Normal 2 6 3 5 5 2" xfId="31985" xr:uid="{1130E697-3F54-4F51-8A93-3140EC4FCE66}"/>
    <cellStyle name="Normal 2 6 3 5 6" xfId="31986" xr:uid="{827E464C-442C-45EF-8E22-97FECD896DB6}"/>
    <cellStyle name="Normal 2 6 3 6" xfId="31987" xr:uid="{5DB4C5DC-6EC9-430C-80CE-F8B646D8965D}"/>
    <cellStyle name="Normal 2 6 3 6 2" xfId="31988" xr:uid="{BBAFD246-4F55-4E9F-89D5-97F692EDFB42}"/>
    <cellStyle name="Normal 2 6 3 6 2 2" xfId="31989" xr:uid="{00C5DF24-843E-4B46-9C22-DA107D528B2E}"/>
    <cellStyle name="Normal 2 6 3 6 2 2 2" xfId="31990" xr:uid="{EAA1A45C-CB29-49B3-8C4E-B0A4741F7AD3}"/>
    <cellStyle name="Normal 2 6 3 6 2 3" xfId="31991" xr:uid="{E96102D7-7FDA-4E5B-B8C5-9E2D30AEACF9}"/>
    <cellStyle name="Normal 2 6 3 6 3" xfId="31992" xr:uid="{AD660D28-FDAA-46EE-A0D9-408A1256D4B0}"/>
    <cellStyle name="Normal 2 6 3 6 3 2" xfId="31993" xr:uid="{EF40B411-7E78-4160-BB00-A121DAD6D423}"/>
    <cellStyle name="Normal 2 6 3 6 3 2 2" xfId="31994" xr:uid="{B05A83AD-DA61-4D27-B81A-B0119496C5D1}"/>
    <cellStyle name="Normal 2 6 3 6 3 3" xfId="31995" xr:uid="{FFF201C7-3305-4743-8C0F-F1A1E4FA3BA1}"/>
    <cellStyle name="Normal 2 6 3 6 4" xfId="31996" xr:uid="{7F15AF20-EF96-4C87-A84F-A314CC9BB38F}"/>
    <cellStyle name="Normal 2 6 3 6 4 2" xfId="31997" xr:uid="{71D10024-91EC-489D-8FF0-59F57741FF08}"/>
    <cellStyle name="Normal 2 6 3 6 4 2 2" xfId="31998" xr:uid="{E24CBDBD-219F-4A64-AE77-DDB7A30D9120}"/>
    <cellStyle name="Normal 2 6 3 6 4 3" xfId="31999" xr:uid="{349FC3CF-5E51-4B01-8267-85409BDD27EF}"/>
    <cellStyle name="Normal 2 6 3 6 5" xfId="32000" xr:uid="{203C9E1B-6534-414F-8B6B-89887845D566}"/>
    <cellStyle name="Normal 2 6 3 6 5 2" xfId="32001" xr:uid="{DE1D0F62-5038-43AE-B18F-106F9605D3CB}"/>
    <cellStyle name="Normal 2 6 3 6 6" xfId="32002" xr:uid="{EC59AD91-23E5-4949-9917-9846C9D939FB}"/>
    <cellStyle name="Normal 2 6 3 7" xfId="32003" xr:uid="{E3C27CF3-B2A5-40B0-99AC-A7344D371DA4}"/>
    <cellStyle name="Normal 2 6 3 7 2" xfId="32004" xr:uid="{8EE4E4B1-BAF7-4691-81F3-5CDCB8F6D2E7}"/>
    <cellStyle name="Normal 2 6 3 7 2 2" xfId="32005" xr:uid="{E865AE09-1B8F-477B-ACC4-479EAEA149B1}"/>
    <cellStyle name="Normal 2 6 3 7 3" xfId="32006" xr:uid="{E269C98E-1286-4FFF-81E9-AAD83EBBB1C4}"/>
    <cellStyle name="Normal 2 6 3 8" xfId="32007" xr:uid="{2D494D4E-FDEB-44A3-8EED-8DCF25BB3EB9}"/>
    <cellStyle name="Normal 2 6 3 8 2" xfId="32008" xr:uid="{6E29E0EB-34D2-4999-9F60-FB777603191F}"/>
    <cellStyle name="Normal 2 6 3 8 2 2" xfId="32009" xr:uid="{26E68B0D-2DB4-4D06-A048-B56A69800AE4}"/>
    <cellStyle name="Normal 2 6 3 8 3" xfId="32010" xr:uid="{95B9A2C4-C9BC-458E-A1D8-F7762CCCBB33}"/>
    <cellStyle name="Normal 2 6 3 9" xfId="32011" xr:uid="{AD1FFDC4-E593-47B6-A86E-6BBEA438C265}"/>
    <cellStyle name="Normal 2 6 3 9 2" xfId="32012" xr:uid="{B3CE2305-0C2A-427A-8FC0-DD2F3C1C4F32}"/>
    <cellStyle name="Normal 2 6 3 9 2 2" xfId="32013" xr:uid="{02469AB7-8995-4A6B-AFC5-0D481A57ED26}"/>
    <cellStyle name="Normal 2 6 3 9 3" xfId="32014" xr:uid="{C77F759D-0125-4491-A1AD-C2DCFA32D943}"/>
    <cellStyle name="Normal 2 6 4" xfId="32015" xr:uid="{81A29433-57C5-4A6D-9405-DB202C275C55}"/>
    <cellStyle name="Normal 2 6 4 10" xfId="32016" xr:uid="{4EB52713-2822-4B9C-95FB-CEC626868709}"/>
    <cellStyle name="Normal 2 6 4 10 2" xfId="32017" xr:uid="{90425925-45C3-43D1-87EA-61725396EF99}"/>
    <cellStyle name="Normal 2 6 4 10 2 2" xfId="32018" xr:uid="{2C637E1B-0729-4C73-881C-BE0596A9EC98}"/>
    <cellStyle name="Normal 2 6 4 10 3" xfId="32019" xr:uid="{D0F2C3A0-8394-4E50-857E-49BD6880D627}"/>
    <cellStyle name="Normal 2 6 4 11" xfId="32020" xr:uid="{BF080A3B-86DB-4705-BFFC-C3B397021DBE}"/>
    <cellStyle name="Normal 2 6 4 11 2" xfId="32021" xr:uid="{4F54EB82-7CFF-4ACC-850A-96E06B856679}"/>
    <cellStyle name="Normal 2 6 4 11 2 2" xfId="32022" xr:uid="{725FF3D6-7509-4F07-9B91-1E8786094989}"/>
    <cellStyle name="Normal 2 6 4 11 3" xfId="32023" xr:uid="{3AF641ED-D102-4F27-8E89-14E8AEF3E6EC}"/>
    <cellStyle name="Normal 2 6 4 12" xfId="32024" xr:uid="{A6C38386-7320-43DA-B1D3-8EA7E499EC90}"/>
    <cellStyle name="Normal 2 6 4 12 2" xfId="32025" xr:uid="{9A6F57FE-3418-4923-823D-37F15E088F6D}"/>
    <cellStyle name="Normal 2 6 4 12 2 2" xfId="32026" xr:uid="{4BE707C3-DB56-40C4-8E83-230777CC1A4C}"/>
    <cellStyle name="Normal 2 6 4 12 3" xfId="32027" xr:uid="{BE69174F-E7DA-4912-B323-86C8CB0C16D7}"/>
    <cellStyle name="Normal 2 6 4 13" xfId="32028" xr:uid="{E09D1BC3-8376-427F-8DC0-0D732F55716A}"/>
    <cellStyle name="Normal 2 6 4 13 2" xfId="32029" xr:uid="{8F12AEE2-983F-4BD8-B108-8213C7AE6D80}"/>
    <cellStyle name="Normal 2 6 4 13 2 2" xfId="32030" xr:uid="{391E87B1-91E2-4ED6-AAFC-D85EE8956DB7}"/>
    <cellStyle name="Normal 2 6 4 13 3" xfId="32031" xr:uid="{D6289F94-9F0A-4E09-AD50-03E48A7A9661}"/>
    <cellStyle name="Normal 2 6 4 14" xfId="32032" xr:uid="{34070422-B468-4CC1-B1C4-7BF3A1A7BDA6}"/>
    <cellStyle name="Normal 2 6 4 14 2" xfId="32033" xr:uid="{7FD8E39C-5032-4D13-8E59-45371A3841D1}"/>
    <cellStyle name="Normal 2 6 4 15" xfId="32034" xr:uid="{CD78E582-A8BA-4F97-A000-57F428289BDB}"/>
    <cellStyle name="Normal 2 6 4 2" xfId="32035" xr:uid="{F3CE8384-FAAC-4906-AD5E-F8734E323E05}"/>
    <cellStyle name="Normal 2 6 4 2 2" xfId="32036" xr:uid="{5F5D8448-A505-4558-B509-2904551D805C}"/>
    <cellStyle name="Normal 2 6 4 2 2 2" xfId="32037" xr:uid="{37B1E5FE-26F2-4DE2-B1CB-2ECD7D372CE4}"/>
    <cellStyle name="Normal 2 6 4 2 2 2 2" xfId="32038" xr:uid="{2E59F507-4E85-4C38-AE16-157FC2A45866}"/>
    <cellStyle name="Normal 2 6 4 2 2 2 2 2" xfId="32039" xr:uid="{6AC2E2AC-3893-441F-A9AF-ACBFEAC285AB}"/>
    <cellStyle name="Normal 2 6 4 2 2 2 3" xfId="32040" xr:uid="{FEA2FAF0-48D0-477C-90F8-EAC3E1DEEB54}"/>
    <cellStyle name="Normal 2 6 4 2 2 3" xfId="32041" xr:uid="{0C3B2B7F-ED33-47E2-9394-2C7B31FE69DE}"/>
    <cellStyle name="Normal 2 6 4 2 2 3 2" xfId="32042" xr:uid="{F0DC29AB-AE0F-4501-8E8D-A0D41DB8762D}"/>
    <cellStyle name="Normal 2 6 4 2 2 3 2 2" xfId="32043" xr:uid="{3BBCFC7B-4812-4FA0-A628-667C259C769E}"/>
    <cellStyle name="Normal 2 6 4 2 2 3 3" xfId="32044" xr:uid="{7DB82202-6502-4945-AD47-892FD919EBA2}"/>
    <cellStyle name="Normal 2 6 4 2 2 4" xfId="32045" xr:uid="{B35E53A0-C0D3-4D2B-B923-AE46022DA318}"/>
    <cellStyle name="Normal 2 6 4 2 2 4 2" xfId="32046" xr:uid="{7F1B5F0B-962B-42FD-9C58-740128B7FE73}"/>
    <cellStyle name="Normal 2 6 4 2 2 4 2 2" xfId="32047" xr:uid="{3847BA28-524D-4038-910D-0F43A9640671}"/>
    <cellStyle name="Normal 2 6 4 2 2 4 3" xfId="32048" xr:uid="{AB217F45-D786-483D-9386-0072E28E3E19}"/>
    <cellStyle name="Normal 2 6 4 2 2 5" xfId="32049" xr:uid="{E293C73A-748F-425E-B548-12DC4D34FE38}"/>
    <cellStyle name="Normal 2 6 4 2 2 5 2" xfId="32050" xr:uid="{EBC532E1-E8FF-4942-9D83-718BF631EF16}"/>
    <cellStyle name="Normal 2 6 4 2 2 6" xfId="32051" xr:uid="{A3F6638F-FDED-43BC-87AC-7A5D7760B77F}"/>
    <cellStyle name="Normal 2 6 4 2 3" xfId="32052" xr:uid="{8147E321-70C7-45F4-8B57-AFF800850D7C}"/>
    <cellStyle name="Normal 2 6 4 2 3 2" xfId="32053" xr:uid="{5EE11E5B-9988-44D6-96C7-BEA8E00A4246}"/>
    <cellStyle name="Normal 2 6 4 2 3 2 2" xfId="32054" xr:uid="{219A67CE-6713-4BA3-890F-6FE8968A4FD8}"/>
    <cellStyle name="Normal 2 6 4 2 3 3" xfId="32055" xr:uid="{382DC977-A86B-47C4-BEF3-96E1464BA0C3}"/>
    <cellStyle name="Normal 2 6 4 2 4" xfId="32056" xr:uid="{2A2A7DC3-5FD4-4BDD-9036-FCA87A009DE7}"/>
    <cellStyle name="Normal 2 6 4 2 4 2" xfId="32057" xr:uid="{9FD8309A-2A2D-41D0-AB96-A42353D05509}"/>
    <cellStyle name="Normal 2 6 4 2 4 2 2" xfId="32058" xr:uid="{20A6A956-0F3A-4B12-9251-07D4BF9CB6AA}"/>
    <cellStyle name="Normal 2 6 4 2 4 3" xfId="32059" xr:uid="{CCF5CF80-C7F3-41BA-B6A6-B02E6CFD998B}"/>
    <cellStyle name="Normal 2 6 4 2 5" xfId="32060" xr:uid="{A2DA3057-F50E-4874-B7BA-5E6E17C2489E}"/>
    <cellStyle name="Normal 2 6 4 2 5 2" xfId="32061" xr:uid="{8FDE536B-3394-49C2-8415-62AD3BE53E04}"/>
    <cellStyle name="Normal 2 6 4 2 5 2 2" xfId="32062" xr:uid="{2B98D792-DB4D-4578-A1EE-1F921452C933}"/>
    <cellStyle name="Normal 2 6 4 2 5 3" xfId="32063" xr:uid="{25138BB8-C0EE-4F1C-8E51-30EE7719FE19}"/>
    <cellStyle name="Normal 2 6 4 2 6" xfId="32064" xr:uid="{6C2763D5-99C0-4411-B1CF-6031DA6FBFFD}"/>
    <cellStyle name="Normal 2 6 4 2 6 2" xfId="32065" xr:uid="{BDB91AA4-0575-4140-9833-61C29F05C046}"/>
    <cellStyle name="Normal 2 6 4 2 7" xfId="32066" xr:uid="{FC40BDBA-7718-40B4-B5D4-E8B70AB3DD39}"/>
    <cellStyle name="Normal 2 6 4 3" xfId="32067" xr:uid="{0C5980F6-83A1-4473-ADA9-99FC470E3198}"/>
    <cellStyle name="Normal 2 6 4 3 2" xfId="32068" xr:uid="{49E6A816-1C98-4244-9DD2-CABF1C00D318}"/>
    <cellStyle name="Normal 2 6 4 3 2 2" xfId="32069" xr:uid="{B5E7AF77-67CE-4C58-9063-DDA7996FC3D6}"/>
    <cellStyle name="Normal 2 6 4 3 2 2 2" xfId="32070" xr:uid="{C5F3A47D-8709-4D33-B376-6E737B918F9C}"/>
    <cellStyle name="Normal 2 6 4 3 2 3" xfId="32071" xr:uid="{4F442BED-C2FB-481E-BCC6-E002777E1A0D}"/>
    <cellStyle name="Normal 2 6 4 3 3" xfId="32072" xr:uid="{9067ECED-324A-401A-B7B3-7DD3BD158563}"/>
    <cellStyle name="Normal 2 6 4 3 3 2" xfId="32073" xr:uid="{B2D793C1-34FB-42E3-A441-928FC249B578}"/>
    <cellStyle name="Normal 2 6 4 3 3 2 2" xfId="32074" xr:uid="{FD7E2262-C657-46CB-AC4D-56D7E49652C6}"/>
    <cellStyle name="Normal 2 6 4 3 3 3" xfId="32075" xr:uid="{932139B9-F367-434C-A234-A0EC00D62652}"/>
    <cellStyle name="Normal 2 6 4 3 4" xfId="32076" xr:uid="{AE60CC0D-FE13-4D3F-92BC-976776B9A59D}"/>
    <cellStyle name="Normal 2 6 4 3 4 2" xfId="32077" xr:uid="{BFC9848C-9AFE-43BB-94D5-0D32713CA3C9}"/>
    <cellStyle name="Normal 2 6 4 3 4 2 2" xfId="32078" xr:uid="{4BD8E636-2B14-4152-810B-73469671DFC2}"/>
    <cellStyle name="Normal 2 6 4 3 4 3" xfId="32079" xr:uid="{FC1DA470-ABA4-41AA-8453-7A430B481559}"/>
    <cellStyle name="Normal 2 6 4 3 5" xfId="32080" xr:uid="{462CE4CB-D8A4-41B8-A963-3172BD9E9080}"/>
    <cellStyle name="Normal 2 6 4 3 5 2" xfId="32081" xr:uid="{DF5CF44A-11CF-4E2A-B4A6-F5C973090FD5}"/>
    <cellStyle name="Normal 2 6 4 3 6" xfId="32082" xr:uid="{BA7837C3-26C1-46DB-A721-44F834F249C5}"/>
    <cellStyle name="Normal 2 6 4 4" xfId="32083" xr:uid="{652DE43E-7297-47B3-B8AC-ECBE422D83E8}"/>
    <cellStyle name="Normal 2 6 4 4 2" xfId="32084" xr:uid="{5A90990E-159F-4D13-B7E1-EC83CA060B99}"/>
    <cellStyle name="Normal 2 6 4 4 2 2" xfId="32085" xr:uid="{F29E5E90-295A-47E5-A294-F31449D0F44F}"/>
    <cellStyle name="Normal 2 6 4 4 2 2 2" xfId="32086" xr:uid="{FEE55FD5-ECCC-4089-8C10-CD298AB444A4}"/>
    <cellStyle name="Normal 2 6 4 4 2 3" xfId="32087" xr:uid="{3163E570-C7A2-4AD8-BFE8-354ACCB83950}"/>
    <cellStyle name="Normal 2 6 4 4 3" xfId="32088" xr:uid="{27BF1C19-2D04-4412-86F6-178F823210AB}"/>
    <cellStyle name="Normal 2 6 4 4 3 2" xfId="32089" xr:uid="{4A124A92-A57D-49CD-8032-807C3AE64917}"/>
    <cellStyle name="Normal 2 6 4 4 3 2 2" xfId="32090" xr:uid="{83E8BDCA-EF27-4939-939F-16DC36A6E5C2}"/>
    <cellStyle name="Normal 2 6 4 4 3 3" xfId="32091" xr:uid="{E07EA065-27B7-4FF8-9B89-4C22EFF4FFAE}"/>
    <cellStyle name="Normal 2 6 4 4 4" xfId="32092" xr:uid="{058D335E-00E1-46AC-A896-4C93CA5A9B36}"/>
    <cellStyle name="Normal 2 6 4 4 4 2" xfId="32093" xr:uid="{D83BEB1B-9FC3-478E-A9E5-3798A6FB6A8A}"/>
    <cellStyle name="Normal 2 6 4 4 4 2 2" xfId="32094" xr:uid="{725D564D-59AF-4B07-81DE-E4CF8AB0EBB4}"/>
    <cellStyle name="Normal 2 6 4 4 4 3" xfId="32095" xr:uid="{22D09052-FCDA-4038-8EE5-F07979056334}"/>
    <cellStyle name="Normal 2 6 4 4 5" xfId="32096" xr:uid="{EA2F25F2-48E9-47D4-AE67-E819BEA432E5}"/>
    <cellStyle name="Normal 2 6 4 4 5 2" xfId="32097" xr:uid="{23199BC2-8B83-4D3D-BB00-86716429E170}"/>
    <cellStyle name="Normal 2 6 4 4 6" xfId="32098" xr:uid="{C7E646CC-11D6-4664-B11E-D300D6630EFC}"/>
    <cellStyle name="Normal 2 6 4 5" xfId="32099" xr:uid="{90AB6796-AE2F-4606-82F9-6480784E23F4}"/>
    <cellStyle name="Normal 2 6 4 5 2" xfId="32100" xr:uid="{0E5613CC-8206-4AAB-98C4-3BDC3212A489}"/>
    <cellStyle name="Normal 2 6 4 5 2 2" xfId="32101" xr:uid="{3F6A9303-9FFF-45E7-AD35-2EFCBD7C2064}"/>
    <cellStyle name="Normal 2 6 4 5 2 2 2" xfId="32102" xr:uid="{FE63FE01-468A-4555-B39C-70301BB77647}"/>
    <cellStyle name="Normal 2 6 4 5 2 3" xfId="32103" xr:uid="{CD3E0BB0-8B31-46EC-A3F6-E95C0C8E6299}"/>
    <cellStyle name="Normal 2 6 4 5 3" xfId="32104" xr:uid="{6133EB9C-92E4-42A4-BE45-0C29C41A2E8D}"/>
    <cellStyle name="Normal 2 6 4 5 3 2" xfId="32105" xr:uid="{AC62029A-57D1-40FE-AB3D-6DBEAA0EC4CD}"/>
    <cellStyle name="Normal 2 6 4 5 3 2 2" xfId="32106" xr:uid="{2FB7A6D9-6258-4781-BA15-CA4898847080}"/>
    <cellStyle name="Normal 2 6 4 5 3 3" xfId="32107" xr:uid="{6819212E-1791-44C4-A0D9-1B576F918F03}"/>
    <cellStyle name="Normal 2 6 4 5 4" xfId="32108" xr:uid="{F781AFE6-FA38-4E0F-89B6-7DD1E9636455}"/>
    <cellStyle name="Normal 2 6 4 5 4 2" xfId="32109" xr:uid="{13864E18-72CA-4370-9EF6-6E48E6A4CEDF}"/>
    <cellStyle name="Normal 2 6 4 5 4 2 2" xfId="32110" xr:uid="{A954F870-6D43-421F-AA07-7982F42552A0}"/>
    <cellStyle name="Normal 2 6 4 5 4 3" xfId="32111" xr:uid="{7616A93F-09A3-4016-8ACD-B9C5CD594223}"/>
    <cellStyle name="Normal 2 6 4 5 5" xfId="32112" xr:uid="{05B64614-01AC-4DF6-870C-93B09BBEE4A1}"/>
    <cellStyle name="Normal 2 6 4 5 5 2" xfId="32113" xr:uid="{7E6D2B79-9488-4407-A245-68A104F141A5}"/>
    <cellStyle name="Normal 2 6 4 5 6" xfId="32114" xr:uid="{1A52705A-4234-4A7F-9CF3-E84D24B77B22}"/>
    <cellStyle name="Normal 2 6 4 6" xfId="32115" xr:uid="{3A04E95C-5BA4-407D-B5F4-D83027F18BF4}"/>
    <cellStyle name="Normal 2 6 4 6 2" xfId="32116" xr:uid="{344319DE-46C5-44FB-86E3-DA87FA1B1230}"/>
    <cellStyle name="Normal 2 6 4 6 2 2" xfId="32117" xr:uid="{94C37521-5096-4244-A9D0-CC6DE6DE2FE9}"/>
    <cellStyle name="Normal 2 6 4 6 2 2 2" xfId="32118" xr:uid="{5E0656E2-2D68-4734-B6F6-BA3A76CDFFD6}"/>
    <cellStyle name="Normal 2 6 4 6 2 3" xfId="32119" xr:uid="{D8B5FCE5-3808-4114-945E-3C1581AA6770}"/>
    <cellStyle name="Normal 2 6 4 6 3" xfId="32120" xr:uid="{8865B895-DB24-4053-A3BB-7AC00222DC13}"/>
    <cellStyle name="Normal 2 6 4 6 3 2" xfId="32121" xr:uid="{8911369C-B548-4FD4-910C-923439560C5C}"/>
    <cellStyle name="Normal 2 6 4 6 3 2 2" xfId="32122" xr:uid="{92B17A6A-6FF8-49DE-9E81-0496E86751A8}"/>
    <cellStyle name="Normal 2 6 4 6 3 3" xfId="32123" xr:uid="{EA28E7C3-75DD-450C-8AA0-A09908A306F8}"/>
    <cellStyle name="Normal 2 6 4 6 4" xfId="32124" xr:uid="{01230FB7-304E-43F3-AB65-7D0C520FA8AE}"/>
    <cellStyle name="Normal 2 6 4 6 4 2" xfId="32125" xr:uid="{4A5E25D0-F535-4EA2-89C3-3E4DFEE56D94}"/>
    <cellStyle name="Normal 2 6 4 6 4 2 2" xfId="32126" xr:uid="{DD3A5196-9B60-476A-B380-ED4CEC37A19C}"/>
    <cellStyle name="Normal 2 6 4 6 4 3" xfId="32127" xr:uid="{B28934DD-E984-4402-97FF-ED1D628EE814}"/>
    <cellStyle name="Normal 2 6 4 6 5" xfId="32128" xr:uid="{A972D66C-BBEA-4262-B135-0D6021F84FB0}"/>
    <cellStyle name="Normal 2 6 4 6 5 2" xfId="32129" xr:uid="{41131FE5-08F2-4A8E-81BA-E245F9851740}"/>
    <cellStyle name="Normal 2 6 4 6 6" xfId="32130" xr:uid="{E09314AF-A061-499D-8D62-A98A006FE88F}"/>
    <cellStyle name="Normal 2 6 4 7" xfId="32131" xr:uid="{3B323FA3-BBAD-4AA4-8062-A802D5E9F1D3}"/>
    <cellStyle name="Normal 2 6 4 7 2" xfId="32132" xr:uid="{586806AB-29FA-4E01-B62C-6314D7472E9D}"/>
    <cellStyle name="Normal 2 6 4 7 2 2" xfId="32133" xr:uid="{82F01C60-D8A8-43D6-B369-64C32BD3337B}"/>
    <cellStyle name="Normal 2 6 4 7 3" xfId="32134" xr:uid="{968E8C27-8A94-4CED-AF34-EF45D0A55451}"/>
    <cellStyle name="Normal 2 6 4 8" xfId="32135" xr:uid="{BCAE1EE9-B033-499A-A679-DE5FE74ACBBB}"/>
    <cellStyle name="Normal 2 6 4 8 2" xfId="32136" xr:uid="{2800ABB3-88C5-413F-9FBA-413D8448D481}"/>
    <cellStyle name="Normal 2 6 4 8 2 2" xfId="32137" xr:uid="{A08C159F-F987-4587-8F11-9FEB86202F3A}"/>
    <cellStyle name="Normal 2 6 4 8 3" xfId="32138" xr:uid="{B26BCD5E-4FE7-4868-900A-9D01F7287C72}"/>
    <cellStyle name="Normal 2 6 4 9" xfId="32139" xr:uid="{E62F23C4-BA92-4E92-BC76-CAB48889F1BC}"/>
    <cellStyle name="Normal 2 6 4 9 2" xfId="32140" xr:uid="{F7339013-5891-43B9-A2C2-AC15A942CD6A}"/>
    <cellStyle name="Normal 2 6 4 9 2 2" xfId="32141" xr:uid="{F5DDA516-2DD5-4045-B72C-243387FF1C94}"/>
    <cellStyle name="Normal 2 6 4 9 3" xfId="32142" xr:uid="{8A824725-157B-4CEB-9E28-9FD60A04822B}"/>
    <cellStyle name="Normal 2 6 5" xfId="32143" xr:uid="{8DFF0A33-F1F0-4F0D-9F2C-E44BBECBF8AE}"/>
    <cellStyle name="Normal 2 6 5 10" xfId="32144" xr:uid="{20ADA5C3-B0AC-4A41-815F-8B62B2FCA3A9}"/>
    <cellStyle name="Normal 2 6 5 10 2" xfId="32145" xr:uid="{3F491887-FE9E-43BA-BEAD-65106EC158A0}"/>
    <cellStyle name="Normal 2 6 5 10 2 2" xfId="32146" xr:uid="{E50C5DF4-AC6E-4D13-A208-42A841896564}"/>
    <cellStyle name="Normal 2 6 5 10 3" xfId="32147" xr:uid="{6FF6AFBA-35EA-4FAB-9341-1505C66B5EF8}"/>
    <cellStyle name="Normal 2 6 5 11" xfId="32148" xr:uid="{39FA98FB-424F-4444-AD4E-494FA39394B4}"/>
    <cellStyle name="Normal 2 6 5 11 2" xfId="32149" xr:uid="{AFD6FF2E-4CD1-4A2D-883E-A4B62C3D15C4}"/>
    <cellStyle name="Normal 2 6 5 11 2 2" xfId="32150" xr:uid="{C0CFBF12-E0F9-4807-8431-C28B5FB5960B}"/>
    <cellStyle name="Normal 2 6 5 11 3" xfId="32151" xr:uid="{FCF1EAE3-0A2D-4ADA-90DF-7534DEE2BF09}"/>
    <cellStyle name="Normal 2 6 5 12" xfId="32152" xr:uid="{E2F347BC-4C28-448B-AD1B-366D8B8A37B4}"/>
    <cellStyle name="Normal 2 6 5 12 2" xfId="32153" xr:uid="{3E273589-AD51-4993-AF70-17504E3DAE4B}"/>
    <cellStyle name="Normal 2 6 5 12 2 2" xfId="32154" xr:uid="{8331B37E-1355-41B6-A16D-3621DB411D8A}"/>
    <cellStyle name="Normal 2 6 5 12 3" xfId="32155" xr:uid="{5873E426-675A-49EF-B8F7-2B945AAE4D26}"/>
    <cellStyle name="Normal 2 6 5 13" xfId="32156" xr:uid="{B86B9A45-F110-4A0E-AA95-E0A7F589BBC1}"/>
    <cellStyle name="Normal 2 6 5 13 2" xfId="32157" xr:uid="{BD30ED4E-8FD3-4E2A-BE3F-46E1944154CC}"/>
    <cellStyle name="Normal 2 6 5 14" xfId="32158" xr:uid="{08729A54-664F-472D-AC7F-C51546DFCB03}"/>
    <cellStyle name="Normal 2 6 5 2" xfId="32159" xr:uid="{9885D93A-B4E3-462C-9C53-B25EA73194DA}"/>
    <cellStyle name="Normal 2 6 5 2 2" xfId="32160" xr:uid="{247466B2-379A-4E52-AF4E-084C36B2A266}"/>
    <cellStyle name="Normal 2 6 5 2 2 2" xfId="32161" xr:uid="{8A9B079F-6B2B-434E-A28F-9154DE96B81A}"/>
    <cellStyle name="Normal 2 6 5 2 2 2 2" xfId="32162" xr:uid="{05B46428-624A-4F5F-9D27-47EA75A959E7}"/>
    <cellStyle name="Normal 2 6 5 2 2 3" xfId="32163" xr:uid="{B6F0BBC1-3415-48A9-A511-487EA352385A}"/>
    <cellStyle name="Normal 2 6 5 2 3" xfId="32164" xr:uid="{94B53D3C-2AF7-4E5F-8F90-AF69D0917A27}"/>
    <cellStyle name="Normal 2 6 5 2 3 2" xfId="32165" xr:uid="{C3A223C4-D94C-4C28-AAA1-87F478A0C0E4}"/>
    <cellStyle name="Normal 2 6 5 2 3 2 2" xfId="32166" xr:uid="{08FA8EFC-6590-4D9E-B811-AA72189BDB7E}"/>
    <cellStyle name="Normal 2 6 5 2 3 3" xfId="32167" xr:uid="{64F32583-B765-43EF-8FDA-F607049ECEE4}"/>
    <cellStyle name="Normal 2 6 5 2 4" xfId="32168" xr:uid="{3F388A3F-11B0-4A9D-B269-6080802593C6}"/>
    <cellStyle name="Normal 2 6 5 2 4 2" xfId="32169" xr:uid="{7A8433E7-1029-47B1-93FB-F284B62E3A1B}"/>
    <cellStyle name="Normal 2 6 5 2 4 2 2" xfId="32170" xr:uid="{C4B2ACA5-BAFB-4046-984E-76B9B7B3AF9A}"/>
    <cellStyle name="Normal 2 6 5 2 4 3" xfId="32171" xr:uid="{C2B0FAC0-D103-4E57-A79D-6F9CA6B15C42}"/>
    <cellStyle name="Normal 2 6 5 2 5" xfId="32172" xr:uid="{0F3F3E43-F07F-45DA-88AC-DF86EB8F3EBE}"/>
    <cellStyle name="Normal 2 6 5 2 5 2" xfId="32173" xr:uid="{17D673DF-4161-45BF-BA36-97C789B33AC3}"/>
    <cellStyle name="Normal 2 6 5 2 6" xfId="32174" xr:uid="{E2EEC939-D5BB-416E-BE16-4B4258BDA6B9}"/>
    <cellStyle name="Normal 2 6 5 3" xfId="32175" xr:uid="{3A16C75B-7C9D-421C-85DA-22447D500FF4}"/>
    <cellStyle name="Normal 2 6 5 3 2" xfId="32176" xr:uid="{EEA96CBB-50AF-4197-A082-9775010D3ADF}"/>
    <cellStyle name="Normal 2 6 5 3 2 2" xfId="32177" xr:uid="{AB3BBE45-99B2-4954-B494-6E817DCBA442}"/>
    <cellStyle name="Normal 2 6 5 3 2 2 2" xfId="32178" xr:uid="{875E2977-4571-4A9F-9781-6D007DBC9106}"/>
    <cellStyle name="Normal 2 6 5 3 2 3" xfId="32179" xr:uid="{B613C970-1206-4DD7-B463-3D8901BFB830}"/>
    <cellStyle name="Normal 2 6 5 3 3" xfId="32180" xr:uid="{E06FD072-FF19-405E-9F4F-AA7DBBC5F358}"/>
    <cellStyle name="Normal 2 6 5 3 3 2" xfId="32181" xr:uid="{69495EE3-D70A-48DB-A2E7-CEE76289375E}"/>
    <cellStyle name="Normal 2 6 5 3 3 2 2" xfId="32182" xr:uid="{68B9EC1C-7321-4628-9198-3837F8964A11}"/>
    <cellStyle name="Normal 2 6 5 3 3 3" xfId="32183" xr:uid="{6490F372-2752-46E5-8678-87A219793992}"/>
    <cellStyle name="Normal 2 6 5 3 4" xfId="32184" xr:uid="{AED280E5-DE93-4978-9F95-D07D11797313}"/>
    <cellStyle name="Normal 2 6 5 3 4 2" xfId="32185" xr:uid="{4AB8ADA5-03F7-4D43-B40E-D426BC0758BE}"/>
    <cellStyle name="Normal 2 6 5 3 4 2 2" xfId="32186" xr:uid="{7AD54950-BF54-4C8B-9AED-A83DF6784713}"/>
    <cellStyle name="Normal 2 6 5 3 4 3" xfId="32187" xr:uid="{DC9297AC-ADFE-49B8-A08C-0A62B11336BA}"/>
    <cellStyle name="Normal 2 6 5 3 5" xfId="32188" xr:uid="{360DFFE8-8463-49C0-A61E-9E80BD04C219}"/>
    <cellStyle name="Normal 2 6 5 3 5 2" xfId="32189" xr:uid="{69CAB196-EEF5-4B21-AEDE-1EC4DB29388E}"/>
    <cellStyle name="Normal 2 6 5 3 6" xfId="32190" xr:uid="{9B256B44-6222-470C-879A-F7CAF1480D6E}"/>
    <cellStyle name="Normal 2 6 5 4" xfId="32191" xr:uid="{EA8CEFE5-080F-40B5-BBDF-B3F575985D5A}"/>
    <cellStyle name="Normal 2 6 5 4 2" xfId="32192" xr:uid="{2CA66413-FF4C-4251-98F4-FC4ECFF7C823}"/>
    <cellStyle name="Normal 2 6 5 4 2 2" xfId="32193" xr:uid="{517CE871-9F4B-4EA5-8B25-7DA39B0FA08D}"/>
    <cellStyle name="Normal 2 6 5 4 2 2 2" xfId="32194" xr:uid="{157D3770-ABFC-41E7-8CB3-3A06611C6FF7}"/>
    <cellStyle name="Normal 2 6 5 4 2 3" xfId="32195" xr:uid="{235213A4-900B-4ED2-A708-F798CE8FC073}"/>
    <cellStyle name="Normal 2 6 5 4 3" xfId="32196" xr:uid="{53B5DDA7-9503-4235-87F7-3F18DE3C3148}"/>
    <cellStyle name="Normal 2 6 5 4 3 2" xfId="32197" xr:uid="{444DC376-F600-457B-B3FF-2A73918AA025}"/>
    <cellStyle name="Normal 2 6 5 4 3 2 2" xfId="32198" xr:uid="{3B9B82D7-390B-482F-999C-A55FE1AC2526}"/>
    <cellStyle name="Normal 2 6 5 4 3 3" xfId="32199" xr:uid="{BBCB0E02-E31B-4476-BF81-C547025C5250}"/>
    <cellStyle name="Normal 2 6 5 4 4" xfId="32200" xr:uid="{50E915E2-C4A9-4525-B350-A378551892FC}"/>
    <cellStyle name="Normal 2 6 5 4 4 2" xfId="32201" xr:uid="{14D53E08-C452-41B3-A9DC-B47D04A93B62}"/>
    <cellStyle name="Normal 2 6 5 4 4 2 2" xfId="32202" xr:uid="{25770CE1-40B0-40D4-83C3-7E057D9BA7BD}"/>
    <cellStyle name="Normal 2 6 5 4 4 3" xfId="32203" xr:uid="{C8E149BC-5BBB-4244-B6C9-F95A42440002}"/>
    <cellStyle name="Normal 2 6 5 4 5" xfId="32204" xr:uid="{D02E1630-4734-4730-AD3F-C71E489E2F8A}"/>
    <cellStyle name="Normal 2 6 5 4 5 2" xfId="32205" xr:uid="{F39688F9-6A7B-494E-9708-E9601D255CD2}"/>
    <cellStyle name="Normal 2 6 5 4 6" xfId="32206" xr:uid="{888D96CB-F0CE-46FB-8B7A-4ADCA6EA8F8B}"/>
    <cellStyle name="Normal 2 6 5 5" xfId="32207" xr:uid="{CAC2E797-F5B6-4CFF-91B2-3BD2478CB46F}"/>
    <cellStyle name="Normal 2 6 5 5 2" xfId="32208" xr:uid="{7D6F7CF3-386D-4134-8726-1305902490D7}"/>
    <cellStyle name="Normal 2 6 5 5 2 2" xfId="32209" xr:uid="{98DF3090-A792-4DAF-8C97-186F9AC64D5F}"/>
    <cellStyle name="Normal 2 6 5 5 2 2 2" xfId="32210" xr:uid="{E3FCCA09-993E-40F3-9502-4B2309A9124D}"/>
    <cellStyle name="Normal 2 6 5 5 2 3" xfId="32211" xr:uid="{5EF41369-9363-49AB-9A94-C06E63991D8A}"/>
    <cellStyle name="Normal 2 6 5 5 3" xfId="32212" xr:uid="{65A3CD9F-B21B-4652-ABC4-745F925CB6AA}"/>
    <cellStyle name="Normal 2 6 5 5 3 2" xfId="32213" xr:uid="{09B40C08-E31A-4626-A2DC-237785DAC56D}"/>
    <cellStyle name="Normal 2 6 5 5 3 2 2" xfId="32214" xr:uid="{C65DE4E8-2CBB-4CD9-AB42-F03CC786E05D}"/>
    <cellStyle name="Normal 2 6 5 5 3 3" xfId="32215" xr:uid="{E6DB9CDC-940E-4964-82ED-87845625FAE0}"/>
    <cellStyle name="Normal 2 6 5 5 4" xfId="32216" xr:uid="{9841A181-A5D2-4483-9395-49C0142FDE74}"/>
    <cellStyle name="Normal 2 6 5 5 4 2" xfId="32217" xr:uid="{C3C00598-EE4F-4621-9806-9F9E9289B694}"/>
    <cellStyle name="Normal 2 6 5 5 4 2 2" xfId="32218" xr:uid="{689C0752-7A97-4A54-9724-23985CA56646}"/>
    <cellStyle name="Normal 2 6 5 5 4 3" xfId="32219" xr:uid="{B0857B15-72E4-4407-A9F3-44F404C7669F}"/>
    <cellStyle name="Normal 2 6 5 5 5" xfId="32220" xr:uid="{54315A29-04BC-41D3-9920-1AE7AB790660}"/>
    <cellStyle name="Normal 2 6 5 5 5 2" xfId="32221" xr:uid="{53BCD505-E50D-4350-99DE-29113C3170C6}"/>
    <cellStyle name="Normal 2 6 5 5 6" xfId="32222" xr:uid="{38A6FFEC-46D8-4769-83C7-57B256F198F3}"/>
    <cellStyle name="Normal 2 6 5 6" xfId="32223" xr:uid="{5A6A2079-719A-440B-99C4-87346E40EE79}"/>
    <cellStyle name="Normal 2 6 5 6 2" xfId="32224" xr:uid="{357EB3D7-44BA-43D9-B86F-8A78DFD82037}"/>
    <cellStyle name="Normal 2 6 5 6 2 2" xfId="32225" xr:uid="{CFBBFE11-FD11-4428-AFDE-7602D0AFBC6F}"/>
    <cellStyle name="Normal 2 6 5 6 3" xfId="32226" xr:uid="{D5AFCA8E-B6F4-4F8F-A768-366BFB23FA27}"/>
    <cellStyle name="Normal 2 6 5 7" xfId="32227" xr:uid="{7CD40B62-3A0B-41B2-86FA-25250ADF1FCF}"/>
    <cellStyle name="Normal 2 6 5 7 2" xfId="32228" xr:uid="{3DEEFCD3-CA61-4D2B-8D05-893E36C4C06C}"/>
    <cellStyle name="Normal 2 6 5 7 2 2" xfId="32229" xr:uid="{018CC8D6-08AC-4D2A-AC2A-5A99163B319C}"/>
    <cellStyle name="Normal 2 6 5 7 3" xfId="32230" xr:uid="{33F39DB2-89C3-438F-B8BD-48FF623C3A24}"/>
    <cellStyle name="Normal 2 6 5 8" xfId="32231" xr:uid="{FAB98BFE-0729-4787-9DFE-65A527DECF3A}"/>
    <cellStyle name="Normal 2 6 5 8 2" xfId="32232" xr:uid="{A89D8AC2-FE1D-475B-AF45-34DFFA987E55}"/>
    <cellStyle name="Normal 2 6 5 8 2 2" xfId="32233" xr:uid="{DE6D24AB-E620-42B3-9098-F2D87B720CE6}"/>
    <cellStyle name="Normal 2 6 5 8 3" xfId="32234" xr:uid="{66FA2663-7177-45B1-BE67-0DC5BEC8348C}"/>
    <cellStyle name="Normal 2 6 5 9" xfId="32235" xr:uid="{C5F0D6C6-5617-4FA0-87B5-BE510D65F83A}"/>
    <cellStyle name="Normal 2 6 5 9 2" xfId="32236" xr:uid="{889F66EC-3FC5-4996-860A-3EB6416D6EBB}"/>
    <cellStyle name="Normal 2 6 5 9 2 2" xfId="32237" xr:uid="{FAA9BD02-054A-4F6B-ABF6-728588449C1A}"/>
    <cellStyle name="Normal 2 6 5 9 3" xfId="32238" xr:uid="{83C87DC0-5F04-4BA4-9B85-F38D44205427}"/>
    <cellStyle name="Normal 2 6 6" xfId="32239" xr:uid="{E9912974-082E-4141-8393-AA0CBA77BC9E}"/>
    <cellStyle name="Normal 2 6 6 10" xfId="32240" xr:uid="{7FB762ED-066C-4612-A48C-15F731F8E8E7}"/>
    <cellStyle name="Normal 2 6 6 2" xfId="32241" xr:uid="{6F3EDB12-FBE5-4A7C-9943-4CF3F035CC97}"/>
    <cellStyle name="Normal 2 6 6 2 2" xfId="32242" xr:uid="{EED97F48-EFC0-417E-83C0-D65E5FF0C526}"/>
    <cellStyle name="Normal 2 6 6 2 2 2" xfId="32243" xr:uid="{8A3FF723-184F-49D2-9B6F-B06C937EBB76}"/>
    <cellStyle name="Normal 2 6 6 2 2 2 2" xfId="32244" xr:uid="{25B36F64-4BC5-40DE-A6EB-1C4B661D9C70}"/>
    <cellStyle name="Normal 2 6 6 2 2 3" xfId="32245" xr:uid="{6909A957-C9D1-41BE-9CE1-494D4DEF8E03}"/>
    <cellStyle name="Normal 2 6 6 2 3" xfId="32246" xr:uid="{F844CCEB-904E-4534-9007-EB3A671BD3A8}"/>
    <cellStyle name="Normal 2 6 6 2 3 2" xfId="32247" xr:uid="{43129825-AA54-4E9E-ADEB-86D8D4059473}"/>
    <cellStyle name="Normal 2 6 6 2 3 2 2" xfId="32248" xr:uid="{58ACEB3C-502F-4203-AA82-C162747CBB6D}"/>
    <cellStyle name="Normal 2 6 6 2 3 3" xfId="32249" xr:uid="{AF3BA622-C985-49F6-A796-9E7EA54D45AB}"/>
    <cellStyle name="Normal 2 6 6 2 4" xfId="32250" xr:uid="{22F75E45-2370-46D1-BDB2-85D7F7D5D7FD}"/>
    <cellStyle name="Normal 2 6 6 2 4 2" xfId="32251" xr:uid="{0BC2D60A-633F-4004-B10F-17D162FD86CC}"/>
    <cellStyle name="Normal 2 6 6 2 4 2 2" xfId="32252" xr:uid="{97424508-95C4-46A0-8743-5BF33182EFB0}"/>
    <cellStyle name="Normal 2 6 6 2 4 3" xfId="32253" xr:uid="{33CB85ED-BA41-42B2-B6D5-F6E43F1517F4}"/>
    <cellStyle name="Normal 2 6 6 2 5" xfId="32254" xr:uid="{13A1FB0B-4228-4CCC-8385-074928D70CA8}"/>
    <cellStyle name="Normal 2 6 6 2 5 2" xfId="32255" xr:uid="{FB5F2624-160A-433C-BCE7-8B5B0CED8850}"/>
    <cellStyle name="Normal 2 6 6 2 6" xfId="32256" xr:uid="{01B53379-A514-476B-8F32-094560932A58}"/>
    <cellStyle name="Normal 2 6 6 3" xfId="32257" xr:uid="{53E1D196-5294-4F24-8B59-CB82462AA207}"/>
    <cellStyle name="Normal 2 6 6 3 2" xfId="32258" xr:uid="{DC09D85F-522F-4BA3-826E-C732DD3A9BD9}"/>
    <cellStyle name="Normal 2 6 6 3 2 2" xfId="32259" xr:uid="{371E56CB-8C09-456E-BABA-101E089E096F}"/>
    <cellStyle name="Normal 2 6 6 3 2 2 2" xfId="32260" xr:uid="{B5E27332-1A8D-4C52-B15D-3403924F42AE}"/>
    <cellStyle name="Normal 2 6 6 3 2 3" xfId="32261" xr:uid="{F4CFE470-B94B-44DC-8F29-EAF1FCE717A2}"/>
    <cellStyle name="Normal 2 6 6 3 3" xfId="32262" xr:uid="{CC722D70-3249-4548-987B-8C685291C739}"/>
    <cellStyle name="Normal 2 6 6 3 3 2" xfId="32263" xr:uid="{D1C580F4-4266-48CA-8420-FC470CC03EFB}"/>
    <cellStyle name="Normal 2 6 6 3 3 2 2" xfId="32264" xr:uid="{D08CBC22-A66E-474F-BD11-718DA0ED6741}"/>
    <cellStyle name="Normal 2 6 6 3 3 3" xfId="32265" xr:uid="{98B97736-2D26-44BB-8105-FC0B42675661}"/>
    <cellStyle name="Normal 2 6 6 3 4" xfId="32266" xr:uid="{1F5C4C61-7AD7-4A1F-AF06-2EEEB45F8CD2}"/>
    <cellStyle name="Normal 2 6 6 3 4 2" xfId="32267" xr:uid="{5147F530-D0C2-431A-845C-5478F82C44D6}"/>
    <cellStyle name="Normal 2 6 6 3 4 2 2" xfId="32268" xr:uid="{638A75C8-9B12-4EC0-AE96-67B6ADF19E99}"/>
    <cellStyle name="Normal 2 6 6 3 4 3" xfId="32269" xr:uid="{396913A8-A684-46AC-AE38-8431A8240E63}"/>
    <cellStyle name="Normal 2 6 6 3 5" xfId="32270" xr:uid="{12429DD0-A0C2-4A10-8FFF-EA5079362BB3}"/>
    <cellStyle name="Normal 2 6 6 3 5 2" xfId="32271" xr:uid="{5FE1E2BF-8412-44C2-9DE9-183BF51D52BE}"/>
    <cellStyle name="Normal 2 6 6 3 6" xfId="32272" xr:uid="{378F37AE-7F76-4C88-B713-027FF78D29DA}"/>
    <cellStyle name="Normal 2 6 6 4" xfId="32273" xr:uid="{F3A654BE-E232-4DE2-843B-528AF13A0DA6}"/>
    <cellStyle name="Normal 2 6 6 4 2" xfId="32274" xr:uid="{9BFCE472-C3F2-4412-855E-60DD7DAFE372}"/>
    <cellStyle name="Normal 2 6 6 4 2 2" xfId="32275" xr:uid="{23211A3D-849E-41F3-AD21-3AB11D8A1D45}"/>
    <cellStyle name="Normal 2 6 6 4 2 2 2" xfId="32276" xr:uid="{C8C0CD89-ED19-461E-A55E-665388173D38}"/>
    <cellStyle name="Normal 2 6 6 4 2 3" xfId="32277" xr:uid="{52D5F3EE-A922-4E26-9F92-AB092F8437EA}"/>
    <cellStyle name="Normal 2 6 6 4 3" xfId="32278" xr:uid="{4C84CB14-331F-4B3D-AC13-D588639BAC80}"/>
    <cellStyle name="Normal 2 6 6 4 3 2" xfId="32279" xr:uid="{E0502057-BF0D-4FC6-9EE4-E4CFDE688ECB}"/>
    <cellStyle name="Normal 2 6 6 4 3 2 2" xfId="32280" xr:uid="{A512073F-7B3A-4189-9BC7-D6C066814D62}"/>
    <cellStyle name="Normal 2 6 6 4 3 3" xfId="32281" xr:uid="{69E58767-CC86-43FD-B23D-0CA9E5914E1D}"/>
    <cellStyle name="Normal 2 6 6 4 4" xfId="32282" xr:uid="{54FABF8C-1611-483F-A0C1-F6CD6DA61D3B}"/>
    <cellStyle name="Normal 2 6 6 4 4 2" xfId="32283" xr:uid="{AAEE1496-BCA1-4982-BB80-CDB1D9015A4B}"/>
    <cellStyle name="Normal 2 6 6 4 4 2 2" xfId="32284" xr:uid="{9ACB9896-246E-40AD-8E8B-8253578AB382}"/>
    <cellStyle name="Normal 2 6 6 4 4 3" xfId="32285" xr:uid="{4D6D3913-8085-4786-8311-97989BA5A835}"/>
    <cellStyle name="Normal 2 6 6 4 5" xfId="32286" xr:uid="{148167D1-8314-46A6-B09A-1811D05997EF}"/>
    <cellStyle name="Normal 2 6 6 4 5 2" xfId="32287" xr:uid="{D2D8D898-F99A-4375-BFF8-8200728B31DA}"/>
    <cellStyle name="Normal 2 6 6 4 6" xfId="32288" xr:uid="{49BFC0AA-32C4-4459-8CA6-35C09CFD2E72}"/>
    <cellStyle name="Normal 2 6 6 5" xfId="32289" xr:uid="{9E3B27AE-EDC6-4802-9FA2-E1AD5B3055C2}"/>
    <cellStyle name="Normal 2 6 6 5 2" xfId="32290" xr:uid="{401BBF25-4C40-4880-BA62-2BB5F292B975}"/>
    <cellStyle name="Normal 2 6 6 5 2 2" xfId="32291" xr:uid="{D2B1C486-1BA2-4762-8867-90CE9D91409F}"/>
    <cellStyle name="Normal 2 6 6 5 2 2 2" xfId="32292" xr:uid="{364C3B34-FE82-4239-AD89-BA3DF8250BC2}"/>
    <cellStyle name="Normal 2 6 6 5 2 3" xfId="32293" xr:uid="{0855268A-E24A-4F06-ACC7-3688B62F88CF}"/>
    <cellStyle name="Normal 2 6 6 5 3" xfId="32294" xr:uid="{E5D866AD-DB03-440D-80E6-45B9A73D42C5}"/>
    <cellStyle name="Normal 2 6 6 5 3 2" xfId="32295" xr:uid="{2B15505C-1BAD-4177-AB3D-9357746A59F3}"/>
    <cellStyle name="Normal 2 6 6 5 3 2 2" xfId="32296" xr:uid="{41D09D47-FC48-4344-AED6-6A83D15DC708}"/>
    <cellStyle name="Normal 2 6 6 5 3 3" xfId="32297" xr:uid="{8CC7B4F9-DB9A-42F3-A822-5220911C1BB0}"/>
    <cellStyle name="Normal 2 6 6 5 4" xfId="32298" xr:uid="{91560883-A563-4F21-9864-ABBF4573493E}"/>
    <cellStyle name="Normal 2 6 6 5 4 2" xfId="32299" xr:uid="{D9050B09-0804-465D-8881-D3B081F23368}"/>
    <cellStyle name="Normal 2 6 6 5 4 2 2" xfId="32300" xr:uid="{B397A08E-F49E-4AE4-BC2B-F15C7E9EBFD4}"/>
    <cellStyle name="Normal 2 6 6 5 4 3" xfId="32301" xr:uid="{D6265D4E-5D43-4BCD-8355-F6B64AC60069}"/>
    <cellStyle name="Normal 2 6 6 5 5" xfId="32302" xr:uid="{B2ABD47B-DBED-4392-861E-0377849E9B32}"/>
    <cellStyle name="Normal 2 6 6 5 5 2" xfId="32303" xr:uid="{8D7B5829-ECAB-456D-AE22-D1B10ECBD1DE}"/>
    <cellStyle name="Normal 2 6 6 5 6" xfId="32304" xr:uid="{D8117211-1268-478B-AFA8-DF9D8770F643}"/>
    <cellStyle name="Normal 2 6 6 6" xfId="32305" xr:uid="{E81F55ED-4332-4070-8A8A-8B9E48B9488D}"/>
    <cellStyle name="Normal 2 6 6 6 2" xfId="32306" xr:uid="{7E997FDB-0B6F-4960-BF23-6FE5272F0B3E}"/>
    <cellStyle name="Normal 2 6 6 6 2 2" xfId="32307" xr:uid="{508C3C9A-C92A-4AD0-A981-57BDDA5A2C5E}"/>
    <cellStyle name="Normal 2 6 6 6 3" xfId="32308" xr:uid="{0CF8C0AD-24FC-4345-9C33-9AF12B8A872D}"/>
    <cellStyle name="Normal 2 6 6 7" xfId="32309" xr:uid="{9821C81E-5070-4478-B9E1-5F6CEC06A1B2}"/>
    <cellStyle name="Normal 2 6 6 7 2" xfId="32310" xr:uid="{BD9460DF-8C3E-4F97-A397-A6657ADA5A75}"/>
    <cellStyle name="Normal 2 6 6 7 2 2" xfId="32311" xr:uid="{283B92E5-E334-4B71-9C66-B9088A680FCC}"/>
    <cellStyle name="Normal 2 6 6 7 3" xfId="32312" xr:uid="{A4FE2D2C-5FAC-4AB2-9093-3AB750E82A62}"/>
    <cellStyle name="Normal 2 6 6 8" xfId="32313" xr:uid="{A5E13293-6942-4AF9-BC08-CBCE5801F461}"/>
    <cellStyle name="Normal 2 6 6 8 2" xfId="32314" xr:uid="{54E4603E-B68E-4BA8-BBB6-5DBE51F4A3BB}"/>
    <cellStyle name="Normal 2 6 6 8 2 2" xfId="32315" xr:uid="{F11A5AC2-E408-4948-93FF-D16B21281772}"/>
    <cellStyle name="Normal 2 6 6 8 3" xfId="32316" xr:uid="{63F035D1-47A0-497F-B963-747E435EDBAE}"/>
    <cellStyle name="Normal 2 6 6 9" xfId="32317" xr:uid="{894BE62F-9977-42DF-B0C7-1FE83CFCA18A}"/>
    <cellStyle name="Normal 2 6 6 9 2" xfId="32318" xr:uid="{5F4D89A1-3BC7-463F-BCF1-E7A014412C63}"/>
    <cellStyle name="Normal 2 6 7" xfId="32319" xr:uid="{1C1011A0-39D8-4DA5-931F-720CC6624ED3}"/>
    <cellStyle name="Normal 2 6 7 2" xfId="32320" xr:uid="{A13FB9BD-8A61-43A8-A449-9CAEEC3E38AD}"/>
    <cellStyle name="Normal 2 6 7 2 2" xfId="32321" xr:uid="{C4EFADC7-6F49-4393-97CD-628CB20F44A8}"/>
    <cellStyle name="Normal 2 6 7 2 2 2" xfId="32322" xr:uid="{467C1679-F4BE-47A2-9FD1-75399DE4EA0A}"/>
    <cellStyle name="Normal 2 6 7 2 3" xfId="32323" xr:uid="{20386F86-2DFC-4AD4-ABB4-5167B9322D46}"/>
    <cellStyle name="Normal 2 6 7 3" xfId="32324" xr:uid="{BBBBFCF2-9890-4B85-8E48-D71697D38CC9}"/>
    <cellStyle name="Normal 2 6 7 3 2" xfId="32325" xr:uid="{F04E84AC-B588-4396-8F3C-921CCBF37303}"/>
    <cellStyle name="Normal 2 6 7 3 2 2" xfId="32326" xr:uid="{08DFE821-58AE-42B6-96D3-E1FFF5A59E9B}"/>
    <cellStyle name="Normal 2 6 7 3 3" xfId="32327" xr:uid="{7E82195A-98AD-4C17-B0A8-CE41FBBE2FE2}"/>
    <cellStyle name="Normal 2 6 7 4" xfId="32328" xr:uid="{7674F9EA-3039-4917-99B0-1C7D34F734A6}"/>
    <cellStyle name="Normal 2 6 7 4 2" xfId="32329" xr:uid="{031CC2FA-7B26-48E1-8DE1-2B51EBBAEA10}"/>
    <cellStyle name="Normal 2 6 7 4 2 2" xfId="32330" xr:uid="{D24B268A-C461-4269-B9FB-A77798AE3110}"/>
    <cellStyle name="Normal 2 6 7 4 3" xfId="32331" xr:uid="{85D1679A-7D4C-4BA2-90F1-B6960EB6EC2B}"/>
    <cellStyle name="Normal 2 6 7 5" xfId="32332" xr:uid="{79FD65E3-23D8-469B-854A-47C29932B34D}"/>
    <cellStyle name="Normal 2 6 7 5 2" xfId="32333" xr:uid="{5FE139F1-CAEF-447E-8AF5-84B1A25965F4}"/>
    <cellStyle name="Normal 2 6 7 6" xfId="32334" xr:uid="{A13A0BFD-21D6-405A-A58E-DBCC5911850A}"/>
    <cellStyle name="Normal 2 6 8" xfId="32335" xr:uid="{F5334279-DCA8-4138-AEED-E70D99B27BA4}"/>
    <cellStyle name="Normal 2 6 8 2" xfId="32336" xr:uid="{29CFD593-FCFA-4FAB-A98F-7EBAF1BF3A08}"/>
    <cellStyle name="Normal 2 6 8 2 2" xfId="32337" xr:uid="{D6509350-5A33-49BB-828A-81781FA62211}"/>
    <cellStyle name="Normal 2 6 8 2 2 2" xfId="32338" xr:uid="{01B18AB8-E38E-4353-92C9-3A6570A07E07}"/>
    <cellStyle name="Normal 2 6 8 2 3" xfId="32339" xr:uid="{4D65E1E1-9CE8-4204-B30A-A25D9F27C6B7}"/>
    <cellStyle name="Normal 2 6 8 3" xfId="32340" xr:uid="{E926E699-0F76-4ABC-A56F-0BF897372B97}"/>
    <cellStyle name="Normal 2 6 8 3 2" xfId="32341" xr:uid="{8544DE86-70DC-4025-86CF-1BCA28D06939}"/>
    <cellStyle name="Normal 2 6 8 3 2 2" xfId="32342" xr:uid="{2CAC498C-F2E4-4EB9-9F61-433F6DA7FE95}"/>
    <cellStyle name="Normal 2 6 8 3 3" xfId="32343" xr:uid="{59D0C2A9-D8AC-4485-8CA8-BDCCD466614C}"/>
    <cellStyle name="Normal 2 6 8 4" xfId="32344" xr:uid="{5C65C4CC-011E-4347-9AC6-AE10701B832D}"/>
    <cellStyle name="Normal 2 6 8 4 2" xfId="32345" xr:uid="{D5CF2F72-D377-43D1-B4D5-E455D308E1E8}"/>
    <cellStyle name="Normal 2 6 8 4 2 2" xfId="32346" xr:uid="{D960FD3E-DE56-4788-97E0-F831476144E7}"/>
    <cellStyle name="Normal 2 6 8 4 3" xfId="32347" xr:uid="{B3A008D5-C065-4F9C-8ADA-E6CA4ADA8C29}"/>
    <cellStyle name="Normal 2 6 8 5" xfId="32348" xr:uid="{4195FC42-58E1-4833-AED0-583D5A9C9F90}"/>
    <cellStyle name="Normal 2 6 8 5 2" xfId="32349" xr:uid="{15BA23E5-27E0-4FC7-9245-7D5BCDFA4A0D}"/>
    <cellStyle name="Normal 2 6 8 6" xfId="32350" xr:uid="{3EB8AD11-B42E-477C-8E85-6809E0702080}"/>
    <cellStyle name="Normal 2 6 9" xfId="32351" xr:uid="{42ED75F3-B91A-448F-AB88-180C88156D38}"/>
    <cellStyle name="Normal 2 6 9 2" xfId="32352" xr:uid="{008F1717-0B8A-47AF-9781-00CB5B42CA1D}"/>
    <cellStyle name="Normal 2 6 9 2 2" xfId="32353" xr:uid="{A4535BE8-6EEB-403C-8511-BD23C258B654}"/>
    <cellStyle name="Normal 2 6 9 2 2 2" xfId="32354" xr:uid="{28253124-CC2E-40DD-9E54-5D2E5653CF7A}"/>
    <cellStyle name="Normal 2 6 9 2 3" xfId="32355" xr:uid="{6E8DF240-F519-4DD4-9F56-30F443209D63}"/>
    <cellStyle name="Normal 2 6 9 3" xfId="32356" xr:uid="{C5FFBB1C-C1F2-4AA3-86B8-6CFCA6FB8E3F}"/>
    <cellStyle name="Normal 2 6 9 3 2" xfId="32357" xr:uid="{E8A607F8-B326-4F7B-85EF-D9DFAE2930D1}"/>
    <cellStyle name="Normal 2 6 9 3 2 2" xfId="32358" xr:uid="{5329A2B4-2211-4723-96FE-A11FA36C34AB}"/>
    <cellStyle name="Normal 2 6 9 3 3" xfId="32359" xr:uid="{985E10E6-BFF8-4571-9F58-EC61F47F6D29}"/>
    <cellStyle name="Normal 2 6 9 4" xfId="32360" xr:uid="{15E40559-AF16-4C63-9A55-19A25DDF9554}"/>
    <cellStyle name="Normal 2 6 9 4 2" xfId="32361" xr:uid="{B2B0737E-674F-4C04-8343-E0898BD7341F}"/>
    <cellStyle name="Normal 2 6 9 4 2 2" xfId="32362" xr:uid="{F2187121-FE65-4641-8DCC-F6A02A1C7529}"/>
    <cellStyle name="Normal 2 6 9 4 3" xfId="32363" xr:uid="{F5F71A18-C145-4B4C-9933-794690DEB327}"/>
    <cellStyle name="Normal 2 6 9 5" xfId="32364" xr:uid="{9C4949E7-72F7-430D-A2AE-62BB80F5060B}"/>
    <cellStyle name="Normal 2 6 9 5 2" xfId="32365" xr:uid="{989D5434-B96D-4EE4-8919-E21F34BD2477}"/>
    <cellStyle name="Normal 2 6 9 6" xfId="32366" xr:uid="{79E9C8A8-0792-4D6A-AA8E-6997396332AC}"/>
    <cellStyle name="Normal 2 7" xfId="32367" xr:uid="{C0A50A7F-A98D-44EE-A61E-35073774CFB1}"/>
    <cellStyle name="Normal 2 7 10" xfId="32368" xr:uid="{983EB0D2-E62F-459E-84CF-CBBE1EB75FD1}"/>
    <cellStyle name="Normal 2 7 10 2" xfId="32369" xr:uid="{E75AD4AA-7C75-4609-B0FD-B2B6CE12F214}"/>
    <cellStyle name="Normal 2 7 10 2 2" xfId="32370" xr:uid="{636C5B2A-A725-4EC4-B7D9-28552E47FE10}"/>
    <cellStyle name="Normal 2 7 10 2 2 2" xfId="32371" xr:uid="{F5F876DA-4F5C-493A-8F77-134E83693E8B}"/>
    <cellStyle name="Normal 2 7 10 2 3" xfId="32372" xr:uid="{C089D481-F36B-49C1-9882-80185BDC3B66}"/>
    <cellStyle name="Normal 2 7 10 3" xfId="32373" xr:uid="{FC015D3B-9380-47C7-8313-8B63B9633CBC}"/>
    <cellStyle name="Normal 2 7 10 3 2" xfId="32374" xr:uid="{032E7966-5CEF-4393-A138-F094EF8E1DC0}"/>
    <cellStyle name="Normal 2 7 10 3 2 2" xfId="32375" xr:uid="{30D9C3A4-B6B9-4535-85A3-D85CACD39356}"/>
    <cellStyle name="Normal 2 7 10 3 3" xfId="32376" xr:uid="{3CBAAA0F-6813-4DBC-885B-38C5C4DF41B7}"/>
    <cellStyle name="Normal 2 7 10 4" xfId="32377" xr:uid="{E0393526-9268-4DE7-A3CA-746CC7482D3E}"/>
    <cellStyle name="Normal 2 7 10 4 2" xfId="32378" xr:uid="{03156729-A6F4-4A06-BB33-97B6E9AFD755}"/>
    <cellStyle name="Normal 2 7 10 4 2 2" xfId="32379" xr:uid="{34A19D9B-7A6F-4A7C-ACD2-9BEFF080CA24}"/>
    <cellStyle name="Normal 2 7 10 4 3" xfId="32380" xr:uid="{21AD1C6A-B68C-4872-8883-B9D61E5BC091}"/>
    <cellStyle name="Normal 2 7 10 5" xfId="32381" xr:uid="{3BE8D3BE-91DF-4B37-9AB1-D9CF77F4CBB5}"/>
    <cellStyle name="Normal 2 7 10 5 2" xfId="32382" xr:uid="{E5A34DF6-7105-4DD2-9975-209F707799A3}"/>
    <cellStyle name="Normal 2 7 10 6" xfId="32383" xr:uid="{D71D9042-6C1E-44EE-8843-E3666B6F6B43}"/>
    <cellStyle name="Normal 2 7 11" xfId="32384" xr:uid="{8E575F21-25AD-4174-8DFE-89CA7C211EB6}"/>
    <cellStyle name="Normal 2 7 11 2" xfId="32385" xr:uid="{6B1EECF6-2185-49EE-B38D-077B58516B54}"/>
    <cellStyle name="Normal 2 7 11 2 2" xfId="32386" xr:uid="{4A14620D-0814-49B5-9AC4-5FDD49DF6098}"/>
    <cellStyle name="Normal 2 7 11 2 2 2" xfId="32387" xr:uid="{79E5F433-1B01-4B91-AE48-87A1677FA3EC}"/>
    <cellStyle name="Normal 2 7 11 2 3" xfId="32388" xr:uid="{3E61DFD6-3695-44F0-A0A7-AD11E0661C21}"/>
    <cellStyle name="Normal 2 7 11 3" xfId="32389" xr:uid="{120CCCFD-372A-4C41-BBDA-53EE88DBC7A0}"/>
    <cellStyle name="Normal 2 7 11 3 2" xfId="32390" xr:uid="{4F785A88-B8EE-41BF-ABF0-9154BD4C351D}"/>
    <cellStyle name="Normal 2 7 11 3 2 2" xfId="32391" xr:uid="{8C245056-D695-49BE-936C-CFCF8A1A5F0A}"/>
    <cellStyle name="Normal 2 7 11 3 3" xfId="32392" xr:uid="{EC8B6A21-89D6-4210-A49C-FB0532B58CBE}"/>
    <cellStyle name="Normal 2 7 11 4" xfId="32393" xr:uid="{B6D1FF83-26FC-4933-9825-86FE80CA5084}"/>
    <cellStyle name="Normal 2 7 11 4 2" xfId="32394" xr:uid="{D4AF35FA-1318-462D-882B-38F961083B6D}"/>
    <cellStyle name="Normal 2 7 11 4 2 2" xfId="32395" xr:uid="{C37E2C62-82D3-4D0D-8CF1-E71B80A01368}"/>
    <cellStyle name="Normal 2 7 11 4 3" xfId="32396" xr:uid="{499D5D59-5F1B-474E-A8CA-EBC88CD73A23}"/>
    <cellStyle name="Normal 2 7 11 5" xfId="32397" xr:uid="{540A967D-DE77-407C-9641-90A2B93584EE}"/>
    <cellStyle name="Normal 2 7 11 5 2" xfId="32398" xr:uid="{257E31A0-E725-45DA-945B-AF9D7DE87608}"/>
    <cellStyle name="Normal 2 7 11 6" xfId="32399" xr:uid="{91DBC0EA-8F89-45AC-A8A0-4532F1C9B06D}"/>
    <cellStyle name="Normal 2 7 12" xfId="32400" xr:uid="{E45EEE4C-A4B0-4752-86DA-E40B4A4B5A29}"/>
    <cellStyle name="Normal 2 7 12 2" xfId="32401" xr:uid="{380F7F2E-0D22-435A-8211-D6BAC6E4186F}"/>
    <cellStyle name="Normal 2 7 12 2 2" xfId="32402" xr:uid="{AC8F0578-7DEC-4432-96BD-86EC104BC165}"/>
    <cellStyle name="Normal 2 7 12 2 2 2" xfId="32403" xr:uid="{E3B18C4C-D640-44B4-ABDC-5A5ADE3AED14}"/>
    <cellStyle name="Normal 2 7 12 2 3" xfId="32404" xr:uid="{9B2A21FC-03F8-40C0-A862-73D2E78D564A}"/>
    <cellStyle name="Normal 2 7 12 3" xfId="32405" xr:uid="{DAD93CCB-35FB-484C-829D-61B1B0CA06AE}"/>
    <cellStyle name="Normal 2 7 12 3 2" xfId="32406" xr:uid="{B6AEF859-5210-4B37-9A8A-A926C86A647C}"/>
    <cellStyle name="Normal 2 7 12 3 2 2" xfId="32407" xr:uid="{9092EC63-20A5-4128-8702-57CA94CA5F21}"/>
    <cellStyle name="Normal 2 7 12 3 3" xfId="32408" xr:uid="{B115CBA0-B40D-4C78-B02B-7C0ACBFF40DA}"/>
    <cellStyle name="Normal 2 7 12 4" xfId="32409" xr:uid="{8087D4EE-4CEC-4C97-85BE-0CA1F25DC501}"/>
    <cellStyle name="Normal 2 7 12 4 2" xfId="32410" xr:uid="{0316A8D0-7AD4-4AE9-9A1E-0A8BA468ED98}"/>
    <cellStyle name="Normal 2 7 12 4 2 2" xfId="32411" xr:uid="{BB34C43A-4BE9-4D75-AF78-A2A8EB2013F3}"/>
    <cellStyle name="Normal 2 7 12 4 3" xfId="32412" xr:uid="{7FE37A46-7948-4ACC-A816-1E34248B7D20}"/>
    <cellStyle name="Normal 2 7 12 5" xfId="32413" xr:uid="{157F8D5A-2F91-42FD-B085-916250385D5A}"/>
    <cellStyle name="Normal 2 7 12 5 2" xfId="32414" xr:uid="{4AB3D1E6-63CB-4785-85A1-80A815B0A6AE}"/>
    <cellStyle name="Normal 2 7 12 6" xfId="32415" xr:uid="{60E01319-DD92-42F2-AD9F-52C64FC7D900}"/>
    <cellStyle name="Normal 2 7 13" xfId="32416" xr:uid="{EAB19B81-04DA-443D-8D9B-F2021073F8C9}"/>
    <cellStyle name="Normal 2 7 13 2" xfId="32417" xr:uid="{68DFC9A4-F848-4D9D-AC5A-F956A38320E7}"/>
    <cellStyle name="Normal 2 7 13 2 2" xfId="32418" xr:uid="{ABEBDAC4-0B1A-4EF5-BD4B-0E4AECAD3744}"/>
    <cellStyle name="Normal 2 7 13 2 2 2" xfId="32419" xr:uid="{B08724E9-119D-4D72-9669-743595213E5B}"/>
    <cellStyle name="Normal 2 7 13 2 3" xfId="32420" xr:uid="{01866B7E-9C93-4E15-8966-18C14A034281}"/>
    <cellStyle name="Normal 2 7 13 3" xfId="32421" xr:uid="{8A8C60C6-A76B-42A6-8914-1B88E232B35F}"/>
    <cellStyle name="Normal 2 7 13 3 2" xfId="32422" xr:uid="{A80ED458-29CF-4EAD-B918-1D062EF568D0}"/>
    <cellStyle name="Normal 2 7 13 3 2 2" xfId="32423" xr:uid="{EDA06585-FF2A-477B-B32E-F281BB340839}"/>
    <cellStyle name="Normal 2 7 13 3 3" xfId="32424" xr:uid="{06C3B69A-780D-4FBE-A698-8E90188C1FEB}"/>
    <cellStyle name="Normal 2 7 13 4" xfId="32425" xr:uid="{A3E299F6-8DE7-4288-92C9-C9E3FA3B0A86}"/>
    <cellStyle name="Normal 2 7 13 4 2" xfId="32426" xr:uid="{B6D21D03-ED8A-49AF-8BD1-01E3523A3855}"/>
    <cellStyle name="Normal 2 7 13 4 2 2" xfId="32427" xr:uid="{210A980D-EF88-4A75-A0F2-7C90FEF307EE}"/>
    <cellStyle name="Normal 2 7 13 4 3" xfId="32428" xr:uid="{4DD247A0-2C31-4E1D-8F54-B9F014694511}"/>
    <cellStyle name="Normal 2 7 13 5" xfId="32429" xr:uid="{763923D6-9C15-4566-BCF3-E2EE283279B2}"/>
    <cellStyle name="Normal 2 7 13 5 2" xfId="32430" xr:uid="{843F62B8-118D-4673-B9E4-20AD0D27C24E}"/>
    <cellStyle name="Normal 2 7 13 6" xfId="32431" xr:uid="{DA0AF972-64B7-4277-A7E3-38337D8DBA5A}"/>
    <cellStyle name="Normal 2 7 14" xfId="32432" xr:uid="{04BFFC9C-4163-40A9-B382-58F913BF42F1}"/>
    <cellStyle name="Normal 2 7 14 2" xfId="32433" xr:uid="{AB736FF7-4395-464D-AB70-F0567212D935}"/>
    <cellStyle name="Normal 2 7 14 2 2" xfId="32434" xr:uid="{B98525A9-6244-4036-883F-E27C6E109364}"/>
    <cellStyle name="Normal 2 7 14 2 2 2" xfId="32435" xr:uid="{77C192C1-5AD8-44DE-AFF5-EA100B616EB2}"/>
    <cellStyle name="Normal 2 7 14 2 3" xfId="32436" xr:uid="{0B75AE4A-CC28-4937-919D-41849C983634}"/>
    <cellStyle name="Normal 2 7 14 3" xfId="32437" xr:uid="{1759F992-4ECB-42ED-841F-0D9CEA02127E}"/>
    <cellStyle name="Normal 2 7 14 3 2" xfId="32438" xr:uid="{EC09EF29-BD48-4DD7-9445-E6539656F1E9}"/>
    <cellStyle name="Normal 2 7 14 3 2 2" xfId="32439" xr:uid="{59E6004C-03C6-499C-8EDB-47C3FAEA80A3}"/>
    <cellStyle name="Normal 2 7 14 3 3" xfId="32440" xr:uid="{4573ED68-E891-44A9-8A74-1F92C3910D7B}"/>
    <cellStyle name="Normal 2 7 14 4" xfId="32441" xr:uid="{3C1C195C-E7A0-4634-8A88-14FF6EFCDE14}"/>
    <cellStyle name="Normal 2 7 14 4 2" xfId="32442" xr:uid="{DD6C2E3E-3805-4D1C-B9EA-EE30C76D2461}"/>
    <cellStyle name="Normal 2 7 14 4 2 2" xfId="32443" xr:uid="{885EBAAC-6E37-4A88-AC0B-946627330AD0}"/>
    <cellStyle name="Normal 2 7 14 4 3" xfId="32444" xr:uid="{D2344230-FC3C-4762-985D-A7266CB3AE2F}"/>
    <cellStyle name="Normal 2 7 14 5" xfId="32445" xr:uid="{C489D96F-3A11-49A9-8A5F-7A4F7818EEFF}"/>
    <cellStyle name="Normal 2 7 14 5 2" xfId="32446" xr:uid="{2BF32F5C-01FC-4433-A2F6-FE24F06A1E12}"/>
    <cellStyle name="Normal 2 7 14 6" xfId="32447" xr:uid="{1E12A2E7-2966-4508-BF1B-41367EB3ED72}"/>
    <cellStyle name="Normal 2 7 15" xfId="32448" xr:uid="{73CA8673-C156-4307-BA2E-82E254721FEE}"/>
    <cellStyle name="Normal 2 7 15 2" xfId="32449" xr:uid="{1DCB66E2-D9CF-4B79-A809-C6AB1A25E088}"/>
    <cellStyle name="Normal 2 7 15 2 2" xfId="32450" xr:uid="{C716743D-D8E6-4F95-9629-5EE8BC302B27}"/>
    <cellStyle name="Normal 2 7 15 2 2 2" xfId="32451" xr:uid="{EADB8335-BD65-4150-A415-4418E023B0AB}"/>
    <cellStyle name="Normal 2 7 15 2 3" xfId="32452" xr:uid="{8D9E13F0-B9DE-4A5B-A47D-F5C39ED9BDE7}"/>
    <cellStyle name="Normal 2 7 15 3" xfId="32453" xr:uid="{C54CFBB9-8107-46AA-932C-F1E93DC03893}"/>
    <cellStyle name="Normal 2 7 15 3 2" xfId="32454" xr:uid="{FD7B8FDF-7051-40F7-881A-CC2EB3C8765D}"/>
    <cellStyle name="Normal 2 7 15 3 2 2" xfId="32455" xr:uid="{809DF70D-1A50-4BED-99E5-3C1C451C0540}"/>
    <cellStyle name="Normal 2 7 15 3 3" xfId="32456" xr:uid="{F2634BDB-88D3-43A9-A576-5B6D8EEFB910}"/>
    <cellStyle name="Normal 2 7 15 4" xfId="32457" xr:uid="{45F2924B-A506-4F95-9679-4EF27D4A4A62}"/>
    <cellStyle name="Normal 2 7 15 4 2" xfId="32458" xr:uid="{9A0F290C-9C41-4268-9000-D414C20FFBA5}"/>
    <cellStyle name="Normal 2 7 15 4 2 2" xfId="32459" xr:uid="{4492CC9E-4BB7-49FA-843E-D239164334F1}"/>
    <cellStyle name="Normal 2 7 15 4 3" xfId="32460" xr:uid="{29548654-80FB-4EE1-BC9B-A655D0D37461}"/>
    <cellStyle name="Normal 2 7 15 5" xfId="32461" xr:uid="{B70F32AB-C78E-4ED2-9D1D-D60B08C1A5E9}"/>
    <cellStyle name="Normal 2 7 15 5 2" xfId="32462" xr:uid="{76795B49-BF1F-4AAA-BCF2-9ABFD18477E9}"/>
    <cellStyle name="Normal 2 7 15 6" xfId="32463" xr:uid="{F7A9CB14-A570-4B85-AE9A-860389D4E223}"/>
    <cellStyle name="Normal 2 7 16" xfId="32464" xr:uid="{7B7B1ECE-BAF6-4C38-AA42-88821E8F0A8C}"/>
    <cellStyle name="Normal 2 7 16 2" xfId="32465" xr:uid="{3EBCE5AB-D61E-4486-9709-946741410854}"/>
    <cellStyle name="Normal 2 7 16 2 2" xfId="32466" xr:uid="{2AD35D3F-9169-4B44-B5B5-C80BEDC12712}"/>
    <cellStyle name="Normal 2 7 16 3" xfId="32467" xr:uid="{47428F2E-2CEA-4E61-9916-71AD1432C834}"/>
    <cellStyle name="Normal 2 7 17" xfId="32468" xr:uid="{7FAF986D-BB93-481D-9AA8-3C0FDE85D690}"/>
    <cellStyle name="Normal 2 7 17 2" xfId="32469" xr:uid="{EF21EFA2-B762-4E76-81CD-50BDF4C9E6D1}"/>
    <cellStyle name="Normal 2 7 17 2 2" xfId="32470" xr:uid="{6BF04BA8-A452-411D-ACE9-128F2AC591E6}"/>
    <cellStyle name="Normal 2 7 17 3" xfId="32471" xr:uid="{B1A4A449-414F-47AF-AE6A-1FE3ECFAD46A}"/>
    <cellStyle name="Normal 2 7 18" xfId="32472" xr:uid="{24621C16-B870-48F2-8662-E08716632634}"/>
    <cellStyle name="Normal 2 7 18 2" xfId="32473" xr:uid="{72AC6DB2-D610-4B08-ABED-751EDAD0846C}"/>
    <cellStyle name="Normal 2 7 18 2 2" xfId="32474" xr:uid="{F2EEB035-3A99-47F3-A72E-029B5AEE7B24}"/>
    <cellStyle name="Normal 2 7 18 3" xfId="32475" xr:uid="{D761ECE2-CC23-4FF6-84E4-B222CF467A7B}"/>
    <cellStyle name="Normal 2 7 19" xfId="32476" xr:uid="{8FB1BE2B-9CC8-4F2A-9909-44D01B15D6BF}"/>
    <cellStyle name="Normal 2 7 19 2" xfId="32477" xr:uid="{777C8067-32B6-4DB6-8078-4E860BF46B74}"/>
    <cellStyle name="Normal 2 7 19 2 2" xfId="32478" xr:uid="{1FFABBEA-DA49-44C3-831B-8BD45E24E0AD}"/>
    <cellStyle name="Normal 2 7 19 3" xfId="32479" xr:uid="{BEF9769C-0F66-4061-853F-595D88F24AB9}"/>
    <cellStyle name="Normal 2 7 2" xfId="32480" xr:uid="{9897F7BE-30A9-41F9-A67A-7DC13C7EE7A6}"/>
    <cellStyle name="Normal 2 7 2 10" xfId="32481" xr:uid="{A669635E-12B1-4D62-A722-7A9473800569}"/>
    <cellStyle name="Normal 2 7 2 10 2" xfId="32482" xr:uid="{9DA9AA3B-B2F4-4DF6-ABF9-1DF7FA67D366}"/>
    <cellStyle name="Normal 2 7 2 10 2 2" xfId="32483" xr:uid="{2128FB9E-CCC8-42D8-9C88-1A9D7FCD4118}"/>
    <cellStyle name="Normal 2 7 2 10 3" xfId="32484" xr:uid="{68D83B29-BEEE-4E17-95B8-B845DE1F7D60}"/>
    <cellStyle name="Normal 2 7 2 11" xfId="32485" xr:uid="{4152A1E1-7A4B-4711-A6B3-D385A4D883DF}"/>
    <cellStyle name="Normal 2 7 2 11 2" xfId="32486" xr:uid="{C4E0E63F-C45C-4797-9EAE-A65A9C1344C5}"/>
    <cellStyle name="Normal 2 7 2 11 2 2" xfId="32487" xr:uid="{200C5105-4D74-4D6A-85A0-57D40583CFB7}"/>
    <cellStyle name="Normal 2 7 2 11 3" xfId="32488" xr:uid="{76A02F3D-F2D1-4F2C-AEA6-47547383B7B0}"/>
    <cellStyle name="Normal 2 7 2 12" xfId="32489" xr:uid="{D3BB31C6-73D6-42E8-819E-64802AE48029}"/>
    <cellStyle name="Normal 2 7 2 12 2" xfId="32490" xr:uid="{871E88B1-70DE-497F-83A0-BAE5A2F42956}"/>
    <cellStyle name="Normal 2 7 2 12 2 2" xfId="32491" xr:uid="{6AA925BB-6591-4297-A477-BCCD71D8A136}"/>
    <cellStyle name="Normal 2 7 2 12 3" xfId="32492" xr:uid="{FBC9F8C9-F2C2-48C2-8F70-279ECF20D73B}"/>
    <cellStyle name="Normal 2 7 2 13" xfId="32493" xr:uid="{38B36E89-C5B1-4C14-9A75-0D5B81CB9812}"/>
    <cellStyle name="Normal 2 7 2 13 2" xfId="32494" xr:uid="{313AA4FF-6F6A-4A5C-B40E-464C4C477775}"/>
    <cellStyle name="Normal 2 7 2 13 2 2" xfId="32495" xr:uid="{9C9E6213-FE1F-4CC9-8C29-A15306C3A1FD}"/>
    <cellStyle name="Normal 2 7 2 13 3" xfId="32496" xr:uid="{8AB52681-A52F-4398-9944-4D58087E53DA}"/>
    <cellStyle name="Normal 2 7 2 14" xfId="32497" xr:uid="{A170645B-4848-47F3-A9B3-C18D3DCD2F5C}"/>
    <cellStyle name="Normal 2 7 2 14 2" xfId="32498" xr:uid="{2AE8F513-E0C0-480B-B45B-22417A4F5046}"/>
    <cellStyle name="Normal 2 7 2 14 2 2" xfId="32499" xr:uid="{72C9E6A1-D3FF-48DE-BDD5-BF36130BD614}"/>
    <cellStyle name="Normal 2 7 2 14 3" xfId="32500" xr:uid="{39A377B4-4499-4BAB-986B-E8DDE090B4DF}"/>
    <cellStyle name="Normal 2 7 2 15" xfId="32501" xr:uid="{3D8384FD-6AD2-429C-B8D6-B9C8288FDE30}"/>
    <cellStyle name="Normal 2 7 2 15 2" xfId="32502" xr:uid="{6320370A-A7B1-4541-B77F-FB858E339F13}"/>
    <cellStyle name="Normal 2 7 2 16" xfId="32503" xr:uid="{028E1BAE-076D-48FC-8837-DA21CAA010C5}"/>
    <cellStyle name="Normal 2 7 2 2" xfId="32504" xr:uid="{D5E58C9E-14F0-452F-9DC0-F36DD3DD8B0B}"/>
    <cellStyle name="Normal 2 7 2 2 2" xfId="32505" xr:uid="{BEE1F16B-7ED9-48F2-A005-CDAF4F498E2E}"/>
    <cellStyle name="Normal 2 7 2 2 2 2" xfId="32506" xr:uid="{389195A3-3C12-420E-A31A-517753221F07}"/>
    <cellStyle name="Normal 2 7 2 2 2 2 2" xfId="32507" xr:uid="{ACB6F146-B686-4AC4-8B55-63FB68148848}"/>
    <cellStyle name="Normal 2 7 2 2 2 2 2 2" xfId="32508" xr:uid="{3BCB2D26-D72E-41D8-804E-2E4A80849CB0}"/>
    <cellStyle name="Normal 2 7 2 2 2 2 2 2 2" xfId="32509" xr:uid="{7C725919-7609-4408-A74B-4A173A6FF2D7}"/>
    <cellStyle name="Normal 2 7 2 2 2 2 2 3" xfId="32510" xr:uid="{E073F982-23A0-4B4C-B5C9-755C8D1266E5}"/>
    <cellStyle name="Normal 2 7 2 2 2 2 3" xfId="32511" xr:uid="{5656B568-15F5-4CAB-BD7A-1E13072B15B6}"/>
    <cellStyle name="Normal 2 7 2 2 2 2 3 2" xfId="32512" xr:uid="{224CB253-E7E5-400D-BDB4-B2B5AA19AA9F}"/>
    <cellStyle name="Normal 2 7 2 2 2 2 3 2 2" xfId="32513" xr:uid="{DC326ECC-D5C8-413C-BCF9-23375C4A8AAD}"/>
    <cellStyle name="Normal 2 7 2 2 2 2 3 3" xfId="32514" xr:uid="{5BEF0906-5E92-48A6-86FB-04134415A69E}"/>
    <cellStyle name="Normal 2 7 2 2 2 2 4" xfId="32515" xr:uid="{5A01CAFF-38B9-4ED1-ADB9-3BF0130A641E}"/>
    <cellStyle name="Normal 2 7 2 2 2 2 4 2" xfId="32516" xr:uid="{A233B42C-E709-4903-A96E-10211446B9AB}"/>
    <cellStyle name="Normal 2 7 2 2 2 2 4 2 2" xfId="32517" xr:uid="{C01FDDD1-41BB-498F-80EB-BD5CF6F0BF3C}"/>
    <cellStyle name="Normal 2 7 2 2 2 2 4 3" xfId="32518" xr:uid="{7A04B8E3-8B75-4519-9B54-E22D252E4A08}"/>
    <cellStyle name="Normal 2 7 2 2 2 2 5" xfId="32519" xr:uid="{A4AAFD34-0B27-4BDE-8072-5C06D59B3488}"/>
    <cellStyle name="Normal 2 7 2 2 2 2 5 2" xfId="32520" xr:uid="{5F77381B-A202-4B45-9A86-981D38546103}"/>
    <cellStyle name="Normal 2 7 2 2 2 2 6" xfId="32521" xr:uid="{2E45E69B-08A6-4ADE-B5A6-FFA043266925}"/>
    <cellStyle name="Normal 2 7 2 2 2 3" xfId="32522" xr:uid="{6811861D-FD0D-49B8-9AAD-C2D54030CC33}"/>
    <cellStyle name="Normal 2 7 2 2 2 3 2" xfId="32523" xr:uid="{6ACAAF59-72EE-49EF-88AA-784345E6CDC0}"/>
    <cellStyle name="Normal 2 7 2 2 2 3 2 2" xfId="32524" xr:uid="{D016DC4B-4AA7-4C55-9539-E825F45586DA}"/>
    <cellStyle name="Normal 2 7 2 2 2 3 3" xfId="32525" xr:uid="{82D99B3F-67A0-4C21-BC2F-30997E47B15E}"/>
    <cellStyle name="Normal 2 7 2 2 2 4" xfId="32526" xr:uid="{878290B5-0174-4EDE-BA1A-D13BB1DF59F2}"/>
    <cellStyle name="Normal 2 7 2 2 2 4 2" xfId="32527" xr:uid="{DB60C52F-BBBE-45DC-AEB6-570DC4DC48E4}"/>
    <cellStyle name="Normal 2 7 2 2 2 4 2 2" xfId="32528" xr:uid="{169A7767-618D-4469-8850-34BC5D5BF492}"/>
    <cellStyle name="Normal 2 7 2 2 2 4 3" xfId="32529" xr:uid="{C639A2D0-4BBA-47A7-BA6A-BC7978159739}"/>
    <cellStyle name="Normal 2 7 2 2 2 5" xfId="32530" xr:uid="{506192CB-A71E-4922-91D0-5C78DE85E267}"/>
    <cellStyle name="Normal 2 7 2 2 2 5 2" xfId="32531" xr:uid="{D64331F1-A08A-4D5B-B385-781851C6B2CF}"/>
    <cellStyle name="Normal 2 7 2 2 2 5 2 2" xfId="32532" xr:uid="{E2126F0A-BB5F-49C8-9160-BCA07D0E173B}"/>
    <cellStyle name="Normal 2 7 2 2 2 5 3" xfId="32533" xr:uid="{B8EDD77A-CDBC-422F-BCEF-BECBBB453769}"/>
    <cellStyle name="Normal 2 7 2 2 2 6" xfId="32534" xr:uid="{03DB482A-C34A-4EB7-BFD0-16FD76C9EC10}"/>
    <cellStyle name="Normal 2 7 2 2 2 6 2" xfId="32535" xr:uid="{5438E235-B5A5-4A1E-A8AC-CF2824B8E0B5}"/>
    <cellStyle name="Normal 2 7 2 2 2 7" xfId="32536" xr:uid="{56C6993B-30B7-4D8E-83CE-592B1FBB07A4}"/>
    <cellStyle name="Normal 2 7 2 2 3" xfId="32537" xr:uid="{FBCDFEF8-62C3-46E3-B848-AA223AD54D79}"/>
    <cellStyle name="Normal 2 7 2 2 3 2" xfId="32538" xr:uid="{D45C88F3-64B1-42E6-A7E1-176DF4F8C1DA}"/>
    <cellStyle name="Normal 2 7 2 2 3 2 2" xfId="32539" xr:uid="{D74FB812-8748-468A-8E43-4CCAB502D5BB}"/>
    <cellStyle name="Normal 2 7 2 2 3 2 2 2" xfId="32540" xr:uid="{6A4D568C-A23A-4612-A85E-E86DBF36D932}"/>
    <cellStyle name="Normal 2 7 2 2 3 2 3" xfId="32541" xr:uid="{C6BD2D3F-6672-4B4F-95D5-7C7F91584377}"/>
    <cellStyle name="Normal 2 7 2 2 3 3" xfId="32542" xr:uid="{39B25E70-1FE4-4A57-BE4C-7CE10E65F781}"/>
    <cellStyle name="Normal 2 7 2 2 3 3 2" xfId="32543" xr:uid="{92ACA118-9B30-4F72-8C77-8488A23057EC}"/>
    <cellStyle name="Normal 2 7 2 2 3 3 2 2" xfId="32544" xr:uid="{CCDD4EAA-63CC-46FA-9945-FF3264DAD2FD}"/>
    <cellStyle name="Normal 2 7 2 2 3 3 3" xfId="32545" xr:uid="{5C029D71-542E-4E3F-9131-BA9F49953E40}"/>
    <cellStyle name="Normal 2 7 2 2 3 4" xfId="32546" xr:uid="{E3B838EE-B923-43D5-82A5-CBBB2C128FC7}"/>
    <cellStyle name="Normal 2 7 2 2 3 4 2" xfId="32547" xr:uid="{26ACBFFE-CE0C-45CC-BE15-CC7D1310DDE3}"/>
    <cellStyle name="Normal 2 7 2 2 3 4 2 2" xfId="32548" xr:uid="{BEEA9FB2-2EC9-4569-8478-706D2AA801DD}"/>
    <cellStyle name="Normal 2 7 2 2 3 4 3" xfId="32549" xr:uid="{0CF3A129-C3B8-40B7-BEE5-648C0F42BD53}"/>
    <cellStyle name="Normal 2 7 2 2 3 5" xfId="32550" xr:uid="{56747F29-8150-4BA0-A1D4-D34CB7AC72C2}"/>
    <cellStyle name="Normal 2 7 2 2 3 5 2" xfId="32551" xr:uid="{E75576AE-9BEF-45F5-ACDC-CE46E8418BD9}"/>
    <cellStyle name="Normal 2 7 2 2 3 6" xfId="32552" xr:uid="{95766620-3A4E-410A-A996-C33595801593}"/>
    <cellStyle name="Normal 2 7 2 2 4" xfId="32553" xr:uid="{69B3B537-7C7E-44E3-8AF9-CAD44D7A938F}"/>
    <cellStyle name="Normal 2 7 2 2 4 2" xfId="32554" xr:uid="{16B06F2D-E595-4C44-B2C2-F0907A4B6C17}"/>
    <cellStyle name="Normal 2 7 2 2 4 2 2" xfId="32555" xr:uid="{882C1627-9312-4B14-81FA-088CA21F7C6D}"/>
    <cellStyle name="Normal 2 7 2 2 4 3" xfId="32556" xr:uid="{B43CED54-FF36-46A6-B3AB-4520A18FD89A}"/>
    <cellStyle name="Normal 2 7 2 2 5" xfId="32557" xr:uid="{A8ED7D7B-A843-40F9-82E9-15EE98D7E06D}"/>
    <cellStyle name="Normal 2 7 2 2 5 2" xfId="32558" xr:uid="{606CDE7A-4D5A-486E-9D5F-73257157EA2E}"/>
    <cellStyle name="Normal 2 7 2 2 5 2 2" xfId="32559" xr:uid="{DDFC832F-1DCD-42BB-AE54-AD2D08750B70}"/>
    <cellStyle name="Normal 2 7 2 2 5 3" xfId="32560" xr:uid="{452F416A-0EDF-4D75-9F40-C550853C1C2C}"/>
    <cellStyle name="Normal 2 7 2 2 6" xfId="32561" xr:uid="{BB90C806-C948-4D59-9FE0-BCEF62183E52}"/>
    <cellStyle name="Normal 2 7 2 2 6 2" xfId="32562" xr:uid="{15BDC75A-DEA4-403D-B678-1181C79A246E}"/>
    <cellStyle name="Normal 2 7 2 2 6 2 2" xfId="32563" xr:uid="{8982F545-FB7C-460D-9790-3AB3F164D175}"/>
    <cellStyle name="Normal 2 7 2 2 6 3" xfId="32564" xr:uid="{154E86CC-EE99-4F2C-904A-2F6B7B97AB43}"/>
    <cellStyle name="Normal 2 7 2 2 7" xfId="32565" xr:uid="{365F64C6-A156-4106-8244-979BD1610AB5}"/>
    <cellStyle name="Normal 2 7 2 2 7 2" xfId="32566" xr:uid="{8D82A450-2AFD-43C1-9EEB-0A7624F364AC}"/>
    <cellStyle name="Normal 2 7 2 2 8" xfId="32567" xr:uid="{45FDD35B-E4B4-451D-B46F-CB3027916FA0}"/>
    <cellStyle name="Normal 2 7 2 2 9" xfId="32568" xr:uid="{770940BD-D721-4EB0-8C4C-00891C959730}"/>
    <cellStyle name="Normal 2 7 2 3" xfId="32569" xr:uid="{0D75423B-926F-4A3F-80D1-B49598740A02}"/>
    <cellStyle name="Normal 2 7 2 3 2" xfId="32570" xr:uid="{DE349E95-7B4D-4967-B5BF-924F2942F2E4}"/>
    <cellStyle name="Normal 2 7 2 3 2 2" xfId="32571" xr:uid="{7DCB332B-0C90-428E-9A95-B4FDE48247D9}"/>
    <cellStyle name="Normal 2 7 2 3 2 2 2" xfId="32572" xr:uid="{76268D36-5AA4-40FE-BA6D-D3E3C0C68C13}"/>
    <cellStyle name="Normal 2 7 2 3 2 2 2 2" xfId="32573" xr:uid="{3A5B0E31-35A1-4F89-91F1-5455C9AE36F0}"/>
    <cellStyle name="Normal 2 7 2 3 2 2 3" xfId="32574" xr:uid="{A10C6243-1F90-4F22-B352-65D550261327}"/>
    <cellStyle name="Normal 2 7 2 3 2 3" xfId="32575" xr:uid="{45B9DC33-E7F8-405B-84C8-049CC26BF2FA}"/>
    <cellStyle name="Normal 2 7 2 3 2 3 2" xfId="32576" xr:uid="{D8434DA0-AEC6-4D30-91F2-466537A56216}"/>
    <cellStyle name="Normal 2 7 2 3 2 3 2 2" xfId="32577" xr:uid="{0EA29444-0A88-43D3-B678-5F0077022B46}"/>
    <cellStyle name="Normal 2 7 2 3 2 3 3" xfId="32578" xr:uid="{D56072BC-9FD6-4941-924B-2446CB435489}"/>
    <cellStyle name="Normal 2 7 2 3 2 4" xfId="32579" xr:uid="{D994AFD5-70B2-4C22-BC29-0E91A0276DDB}"/>
    <cellStyle name="Normal 2 7 2 3 2 4 2" xfId="32580" xr:uid="{CF98FFBD-BD8D-4E53-8CC4-611FEC34DB98}"/>
    <cellStyle name="Normal 2 7 2 3 2 4 2 2" xfId="32581" xr:uid="{B8D81FB2-16BB-4953-8002-A74F34A17C4F}"/>
    <cellStyle name="Normal 2 7 2 3 2 4 3" xfId="32582" xr:uid="{20DE6035-5066-4460-A7D6-7B30B51B215E}"/>
    <cellStyle name="Normal 2 7 2 3 2 5" xfId="32583" xr:uid="{84D248A8-9BD2-4C0B-8CC6-0A1DDCE73463}"/>
    <cellStyle name="Normal 2 7 2 3 2 5 2" xfId="32584" xr:uid="{8CD4841A-1D12-44E7-B6D5-39CB8BDBE71C}"/>
    <cellStyle name="Normal 2 7 2 3 2 6" xfId="32585" xr:uid="{50E3A50B-D283-4423-BB52-70086BC396EF}"/>
    <cellStyle name="Normal 2 7 2 3 3" xfId="32586" xr:uid="{456E24D9-7140-4CE0-9251-E73200ACD6CF}"/>
    <cellStyle name="Normal 2 7 2 3 3 2" xfId="32587" xr:uid="{11335B21-2EBA-4123-8816-5122BD766666}"/>
    <cellStyle name="Normal 2 7 2 3 3 2 2" xfId="32588" xr:uid="{00977EF8-B012-465F-B900-B0A11C8B32C6}"/>
    <cellStyle name="Normal 2 7 2 3 3 3" xfId="32589" xr:uid="{8CC5CDD0-7A06-40E5-B657-1C886FCB3654}"/>
    <cellStyle name="Normal 2 7 2 3 4" xfId="32590" xr:uid="{F9D05FB8-819E-4540-8301-93DBA2F99695}"/>
    <cellStyle name="Normal 2 7 2 3 4 2" xfId="32591" xr:uid="{0E0B3E8A-9FE3-4AFD-9BDD-C74D39CD9174}"/>
    <cellStyle name="Normal 2 7 2 3 4 2 2" xfId="32592" xr:uid="{01DB7866-14FD-4901-B764-4FF37A816229}"/>
    <cellStyle name="Normal 2 7 2 3 4 3" xfId="32593" xr:uid="{9BD066A2-12E2-492D-B626-DB90B2E0AF60}"/>
    <cellStyle name="Normal 2 7 2 3 5" xfId="32594" xr:uid="{25181606-F5D2-4202-AA64-92BCB87FA755}"/>
    <cellStyle name="Normal 2 7 2 3 5 2" xfId="32595" xr:uid="{99DCDA1C-2602-4ECB-8957-D11847CBC752}"/>
    <cellStyle name="Normal 2 7 2 3 5 2 2" xfId="32596" xr:uid="{8362806E-CB96-4CA3-8BA4-75BA01CC56CF}"/>
    <cellStyle name="Normal 2 7 2 3 5 3" xfId="32597" xr:uid="{B3D1F8E3-E0AE-4CE3-8413-DBCCC76248BA}"/>
    <cellStyle name="Normal 2 7 2 3 6" xfId="32598" xr:uid="{B40D7256-7D1C-4DA2-B344-39B1B8DE33AD}"/>
    <cellStyle name="Normal 2 7 2 3 6 2" xfId="32599" xr:uid="{DCF8BF56-C1D6-4541-816D-78F300D01E13}"/>
    <cellStyle name="Normal 2 7 2 3 7" xfId="32600" xr:uid="{43B8FA4F-BB8C-4836-860F-AC153D7DA640}"/>
    <cellStyle name="Normal 2 7 2 4" xfId="32601" xr:uid="{44B729C4-0268-44F7-A33E-B7652313CAA4}"/>
    <cellStyle name="Normal 2 7 2 4 2" xfId="32602" xr:uid="{E6238692-7088-4D39-8483-7B27487BFEB1}"/>
    <cellStyle name="Normal 2 7 2 4 2 2" xfId="32603" xr:uid="{7BC87913-D62A-48DA-9811-1D90EC6597C8}"/>
    <cellStyle name="Normal 2 7 2 4 2 2 2" xfId="32604" xr:uid="{E499155A-D9AF-432D-9564-C79B18FCE3EB}"/>
    <cellStyle name="Normal 2 7 2 4 2 3" xfId="32605" xr:uid="{A5BA48FA-CFDF-4A76-B8A4-A9C8C8A34FC7}"/>
    <cellStyle name="Normal 2 7 2 4 3" xfId="32606" xr:uid="{AE788CC6-46EC-4FD3-BBE7-12579C7833F4}"/>
    <cellStyle name="Normal 2 7 2 4 3 2" xfId="32607" xr:uid="{FC347D23-62BD-4F6F-A8B5-FF0DF200C943}"/>
    <cellStyle name="Normal 2 7 2 4 3 2 2" xfId="32608" xr:uid="{0D2450A7-31A8-4788-A526-D5A1769F609A}"/>
    <cellStyle name="Normal 2 7 2 4 3 3" xfId="32609" xr:uid="{8BED1AEC-BA9A-471B-98B5-412E5865700D}"/>
    <cellStyle name="Normal 2 7 2 4 4" xfId="32610" xr:uid="{6AB63429-16C6-49CA-A492-D8DE2A72E5CC}"/>
    <cellStyle name="Normal 2 7 2 4 4 2" xfId="32611" xr:uid="{D225A33F-C686-4558-B379-A8358594BFAA}"/>
    <cellStyle name="Normal 2 7 2 4 4 2 2" xfId="32612" xr:uid="{C1328808-490A-443B-90A0-49E9B8283964}"/>
    <cellStyle name="Normal 2 7 2 4 4 3" xfId="32613" xr:uid="{90680249-C2D8-4105-B725-FBB539155F9A}"/>
    <cellStyle name="Normal 2 7 2 4 5" xfId="32614" xr:uid="{9E77CDC6-4545-42EF-A1F0-AE331817B008}"/>
    <cellStyle name="Normal 2 7 2 4 5 2" xfId="32615" xr:uid="{904753D1-E9F0-4EBA-BF9A-F33643CAA930}"/>
    <cellStyle name="Normal 2 7 2 4 6" xfId="32616" xr:uid="{5E2ECBBC-E710-4BEB-B516-24C8B809E4E9}"/>
    <cellStyle name="Normal 2 7 2 5" xfId="32617" xr:uid="{C40C726B-52AD-4BE1-866B-9F645B5594CE}"/>
    <cellStyle name="Normal 2 7 2 5 2" xfId="32618" xr:uid="{8E9AEF3D-11FB-43E9-98D9-D2DC4EC74520}"/>
    <cellStyle name="Normal 2 7 2 5 2 2" xfId="32619" xr:uid="{C2AE066C-C5CB-4B22-918D-C9009FDD7F46}"/>
    <cellStyle name="Normal 2 7 2 5 2 2 2" xfId="32620" xr:uid="{30A62061-6489-41F7-BB60-516ED0323049}"/>
    <cellStyle name="Normal 2 7 2 5 2 3" xfId="32621" xr:uid="{D5D3328D-D880-4069-AE94-04A569BC5A43}"/>
    <cellStyle name="Normal 2 7 2 5 3" xfId="32622" xr:uid="{9DB9C60A-2627-4F2F-86EE-3C5F39F2741D}"/>
    <cellStyle name="Normal 2 7 2 5 3 2" xfId="32623" xr:uid="{79CB3A59-F8FF-4566-B503-10F6E94B02A7}"/>
    <cellStyle name="Normal 2 7 2 5 3 2 2" xfId="32624" xr:uid="{06E8D357-FB2C-4DAB-AB7D-D60E70C8CB41}"/>
    <cellStyle name="Normal 2 7 2 5 3 3" xfId="32625" xr:uid="{B2F52982-D23F-4234-A2A4-3C1EBCB8C535}"/>
    <cellStyle name="Normal 2 7 2 5 4" xfId="32626" xr:uid="{45CA5CCD-753F-473D-A963-9BC55FB187B8}"/>
    <cellStyle name="Normal 2 7 2 5 4 2" xfId="32627" xr:uid="{A0256A54-FEB4-4C57-BEF4-24573472AF66}"/>
    <cellStyle name="Normal 2 7 2 5 4 2 2" xfId="32628" xr:uid="{53DF3C16-FCC9-431B-88C5-E0F678C26C1C}"/>
    <cellStyle name="Normal 2 7 2 5 4 3" xfId="32629" xr:uid="{218BC90C-B5C8-4E2D-AFBD-F0851994386F}"/>
    <cellStyle name="Normal 2 7 2 5 5" xfId="32630" xr:uid="{8F790786-59AD-4469-90CE-62F7BDAC4463}"/>
    <cellStyle name="Normal 2 7 2 5 5 2" xfId="32631" xr:uid="{359D87F2-A4BB-4989-8C27-A047E64FE4B7}"/>
    <cellStyle name="Normal 2 7 2 5 6" xfId="32632" xr:uid="{C6A30B3C-FEE9-4F3A-B5B9-B8E4A81BCFDF}"/>
    <cellStyle name="Normal 2 7 2 6" xfId="32633" xr:uid="{F6100908-07B5-4AB2-924E-CF414397EBEE}"/>
    <cellStyle name="Normal 2 7 2 6 2" xfId="32634" xr:uid="{63FEF7B2-B048-40E3-BEFD-F4C36E7EBAC1}"/>
    <cellStyle name="Normal 2 7 2 6 2 2" xfId="32635" xr:uid="{1C3E7699-4B59-4710-9065-473611237271}"/>
    <cellStyle name="Normal 2 7 2 6 2 2 2" xfId="32636" xr:uid="{60BE43FD-32CA-4FD3-95A2-54E999F1EE19}"/>
    <cellStyle name="Normal 2 7 2 6 2 3" xfId="32637" xr:uid="{E54709F7-4ED8-487B-A8FC-CD06931B2CD7}"/>
    <cellStyle name="Normal 2 7 2 6 3" xfId="32638" xr:uid="{A5AE83AE-7F11-4463-9518-CD3C89897EB3}"/>
    <cellStyle name="Normal 2 7 2 6 3 2" xfId="32639" xr:uid="{1AC30FC2-ED89-43E3-AD7E-CCEBF5EA05EB}"/>
    <cellStyle name="Normal 2 7 2 6 3 2 2" xfId="32640" xr:uid="{328C2D1C-F6F2-4214-8158-31BD7F0C09A2}"/>
    <cellStyle name="Normal 2 7 2 6 3 3" xfId="32641" xr:uid="{223AAA17-993D-4763-8EBB-B4DE264257C2}"/>
    <cellStyle name="Normal 2 7 2 6 4" xfId="32642" xr:uid="{BA06DF04-ECA6-4218-BEC5-74D8F9B0FDF7}"/>
    <cellStyle name="Normal 2 7 2 6 4 2" xfId="32643" xr:uid="{7F3356FC-3796-400E-93E7-8660CF32DAA7}"/>
    <cellStyle name="Normal 2 7 2 6 4 2 2" xfId="32644" xr:uid="{3B1B1424-3AFE-4535-903D-CB900BC2ACC6}"/>
    <cellStyle name="Normal 2 7 2 6 4 3" xfId="32645" xr:uid="{4A2C8CC1-6BA5-437F-BD51-D922FE1355AF}"/>
    <cellStyle name="Normal 2 7 2 6 5" xfId="32646" xr:uid="{4C769734-6EE6-4BEE-BFEE-3F7942C87DF1}"/>
    <cellStyle name="Normal 2 7 2 6 5 2" xfId="32647" xr:uid="{5BCDB1F2-0397-488B-B60A-E482604472DE}"/>
    <cellStyle name="Normal 2 7 2 6 6" xfId="32648" xr:uid="{5B239B64-576C-414F-817E-EAB132302659}"/>
    <cellStyle name="Normal 2 7 2 7" xfId="32649" xr:uid="{ED496833-1359-44B7-B1F9-E09FE053C7D8}"/>
    <cellStyle name="Normal 2 7 2 7 2" xfId="32650" xr:uid="{815CDE43-0361-49C8-A67D-8E6DDFFFF800}"/>
    <cellStyle name="Normal 2 7 2 7 2 2" xfId="32651" xr:uid="{5C5FE352-7BA3-4BF2-A2C6-6146B3CB412C}"/>
    <cellStyle name="Normal 2 7 2 7 2 2 2" xfId="32652" xr:uid="{D6F5FCC4-3DD0-4EBC-88C3-CF971E944BA3}"/>
    <cellStyle name="Normal 2 7 2 7 2 3" xfId="32653" xr:uid="{15C35D52-EEE7-4442-B2CC-4EFCA11D4584}"/>
    <cellStyle name="Normal 2 7 2 7 3" xfId="32654" xr:uid="{F024F210-9E0B-43AD-9A6D-C7335C96894B}"/>
    <cellStyle name="Normal 2 7 2 7 3 2" xfId="32655" xr:uid="{00974FF8-B9E4-453C-889C-4AC5006AAB6C}"/>
    <cellStyle name="Normal 2 7 2 7 3 2 2" xfId="32656" xr:uid="{562262A5-730E-4191-AF41-B9CE529A7D07}"/>
    <cellStyle name="Normal 2 7 2 7 3 3" xfId="32657" xr:uid="{CD2BB38C-F021-4745-9098-E9445BBB7982}"/>
    <cellStyle name="Normal 2 7 2 7 4" xfId="32658" xr:uid="{BDFA70D3-E448-461A-BA0B-956D0AFD1A11}"/>
    <cellStyle name="Normal 2 7 2 7 4 2" xfId="32659" xr:uid="{23DBB0C8-7008-4B79-99D9-0012234C09F2}"/>
    <cellStyle name="Normal 2 7 2 7 4 2 2" xfId="32660" xr:uid="{88C64A9F-575D-454A-A4B1-933AD3EEE499}"/>
    <cellStyle name="Normal 2 7 2 7 4 3" xfId="32661" xr:uid="{3B65CC57-B290-4B4F-A1E5-29A4D30DE5E2}"/>
    <cellStyle name="Normal 2 7 2 7 5" xfId="32662" xr:uid="{9B94C609-D670-4266-B3FF-2E59C5B2A91A}"/>
    <cellStyle name="Normal 2 7 2 7 5 2" xfId="32663" xr:uid="{3FF277F7-8D69-42B2-842F-9B00B4BA4DA5}"/>
    <cellStyle name="Normal 2 7 2 7 6" xfId="32664" xr:uid="{7C4D758A-3151-43CC-A65A-7452A2B03D14}"/>
    <cellStyle name="Normal 2 7 2 8" xfId="32665" xr:uid="{5B742DD5-63FE-4497-B418-5659090830FD}"/>
    <cellStyle name="Normal 2 7 2 8 2" xfId="32666" xr:uid="{F0F68B09-F5ED-44A3-9AA4-1C54365017AB}"/>
    <cellStyle name="Normal 2 7 2 8 2 2" xfId="32667" xr:uid="{0F416625-291D-4C4F-B5BF-E72E300AB105}"/>
    <cellStyle name="Normal 2 7 2 8 3" xfId="32668" xr:uid="{8100E436-F4BD-45A8-9044-0C17757AF7A0}"/>
    <cellStyle name="Normal 2 7 2 9" xfId="32669" xr:uid="{076F5F0B-9659-4EFD-AF4C-DD6FF1750A5C}"/>
    <cellStyle name="Normal 2 7 2 9 2" xfId="32670" xr:uid="{666FDDE3-8348-4850-90B5-4CD212099A12}"/>
    <cellStyle name="Normal 2 7 2 9 2 2" xfId="32671" xr:uid="{3E0C97C0-1FFF-4B30-A465-7DD9AB30CA6F}"/>
    <cellStyle name="Normal 2 7 2 9 3" xfId="32672" xr:uid="{4178BDE2-06D4-467F-98A3-FDDACDACF822}"/>
    <cellStyle name="Normal 2 7 20" xfId="32673" xr:uid="{77C3DD8E-996E-4DAE-BEDC-FFD15A5B487F}"/>
    <cellStyle name="Normal 2 7 20 2" xfId="32674" xr:uid="{AD90395D-D8DC-4DE1-9E50-9F259F1F3A15}"/>
    <cellStyle name="Normal 2 7 20 2 2" xfId="32675" xr:uid="{5F292324-5566-4522-895D-CAA51CEC616D}"/>
    <cellStyle name="Normal 2 7 20 3" xfId="32676" xr:uid="{5ADBEDFC-330D-4BEC-8C67-84F538047FD1}"/>
    <cellStyle name="Normal 2 7 21" xfId="32677" xr:uid="{60A0EF4C-5DD2-4CB8-96FF-08AF2700F844}"/>
    <cellStyle name="Normal 2 7 21 2" xfId="32678" xr:uid="{4CC50A5F-F1B1-43C2-8465-5550A5122D38}"/>
    <cellStyle name="Normal 2 7 21 2 2" xfId="32679" xr:uid="{30AE09E9-25B3-45A5-B84F-8FFA670C0469}"/>
    <cellStyle name="Normal 2 7 21 3" xfId="32680" xr:uid="{6D033620-E543-4679-86A6-6F9E3A34AF72}"/>
    <cellStyle name="Normal 2 7 22" xfId="32681" xr:uid="{9D4F4C97-4C17-4F23-BE7B-474EBD9713A8}"/>
    <cellStyle name="Normal 2 7 22 2" xfId="32682" xr:uid="{F50DAEDD-B3FE-43E2-9D23-B1834477F935}"/>
    <cellStyle name="Normal 2 7 22 2 2" xfId="32683" xr:uid="{651FB9D5-A2FA-411F-B271-74160E621862}"/>
    <cellStyle name="Normal 2 7 22 3" xfId="32684" xr:uid="{78010477-39D8-4E07-A0A8-5E3C49B1E9F9}"/>
    <cellStyle name="Normal 2 7 23" xfId="32685" xr:uid="{58A5162F-0888-4178-A2C0-6D927ADD264B}"/>
    <cellStyle name="Normal 2 7 23 2" xfId="32686" xr:uid="{E0975DB7-A9A8-49D7-B959-797A748D19D2}"/>
    <cellStyle name="Normal 2 7 23 2 2" xfId="32687" xr:uid="{AF6723F3-864C-431A-86A7-B5CC52BBDD8B}"/>
    <cellStyle name="Normal 2 7 23 3" xfId="32688" xr:uid="{CA8D1500-8468-40B6-95E2-CB3B66AB3870}"/>
    <cellStyle name="Normal 2 7 24" xfId="32689" xr:uid="{BA84DFDC-DAF2-40CF-B242-EA45EA8A1C19}"/>
    <cellStyle name="Normal 2 7 24 2" xfId="32690" xr:uid="{52729B95-A6BB-4F41-BA47-75070F9DA306}"/>
    <cellStyle name="Normal 2 7 25" xfId="32691" xr:uid="{8C97606E-375E-46B0-9934-179F0193FDD2}"/>
    <cellStyle name="Normal 2 7 3" xfId="32692" xr:uid="{B4B97961-66CF-4198-8ACB-D4D5F02FD8EC}"/>
    <cellStyle name="Normal 2 7 3 10" xfId="32693" xr:uid="{A5745450-6C8E-439B-BF43-088CE6C583A0}"/>
    <cellStyle name="Normal 2 7 3 10 2" xfId="32694" xr:uid="{0FF48454-F299-42F3-A772-4B6979700794}"/>
    <cellStyle name="Normal 2 7 3 10 2 2" xfId="32695" xr:uid="{9330BC24-8F2B-41A1-B96D-38250B2AE4E5}"/>
    <cellStyle name="Normal 2 7 3 10 3" xfId="32696" xr:uid="{1AF7C2A6-1DCF-4B11-B108-D56F81113665}"/>
    <cellStyle name="Normal 2 7 3 11" xfId="32697" xr:uid="{7485C147-AB93-437C-9300-6A709ECF7FB3}"/>
    <cellStyle name="Normal 2 7 3 11 2" xfId="32698" xr:uid="{D10E5680-5675-4AD4-82B3-56688B471AE8}"/>
    <cellStyle name="Normal 2 7 3 11 2 2" xfId="32699" xr:uid="{C61C9E6C-D5F5-46F8-98FF-B309902A9FC5}"/>
    <cellStyle name="Normal 2 7 3 11 3" xfId="32700" xr:uid="{E8C7FEC4-BBB5-4A98-95CE-9346E8F94F72}"/>
    <cellStyle name="Normal 2 7 3 12" xfId="32701" xr:uid="{32F2601A-1D38-43E3-BECC-F738A2A0B70A}"/>
    <cellStyle name="Normal 2 7 3 12 2" xfId="32702" xr:uid="{41941DCC-1607-4270-B794-C8F8D570DD71}"/>
    <cellStyle name="Normal 2 7 3 12 2 2" xfId="32703" xr:uid="{B98B72C0-C1FF-4177-9713-9DC014249741}"/>
    <cellStyle name="Normal 2 7 3 12 3" xfId="32704" xr:uid="{5D2CEBB6-3314-4088-9378-867975D1D661}"/>
    <cellStyle name="Normal 2 7 3 13" xfId="32705" xr:uid="{EBA302BD-3946-4C77-A2AF-7544E9114D37}"/>
    <cellStyle name="Normal 2 7 3 13 2" xfId="32706" xr:uid="{4A5B34EE-85CF-46A3-8424-AA633822F38F}"/>
    <cellStyle name="Normal 2 7 3 13 2 2" xfId="32707" xr:uid="{21226AC5-4621-4A86-A40A-886EF4E9D79D}"/>
    <cellStyle name="Normal 2 7 3 13 3" xfId="32708" xr:uid="{09D61AC7-4678-4AA4-8561-91FB57D5FBC4}"/>
    <cellStyle name="Normal 2 7 3 14" xfId="32709" xr:uid="{3AB2BC1B-25D7-4173-8E4C-039BA51212ED}"/>
    <cellStyle name="Normal 2 7 3 14 2" xfId="32710" xr:uid="{83D489D8-DB93-442E-80B1-F70CDD53B0AB}"/>
    <cellStyle name="Normal 2 7 3 15" xfId="32711" xr:uid="{306001CB-1513-460F-9608-F29934C6605D}"/>
    <cellStyle name="Normal 2 7 3 2" xfId="32712" xr:uid="{F3CCFB13-D0FC-4500-8E19-D459084FD11B}"/>
    <cellStyle name="Normal 2 7 3 2 2" xfId="32713" xr:uid="{F30EB527-F65A-4FE5-8583-A9DC9F502B12}"/>
    <cellStyle name="Normal 2 7 3 2 2 2" xfId="32714" xr:uid="{D12281D5-A502-415A-853B-3F354B8123B3}"/>
    <cellStyle name="Normal 2 7 3 2 2 2 2" xfId="32715" xr:uid="{63855D2D-639D-4E9D-93D1-DBC93B74893D}"/>
    <cellStyle name="Normal 2 7 3 2 2 2 2 2" xfId="32716" xr:uid="{BE29A2C3-BBE5-42AF-A80B-ECE2B57AD4E2}"/>
    <cellStyle name="Normal 2 7 3 2 2 2 3" xfId="32717" xr:uid="{05129A67-2BE8-49ED-AD4D-BD5CB5A4701C}"/>
    <cellStyle name="Normal 2 7 3 2 2 3" xfId="32718" xr:uid="{7C90B052-44B7-429C-B70C-B80E4A11DF4E}"/>
    <cellStyle name="Normal 2 7 3 2 2 3 2" xfId="32719" xr:uid="{1693B91F-8644-4393-9E98-90C4DE4F9894}"/>
    <cellStyle name="Normal 2 7 3 2 2 3 2 2" xfId="32720" xr:uid="{85C4D37E-ADC4-4B4A-AC15-4B1EC3D04ECC}"/>
    <cellStyle name="Normal 2 7 3 2 2 3 3" xfId="32721" xr:uid="{1C0FE603-F25C-4899-B84C-8EABAD0E835A}"/>
    <cellStyle name="Normal 2 7 3 2 2 4" xfId="32722" xr:uid="{39576AEA-95C3-4960-81A2-BA5035D37C96}"/>
    <cellStyle name="Normal 2 7 3 2 2 4 2" xfId="32723" xr:uid="{F518BB47-CBA1-4E9E-8F92-FD53496C3338}"/>
    <cellStyle name="Normal 2 7 3 2 2 4 2 2" xfId="32724" xr:uid="{D6B5BE5B-9908-4EB0-B3BD-522A9C1452BE}"/>
    <cellStyle name="Normal 2 7 3 2 2 4 3" xfId="32725" xr:uid="{F685C3E2-F260-4BFF-8EAF-533E1770BA73}"/>
    <cellStyle name="Normal 2 7 3 2 2 5" xfId="32726" xr:uid="{3E2ED3F3-3BCD-4A27-921C-00C2F5FEE053}"/>
    <cellStyle name="Normal 2 7 3 2 2 5 2" xfId="32727" xr:uid="{37EBB1C1-2D69-4364-BB38-917931926CEA}"/>
    <cellStyle name="Normal 2 7 3 2 2 6" xfId="32728" xr:uid="{BC796EFE-361C-46C3-9E87-B4A864095DE8}"/>
    <cellStyle name="Normal 2 7 3 2 3" xfId="32729" xr:uid="{C62F9DCA-8696-498B-85B9-AF92133F10E0}"/>
    <cellStyle name="Normal 2 7 3 2 3 2" xfId="32730" xr:uid="{02847E44-7571-4646-8195-82C93ABA8EFF}"/>
    <cellStyle name="Normal 2 7 3 2 3 2 2" xfId="32731" xr:uid="{0352B08E-DCFC-41D0-A2CA-6532528AFA4B}"/>
    <cellStyle name="Normal 2 7 3 2 3 3" xfId="32732" xr:uid="{6BE589B8-8A3F-4A2D-BD07-32C08FC11164}"/>
    <cellStyle name="Normal 2 7 3 2 4" xfId="32733" xr:uid="{002936EA-2073-4F4F-8F14-43FE76C4F0F4}"/>
    <cellStyle name="Normal 2 7 3 2 4 2" xfId="32734" xr:uid="{30195565-5F27-4AB7-8AA5-2A0FF3D3E7F5}"/>
    <cellStyle name="Normal 2 7 3 2 4 2 2" xfId="32735" xr:uid="{CAB061E0-8C66-417D-828C-0FAB55899750}"/>
    <cellStyle name="Normal 2 7 3 2 4 3" xfId="32736" xr:uid="{657928AA-AC8E-40EA-9EAD-4921C28FFB94}"/>
    <cellStyle name="Normal 2 7 3 2 5" xfId="32737" xr:uid="{30D9ED3A-3876-4F3E-8E57-37920FB4DC0E}"/>
    <cellStyle name="Normal 2 7 3 2 5 2" xfId="32738" xr:uid="{43EF5EE7-50B3-4C92-B8F8-615B69F2128F}"/>
    <cellStyle name="Normal 2 7 3 2 5 2 2" xfId="32739" xr:uid="{33824904-D33B-4C38-90AF-61D8C748B05D}"/>
    <cellStyle name="Normal 2 7 3 2 5 3" xfId="32740" xr:uid="{B45DD5ED-2498-4CC9-9D6A-F5077258790F}"/>
    <cellStyle name="Normal 2 7 3 2 6" xfId="32741" xr:uid="{AD05C076-567B-4D26-8C45-FFAB308C0D4C}"/>
    <cellStyle name="Normal 2 7 3 2 6 2" xfId="32742" xr:uid="{048F27EC-7B03-4FF9-B20D-2268F769433E}"/>
    <cellStyle name="Normal 2 7 3 2 7" xfId="32743" xr:uid="{CB83B3CF-8148-40B4-946B-6BD78CC9060A}"/>
    <cellStyle name="Normal 2 7 3 3" xfId="32744" xr:uid="{A0C817E6-172A-4279-A026-F2CA9B9D67B7}"/>
    <cellStyle name="Normal 2 7 3 3 2" xfId="32745" xr:uid="{9E147D8E-351C-4585-A578-C0E2AF2ED649}"/>
    <cellStyle name="Normal 2 7 3 3 2 2" xfId="32746" xr:uid="{1A5BD519-3C45-4F7E-86FB-28B2F52D0AB8}"/>
    <cellStyle name="Normal 2 7 3 3 2 2 2" xfId="32747" xr:uid="{B0F03CD4-F1DB-4C3B-955F-D921ECCC263D}"/>
    <cellStyle name="Normal 2 7 3 3 2 3" xfId="32748" xr:uid="{1CA295F3-DAE9-40E8-8384-6C16C71E1289}"/>
    <cellStyle name="Normal 2 7 3 3 3" xfId="32749" xr:uid="{B48F831C-626B-4815-B2FE-8BE825FF603C}"/>
    <cellStyle name="Normal 2 7 3 3 3 2" xfId="32750" xr:uid="{CF85A58F-A63B-41B5-A838-64741D87EBAC}"/>
    <cellStyle name="Normal 2 7 3 3 3 2 2" xfId="32751" xr:uid="{EEE4951A-4F2D-44F0-B7BA-B333B1CCA457}"/>
    <cellStyle name="Normal 2 7 3 3 3 3" xfId="32752" xr:uid="{F159AE35-F872-4A54-8892-54E872F707CE}"/>
    <cellStyle name="Normal 2 7 3 3 4" xfId="32753" xr:uid="{D8FE9C1D-1FA2-49A8-850D-E9991FCB0314}"/>
    <cellStyle name="Normal 2 7 3 3 4 2" xfId="32754" xr:uid="{77EE6EB2-3701-40A9-B110-0C7DB9405C75}"/>
    <cellStyle name="Normal 2 7 3 3 4 2 2" xfId="32755" xr:uid="{D5D4EE31-0511-4685-B218-A007F9CA5ADD}"/>
    <cellStyle name="Normal 2 7 3 3 4 3" xfId="32756" xr:uid="{6994217F-9A2D-40AE-B643-B3E788693F01}"/>
    <cellStyle name="Normal 2 7 3 3 5" xfId="32757" xr:uid="{D9F1627E-B226-4830-A11E-D361A7BA2A2B}"/>
    <cellStyle name="Normal 2 7 3 3 5 2" xfId="32758" xr:uid="{952C1867-BCD0-4736-8096-085E1AAF552C}"/>
    <cellStyle name="Normal 2 7 3 3 6" xfId="32759" xr:uid="{7843C664-B328-47D6-A8BA-B77222D92BF3}"/>
    <cellStyle name="Normal 2 7 3 4" xfId="32760" xr:uid="{D2B2C1D6-CA7C-428D-898D-2C0B15E74B3B}"/>
    <cellStyle name="Normal 2 7 3 4 2" xfId="32761" xr:uid="{C7F98CB0-68C5-4A31-A264-EA5841E3EFF9}"/>
    <cellStyle name="Normal 2 7 3 4 2 2" xfId="32762" xr:uid="{8C4A7EA4-FBFA-40E0-B35C-AED8EF5E702B}"/>
    <cellStyle name="Normal 2 7 3 4 2 2 2" xfId="32763" xr:uid="{0F0F41E8-99B5-491A-89A8-2F04CBBE647E}"/>
    <cellStyle name="Normal 2 7 3 4 2 3" xfId="32764" xr:uid="{7D810CBA-74C3-4D46-8522-2B94243C0388}"/>
    <cellStyle name="Normal 2 7 3 4 3" xfId="32765" xr:uid="{E90D017D-C90C-451B-A832-18122E404DDB}"/>
    <cellStyle name="Normal 2 7 3 4 3 2" xfId="32766" xr:uid="{C9D24BAD-1C50-4471-9ADC-B65E637E6B85}"/>
    <cellStyle name="Normal 2 7 3 4 3 2 2" xfId="32767" xr:uid="{4C5CB4B3-4ABF-4960-8D4F-14B500AF2B81}"/>
    <cellStyle name="Normal 2 7 3 4 3 3" xfId="32768" xr:uid="{C63CF61C-0B30-4F98-9EB7-7FCA1A40F7E7}"/>
    <cellStyle name="Normal 2 7 3 4 4" xfId="32769" xr:uid="{601848D9-0D81-4D5C-B66B-861C847DC80F}"/>
    <cellStyle name="Normal 2 7 3 4 4 2" xfId="32770" xr:uid="{0399A761-008A-4D65-B45F-88954410836B}"/>
    <cellStyle name="Normal 2 7 3 4 4 2 2" xfId="32771" xr:uid="{B0A949FC-3B82-430A-9029-76839F127408}"/>
    <cellStyle name="Normal 2 7 3 4 4 3" xfId="32772" xr:uid="{F13416AD-8A71-4437-9450-AC6CBACB82A1}"/>
    <cellStyle name="Normal 2 7 3 4 5" xfId="32773" xr:uid="{0852A873-EAE7-4F31-8941-C2E56D464A97}"/>
    <cellStyle name="Normal 2 7 3 4 5 2" xfId="32774" xr:uid="{2AA1E9A7-528B-4059-B893-1E6EF3F0A072}"/>
    <cellStyle name="Normal 2 7 3 4 6" xfId="32775" xr:uid="{16509E57-05BD-468C-B628-0ED9612C988F}"/>
    <cellStyle name="Normal 2 7 3 5" xfId="32776" xr:uid="{CF39B1B4-A86D-4B0A-9785-51C7FDD050CB}"/>
    <cellStyle name="Normal 2 7 3 5 2" xfId="32777" xr:uid="{FD27298B-B747-45D6-BB7E-75DA11217BBA}"/>
    <cellStyle name="Normal 2 7 3 5 2 2" xfId="32778" xr:uid="{4BA098BD-3DCE-46D0-9779-6B303A392A69}"/>
    <cellStyle name="Normal 2 7 3 5 2 2 2" xfId="32779" xr:uid="{C03C5EC1-78BC-49B5-9C50-0A06343FCD76}"/>
    <cellStyle name="Normal 2 7 3 5 2 3" xfId="32780" xr:uid="{96F2781D-0CC4-403B-A1D6-9DE606D63E6D}"/>
    <cellStyle name="Normal 2 7 3 5 3" xfId="32781" xr:uid="{C7CE5A7A-3379-4749-A281-12BE4F104352}"/>
    <cellStyle name="Normal 2 7 3 5 3 2" xfId="32782" xr:uid="{720319C2-6693-489F-9387-CD626D922123}"/>
    <cellStyle name="Normal 2 7 3 5 3 2 2" xfId="32783" xr:uid="{84A293A3-49EE-4263-A1C7-86CE1C017A4D}"/>
    <cellStyle name="Normal 2 7 3 5 3 3" xfId="32784" xr:uid="{0B96EE48-1489-443C-82C8-298663E6B80B}"/>
    <cellStyle name="Normal 2 7 3 5 4" xfId="32785" xr:uid="{7E5BB846-C8F3-47BB-8824-BC9611D7C00B}"/>
    <cellStyle name="Normal 2 7 3 5 4 2" xfId="32786" xr:uid="{CA99812D-CDEC-416B-82A1-B35A8DB294E6}"/>
    <cellStyle name="Normal 2 7 3 5 4 2 2" xfId="32787" xr:uid="{F0483319-6ADD-4DB2-B4F1-B9B624AAE96B}"/>
    <cellStyle name="Normal 2 7 3 5 4 3" xfId="32788" xr:uid="{D3E56FCC-F91E-48EC-909D-89322E8C559B}"/>
    <cellStyle name="Normal 2 7 3 5 5" xfId="32789" xr:uid="{0D58EE64-507A-4B82-B5BD-B56B66F26967}"/>
    <cellStyle name="Normal 2 7 3 5 5 2" xfId="32790" xr:uid="{1AB24F94-6E11-41E1-BA88-F128C9367DD5}"/>
    <cellStyle name="Normal 2 7 3 5 6" xfId="32791" xr:uid="{078EBDEE-AA49-4BD8-BCA9-BBC9D1D40F5B}"/>
    <cellStyle name="Normal 2 7 3 6" xfId="32792" xr:uid="{53A39176-89F4-4A55-BD06-E25D26343EA2}"/>
    <cellStyle name="Normal 2 7 3 6 2" xfId="32793" xr:uid="{AF0FD1A0-6040-4E96-9276-12E00A5BB78D}"/>
    <cellStyle name="Normal 2 7 3 6 2 2" xfId="32794" xr:uid="{8AAD46F1-3D45-4C13-8B76-F73BE9FAF051}"/>
    <cellStyle name="Normal 2 7 3 6 2 2 2" xfId="32795" xr:uid="{700F21AE-F235-4ADE-B56F-E9098D313894}"/>
    <cellStyle name="Normal 2 7 3 6 2 3" xfId="32796" xr:uid="{4E2DA926-A865-4B2C-AC7E-799062084A4C}"/>
    <cellStyle name="Normal 2 7 3 6 3" xfId="32797" xr:uid="{8B7167A9-E8D4-4CAE-8DFA-D1635AC2DDE5}"/>
    <cellStyle name="Normal 2 7 3 6 3 2" xfId="32798" xr:uid="{B5EBC74C-4407-4599-9C34-C1B44403A731}"/>
    <cellStyle name="Normal 2 7 3 6 3 2 2" xfId="32799" xr:uid="{DA37A621-B17D-43FD-9003-D45BA6A31151}"/>
    <cellStyle name="Normal 2 7 3 6 3 3" xfId="32800" xr:uid="{8652C9DB-A6A8-44C1-983D-D7C4329C3699}"/>
    <cellStyle name="Normal 2 7 3 6 4" xfId="32801" xr:uid="{63EBAB20-69A8-400C-B1C9-B010AB1A6CA1}"/>
    <cellStyle name="Normal 2 7 3 6 4 2" xfId="32802" xr:uid="{885004D4-FC07-44EC-8AA9-8B348FD11DE1}"/>
    <cellStyle name="Normal 2 7 3 6 4 2 2" xfId="32803" xr:uid="{1F2D803E-3682-4673-8186-25A1292E4AF7}"/>
    <cellStyle name="Normal 2 7 3 6 4 3" xfId="32804" xr:uid="{E34DEBEF-97F1-490B-AB2F-B403FB7060A0}"/>
    <cellStyle name="Normal 2 7 3 6 5" xfId="32805" xr:uid="{958DDA7E-4CC9-409F-A402-FD4C683BD8B5}"/>
    <cellStyle name="Normal 2 7 3 6 5 2" xfId="32806" xr:uid="{C05CA9D4-2C3E-4BD9-9395-1F756D800FAA}"/>
    <cellStyle name="Normal 2 7 3 6 6" xfId="32807" xr:uid="{9D01F4A7-6B28-41C4-8B4F-EE8607E548B6}"/>
    <cellStyle name="Normal 2 7 3 7" xfId="32808" xr:uid="{041E3BD2-14CC-421B-B07E-9AFA45BD3E53}"/>
    <cellStyle name="Normal 2 7 3 7 2" xfId="32809" xr:uid="{597A9322-38FC-4314-989A-E6D1A51FAE05}"/>
    <cellStyle name="Normal 2 7 3 7 2 2" xfId="32810" xr:uid="{4E384AD9-30D0-49F7-90AB-85CA483E2D31}"/>
    <cellStyle name="Normal 2 7 3 7 3" xfId="32811" xr:uid="{63037EE5-F3B8-46D5-AE28-DCF3C13CEB8A}"/>
    <cellStyle name="Normal 2 7 3 8" xfId="32812" xr:uid="{B2AF1C29-4EA3-4958-A710-AA2252007920}"/>
    <cellStyle name="Normal 2 7 3 8 2" xfId="32813" xr:uid="{7A17618D-DA53-4043-BE05-71B1DD66873E}"/>
    <cellStyle name="Normal 2 7 3 8 2 2" xfId="32814" xr:uid="{38FB1DC2-C2D2-4D71-B60D-D27D9841EE34}"/>
    <cellStyle name="Normal 2 7 3 8 3" xfId="32815" xr:uid="{13A6EF89-8FFF-43C6-89C6-3F57CA07B0E6}"/>
    <cellStyle name="Normal 2 7 3 9" xfId="32816" xr:uid="{D4FBC62E-A67C-4C3D-9A94-ADAB19F2E443}"/>
    <cellStyle name="Normal 2 7 3 9 2" xfId="32817" xr:uid="{8F44AFBE-6A5E-4FE7-B97F-38E68A4A0A7B}"/>
    <cellStyle name="Normal 2 7 3 9 2 2" xfId="32818" xr:uid="{C2BBCB9A-B3EB-47BB-AF0B-E33EACBFD2C3}"/>
    <cellStyle name="Normal 2 7 3 9 3" xfId="32819" xr:uid="{370D0BFD-45A1-4BD8-B6BB-94BBBD69492A}"/>
    <cellStyle name="Normal 2 7 4" xfId="32820" xr:uid="{9A68BC40-8526-48E7-8E4A-BF3D9FECDC3D}"/>
    <cellStyle name="Normal 2 7 4 10" xfId="32821" xr:uid="{2D189C68-1797-446F-99E5-8EA9A60939A9}"/>
    <cellStyle name="Normal 2 7 4 10 2" xfId="32822" xr:uid="{D9C68C83-1E8F-42B9-902D-F8EF2FC99D5B}"/>
    <cellStyle name="Normal 2 7 4 10 2 2" xfId="32823" xr:uid="{3320170F-04F9-457C-9C32-D4EEB6C714B9}"/>
    <cellStyle name="Normal 2 7 4 10 3" xfId="32824" xr:uid="{0F914D31-E0C6-4C1D-8E7C-F58F3B75FCED}"/>
    <cellStyle name="Normal 2 7 4 11" xfId="32825" xr:uid="{8A7C73CF-78D9-4B8F-996F-FF2229967AC6}"/>
    <cellStyle name="Normal 2 7 4 11 2" xfId="32826" xr:uid="{C70BCCAA-C45F-4819-ACDD-A53E4B04CC9F}"/>
    <cellStyle name="Normal 2 7 4 11 2 2" xfId="32827" xr:uid="{D759365D-8951-429E-93DD-D78B46F0038F}"/>
    <cellStyle name="Normal 2 7 4 11 3" xfId="32828" xr:uid="{998C3C1A-F17E-4DF8-84F6-548679EA1128}"/>
    <cellStyle name="Normal 2 7 4 12" xfId="32829" xr:uid="{4CB85200-FBAC-4497-895A-D668E866DDCF}"/>
    <cellStyle name="Normal 2 7 4 12 2" xfId="32830" xr:uid="{9195CF94-D914-4E52-86E1-FD790C98A3A4}"/>
    <cellStyle name="Normal 2 7 4 12 2 2" xfId="32831" xr:uid="{CE61A7B4-F061-4D18-9038-04B91851FA1A}"/>
    <cellStyle name="Normal 2 7 4 12 3" xfId="32832" xr:uid="{47F1C25A-CFC8-47C2-B1C0-7C179BEDE779}"/>
    <cellStyle name="Normal 2 7 4 13" xfId="32833" xr:uid="{12EAA25E-DF13-419D-8C67-AC367CA68C91}"/>
    <cellStyle name="Normal 2 7 4 13 2" xfId="32834" xr:uid="{9900DD88-ECDE-47E4-B9CF-4586FC585C23}"/>
    <cellStyle name="Normal 2 7 4 13 2 2" xfId="32835" xr:uid="{8369587B-764F-4764-B162-A2ECC7696B07}"/>
    <cellStyle name="Normal 2 7 4 13 3" xfId="32836" xr:uid="{BB64A480-63BE-43C7-ABA1-F114CE552A0A}"/>
    <cellStyle name="Normal 2 7 4 14" xfId="32837" xr:uid="{27D895E8-D7EA-4EF5-B1BE-DE1B12B63D9E}"/>
    <cellStyle name="Normal 2 7 4 14 2" xfId="32838" xr:uid="{19C9B916-EE35-4235-96E7-01D11E46440B}"/>
    <cellStyle name="Normal 2 7 4 15" xfId="32839" xr:uid="{86D06BBD-2A0A-4BB5-BDD4-E60BCB6A44F9}"/>
    <cellStyle name="Normal 2 7 4 2" xfId="32840" xr:uid="{725CC4B9-7802-480C-B69E-62B10016125E}"/>
    <cellStyle name="Normal 2 7 4 2 2" xfId="32841" xr:uid="{D50D4344-4E7B-4DB0-ACB7-4581647FE89C}"/>
    <cellStyle name="Normal 2 7 4 2 2 2" xfId="32842" xr:uid="{38FE5E36-E7A0-4BF8-8262-D2ED20040711}"/>
    <cellStyle name="Normal 2 7 4 2 2 2 2" xfId="32843" xr:uid="{0207A359-87A3-41D4-8614-73CD1C3BBC88}"/>
    <cellStyle name="Normal 2 7 4 2 2 2 2 2" xfId="32844" xr:uid="{9891165A-2DA7-440B-BDC9-EAAF30C9876B}"/>
    <cellStyle name="Normal 2 7 4 2 2 2 3" xfId="32845" xr:uid="{1FF43F76-91C4-4E8E-867C-B80C9E74C3CE}"/>
    <cellStyle name="Normal 2 7 4 2 2 3" xfId="32846" xr:uid="{2A6D7989-362A-4E08-839A-4A7A560D3308}"/>
    <cellStyle name="Normal 2 7 4 2 2 3 2" xfId="32847" xr:uid="{C8767C66-B3B0-483D-8967-C16A967BFD59}"/>
    <cellStyle name="Normal 2 7 4 2 2 3 2 2" xfId="32848" xr:uid="{DD7AC68E-0D21-477E-804F-046B81946A3D}"/>
    <cellStyle name="Normal 2 7 4 2 2 3 3" xfId="32849" xr:uid="{F31D64C7-1B21-467A-8191-345E2E601A49}"/>
    <cellStyle name="Normal 2 7 4 2 2 4" xfId="32850" xr:uid="{1729FD5F-7966-417F-BCF0-100B4930E331}"/>
    <cellStyle name="Normal 2 7 4 2 2 4 2" xfId="32851" xr:uid="{0F9B6DE3-FB9F-44BD-BC03-E1BB08054D0A}"/>
    <cellStyle name="Normal 2 7 4 2 2 4 2 2" xfId="32852" xr:uid="{FC79FA58-CF73-4829-B636-7B28980DBC64}"/>
    <cellStyle name="Normal 2 7 4 2 2 4 3" xfId="32853" xr:uid="{D03D9149-1367-4E5D-9540-D9C4993ED67B}"/>
    <cellStyle name="Normal 2 7 4 2 2 5" xfId="32854" xr:uid="{29213D3E-870C-487E-BD52-6FE5292CED02}"/>
    <cellStyle name="Normal 2 7 4 2 2 5 2" xfId="32855" xr:uid="{7FC29728-8EFC-41A3-8B45-209A443970CA}"/>
    <cellStyle name="Normal 2 7 4 2 2 6" xfId="32856" xr:uid="{ABCED28B-68E7-4FBE-973A-4FC1E10901D3}"/>
    <cellStyle name="Normal 2 7 4 2 3" xfId="32857" xr:uid="{2EE07252-9D4A-4D6F-9397-B94BDC747C86}"/>
    <cellStyle name="Normal 2 7 4 2 3 2" xfId="32858" xr:uid="{9D489BC3-9622-4593-BB65-96E0301C2D19}"/>
    <cellStyle name="Normal 2 7 4 2 3 2 2" xfId="32859" xr:uid="{192699B2-D4D3-4EFC-9950-FDF6F0865413}"/>
    <cellStyle name="Normal 2 7 4 2 3 3" xfId="32860" xr:uid="{2CDAEED9-0658-4FF1-8501-1E18966CF224}"/>
    <cellStyle name="Normal 2 7 4 2 4" xfId="32861" xr:uid="{7816EC99-4114-4675-9C33-1257616F3E39}"/>
    <cellStyle name="Normal 2 7 4 2 4 2" xfId="32862" xr:uid="{06AC91F4-5B84-40DC-88EC-5A5AF8983ACA}"/>
    <cellStyle name="Normal 2 7 4 2 4 2 2" xfId="32863" xr:uid="{F4D31998-FA73-4E71-801B-F03FE0960657}"/>
    <cellStyle name="Normal 2 7 4 2 4 3" xfId="32864" xr:uid="{F292D827-F821-491D-9FA1-F96628660FFC}"/>
    <cellStyle name="Normal 2 7 4 2 5" xfId="32865" xr:uid="{D92A02E9-94FE-4F48-A388-68B66421169F}"/>
    <cellStyle name="Normal 2 7 4 2 5 2" xfId="32866" xr:uid="{6515C813-4656-4FF4-BF28-8EE101311407}"/>
    <cellStyle name="Normal 2 7 4 2 5 2 2" xfId="32867" xr:uid="{58D5EFA3-E747-4E12-A889-C32D5C00E7B5}"/>
    <cellStyle name="Normal 2 7 4 2 5 3" xfId="32868" xr:uid="{CAE81CD5-69DC-4705-8FE6-F1FE10913150}"/>
    <cellStyle name="Normal 2 7 4 2 6" xfId="32869" xr:uid="{82AA4D31-F8EE-4992-9EB0-303694A8BBC8}"/>
    <cellStyle name="Normal 2 7 4 2 6 2" xfId="32870" xr:uid="{793B3503-196E-4F60-B635-CD502E0FD6FC}"/>
    <cellStyle name="Normal 2 7 4 2 7" xfId="32871" xr:uid="{CB5E1886-4843-449F-8463-E55A1E960186}"/>
    <cellStyle name="Normal 2 7 4 3" xfId="32872" xr:uid="{BC3986BC-4F7C-4D9F-A17F-8AF912BAD1EA}"/>
    <cellStyle name="Normal 2 7 4 3 2" xfId="32873" xr:uid="{9C112700-FA9B-41DA-8EB4-6523392B5CF6}"/>
    <cellStyle name="Normal 2 7 4 3 2 2" xfId="32874" xr:uid="{F1807322-D34F-4F4B-9CBD-E8E34947806B}"/>
    <cellStyle name="Normal 2 7 4 3 2 2 2" xfId="32875" xr:uid="{22D12B2D-4DF2-4A2D-979D-3E9F5949FE25}"/>
    <cellStyle name="Normal 2 7 4 3 2 3" xfId="32876" xr:uid="{642DDEFA-0C1B-42D6-B964-DAF2F0B9A75D}"/>
    <cellStyle name="Normal 2 7 4 3 3" xfId="32877" xr:uid="{38F10E54-83F5-4E72-84D0-43CCE6482D07}"/>
    <cellStyle name="Normal 2 7 4 3 3 2" xfId="32878" xr:uid="{5FC60A2C-C7CE-4839-B0E0-4E560CF3D900}"/>
    <cellStyle name="Normal 2 7 4 3 3 2 2" xfId="32879" xr:uid="{66DF92C0-1CFB-4351-8DDC-7973DA91A96B}"/>
    <cellStyle name="Normal 2 7 4 3 3 3" xfId="32880" xr:uid="{CA389A98-5F4B-4EF4-94AD-36F24166419F}"/>
    <cellStyle name="Normal 2 7 4 3 4" xfId="32881" xr:uid="{39AB0023-0FBA-42A8-A383-6A46633499D9}"/>
    <cellStyle name="Normal 2 7 4 3 4 2" xfId="32882" xr:uid="{EB40B908-46DE-4FA8-BCA9-953445899067}"/>
    <cellStyle name="Normal 2 7 4 3 4 2 2" xfId="32883" xr:uid="{E734D59F-A4D9-49F7-AAC0-D5CBF356F119}"/>
    <cellStyle name="Normal 2 7 4 3 4 3" xfId="32884" xr:uid="{BDC02CFF-B108-4099-827D-AA024DFDAD9B}"/>
    <cellStyle name="Normal 2 7 4 3 5" xfId="32885" xr:uid="{35DB2681-8E6E-491C-98AC-065BE8AC3A72}"/>
    <cellStyle name="Normal 2 7 4 3 5 2" xfId="32886" xr:uid="{36EF5A99-87BB-4752-943F-A83CF49EB9C3}"/>
    <cellStyle name="Normal 2 7 4 3 6" xfId="32887" xr:uid="{C00E8029-B3A2-4CBC-942E-86C800DBC5C8}"/>
    <cellStyle name="Normal 2 7 4 4" xfId="32888" xr:uid="{0CC44BE2-011E-4F88-AF5D-EC6910207126}"/>
    <cellStyle name="Normal 2 7 4 4 2" xfId="32889" xr:uid="{012585B4-5C54-4B3B-A4DA-965D8E4CBF8A}"/>
    <cellStyle name="Normal 2 7 4 4 2 2" xfId="32890" xr:uid="{C309C584-1C7F-46A6-BE8E-FBD6A231F50E}"/>
    <cellStyle name="Normal 2 7 4 4 2 2 2" xfId="32891" xr:uid="{7D58A24F-AB45-429C-8801-99CDB0E44928}"/>
    <cellStyle name="Normal 2 7 4 4 2 3" xfId="32892" xr:uid="{47512139-4CFE-4F3F-89D0-0B1F561CCE84}"/>
    <cellStyle name="Normal 2 7 4 4 3" xfId="32893" xr:uid="{7D0C4C9E-73BA-458E-8135-7C4BC1EC5512}"/>
    <cellStyle name="Normal 2 7 4 4 3 2" xfId="32894" xr:uid="{B53436DA-A73E-4BAC-A0A9-BD6F792F21E6}"/>
    <cellStyle name="Normal 2 7 4 4 3 2 2" xfId="32895" xr:uid="{C1326AFE-A215-43D9-9E5B-12EFA5ED3B05}"/>
    <cellStyle name="Normal 2 7 4 4 3 3" xfId="32896" xr:uid="{4C523002-ED08-4340-83F0-9D60E6F0A062}"/>
    <cellStyle name="Normal 2 7 4 4 4" xfId="32897" xr:uid="{A11D2473-2052-4B9F-9A92-E2AFA675F992}"/>
    <cellStyle name="Normal 2 7 4 4 4 2" xfId="32898" xr:uid="{F500A71C-51EE-4A99-8949-C992FCD1CE25}"/>
    <cellStyle name="Normal 2 7 4 4 4 2 2" xfId="32899" xr:uid="{C9C3FD1F-635C-49E7-9EBC-6639955FFEF5}"/>
    <cellStyle name="Normal 2 7 4 4 4 3" xfId="32900" xr:uid="{49D9667B-B51C-43C3-B042-F8028F7D47C1}"/>
    <cellStyle name="Normal 2 7 4 4 5" xfId="32901" xr:uid="{A4BA84B4-8C5D-41AE-8165-59348F3891B2}"/>
    <cellStyle name="Normal 2 7 4 4 5 2" xfId="32902" xr:uid="{574B95C0-BD2B-48C2-B886-A1A0E659310F}"/>
    <cellStyle name="Normal 2 7 4 4 6" xfId="32903" xr:uid="{938DCE38-4AAD-4DDA-8AC3-B4286256BFC9}"/>
    <cellStyle name="Normal 2 7 4 5" xfId="32904" xr:uid="{20000F25-BB1E-458E-8D74-1E038D60AD44}"/>
    <cellStyle name="Normal 2 7 4 5 2" xfId="32905" xr:uid="{4B2B00CC-F2B4-42FA-9780-7C0DB65C0A98}"/>
    <cellStyle name="Normal 2 7 4 5 2 2" xfId="32906" xr:uid="{550F013D-7EB9-4170-B521-9E8520C8893B}"/>
    <cellStyle name="Normal 2 7 4 5 2 2 2" xfId="32907" xr:uid="{7737A311-08D9-43B8-93E4-B37430C877F8}"/>
    <cellStyle name="Normal 2 7 4 5 2 3" xfId="32908" xr:uid="{84E96C7C-66E4-4B37-B017-407C9B830896}"/>
    <cellStyle name="Normal 2 7 4 5 3" xfId="32909" xr:uid="{5609DD9D-FF3B-45B5-B529-44C4A2D6A383}"/>
    <cellStyle name="Normal 2 7 4 5 3 2" xfId="32910" xr:uid="{5F485941-3B61-4516-9BBA-B633A9CB4393}"/>
    <cellStyle name="Normal 2 7 4 5 3 2 2" xfId="32911" xr:uid="{9CB2169A-AB99-43F7-B352-42E0A64C7ADD}"/>
    <cellStyle name="Normal 2 7 4 5 3 3" xfId="32912" xr:uid="{997948C4-6678-4FED-945B-0805EAEBEE54}"/>
    <cellStyle name="Normal 2 7 4 5 4" xfId="32913" xr:uid="{A752186D-4B70-4F07-AB42-C5A30F2A7E8B}"/>
    <cellStyle name="Normal 2 7 4 5 4 2" xfId="32914" xr:uid="{D921F29A-0C0B-423F-84D5-C0260B13A962}"/>
    <cellStyle name="Normal 2 7 4 5 4 2 2" xfId="32915" xr:uid="{5E8F34A5-F62A-44C1-AE6A-94A1F4B3A162}"/>
    <cellStyle name="Normal 2 7 4 5 4 3" xfId="32916" xr:uid="{1C81B4A5-CEDF-4CDB-8118-74EDDBE3E960}"/>
    <cellStyle name="Normal 2 7 4 5 5" xfId="32917" xr:uid="{2F4073A2-7594-4ABB-BAE6-36E8C29E17D7}"/>
    <cellStyle name="Normal 2 7 4 5 5 2" xfId="32918" xr:uid="{AB872496-3D08-4F86-B341-BA664E3FA2C3}"/>
    <cellStyle name="Normal 2 7 4 5 6" xfId="32919" xr:uid="{C132A29E-8DA7-4FA9-90CF-FE40B85DB703}"/>
    <cellStyle name="Normal 2 7 4 6" xfId="32920" xr:uid="{9F1DF5A0-9365-4C50-A768-C1CA16F3C103}"/>
    <cellStyle name="Normal 2 7 4 6 2" xfId="32921" xr:uid="{F2C991AD-7BD5-4E81-B5EB-56E5F2B47E41}"/>
    <cellStyle name="Normal 2 7 4 6 2 2" xfId="32922" xr:uid="{F9991BFC-435A-4679-915D-CB3DE8C9F50B}"/>
    <cellStyle name="Normal 2 7 4 6 2 2 2" xfId="32923" xr:uid="{472B8333-5404-4234-A9B7-3F59BC9D44D5}"/>
    <cellStyle name="Normal 2 7 4 6 2 3" xfId="32924" xr:uid="{D90E7C1B-3B27-4E6F-9D13-B68A8F4ED74C}"/>
    <cellStyle name="Normal 2 7 4 6 3" xfId="32925" xr:uid="{3FC3A911-A7D7-4E3D-AD87-B89CB81FBAB5}"/>
    <cellStyle name="Normal 2 7 4 6 3 2" xfId="32926" xr:uid="{76BEBDF8-6853-440A-8DAA-481DA288E0E0}"/>
    <cellStyle name="Normal 2 7 4 6 3 2 2" xfId="32927" xr:uid="{01B02C07-199C-4622-9EE0-7CBA95B51872}"/>
    <cellStyle name="Normal 2 7 4 6 3 3" xfId="32928" xr:uid="{BB2AF943-624E-4ED2-88D0-75F15DA7F0B8}"/>
    <cellStyle name="Normal 2 7 4 6 4" xfId="32929" xr:uid="{823FC634-9011-4110-8271-0326D1F1D2BB}"/>
    <cellStyle name="Normal 2 7 4 6 4 2" xfId="32930" xr:uid="{08CADE7E-28F6-47DF-825C-EE74667E3D42}"/>
    <cellStyle name="Normal 2 7 4 6 4 2 2" xfId="32931" xr:uid="{1421E7AE-A11C-4071-A28C-29AFF7CBCA6F}"/>
    <cellStyle name="Normal 2 7 4 6 4 3" xfId="32932" xr:uid="{944EE933-69EE-4730-BF9E-D70E6AFDBA93}"/>
    <cellStyle name="Normal 2 7 4 6 5" xfId="32933" xr:uid="{BAEB392D-264C-47B9-A96A-1419383D78A5}"/>
    <cellStyle name="Normal 2 7 4 6 5 2" xfId="32934" xr:uid="{0A308D8B-662D-49CD-A9AB-D95B233D65EF}"/>
    <cellStyle name="Normal 2 7 4 6 6" xfId="32935" xr:uid="{39AEB7BF-A8B7-4F72-AF0B-43FEC10792CE}"/>
    <cellStyle name="Normal 2 7 4 7" xfId="32936" xr:uid="{BAC11245-5D79-4F55-9A29-9A1A64F0F2DC}"/>
    <cellStyle name="Normal 2 7 4 7 2" xfId="32937" xr:uid="{3AC1780F-4263-4F8C-985A-CE6CDA058BEF}"/>
    <cellStyle name="Normal 2 7 4 7 2 2" xfId="32938" xr:uid="{DEC5D21E-849F-4038-90BC-08BC10853FB0}"/>
    <cellStyle name="Normal 2 7 4 7 3" xfId="32939" xr:uid="{23AC3BBF-FD58-414B-A571-6BFDC810B172}"/>
    <cellStyle name="Normal 2 7 4 8" xfId="32940" xr:uid="{33EFBAEA-45FF-4037-8820-1290322D1351}"/>
    <cellStyle name="Normal 2 7 4 8 2" xfId="32941" xr:uid="{1175065E-9542-4409-97B3-9D147E7344DB}"/>
    <cellStyle name="Normal 2 7 4 8 2 2" xfId="32942" xr:uid="{56625B05-506E-4A35-9D57-3934D4D9B37A}"/>
    <cellStyle name="Normal 2 7 4 8 3" xfId="32943" xr:uid="{740112BA-D328-41A8-812E-F3F5F55BC6F5}"/>
    <cellStyle name="Normal 2 7 4 9" xfId="32944" xr:uid="{EDB59095-C7DD-4BF6-A6AC-3C1831F42CC6}"/>
    <cellStyle name="Normal 2 7 4 9 2" xfId="32945" xr:uid="{4B437273-51D2-4E5D-86BB-346F117ED84F}"/>
    <cellStyle name="Normal 2 7 4 9 2 2" xfId="32946" xr:uid="{1A681D7F-6DDF-4597-BB62-F69CE47C5781}"/>
    <cellStyle name="Normal 2 7 4 9 3" xfId="32947" xr:uid="{1074E0ED-7545-48B3-A6C0-35804331ABAD}"/>
    <cellStyle name="Normal 2 7 5" xfId="32948" xr:uid="{28DAD835-AE3C-4370-B4AF-6AB9929F2FE4}"/>
    <cellStyle name="Normal 2 7 5 10" xfId="32949" xr:uid="{DBFECD75-3281-4A35-A15E-2A6B9A6AFB32}"/>
    <cellStyle name="Normal 2 7 5 10 2" xfId="32950" xr:uid="{BB4533DC-069D-4009-8591-5BF307505BAC}"/>
    <cellStyle name="Normal 2 7 5 10 2 2" xfId="32951" xr:uid="{62D9F133-B103-4EC2-A53B-4152161615FD}"/>
    <cellStyle name="Normal 2 7 5 10 3" xfId="32952" xr:uid="{A8557104-EDB4-48AE-8C69-62BF3AAEFE91}"/>
    <cellStyle name="Normal 2 7 5 11" xfId="32953" xr:uid="{E63A8161-9151-4958-9C9F-6F84E0B4CB4F}"/>
    <cellStyle name="Normal 2 7 5 11 2" xfId="32954" xr:uid="{2516784A-51D5-4D8A-8673-0087A3C7FE5D}"/>
    <cellStyle name="Normal 2 7 5 11 2 2" xfId="32955" xr:uid="{81898AD6-ADCD-4556-8146-BECBF7F67C35}"/>
    <cellStyle name="Normal 2 7 5 11 3" xfId="32956" xr:uid="{97A5B24E-B674-440F-B7E4-61B8649F99CE}"/>
    <cellStyle name="Normal 2 7 5 12" xfId="32957" xr:uid="{C0475CE3-D11C-4D84-A899-610CA1986A53}"/>
    <cellStyle name="Normal 2 7 5 12 2" xfId="32958" xr:uid="{BF7EB07E-1592-44F2-B215-F24FD72055DB}"/>
    <cellStyle name="Normal 2 7 5 12 2 2" xfId="32959" xr:uid="{7C426BA7-69E1-4DCF-AF7E-53FF2BE7F17A}"/>
    <cellStyle name="Normal 2 7 5 12 3" xfId="32960" xr:uid="{5079178C-C621-4444-96DC-E83BC07A50BE}"/>
    <cellStyle name="Normal 2 7 5 13" xfId="32961" xr:uid="{0E1B14FC-D07B-4A2D-AB1D-7FEFB5665021}"/>
    <cellStyle name="Normal 2 7 5 13 2" xfId="32962" xr:uid="{BDC02159-E670-4A0D-855F-78E60B013B93}"/>
    <cellStyle name="Normal 2 7 5 14" xfId="32963" xr:uid="{987C4A6A-6C6D-457B-9B0D-F0F9B617FE50}"/>
    <cellStyle name="Normal 2 7 5 2" xfId="32964" xr:uid="{27FCBC5E-17F4-48E0-BEC2-713BFA69A18B}"/>
    <cellStyle name="Normal 2 7 5 2 2" xfId="32965" xr:uid="{B5F5E310-B8CC-438F-BD35-9D353FE3A1CA}"/>
    <cellStyle name="Normal 2 7 5 2 2 2" xfId="32966" xr:uid="{1387BAFF-8B42-4B87-82BD-B80BB324D88B}"/>
    <cellStyle name="Normal 2 7 5 2 2 2 2" xfId="32967" xr:uid="{6B90999A-F03A-4733-A917-B2BD45CB8C08}"/>
    <cellStyle name="Normal 2 7 5 2 2 3" xfId="32968" xr:uid="{576C40B9-5229-4F3D-A742-5771429A127E}"/>
    <cellStyle name="Normal 2 7 5 2 3" xfId="32969" xr:uid="{856B37CA-D741-4B65-A272-B64ABFD6F235}"/>
    <cellStyle name="Normal 2 7 5 2 3 2" xfId="32970" xr:uid="{B9AE15FA-E684-40DB-938F-E9810CDE0246}"/>
    <cellStyle name="Normal 2 7 5 2 3 2 2" xfId="32971" xr:uid="{E08DBE67-2CB8-49F3-A8CB-91D6C856E563}"/>
    <cellStyle name="Normal 2 7 5 2 3 3" xfId="32972" xr:uid="{EE3C2A85-BFF6-457B-81D5-984735C35565}"/>
    <cellStyle name="Normal 2 7 5 2 4" xfId="32973" xr:uid="{3CCFFCD2-7F2A-4F24-AE77-7416B84D0EB1}"/>
    <cellStyle name="Normal 2 7 5 2 4 2" xfId="32974" xr:uid="{4F71DE6C-AC0D-4E5A-9188-DDCDC54D722D}"/>
    <cellStyle name="Normal 2 7 5 2 4 2 2" xfId="32975" xr:uid="{244ECBD7-AE08-4057-BBB6-8B8A880BB511}"/>
    <cellStyle name="Normal 2 7 5 2 4 3" xfId="32976" xr:uid="{7665E575-3427-41F2-B902-90A50622C9E8}"/>
    <cellStyle name="Normal 2 7 5 2 5" xfId="32977" xr:uid="{46239A12-B905-472A-A7A4-883AFA3F4633}"/>
    <cellStyle name="Normal 2 7 5 2 5 2" xfId="32978" xr:uid="{04FEADE0-11C7-4F47-ADEA-2AE9F4745DDF}"/>
    <cellStyle name="Normal 2 7 5 2 6" xfId="32979" xr:uid="{473ECAA0-69CF-4DA2-93A0-C8B9D9AFD440}"/>
    <cellStyle name="Normal 2 7 5 3" xfId="32980" xr:uid="{64500463-2BD9-4036-9EBE-DEFB315CD248}"/>
    <cellStyle name="Normal 2 7 5 3 2" xfId="32981" xr:uid="{6E3F5252-C6B5-40D4-916E-7901359EE9C7}"/>
    <cellStyle name="Normal 2 7 5 3 2 2" xfId="32982" xr:uid="{4BB09010-F6CC-458A-8910-EC1C0670ECDE}"/>
    <cellStyle name="Normal 2 7 5 3 2 2 2" xfId="32983" xr:uid="{F34C2A5B-6F53-443C-8FF0-2D0A6AF4B89F}"/>
    <cellStyle name="Normal 2 7 5 3 2 3" xfId="32984" xr:uid="{01E1F384-E404-44B7-A278-79AFC584F7BD}"/>
    <cellStyle name="Normal 2 7 5 3 3" xfId="32985" xr:uid="{38D89A13-0A7C-4F20-AEB9-2FAC57662487}"/>
    <cellStyle name="Normal 2 7 5 3 3 2" xfId="32986" xr:uid="{8C9F3BDB-196D-4EC4-866A-0B7A73D9A846}"/>
    <cellStyle name="Normal 2 7 5 3 3 2 2" xfId="32987" xr:uid="{5648744F-CB4C-4C03-BC46-959BA6793E4E}"/>
    <cellStyle name="Normal 2 7 5 3 3 3" xfId="32988" xr:uid="{F4065BE2-C365-4B78-B943-63D970C133D1}"/>
    <cellStyle name="Normal 2 7 5 3 4" xfId="32989" xr:uid="{B3706985-899D-4F8D-B006-797278369F4A}"/>
    <cellStyle name="Normal 2 7 5 3 4 2" xfId="32990" xr:uid="{92516F9E-B8DD-4393-843B-F92A65A3B3A4}"/>
    <cellStyle name="Normal 2 7 5 3 4 2 2" xfId="32991" xr:uid="{75409BC6-CF3C-4D3D-AC7E-59AE2240B000}"/>
    <cellStyle name="Normal 2 7 5 3 4 3" xfId="32992" xr:uid="{8B67BDEF-DA6F-4227-8BAC-F43CD628F442}"/>
    <cellStyle name="Normal 2 7 5 3 5" xfId="32993" xr:uid="{2633381F-3812-4878-8F8F-3FD4457A0BA1}"/>
    <cellStyle name="Normal 2 7 5 3 5 2" xfId="32994" xr:uid="{8A4393F4-00EF-4425-B689-C0A13A86B99B}"/>
    <cellStyle name="Normal 2 7 5 3 6" xfId="32995" xr:uid="{8FA72BAD-195D-4FCB-BFA9-13FF556C5487}"/>
    <cellStyle name="Normal 2 7 5 4" xfId="32996" xr:uid="{FFF7A337-9482-4FEF-81AD-C2FCC401477E}"/>
    <cellStyle name="Normal 2 7 5 4 2" xfId="32997" xr:uid="{5C9CF0EA-29C8-442C-822D-E643962F293F}"/>
    <cellStyle name="Normal 2 7 5 4 2 2" xfId="32998" xr:uid="{4698EF68-18CD-4A00-A227-394847AB0196}"/>
    <cellStyle name="Normal 2 7 5 4 2 2 2" xfId="32999" xr:uid="{F8D5729A-D2CD-44C6-8A42-FD0C566E9A35}"/>
    <cellStyle name="Normal 2 7 5 4 2 3" xfId="33000" xr:uid="{22028BDE-4124-4BFB-9480-7055399F5A99}"/>
    <cellStyle name="Normal 2 7 5 4 3" xfId="33001" xr:uid="{E4E9BFCF-D85A-4D3C-99C4-5BD49D66CBF7}"/>
    <cellStyle name="Normal 2 7 5 4 3 2" xfId="33002" xr:uid="{46234CB6-7509-47C2-A197-B8A7EA559C28}"/>
    <cellStyle name="Normal 2 7 5 4 3 2 2" xfId="33003" xr:uid="{94434090-F035-4583-B258-0074B180B6D8}"/>
    <cellStyle name="Normal 2 7 5 4 3 3" xfId="33004" xr:uid="{FC3D6721-F6FF-48B0-BB5C-7F4AA2FC2659}"/>
    <cellStyle name="Normal 2 7 5 4 4" xfId="33005" xr:uid="{134A2E03-792D-48DF-A1A8-C5F3E7532491}"/>
    <cellStyle name="Normal 2 7 5 4 4 2" xfId="33006" xr:uid="{73B4C3E6-1B42-4A9C-8F01-BE07E135D7CC}"/>
    <cellStyle name="Normal 2 7 5 4 4 2 2" xfId="33007" xr:uid="{5DDB8673-C7CD-47B1-8B42-C1E8E970DE0E}"/>
    <cellStyle name="Normal 2 7 5 4 4 3" xfId="33008" xr:uid="{B2CFC76B-2216-4390-B4EC-40BA6C7326A9}"/>
    <cellStyle name="Normal 2 7 5 4 5" xfId="33009" xr:uid="{CB6EEFF0-3139-4A11-B331-6D9A1558F213}"/>
    <cellStyle name="Normal 2 7 5 4 5 2" xfId="33010" xr:uid="{E001BB55-36FD-41F7-B63B-94FFD73421EB}"/>
    <cellStyle name="Normal 2 7 5 4 6" xfId="33011" xr:uid="{D97D94F7-F4C1-4E06-AD70-26EE75D7D86D}"/>
    <cellStyle name="Normal 2 7 5 5" xfId="33012" xr:uid="{B39858F1-4CE5-4405-920C-CD0AC27642FB}"/>
    <cellStyle name="Normal 2 7 5 5 2" xfId="33013" xr:uid="{F6C9B287-FBFD-414E-81DA-05784CF534D8}"/>
    <cellStyle name="Normal 2 7 5 5 2 2" xfId="33014" xr:uid="{952C2802-AB03-4F45-844B-47B41DC06BF2}"/>
    <cellStyle name="Normal 2 7 5 5 2 2 2" xfId="33015" xr:uid="{1461D51F-9C95-4A3F-AE5A-B30E2BAFDF37}"/>
    <cellStyle name="Normal 2 7 5 5 2 3" xfId="33016" xr:uid="{CD59FF65-F139-4A93-B162-00AABCD9336B}"/>
    <cellStyle name="Normal 2 7 5 5 3" xfId="33017" xr:uid="{26D0D20A-EE6E-47CE-A9C0-D0B60D32B793}"/>
    <cellStyle name="Normal 2 7 5 5 3 2" xfId="33018" xr:uid="{F87A6A64-7608-4704-BA04-90B34265C3F4}"/>
    <cellStyle name="Normal 2 7 5 5 3 2 2" xfId="33019" xr:uid="{E6782AEE-1165-4D24-B721-538C24B0F863}"/>
    <cellStyle name="Normal 2 7 5 5 3 3" xfId="33020" xr:uid="{B512AF91-B677-4316-913C-FC55FF2EE06E}"/>
    <cellStyle name="Normal 2 7 5 5 4" xfId="33021" xr:uid="{0628A51A-6923-44CB-AFBE-C4BB30C93F32}"/>
    <cellStyle name="Normal 2 7 5 5 4 2" xfId="33022" xr:uid="{8E59E89B-F2D4-411E-89C6-4EA7A6D7DB7E}"/>
    <cellStyle name="Normal 2 7 5 5 4 2 2" xfId="33023" xr:uid="{C0491074-BFD4-4888-A6C7-84F4E67F3E27}"/>
    <cellStyle name="Normal 2 7 5 5 4 3" xfId="33024" xr:uid="{98E577B3-5E65-4000-B07E-AAE133D4FDBA}"/>
    <cellStyle name="Normal 2 7 5 5 5" xfId="33025" xr:uid="{829F7313-14F7-4105-A571-9ABF56297364}"/>
    <cellStyle name="Normal 2 7 5 5 5 2" xfId="33026" xr:uid="{9DC12B58-0606-4A49-B513-DB7DB3D82F7E}"/>
    <cellStyle name="Normal 2 7 5 5 6" xfId="33027" xr:uid="{A4FFC7C7-2075-4F2E-8E58-553EC6A24CC9}"/>
    <cellStyle name="Normal 2 7 5 6" xfId="33028" xr:uid="{E6522E9B-6F54-4A68-96C9-85C5C347F6EC}"/>
    <cellStyle name="Normal 2 7 5 6 2" xfId="33029" xr:uid="{8810D172-30A2-4B43-B58B-FF4505F2C544}"/>
    <cellStyle name="Normal 2 7 5 6 2 2" xfId="33030" xr:uid="{12D6DC24-C5CA-47B3-8240-DA3A1CC81691}"/>
    <cellStyle name="Normal 2 7 5 6 3" xfId="33031" xr:uid="{8ED6470A-9FCB-4419-BFE4-6CD58EA4E89E}"/>
    <cellStyle name="Normal 2 7 5 7" xfId="33032" xr:uid="{8340EAF2-F857-47D1-998F-2FD02C6742C3}"/>
    <cellStyle name="Normal 2 7 5 7 2" xfId="33033" xr:uid="{F9D8A103-0AB3-4E0E-96F8-45E93A790DFF}"/>
    <cellStyle name="Normal 2 7 5 7 2 2" xfId="33034" xr:uid="{FE0CA334-84E1-4F4A-9E06-E848785E25F1}"/>
    <cellStyle name="Normal 2 7 5 7 3" xfId="33035" xr:uid="{0C7E3D53-882F-40F0-B822-3F4E69CC8A61}"/>
    <cellStyle name="Normal 2 7 5 8" xfId="33036" xr:uid="{34F7A447-D866-4CB6-9EDE-99ECFDDAF15D}"/>
    <cellStyle name="Normal 2 7 5 8 2" xfId="33037" xr:uid="{26D5CDFD-E93A-49DE-A31F-5CDBDB6583EE}"/>
    <cellStyle name="Normal 2 7 5 8 2 2" xfId="33038" xr:uid="{DBEE3FE9-2D91-4509-9416-C3D1364F3FEF}"/>
    <cellStyle name="Normal 2 7 5 8 3" xfId="33039" xr:uid="{65B7A217-CED1-416D-99BA-4AC8E36BDBA3}"/>
    <cellStyle name="Normal 2 7 5 9" xfId="33040" xr:uid="{FE0C09EA-67A6-4F89-B146-1AB98766DE65}"/>
    <cellStyle name="Normal 2 7 5 9 2" xfId="33041" xr:uid="{C2DD1EF7-C426-47CF-98D7-6A583AF2CC47}"/>
    <cellStyle name="Normal 2 7 5 9 2 2" xfId="33042" xr:uid="{A73B9630-6643-4F0D-BA8D-5514CF764969}"/>
    <cellStyle name="Normal 2 7 5 9 3" xfId="33043" xr:uid="{F79CFDAB-6CFE-48E7-A319-0B3E2A71B529}"/>
    <cellStyle name="Normal 2 7 6" xfId="33044" xr:uid="{957AA7C2-BCD1-40BC-9908-A797CEC42A6B}"/>
    <cellStyle name="Normal 2 7 6 10" xfId="33045" xr:uid="{B4A71EBF-D099-4FE9-BB7B-935A828C0827}"/>
    <cellStyle name="Normal 2 7 6 2" xfId="33046" xr:uid="{255E1731-0147-4A6C-AE61-6E2ACD5DB9DB}"/>
    <cellStyle name="Normal 2 7 6 2 2" xfId="33047" xr:uid="{C4BE25A3-C8DB-4402-AFCC-B33D0770990E}"/>
    <cellStyle name="Normal 2 7 6 2 2 2" xfId="33048" xr:uid="{A8EBD7CA-992A-4191-9D60-5C7AB5ECEE22}"/>
    <cellStyle name="Normal 2 7 6 2 2 2 2" xfId="33049" xr:uid="{AE13E2FA-D84E-460B-8A05-51E6721B87AD}"/>
    <cellStyle name="Normal 2 7 6 2 2 3" xfId="33050" xr:uid="{ACCFED60-2AC1-4DC2-AA91-6E44EFB49361}"/>
    <cellStyle name="Normal 2 7 6 2 3" xfId="33051" xr:uid="{4C95DDB4-132E-44B1-AA5E-4AA80489FB7D}"/>
    <cellStyle name="Normal 2 7 6 2 3 2" xfId="33052" xr:uid="{2C32E239-4D18-41DF-AD35-9DE6DFBA5484}"/>
    <cellStyle name="Normal 2 7 6 2 3 2 2" xfId="33053" xr:uid="{4ABBA2E6-5745-43B9-82D0-985B62F462B8}"/>
    <cellStyle name="Normal 2 7 6 2 3 3" xfId="33054" xr:uid="{D1F8D47F-3CEA-47AC-A2EB-01B013B62BA1}"/>
    <cellStyle name="Normal 2 7 6 2 4" xfId="33055" xr:uid="{8B0B8F93-B938-458F-89AF-F32C1EB21FF3}"/>
    <cellStyle name="Normal 2 7 6 2 4 2" xfId="33056" xr:uid="{1F6E5056-FB75-44F9-9385-8F50648EEAD6}"/>
    <cellStyle name="Normal 2 7 6 2 4 2 2" xfId="33057" xr:uid="{DCD6BE63-F38D-49AA-8027-6B23C04D3FFE}"/>
    <cellStyle name="Normal 2 7 6 2 4 3" xfId="33058" xr:uid="{C2252275-300F-4E78-A1B0-59861A0538F2}"/>
    <cellStyle name="Normal 2 7 6 2 5" xfId="33059" xr:uid="{8BFC5973-CAE1-42AE-BAA7-5C21F31B2456}"/>
    <cellStyle name="Normal 2 7 6 2 5 2" xfId="33060" xr:uid="{60E47B3A-D05D-4184-A0C3-FBDB3528FA72}"/>
    <cellStyle name="Normal 2 7 6 2 6" xfId="33061" xr:uid="{012D7A90-8CBD-4174-B301-0AEFA2FECF81}"/>
    <cellStyle name="Normal 2 7 6 3" xfId="33062" xr:uid="{5013279B-EE60-4949-8B01-06E53D70084E}"/>
    <cellStyle name="Normal 2 7 6 3 2" xfId="33063" xr:uid="{6A600FD0-E30E-4946-9AF7-ED71F6C610CC}"/>
    <cellStyle name="Normal 2 7 6 3 2 2" xfId="33064" xr:uid="{74774853-969C-4F25-8B84-30C20D097157}"/>
    <cellStyle name="Normal 2 7 6 3 2 2 2" xfId="33065" xr:uid="{EC45CC04-D79B-4966-A29B-A924EF8F0398}"/>
    <cellStyle name="Normal 2 7 6 3 2 3" xfId="33066" xr:uid="{394505B7-FCAC-4562-B2D1-DFFF266A15AD}"/>
    <cellStyle name="Normal 2 7 6 3 3" xfId="33067" xr:uid="{64A3854C-0544-489C-AECC-B20C6DBFDEBD}"/>
    <cellStyle name="Normal 2 7 6 3 3 2" xfId="33068" xr:uid="{BED246E3-1BE6-406E-922E-575FED88BD55}"/>
    <cellStyle name="Normal 2 7 6 3 3 2 2" xfId="33069" xr:uid="{47D3273E-9F2A-48D5-8B41-DDD3946E3210}"/>
    <cellStyle name="Normal 2 7 6 3 3 3" xfId="33070" xr:uid="{F4CC6D4A-43D1-4FC8-9F46-3E1BD91A3AE6}"/>
    <cellStyle name="Normal 2 7 6 3 4" xfId="33071" xr:uid="{DC3039AC-C463-42C3-9FBD-9C37B9FF1141}"/>
    <cellStyle name="Normal 2 7 6 3 4 2" xfId="33072" xr:uid="{3C5F550B-AE7C-4D94-8E9E-ECAA240B4BCA}"/>
    <cellStyle name="Normal 2 7 6 3 4 2 2" xfId="33073" xr:uid="{63B17E02-0B22-4575-BC46-032B4822989C}"/>
    <cellStyle name="Normal 2 7 6 3 4 3" xfId="33074" xr:uid="{E53E8893-2184-4DF6-B30D-5F78CBAE062D}"/>
    <cellStyle name="Normal 2 7 6 3 5" xfId="33075" xr:uid="{F2E665A6-74C1-4D49-B217-5F6415F93A58}"/>
    <cellStyle name="Normal 2 7 6 3 5 2" xfId="33076" xr:uid="{9A18BF52-7314-437A-BCDF-2DE337F1D332}"/>
    <cellStyle name="Normal 2 7 6 3 6" xfId="33077" xr:uid="{D23DFE5E-D49E-4C96-A5CC-AC5EFCDA06CF}"/>
    <cellStyle name="Normal 2 7 6 4" xfId="33078" xr:uid="{9635B232-EE08-4133-9D8A-43A243827F70}"/>
    <cellStyle name="Normal 2 7 6 4 2" xfId="33079" xr:uid="{99B37EC7-5149-4A44-9E7F-948067B50B7C}"/>
    <cellStyle name="Normal 2 7 6 4 2 2" xfId="33080" xr:uid="{0EA62EA8-B075-4187-95F6-07E228422B1B}"/>
    <cellStyle name="Normal 2 7 6 4 2 2 2" xfId="33081" xr:uid="{8F3E3774-6BE1-4FF9-B070-3F67C9098778}"/>
    <cellStyle name="Normal 2 7 6 4 2 3" xfId="33082" xr:uid="{6D0A8F21-4398-4F2E-A26B-89B277FA72DC}"/>
    <cellStyle name="Normal 2 7 6 4 3" xfId="33083" xr:uid="{8358CF8E-AB7D-4644-8A2B-DC21FC6D357B}"/>
    <cellStyle name="Normal 2 7 6 4 3 2" xfId="33084" xr:uid="{D3D644FC-B502-4A04-AA2D-DBD9159CEB9F}"/>
    <cellStyle name="Normal 2 7 6 4 3 2 2" xfId="33085" xr:uid="{22D298EA-2F3F-482E-A50C-ADD3F879DBE7}"/>
    <cellStyle name="Normal 2 7 6 4 3 3" xfId="33086" xr:uid="{3016BBC6-93C2-4E5A-AE97-AF01F97AF114}"/>
    <cellStyle name="Normal 2 7 6 4 4" xfId="33087" xr:uid="{201D5DBF-EA9E-4DCF-9014-829ACD974508}"/>
    <cellStyle name="Normal 2 7 6 4 4 2" xfId="33088" xr:uid="{F860A0C5-08AE-4993-971E-D3DA0873FD24}"/>
    <cellStyle name="Normal 2 7 6 4 4 2 2" xfId="33089" xr:uid="{84FA8340-80F2-4185-823D-6880CD988671}"/>
    <cellStyle name="Normal 2 7 6 4 4 3" xfId="33090" xr:uid="{25C4413C-BACB-4C1C-B9BD-91F4FA759846}"/>
    <cellStyle name="Normal 2 7 6 4 5" xfId="33091" xr:uid="{C880238E-FB56-4CC1-9D36-AE8DF31562B6}"/>
    <cellStyle name="Normal 2 7 6 4 5 2" xfId="33092" xr:uid="{4E7DA8F8-D845-4273-B0EC-397FFFE33E59}"/>
    <cellStyle name="Normal 2 7 6 4 6" xfId="33093" xr:uid="{DD1F7ADA-1715-40C9-B092-96DD6A0A06BF}"/>
    <cellStyle name="Normal 2 7 6 5" xfId="33094" xr:uid="{77DF86BC-9F99-476D-B499-CEC0B7BBECC4}"/>
    <cellStyle name="Normal 2 7 6 5 2" xfId="33095" xr:uid="{4003B46D-80E4-46D2-81EB-43A772524136}"/>
    <cellStyle name="Normal 2 7 6 5 2 2" xfId="33096" xr:uid="{CAD90F27-AAD4-4100-B9F2-AA8A4BDD8CD0}"/>
    <cellStyle name="Normal 2 7 6 5 2 2 2" xfId="33097" xr:uid="{311E68F3-AD9C-4630-841E-EFAE6B4925E4}"/>
    <cellStyle name="Normal 2 7 6 5 2 3" xfId="33098" xr:uid="{8B2564C8-E6B6-42F2-995E-B16FF078C9C2}"/>
    <cellStyle name="Normal 2 7 6 5 3" xfId="33099" xr:uid="{0B7CE343-D99F-42EC-86B6-03DB2AF60B7E}"/>
    <cellStyle name="Normal 2 7 6 5 3 2" xfId="33100" xr:uid="{8938D397-84D0-48E7-8E7E-6C1A1DAD558B}"/>
    <cellStyle name="Normal 2 7 6 5 3 2 2" xfId="33101" xr:uid="{514D58D2-90DE-4585-8A5D-A7A2CFACE985}"/>
    <cellStyle name="Normal 2 7 6 5 3 3" xfId="33102" xr:uid="{DAF9B580-E6AF-469B-B606-037D0FF81FAF}"/>
    <cellStyle name="Normal 2 7 6 5 4" xfId="33103" xr:uid="{7AF5B5D4-BA95-4592-AD07-4F4E7B8530FD}"/>
    <cellStyle name="Normal 2 7 6 5 4 2" xfId="33104" xr:uid="{397A1936-6E0A-4966-B691-830B37EE9451}"/>
    <cellStyle name="Normal 2 7 6 5 4 2 2" xfId="33105" xr:uid="{B9B480C6-C34E-4C04-88DB-69549BF26F97}"/>
    <cellStyle name="Normal 2 7 6 5 4 3" xfId="33106" xr:uid="{2E54043F-B6E0-4DEE-81C1-3CE8A0F4CC1B}"/>
    <cellStyle name="Normal 2 7 6 5 5" xfId="33107" xr:uid="{4A2AAAD4-7541-43A8-8E9A-8A3E8E5A45C8}"/>
    <cellStyle name="Normal 2 7 6 5 5 2" xfId="33108" xr:uid="{EA1A4207-3F79-4798-83DD-9C737E27F529}"/>
    <cellStyle name="Normal 2 7 6 5 6" xfId="33109" xr:uid="{569A9676-C718-4B7C-A082-CA43A9465558}"/>
    <cellStyle name="Normal 2 7 6 6" xfId="33110" xr:uid="{9E0A90B5-CAF7-4C5E-975E-016D0A47B022}"/>
    <cellStyle name="Normal 2 7 6 6 2" xfId="33111" xr:uid="{B1853C9F-E748-46CB-BD8C-91DE2FAEB589}"/>
    <cellStyle name="Normal 2 7 6 6 2 2" xfId="33112" xr:uid="{83030FD6-A840-4154-B124-0386A5AFB240}"/>
    <cellStyle name="Normal 2 7 6 6 3" xfId="33113" xr:uid="{5F94254F-5E49-4628-94DA-C5276D129FB1}"/>
    <cellStyle name="Normal 2 7 6 7" xfId="33114" xr:uid="{C00F1468-78B7-48C4-BD02-01F9B508445D}"/>
    <cellStyle name="Normal 2 7 6 7 2" xfId="33115" xr:uid="{CAFE76AD-2E40-4EF9-A289-565B1D7B9806}"/>
    <cellStyle name="Normal 2 7 6 7 2 2" xfId="33116" xr:uid="{CF7D23FC-470B-476B-BC56-629D527BF100}"/>
    <cellStyle name="Normal 2 7 6 7 3" xfId="33117" xr:uid="{FF89FA17-BB5F-47EE-B4E6-1A94F74028F2}"/>
    <cellStyle name="Normal 2 7 6 8" xfId="33118" xr:uid="{9311CE17-9256-4739-A40D-1353F5FD0CD5}"/>
    <cellStyle name="Normal 2 7 6 8 2" xfId="33119" xr:uid="{7D8BCF15-8BF2-4B0B-B0F9-D55820FD8647}"/>
    <cellStyle name="Normal 2 7 6 8 2 2" xfId="33120" xr:uid="{EF5E990B-AF52-45D5-9A98-7708322B76D2}"/>
    <cellStyle name="Normal 2 7 6 8 3" xfId="33121" xr:uid="{5995EF8F-6EF0-4479-A71D-545DD6643CCE}"/>
    <cellStyle name="Normal 2 7 6 9" xfId="33122" xr:uid="{B4F6589E-55E1-479E-A823-67F96E2326EE}"/>
    <cellStyle name="Normal 2 7 6 9 2" xfId="33123" xr:uid="{B3EBC248-B22C-4123-AF58-CD87BCA78BE8}"/>
    <cellStyle name="Normal 2 7 7" xfId="33124" xr:uid="{462FAB7D-7066-46D7-BC78-4624FBE679D5}"/>
    <cellStyle name="Normal 2 7 7 2" xfId="33125" xr:uid="{34DB35DA-B65F-4F4F-90BE-260A4995F5F3}"/>
    <cellStyle name="Normal 2 7 7 2 2" xfId="33126" xr:uid="{7F6CAE4F-3212-45EE-A38A-D2F6FA69CE8F}"/>
    <cellStyle name="Normal 2 7 7 2 2 2" xfId="33127" xr:uid="{EAC86EE7-AAA1-437B-AEF9-85A7AFD83E82}"/>
    <cellStyle name="Normal 2 7 7 2 3" xfId="33128" xr:uid="{EB842B25-0E88-4AC1-AB2E-6ADAE81A492E}"/>
    <cellStyle name="Normal 2 7 7 3" xfId="33129" xr:uid="{30E9C3E2-D7B3-416E-846E-EC677D4C4AA6}"/>
    <cellStyle name="Normal 2 7 7 3 2" xfId="33130" xr:uid="{C8CDDDF8-43B4-461B-B224-05BF4ECD2A7D}"/>
    <cellStyle name="Normal 2 7 7 3 2 2" xfId="33131" xr:uid="{03460817-D93F-4FC4-9D5F-901ADE74F89A}"/>
    <cellStyle name="Normal 2 7 7 3 3" xfId="33132" xr:uid="{F87D1556-C15E-4AAC-ABA9-C6AFD9AEF0A7}"/>
    <cellStyle name="Normal 2 7 7 4" xfId="33133" xr:uid="{5973EBFB-F2D0-4CDB-8DA8-E7BF7EEF91EC}"/>
    <cellStyle name="Normal 2 7 7 4 2" xfId="33134" xr:uid="{74EC582D-6CE1-4AEE-87A6-C8A29775334A}"/>
    <cellStyle name="Normal 2 7 7 4 2 2" xfId="33135" xr:uid="{D10F811D-1E2C-4A7B-A189-8FA5DD280201}"/>
    <cellStyle name="Normal 2 7 7 4 3" xfId="33136" xr:uid="{4ED25D87-C0A2-4DE0-878D-1D5A1232B4E2}"/>
    <cellStyle name="Normal 2 7 7 5" xfId="33137" xr:uid="{E11B19C0-6D8E-47CE-B4BA-E05EC440DB8A}"/>
    <cellStyle name="Normal 2 7 7 5 2" xfId="33138" xr:uid="{FD99F468-2DA4-4DD1-9B3A-332BD5E35639}"/>
    <cellStyle name="Normal 2 7 7 6" xfId="33139" xr:uid="{406F2C7B-BC78-4A7C-A091-96731E527E7A}"/>
    <cellStyle name="Normal 2 7 8" xfId="33140" xr:uid="{A7D4201F-56B0-4AEE-BF8D-165C840B3F66}"/>
    <cellStyle name="Normal 2 7 8 2" xfId="33141" xr:uid="{4C372D03-7E6B-4950-995C-26BF8A0BF813}"/>
    <cellStyle name="Normal 2 7 8 2 2" xfId="33142" xr:uid="{16D80359-2017-4C5A-8376-5D081E941265}"/>
    <cellStyle name="Normal 2 7 8 2 2 2" xfId="33143" xr:uid="{F3FEB8D5-C4AA-4A01-8B25-9F91CE8D572C}"/>
    <cellStyle name="Normal 2 7 8 2 3" xfId="33144" xr:uid="{57C63476-0BF3-4597-AF0B-3887E91D8036}"/>
    <cellStyle name="Normal 2 7 8 3" xfId="33145" xr:uid="{D6C316EB-43E5-454D-922C-B0BD67A139FA}"/>
    <cellStyle name="Normal 2 7 8 3 2" xfId="33146" xr:uid="{31E89FC2-27E8-4EDC-B71E-A946EB2BE0AF}"/>
    <cellStyle name="Normal 2 7 8 3 2 2" xfId="33147" xr:uid="{25C18C99-6359-476A-97B1-59FDFF461A19}"/>
    <cellStyle name="Normal 2 7 8 3 3" xfId="33148" xr:uid="{ABBE3671-32D4-40AD-ADF4-E1D0F50EB085}"/>
    <cellStyle name="Normal 2 7 8 4" xfId="33149" xr:uid="{E451DC3F-665A-46D5-A328-BC5BDFC4BA88}"/>
    <cellStyle name="Normal 2 7 8 4 2" xfId="33150" xr:uid="{DFB3F3BF-E164-4285-9720-091315268915}"/>
    <cellStyle name="Normal 2 7 8 4 2 2" xfId="33151" xr:uid="{0E311F51-59A8-40AA-A388-9BB886CAAB9E}"/>
    <cellStyle name="Normal 2 7 8 4 3" xfId="33152" xr:uid="{E16469F2-8B4B-473C-A116-8FF015227A6A}"/>
    <cellStyle name="Normal 2 7 8 5" xfId="33153" xr:uid="{826D2858-449E-4703-865C-3351DD733781}"/>
    <cellStyle name="Normal 2 7 8 5 2" xfId="33154" xr:uid="{3D564437-393E-4031-8DB8-C506305BF6B1}"/>
    <cellStyle name="Normal 2 7 8 6" xfId="33155" xr:uid="{EAE7C22A-BB29-4D99-B180-0125361D7625}"/>
    <cellStyle name="Normal 2 7 9" xfId="33156" xr:uid="{9CBFA666-DD7C-4C0B-A73F-C9541C1CDCD6}"/>
    <cellStyle name="Normal 2 7 9 2" xfId="33157" xr:uid="{7C632ED0-7842-4F7F-85B1-1BB39D7AC324}"/>
    <cellStyle name="Normal 2 7 9 2 2" xfId="33158" xr:uid="{54B4D8F7-F72A-4FDA-8B18-C5AE69C127EE}"/>
    <cellStyle name="Normal 2 7 9 2 2 2" xfId="33159" xr:uid="{BE0AEB07-D0EA-4F96-A836-3F350543666C}"/>
    <cellStyle name="Normal 2 7 9 2 3" xfId="33160" xr:uid="{C75F2B9C-D093-41D8-8782-5A5F126D2DF0}"/>
    <cellStyle name="Normal 2 7 9 3" xfId="33161" xr:uid="{8424E87B-61A7-4658-B134-BCA594F04B25}"/>
    <cellStyle name="Normal 2 7 9 3 2" xfId="33162" xr:uid="{4E6B1DDB-FFBC-47B9-AFC6-A63B869BF85D}"/>
    <cellStyle name="Normal 2 7 9 3 2 2" xfId="33163" xr:uid="{9C36F405-3DEB-427F-8C2F-B399E4722BC0}"/>
    <cellStyle name="Normal 2 7 9 3 3" xfId="33164" xr:uid="{DB4DB587-68DC-4BFC-A054-DE36BACC6335}"/>
    <cellStyle name="Normal 2 7 9 4" xfId="33165" xr:uid="{A6BBAEFC-BC3E-4C3A-8D64-C0C5BC16A992}"/>
    <cellStyle name="Normal 2 7 9 4 2" xfId="33166" xr:uid="{83A3E788-478F-4DD0-8D1C-89B1DBB49628}"/>
    <cellStyle name="Normal 2 7 9 4 2 2" xfId="33167" xr:uid="{FEEB6C0E-9D45-4D17-A819-53077222F215}"/>
    <cellStyle name="Normal 2 7 9 4 3" xfId="33168" xr:uid="{FA6D491D-F9CE-40AC-8BD1-600A42E7C2F6}"/>
    <cellStyle name="Normal 2 7 9 5" xfId="33169" xr:uid="{9A066FF3-A9F4-4E9F-82C6-84136AD25D7E}"/>
    <cellStyle name="Normal 2 7 9 5 2" xfId="33170" xr:uid="{8FDD076A-E934-4BC3-A4F3-F571C9375EC8}"/>
    <cellStyle name="Normal 2 7 9 6" xfId="33171" xr:uid="{49E8EA2A-C906-4A1A-8F49-29F0206ED615}"/>
    <cellStyle name="Normal 2 8" xfId="33172" xr:uid="{B9936D05-DF97-4CA4-B200-69ACD7AB36D5}"/>
    <cellStyle name="Normal 2 8 10" xfId="33173" xr:uid="{AC310A79-A067-444C-A2B4-A2AC0492F7A3}"/>
    <cellStyle name="Normal 2 8 10 2" xfId="33174" xr:uid="{E7A44B21-3F68-4AE7-B8B1-3DA7E38210BC}"/>
    <cellStyle name="Normal 2 8 10 2 2" xfId="33175" xr:uid="{B77F5621-E436-4C8C-AD4A-68A8584660A0}"/>
    <cellStyle name="Normal 2 8 10 2 2 2" xfId="33176" xr:uid="{5F964D5C-5586-4534-9EFA-DB06F52A8598}"/>
    <cellStyle name="Normal 2 8 10 2 3" xfId="33177" xr:uid="{5D8E1FF4-C0F6-4445-8E2A-099195727945}"/>
    <cellStyle name="Normal 2 8 10 3" xfId="33178" xr:uid="{B840E0BD-D4D9-4FB9-AC2E-F813F3BFC028}"/>
    <cellStyle name="Normal 2 8 10 3 2" xfId="33179" xr:uid="{5D00F98B-734C-4485-886D-30E52882AF93}"/>
    <cellStyle name="Normal 2 8 10 3 2 2" xfId="33180" xr:uid="{06B5FB87-B143-4DF4-8DC2-2400D944DA63}"/>
    <cellStyle name="Normal 2 8 10 3 3" xfId="33181" xr:uid="{F99769BC-FAA3-4610-808B-2499EA13D4C9}"/>
    <cellStyle name="Normal 2 8 10 4" xfId="33182" xr:uid="{72229A03-2A17-428B-8878-974DB39B612B}"/>
    <cellStyle name="Normal 2 8 10 4 2" xfId="33183" xr:uid="{15C1F0DA-1D34-4A47-B93F-4023E43EBB43}"/>
    <cellStyle name="Normal 2 8 10 4 2 2" xfId="33184" xr:uid="{010C49CB-F139-4BD2-8491-2F1831683EDA}"/>
    <cellStyle name="Normal 2 8 10 4 3" xfId="33185" xr:uid="{3FB2D13E-4A10-4B47-842E-D1A055C2C2E3}"/>
    <cellStyle name="Normal 2 8 10 5" xfId="33186" xr:uid="{46592BCB-401A-47B3-AA52-1BC8A4601794}"/>
    <cellStyle name="Normal 2 8 10 5 2" xfId="33187" xr:uid="{A1829573-D900-4131-AAFA-374C30CEBF70}"/>
    <cellStyle name="Normal 2 8 10 6" xfId="33188" xr:uid="{875A576F-0B1B-4DA6-9547-34D72067D452}"/>
    <cellStyle name="Normal 2 8 11" xfId="33189" xr:uid="{33BEF0D6-130B-4F06-A1AA-82200EC1EC02}"/>
    <cellStyle name="Normal 2 8 11 2" xfId="33190" xr:uid="{6C009D78-5F36-4AAD-9BE4-BAA2F047817B}"/>
    <cellStyle name="Normal 2 8 11 2 2" xfId="33191" xr:uid="{B5D3DA77-62CB-46E0-8A79-3054BA2E680E}"/>
    <cellStyle name="Normal 2 8 11 2 2 2" xfId="33192" xr:uid="{7B326220-18D0-48FE-91FF-3E30CF09BFB6}"/>
    <cellStyle name="Normal 2 8 11 2 3" xfId="33193" xr:uid="{323D9967-8A0B-47EC-9BE7-ED20533ECBB4}"/>
    <cellStyle name="Normal 2 8 11 3" xfId="33194" xr:uid="{5D8F0153-1454-4D54-B2A9-EC7C83CC9949}"/>
    <cellStyle name="Normal 2 8 11 3 2" xfId="33195" xr:uid="{D78C469C-45D2-4E5F-BAF6-3704A4AF7CE8}"/>
    <cellStyle name="Normal 2 8 11 3 2 2" xfId="33196" xr:uid="{88B06F07-8B81-4E49-9138-A9E3654CF7D7}"/>
    <cellStyle name="Normal 2 8 11 3 3" xfId="33197" xr:uid="{F21C0397-9A6C-4DA0-A718-59F1F8AD1632}"/>
    <cellStyle name="Normal 2 8 11 4" xfId="33198" xr:uid="{A8048E6B-2894-4962-93FB-3F7BCC649CDC}"/>
    <cellStyle name="Normal 2 8 11 4 2" xfId="33199" xr:uid="{DEAD7E86-1C33-4F97-8E54-721F20BFFD2A}"/>
    <cellStyle name="Normal 2 8 11 4 2 2" xfId="33200" xr:uid="{2CF32720-E0A2-40DD-92A7-FC8C14A09B79}"/>
    <cellStyle name="Normal 2 8 11 4 3" xfId="33201" xr:uid="{9EADD16E-8BCB-467A-B39F-D7A0EFFAA53E}"/>
    <cellStyle name="Normal 2 8 11 5" xfId="33202" xr:uid="{FE682466-6BD2-438B-B86B-8E44FD9C5A89}"/>
    <cellStyle name="Normal 2 8 11 5 2" xfId="33203" xr:uid="{75D6C754-3C87-4D79-9755-740D0CE9D7B1}"/>
    <cellStyle name="Normal 2 8 11 6" xfId="33204" xr:uid="{2F179ADB-85E7-4083-8A51-2762E43D76E6}"/>
    <cellStyle name="Normal 2 8 12" xfId="33205" xr:uid="{19043702-68AB-4F34-B7FB-A23C1ACF7B45}"/>
    <cellStyle name="Normal 2 8 12 2" xfId="33206" xr:uid="{30132A21-0EE0-47E5-8907-8BB44C8C426D}"/>
    <cellStyle name="Normal 2 8 12 2 2" xfId="33207" xr:uid="{F0C0AA62-1D2B-4463-A8B7-2056966BE737}"/>
    <cellStyle name="Normal 2 8 12 2 2 2" xfId="33208" xr:uid="{B731F535-AB9B-4EAD-B81C-74D1D0B3E601}"/>
    <cellStyle name="Normal 2 8 12 2 3" xfId="33209" xr:uid="{09578DFE-B239-4300-8A82-EE79A2073D1A}"/>
    <cellStyle name="Normal 2 8 12 3" xfId="33210" xr:uid="{6A4776AB-3415-4E60-BDE6-DB5FCB74BB09}"/>
    <cellStyle name="Normal 2 8 12 3 2" xfId="33211" xr:uid="{9CCCF0B4-4D20-40C0-8CBD-B46E988DF2F6}"/>
    <cellStyle name="Normal 2 8 12 3 2 2" xfId="33212" xr:uid="{5889D536-B98B-4B3E-8454-ACF5BAED80D3}"/>
    <cellStyle name="Normal 2 8 12 3 3" xfId="33213" xr:uid="{789AAF7B-29B8-4C8F-AC29-0A9BEF419188}"/>
    <cellStyle name="Normal 2 8 12 4" xfId="33214" xr:uid="{E4DAC5E1-40B1-40A3-8745-C1B2528BD688}"/>
    <cellStyle name="Normal 2 8 12 4 2" xfId="33215" xr:uid="{8B7FC402-FED7-4021-9460-3A7F75484625}"/>
    <cellStyle name="Normal 2 8 12 4 2 2" xfId="33216" xr:uid="{9F2BD82A-C166-48C0-9D8B-97EC61E8C747}"/>
    <cellStyle name="Normal 2 8 12 4 3" xfId="33217" xr:uid="{7391A4D6-0C43-494D-92E2-4798762CA409}"/>
    <cellStyle name="Normal 2 8 12 5" xfId="33218" xr:uid="{8E6C9CD9-5604-4C27-A454-15B3C0BE0BD8}"/>
    <cellStyle name="Normal 2 8 12 5 2" xfId="33219" xr:uid="{1531BE22-EFF1-4F59-BBC0-5EE681CDD59B}"/>
    <cellStyle name="Normal 2 8 12 6" xfId="33220" xr:uid="{C2BB473A-EC11-46FB-8797-9054D1E3E06E}"/>
    <cellStyle name="Normal 2 8 13" xfId="33221" xr:uid="{A0A0ECF1-8A69-4727-A23A-832A595B49F4}"/>
    <cellStyle name="Normal 2 8 13 2" xfId="33222" xr:uid="{1AC69B9E-5130-4D16-8A8A-9755125DF703}"/>
    <cellStyle name="Normal 2 8 13 2 2" xfId="33223" xr:uid="{9972B392-C5B2-40F7-9129-228D7FABAC24}"/>
    <cellStyle name="Normal 2 8 13 2 2 2" xfId="33224" xr:uid="{89C49C5C-7EF1-4390-BE3F-55715D4E488C}"/>
    <cellStyle name="Normal 2 8 13 2 3" xfId="33225" xr:uid="{DB2A96E4-6B13-42F3-9986-C6228C94B4DF}"/>
    <cellStyle name="Normal 2 8 13 3" xfId="33226" xr:uid="{92F0DB20-2D70-44E4-A63E-4BF2A77A3000}"/>
    <cellStyle name="Normal 2 8 13 3 2" xfId="33227" xr:uid="{438FB529-5218-4716-8B9C-81A13D764BBA}"/>
    <cellStyle name="Normal 2 8 13 3 2 2" xfId="33228" xr:uid="{6D60FB2B-0AEC-4625-9B60-A6FDFFEDC796}"/>
    <cellStyle name="Normal 2 8 13 3 3" xfId="33229" xr:uid="{ED208A2C-DE52-49CC-A2B1-2E7E57BF4BDC}"/>
    <cellStyle name="Normal 2 8 13 4" xfId="33230" xr:uid="{451511D3-F479-4D45-9BF7-3F946A5F297F}"/>
    <cellStyle name="Normal 2 8 13 4 2" xfId="33231" xr:uid="{EB749BB0-5B34-4F72-9FD6-A61F112EF96F}"/>
    <cellStyle name="Normal 2 8 13 4 2 2" xfId="33232" xr:uid="{9CFE68AA-EF4D-4F63-A8DC-C34AC972D8A4}"/>
    <cellStyle name="Normal 2 8 13 4 3" xfId="33233" xr:uid="{9266F166-5354-45F8-BD51-B468C760F744}"/>
    <cellStyle name="Normal 2 8 13 5" xfId="33234" xr:uid="{76D96A57-4538-4D71-AA00-8470A6891C6C}"/>
    <cellStyle name="Normal 2 8 13 5 2" xfId="33235" xr:uid="{B99B7C4C-CA97-49FB-B8C6-9203DC0F7AB8}"/>
    <cellStyle name="Normal 2 8 13 6" xfId="33236" xr:uid="{6A4AE454-AE4C-42E3-9B31-E7A98B608A71}"/>
    <cellStyle name="Normal 2 8 14" xfId="33237" xr:uid="{51B77818-61ED-4791-8C03-75D1FE1B74D0}"/>
    <cellStyle name="Normal 2 8 14 2" xfId="33238" xr:uid="{A687A626-A578-4E06-ADBE-A0508842E883}"/>
    <cellStyle name="Normal 2 8 14 2 2" xfId="33239" xr:uid="{D57BA4D2-7493-43D4-9E2C-A8C25CA35FA0}"/>
    <cellStyle name="Normal 2 8 14 2 2 2" xfId="33240" xr:uid="{08CAC410-A283-49A0-942C-7ECFCA000466}"/>
    <cellStyle name="Normal 2 8 14 2 3" xfId="33241" xr:uid="{871ADC1D-0246-4EFF-B83F-EB7A28D71FC1}"/>
    <cellStyle name="Normal 2 8 14 3" xfId="33242" xr:uid="{3A98874C-B923-4948-B811-1F1D932001A7}"/>
    <cellStyle name="Normal 2 8 14 3 2" xfId="33243" xr:uid="{228F33CE-6F3F-4C89-9C42-2AC8A49DBACC}"/>
    <cellStyle name="Normal 2 8 14 3 2 2" xfId="33244" xr:uid="{807B6CF6-BDBE-474E-B146-1CD05F95DE34}"/>
    <cellStyle name="Normal 2 8 14 3 3" xfId="33245" xr:uid="{6710D9B1-1657-4FA5-959E-0FCD82B88F45}"/>
    <cellStyle name="Normal 2 8 14 4" xfId="33246" xr:uid="{80B9997A-CE33-4DCF-B1F3-F56EBFE9026A}"/>
    <cellStyle name="Normal 2 8 14 4 2" xfId="33247" xr:uid="{BBDAED6E-7C38-4E3E-9EDB-001A5637AFEA}"/>
    <cellStyle name="Normal 2 8 14 4 2 2" xfId="33248" xr:uid="{6A6DCD20-37D2-4394-AC39-B114AEC85F4E}"/>
    <cellStyle name="Normal 2 8 14 4 3" xfId="33249" xr:uid="{00D736F0-87AF-42F8-A4EE-F9D2B34CD2CE}"/>
    <cellStyle name="Normal 2 8 14 5" xfId="33250" xr:uid="{31109C44-01ED-48C4-B8A1-2ACE6B25EEDF}"/>
    <cellStyle name="Normal 2 8 14 5 2" xfId="33251" xr:uid="{C468C0A5-96A8-4B65-A058-CAAF3F0640F0}"/>
    <cellStyle name="Normal 2 8 14 6" xfId="33252" xr:uid="{4F2662BB-72A8-487E-82FB-4E3A7F5CB3E0}"/>
    <cellStyle name="Normal 2 8 15" xfId="33253" xr:uid="{25D57E62-1CD3-4797-8D0C-8581CE3D7229}"/>
    <cellStyle name="Normal 2 8 15 2" xfId="33254" xr:uid="{1B3451DA-E3B0-48FC-8E09-621151BAB628}"/>
    <cellStyle name="Normal 2 8 15 2 2" xfId="33255" xr:uid="{268CCC8A-E9D5-4680-AAF2-98A78243B3C6}"/>
    <cellStyle name="Normal 2 8 15 3" xfId="33256" xr:uid="{88435B28-5A91-40E0-95D8-4CA09AE34304}"/>
    <cellStyle name="Normal 2 8 16" xfId="33257" xr:uid="{0E603FCF-11E8-4BEF-8C53-E343C6ADCE18}"/>
    <cellStyle name="Normal 2 8 16 2" xfId="33258" xr:uid="{ADD4A587-0B7E-4DCD-B499-11D328628E7D}"/>
    <cellStyle name="Normal 2 8 16 2 2" xfId="33259" xr:uid="{FDD25CCA-F121-4C34-B706-CDBC967F6C45}"/>
    <cellStyle name="Normal 2 8 16 3" xfId="33260" xr:uid="{3307C2E0-0671-49CF-B25D-AFFBEC235E9F}"/>
    <cellStyle name="Normal 2 8 17" xfId="33261" xr:uid="{8C9E52E2-F31C-4854-9021-D0D468587E21}"/>
    <cellStyle name="Normal 2 8 17 2" xfId="33262" xr:uid="{3423E12F-2AE2-4B7C-B9D6-0F2D369116EE}"/>
    <cellStyle name="Normal 2 8 17 2 2" xfId="33263" xr:uid="{F9393272-2983-4434-80DA-1F15ADB3D397}"/>
    <cellStyle name="Normal 2 8 17 3" xfId="33264" xr:uid="{9E1429BC-8961-48D9-9BFB-11FC7E870AEC}"/>
    <cellStyle name="Normal 2 8 18" xfId="33265" xr:uid="{370A122B-912C-4F8B-BBD0-83E24202FF3C}"/>
    <cellStyle name="Normal 2 8 18 2" xfId="33266" xr:uid="{393C7B44-776A-469B-9EA8-CEB29A49023C}"/>
    <cellStyle name="Normal 2 8 18 2 2" xfId="33267" xr:uid="{4254B3E0-1658-4210-8157-67F89E9D8295}"/>
    <cellStyle name="Normal 2 8 18 3" xfId="33268" xr:uid="{68C286F3-FA85-4A3D-ACDB-8A856CEE2E1B}"/>
    <cellStyle name="Normal 2 8 19" xfId="33269" xr:uid="{2D0B9552-D3DA-49FA-B1A3-AD54266B25CC}"/>
    <cellStyle name="Normal 2 8 19 2" xfId="33270" xr:uid="{F86AEF17-7E13-4C1F-972A-B6824E72A7D1}"/>
    <cellStyle name="Normal 2 8 19 2 2" xfId="33271" xr:uid="{16CD141A-DE6A-4A44-A9B3-543293CAF518}"/>
    <cellStyle name="Normal 2 8 19 3" xfId="33272" xr:uid="{93959E00-5710-4FF5-9BC0-678563074675}"/>
    <cellStyle name="Normal 2 8 2" xfId="33273" xr:uid="{78C18419-932D-444D-821A-8837521EFC0B}"/>
    <cellStyle name="Normal 2 8 2 10" xfId="33274" xr:uid="{46A46758-9AB3-416F-B4A4-EA7D7540CDE1}"/>
    <cellStyle name="Normal 2 8 2 10 2" xfId="33275" xr:uid="{1A08A04C-6969-4EF8-9CB4-4C5E9165551F}"/>
    <cellStyle name="Normal 2 8 2 10 2 2" xfId="33276" xr:uid="{90FA4FD9-F66E-4552-9910-28BCACED6143}"/>
    <cellStyle name="Normal 2 8 2 10 3" xfId="33277" xr:uid="{7BA16A1E-30FE-4927-AAF1-2ECA80B8A6A0}"/>
    <cellStyle name="Normal 2 8 2 11" xfId="33278" xr:uid="{8E1BEE1A-2502-4D9B-AE05-A4C5C8C0B9A9}"/>
    <cellStyle name="Normal 2 8 2 11 2" xfId="33279" xr:uid="{718E0B50-01F7-446C-8946-1DA2097CCBF7}"/>
    <cellStyle name="Normal 2 8 2 11 2 2" xfId="33280" xr:uid="{36A674A9-EEC5-414A-831D-BFCA68DE2D8F}"/>
    <cellStyle name="Normal 2 8 2 11 3" xfId="33281" xr:uid="{D9EA1E2F-D69B-4529-A1C5-800332C1F8C4}"/>
    <cellStyle name="Normal 2 8 2 12" xfId="33282" xr:uid="{9A0E92F0-7354-4C6F-B67B-E9E1B8884E7E}"/>
    <cellStyle name="Normal 2 8 2 12 2" xfId="33283" xr:uid="{CB85FC93-F3E3-499A-8917-0501F3766E78}"/>
    <cellStyle name="Normal 2 8 2 12 2 2" xfId="33284" xr:uid="{98835A38-DE87-4CB4-A556-5A5B9C15AFD6}"/>
    <cellStyle name="Normal 2 8 2 12 3" xfId="33285" xr:uid="{8EB00E6C-38D0-4A5E-A0C1-F46B0BE8076A}"/>
    <cellStyle name="Normal 2 8 2 13" xfId="33286" xr:uid="{6C7D8F6C-68BA-44FF-84F2-99B7C90DDF64}"/>
    <cellStyle name="Normal 2 8 2 13 2" xfId="33287" xr:uid="{E9A8F720-8E8F-4D7B-89DF-C0BF6ED1C7D4}"/>
    <cellStyle name="Normal 2 8 2 13 2 2" xfId="33288" xr:uid="{279A3F0E-B2C7-4CF1-B48D-C2C0B4D9FF94}"/>
    <cellStyle name="Normal 2 8 2 13 3" xfId="33289" xr:uid="{4026DD8F-C081-4C9C-A3CF-98F32294A512}"/>
    <cellStyle name="Normal 2 8 2 14" xfId="33290" xr:uid="{392FD177-F186-411A-A70C-06B2C07B4B9B}"/>
    <cellStyle name="Normal 2 8 2 14 2" xfId="33291" xr:uid="{39E5B5EC-8844-4442-BEB6-1804813E2E26}"/>
    <cellStyle name="Normal 2 8 2 15" xfId="33292" xr:uid="{CA781345-7D34-4C9B-BA73-1AEB1E40A898}"/>
    <cellStyle name="Normal 2 8 2 2" xfId="33293" xr:uid="{6DD9B6AF-C283-4034-A03F-0B82A5B9A9DA}"/>
    <cellStyle name="Normal 2 8 2 2 2" xfId="33294" xr:uid="{20CDAD73-EFCE-40C0-A4A7-D9913D73691C}"/>
    <cellStyle name="Normal 2 8 2 2 2 2" xfId="33295" xr:uid="{A9A8F87D-674E-4C6F-A34D-7BB1FCAF90D5}"/>
    <cellStyle name="Normal 2 8 2 2 2 2 2" xfId="33296" xr:uid="{B076014C-133A-4B00-A8E3-39B9050FCA55}"/>
    <cellStyle name="Normal 2 8 2 2 2 2 2 2" xfId="33297" xr:uid="{393CCB92-A188-4553-9A74-817E61019A5E}"/>
    <cellStyle name="Normal 2 8 2 2 2 2 3" xfId="33298" xr:uid="{F9A345C0-6603-4EE4-B4F0-09DF0D14735A}"/>
    <cellStyle name="Normal 2 8 2 2 2 3" xfId="33299" xr:uid="{A98A7C7E-A008-4DDE-A8E4-DBFD371F1395}"/>
    <cellStyle name="Normal 2 8 2 2 2 3 2" xfId="33300" xr:uid="{FE1004FF-7564-49B0-850E-E824ADC5FA3B}"/>
    <cellStyle name="Normal 2 8 2 2 2 3 2 2" xfId="33301" xr:uid="{F012A903-4912-467A-94C9-C55BA19F5485}"/>
    <cellStyle name="Normal 2 8 2 2 2 3 3" xfId="33302" xr:uid="{AC7C708F-2139-488F-BA46-0A6476C11E1F}"/>
    <cellStyle name="Normal 2 8 2 2 2 4" xfId="33303" xr:uid="{FE91A487-F818-47B1-B746-CB8B9DF1161D}"/>
    <cellStyle name="Normal 2 8 2 2 2 4 2" xfId="33304" xr:uid="{AAA307AA-4C3B-4A43-A6C1-FFAB234E0C36}"/>
    <cellStyle name="Normal 2 8 2 2 2 4 2 2" xfId="33305" xr:uid="{F9F964E4-6401-476E-A2A9-CED7D78C9569}"/>
    <cellStyle name="Normal 2 8 2 2 2 4 3" xfId="33306" xr:uid="{4DE33E71-B8EB-4D30-9795-973B007DF572}"/>
    <cellStyle name="Normal 2 8 2 2 2 5" xfId="33307" xr:uid="{CC5586FD-D9EC-46B8-8DE6-5626D731C647}"/>
    <cellStyle name="Normal 2 8 2 2 2 5 2" xfId="33308" xr:uid="{2E50A44A-C865-4907-ACDB-99EB2159A825}"/>
    <cellStyle name="Normal 2 8 2 2 2 6" xfId="33309" xr:uid="{794A4D1E-2FDE-428A-8A52-CA89DB599D38}"/>
    <cellStyle name="Normal 2 8 2 2 3" xfId="33310" xr:uid="{466B6A1B-2048-4C4E-8F77-C5AD640EE34B}"/>
    <cellStyle name="Normal 2 8 2 2 3 2" xfId="33311" xr:uid="{1A46069F-FC9C-44AF-B1AB-BC049FEA5A40}"/>
    <cellStyle name="Normal 2 8 2 2 3 2 2" xfId="33312" xr:uid="{6E9C9489-5759-4F6A-BC34-171EA4F45107}"/>
    <cellStyle name="Normal 2 8 2 2 3 3" xfId="33313" xr:uid="{AE61D124-8E08-4A02-9C83-0F5BE717A28B}"/>
    <cellStyle name="Normal 2 8 2 2 4" xfId="33314" xr:uid="{DE2A8A06-D38E-4428-9CAB-D2D4923D0C88}"/>
    <cellStyle name="Normal 2 8 2 2 4 2" xfId="33315" xr:uid="{3ED44F78-256C-40AB-B1EE-318351795620}"/>
    <cellStyle name="Normal 2 8 2 2 4 2 2" xfId="33316" xr:uid="{DA66D0A7-C052-4CAA-949E-967292416C0A}"/>
    <cellStyle name="Normal 2 8 2 2 4 3" xfId="33317" xr:uid="{38913E88-FCC6-43E8-8677-848BC17863E5}"/>
    <cellStyle name="Normal 2 8 2 2 5" xfId="33318" xr:uid="{E287ECB6-5821-4FA3-8A5D-27AF0FB94F7E}"/>
    <cellStyle name="Normal 2 8 2 2 5 2" xfId="33319" xr:uid="{D4B39A12-6518-484C-ACD4-A81DEFD5BEAB}"/>
    <cellStyle name="Normal 2 8 2 2 5 2 2" xfId="33320" xr:uid="{C4FEEECC-2F79-49A3-B755-C01222E4CEB7}"/>
    <cellStyle name="Normal 2 8 2 2 5 3" xfId="33321" xr:uid="{296FF513-8F8A-4002-A448-BD195E949CFD}"/>
    <cellStyle name="Normal 2 8 2 2 6" xfId="33322" xr:uid="{40709BA0-7409-4E4A-AB67-7AB75F6E6564}"/>
    <cellStyle name="Normal 2 8 2 2 6 2" xfId="33323" xr:uid="{A2EAFC97-5320-4319-B956-7F0F8B4661E4}"/>
    <cellStyle name="Normal 2 8 2 2 7" xfId="33324" xr:uid="{3F80E19D-027E-4BFE-819C-AC8564E15409}"/>
    <cellStyle name="Normal 2 8 2 2 8" xfId="33325" xr:uid="{A0096EDB-C535-45A6-8912-0C57BCBB7ACE}"/>
    <cellStyle name="Normal 2 8 2 2 9" xfId="33326" xr:uid="{6B5E1335-AE80-43EE-8085-3217E40E2A95}"/>
    <cellStyle name="Normal 2 8 2 3" xfId="33327" xr:uid="{3719A701-3370-41F3-A761-05ACAB555607}"/>
    <cellStyle name="Normal 2 8 2 3 2" xfId="33328" xr:uid="{B9873B72-F1F1-48F9-A53C-45D7C030CAE5}"/>
    <cellStyle name="Normal 2 8 2 3 2 2" xfId="33329" xr:uid="{4251DEF7-066F-4DC9-8829-856BB018CEAE}"/>
    <cellStyle name="Normal 2 8 2 3 2 2 2" xfId="33330" xr:uid="{3FFF9363-44DD-4127-A330-5987DC18FC8B}"/>
    <cellStyle name="Normal 2 8 2 3 2 3" xfId="33331" xr:uid="{CCF20156-355D-4C82-8DFD-EA8F71855193}"/>
    <cellStyle name="Normal 2 8 2 3 3" xfId="33332" xr:uid="{D12D334B-E48A-4422-9035-3B23D8D0BB61}"/>
    <cellStyle name="Normal 2 8 2 3 3 2" xfId="33333" xr:uid="{F20A31E3-39A1-4C6B-8D52-62AE9840F94D}"/>
    <cellStyle name="Normal 2 8 2 3 3 2 2" xfId="33334" xr:uid="{BDC7653F-6ED0-4C34-BC7A-2D2B1A23D561}"/>
    <cellStyle name="Normal 2 8 2 3 3 3" xfId="33335" xr:uid="{904FE8D6-A50C-424E-8774-F400D781E6DD}"/>
    <cellStyle name="Normal 2 8 2 3 4" xfId="33336" xr:uid="{DE0C0A0E-6FDF-49E0-8B2A-2BE7BCB70022}"/>
    <cellStyle name="Normal 2 8 2 3 4 2" xfId="33337" xr:uid="{8086FFD4-BBF9-42C9-8D8D-6B48418FB136}"/>
    <cellStyle name="Normal 2 8 2 3 4 2 2" xfId="33338" xr:uid="{EA684536-3C5C-46F1-BF8A-AED3BDF59D20}"/>
    <cellStyle name="Normal 2 8 2 3 4 3" xfId="33339" xr:uid="{797AA5EE-4806-4D40-8732-14AB3D287C8D}"/>
    <cellStyle name="Normal 2 8 2 3 5" xfId="33340" xr:uid="{6ABEF7AF-71B3-4777-BFBE-FB72B7B24FB0}"/>
    <cellStyle name="Normal 2 8 2 3 5 2" xfId="33341" xr:uid="{4FDBA14C-6A9E-4E30-B164-2FA9FA0CB965}"/>
    <cellStyle name="Normal 2 8 2 3 6" xfId="33342" xr:uid="{30ABA9EF-D957-45BA-87C5-A93AC96EEA51}"/>
    <cellStyle name="Normal 2 8 2 4" xfId="33343" xr:uid="{82BC6186-950E-4FC2-ABBB-1D6E2960E31F}"/>
    <cellStyle name="Normal 2 8 2 4 2" xfId="33344" xr:uid="{1EE3165E-EB7B-424B-A4F1-0D5F4C366786}"/>
    <cellStyle name="Normal 2 8 2 4 2 2" xfId="33345" xr:uid="{05BD1C2F-83EF-45F7-B65C-6E67AA505A6B}"/>
    <cellStyle name="Normal 2 8 2 4 2 2 2" xfId="33346" xr:uid="{BC538C86-8E5D-460B-93D9-4E48B00CCEDB}"/>
    <cellStyle name="Normal 2 8 2 4 2 3" xfId="33347" xr:uid="{E50447EF-F67E-464B-9E96-6F493C52F9B6}"/>
    <cellStyle name="Normal 2 8 2 4 3" xfId="33348" xr:uid="{7D043FD3-2B7C-436D-A8C4-4546E49E5C09}"/>
    <cellStyle name="Normal 2 8 2 4 3 2" xfId="33349" xr:uid="{60948F5F-AB15-4CEB-87EA-5DB925D87D9B}"/>
    <cellStyle name="Normal 2 8 2 4 3 2 2" xfId="33350" xr:uid="{EB13EB58-6993-44DF-9CEC-9E9155A340F2}"/>
    <cellStyle name="Normal 2 8 2 4 3 3" xfId="33351" xr:uid="{5ABD4C31-E6B6-4A63-BD26-035B7C9C9244}"/>
    <cellStyle name="Normal 2 8 2 4 4" xfId="33352" xr:uid="{CF6C9742-43C2-40A1-A380-BBA97A932257}"/>
    <cellStyle name="Normal 2 8 2 4 4 2" xfId="33353" xr:uid="{73C09AFB-B2BE-4FF2-8CD4-79257B1CB1BB}"/>
    <cellStyle name="Normal 2 8 2 4 4 2 2" xfId="33354" xr:uid="{83FB4637-2813-4AC3-BD5A-C0E5DBFC42DE}"/>
    <cellStyle name="Normal 2 8 2 4 4 3" xfId="33355" xr:uid="{47EA766E-CC23-40D3-B5F2-4EF362F5DAEE}"/>
    <cellStyle name="Normal 2 8 2 4 5" xfId="33356" xr:uid="{EE48BB0D-3488-49AA-9E6E-1744492551A5}"/>
    <cellStyle name="Normal 2 8 2 4 5 2" xfId="33357" xr:uid="{9EC52964-5FD2-4E3B-A260-49DD7D0E5563}"/>
    <cellStyle name="Normal 2 8 2 4 6" xfId="33358" xr:uid="{83F52642-8225-4979-B402-61034B622275}"/>
    <cellStyle name="Normal 2 8 2 5" xfId="33359" xr:uid="{036A851D-6416-4A01-BAF3-7D4ADC294F81}"/>
    <cellStyle name="Normal 2 8 2 5 2" xfId="33360" xr:uid="{A5F92845-0DB2-4D9E-8DF4-1B09DF3AB85C}"/>
    <cellStyle name="Normal 2 8 2 5 2 2" xfId="33361" xr:uid="{2EF4143A-9806-4BE2-941A-2E4D70A5DC9A}"/>
    <cellStyle name="Normal 2 8 2 5 2 2 2" xfId="33362" xr:uid="{DA80A125-9ED0-47E6-ADC4-84B1D4883FC0}"/>
    <cellStyle name="Normal 2 8 2 5 2 3" xfId="33363" xr:uid="{B201471C-54B0-4AE3-A7D5-F1DA1498E332}"/>
    <cellStyle name="Normal 2 8 2 5 3" xfId="33364" xr:uid="{459AB3CD-E140-4CDF-8511-DC0F2AFC4CE7}"/>
    <cellStyle name="Normal 2 8 2 5 3 2" xfId="33365" xr:uid="{4563AD70-BD96-45B1-9973-163FA02A69AC}"/>
    <cellStyle name="Normal 2 8 2 5 3 2 2" xfId="33366" xr:uid="{FBB35670-A5FD-47FD-A7D2-3FA3A009B4C3}"/>
    <cellStyle name="Normal 2 8 2 5 3 3" xfId="33367" xr:uid="{A8AE24F9-7D97-4D69-BC48-4DB3F48DA289}"/>
    <cellStyle name="Normal 2 8 2 5 4" xfId="33368" xr:uid="{25FBFD47-1F92-4320-92B3-43EC6C31B847}"/>
    <cellStyle name="Normal 2 8 2 5 4 2" xfId="33369" xr:uid="{DB1D0C7F-0EF0-421B-BD24-5FDF7DD30284}"/>
    <cellStyle name="Normal 2 8 2 5 4 2 2" xfId="33370" xr:uid="{7252304C-F520-4D09-B9A6-7D6B83E790C7}"/>
    <cellStyle name="Normal 2 8 2 5 4 3" xfId="33371" xr:uid="{622ACE49-926F-47C0-8AEF-BDC70AC137A6}"/>
    <cellStyle name="Normal 2 8 2 5 5" xfId="33372" xr:uid="{AD5B9D64-17FA-4641-9FBD-928F8857B880}"/>
    <cellStyle name="Normal 2 8 2 5 5 2" xfId="33373" xr:uid="{97D35D41-70BF-4455-99D8-478576638A49}"/>
    <cellStyle name="Normal 2 8 2 5 6" xfId="33374" xr:uid="{26F5BAF9-19B9-4709-8F7E-81AF2E4697E0}"/>
    <cellStyle name="Normal 2 8 2 6" xfId="33375" xr:uid="{B583F97F-B7BD-4E4E-A1E7-D8C9CCCF1515}"/>
    <cellStyle name="Normal 2 8 2 6 2" xfId="33376" xr:uid="{86EE0B7B-9CF7-4DC3-B37C-5FAB7D22BBF5}"/>
    <cellStyle name="Normal 2 8 2 6 2 2" xfId="33377" xr:uid="{5886B762-A5B8-48FD-8FA2-1CE517546A28}"/>
    <cellStyle name="Normal 2 8 2 6 2 2 2" xfId="33378" xr:uid="{32A5CA83-7B51-4FA4-882C-4117D6B3C8DE}"/>
    <cellStyle name="Normal 2 8 2 6 2 3" xfId="33379" xr:uid="{EADAF34B-EB64-48B6-A6BD-B7C82CC85828}"/>
    <cellStyle name="Normal 2 8 2 6 3" xfId="33380" xr:uid="{0CBA0E5F-CA1C-48A2-87F0-3AB0B8657266}"/>
    <cellStyle name="Normal 2 8 2 6 3 2" xfId="33381" xr:uid="{8ED36232-779A-4419-B8C7-5F8058D10CE8}"/>
    <cellStyle name="Normal 2 8 2 6 3 2 2" xfId="33382" xr:uid="{E0CC37F1-1B8F-4832-9730-3C05AAA63091}"/>
    <cellStyle name="Normal 2 8 2 6 3 3" xfId="33383" xr:uid="{523431C4-8788-43E3-A3FC-2534BCBF7CD3}"/>
    <cellStyle name="Normal 2 8 2 6 4" xfId="33384" xr:uid="{C34EE0B3-1860-4F46-95D3-FA546897A38C}"/>
    <cellStyle name="Normal 2 8 2 6 4 2" xfId="33385" xr:uid="{EB153F57-8B8A-4502-93D7-3BCC82D2B322}"/>
    <cellStyle name="Normal 2 8 2 6 4 2 2" xfId="33386" xr:uid="{C298BEA8-7F80-4048-B6EA-7FEFC70B7119}"/>
    <cellStyle name="Normal 2 8 2 6 4 3" xfId="33387" xr:uid="{10E737D0-2E2C-4CF2-AE87-2920049C1C57}"/>
    <cellStyle name="Normal 2 8 2 6 5" xfId="33388" xr:uid="{BBE08F2B-FE43-40A1-AF9D-E0E265757E00}"/>
    <cellStyle name="Normal 2 8 2 6 5 2" xfId="33389" xr:uid="{E6AE84D0-CB3C-4829-A627-A80A8203897D}"/>
    <cellStyle name="Normal 2 8 2 6 6" xfId="33390" xr:uid="{D2C93692-C262-49D1-AACC-53928C8AB2C1}"/>
    <cellStyle name="Normal 2 8 2 7" xfId="33391" xr:uid="{DD373785-043A-4570-B614-5A7ACC5ECB84}"/>
    <cellStyle name="Normal 2 8 2 7 2" xfId="33392" xr:uid="{13620A36-AA90-4F23-B59A-F8A810FC37A8}"/>
    <cellStyle name="Normal 2 8 2 7 2 2" xfId="33393" xr:uid="{ADDF8812-E68F-4F62-BBB4-2596D645F0EF}"/>
    <cellStyle name="Normal 2 8 2 7 3" xfId="33394" xr:uid="{2A406FC1-506F-4C95-B666-410EF87EF904}"/>
    <cellStyle name="Normal 2 8 2 8" xfId="33395" xr:uid="{FA765A51-A890-402F-BDFE-1DB25267CE17}"/>
    <cellStyle name="Normal 2 8 2 8 2" xfId="33396" xr:uid="{0348BE2F-C66D-4FE7-AB57-39C2E0B2CACF}"/>
    <cellStyle name="Normal 2 8 2 8 2 2" xfId="33397" xr:uid="{49F2A836-25EF-4ABA-8227-CCFE821EB874}"/>
    <cellStyle name="Normal 2 8 2 8 3" xfId="33398" xr:uid="{08959D72-D00E-4EC6-9776-118FCEE48ACD}"/>
    <cellStyle name="Normal 2 8 2 9" xfId="33399" xr:uid="{21D3883A-BF12-403E-BB85-CCA8DB23AE26}"/>
    <cellStyle name="Normal 2 8 2 9 2" xfId="33400" xr:uid="{06B6CE9E-9C70-48AA-97DE-A6B5688D5F32}"/>
    <cellStyle name="Normal 2 8 2 9 2 2" xfId="33401" xr:uid="{5AF9D394-5368-4042-9585-DEC0969C883C}"/>
    <cellStyle name="Normal 2 8 2 9 3" xfId="33402" xr:uid="{0BEDFA6B-A84B-4CB1-9A72-885483E21977}"/>
    <cellStyle name="Normal 2 8 20" xfId="33403" xr:uid="{4F0A7820-77D0-4D9E-9FE0-B8A46A55F0DA}"/>
    <cellStyle name="Normal 2 8 20 2" xfId="33404" xr:uid="{3C063260-CB10-4197-9B28-40D92CA972A7}"/>
    <cellStyle name="Normal 2 8 20 2 2" xfId="33405" xr:uid="{D1DCDD23-EB36-4961-9A1F-78EBE64E5E96}"/>
    <cellStyle name="Normal 2 8 20 3" xfId="33406" xr:uid="{C08E2D3C-A34D-49B9-9A30-52A1AAC6AAAE}"/>
    <cellStyle name="Normal 2 8 21" xfId="33407" xr:uid="{84C852C9-B75D-400E-8273-88075E3371D9}"/>
    <cellStyle name="Normal 2 8 21 2" xfId="33408" xr:uid="{508AE9C3-D411-401A-8AA1-6C78C42ADF1B}"/>
    <cellStyle name="Normal 2 8 21 2 2" xfId="33409" xr:uid="{6B01CC5C-3589-4A90-AFF3-325153BEFE48}"/>
    <cellStyle name="Normal 2 8 21 3" xfId="33410" xr:uid="{24011F3F-8D78-49EE-831E-E6F6A716A4B9}"/>
    <cellStyle name="Normal 2 8 22" xfId="33411" xr:uid="{9A5DCB80-9303-4C27-AED6-6E76B2CBDFA7}"/>
    <cellStyle name="Normal 2 8 22 2" xfId="33412" xr:uid="{B1DAC3B1-E900-43E0-8755-B704AF2026A9}"/>
    <cellStyle name="Normal 2 8 22 2 2" xfId="33413" xr:uid="{B33EB1E4-30E6-492B-831C-FEE8021EDB6C}"/>
    <cellStyle name="Normal 2 8 22 3" xfId="33414" xr:uid="{21B73CAB-CB5F-4C74-9957-CC38BE03635D}"/>
    <cellStyle name="Normal 2 8 23" xfId="33415" xr:uid="{FD8E3540-CE91-4248-AEC7-EA884EDA0E91}"/>
    <cellStyle name="Normal 2 8 23 2" xfId="33416" xr:uid="{DF26DB19-FC16-4178-B328-65B0C3EA281B}"/>
    <cellStyle name="Normal 2 8 24" xfId="33417" xr:uid="{AF788DF1-DC24-4327-BA54-A95113100997}"/>
    <cellStyle name="Normal 2 8 3" xfId="33418" xr:uid="{69FDACD2-F981-49C1-B2CD-41A1EC03A955}"/>
    <cellStyle name="Normal 2 8 3 10" xfId="33419" xr:uid="{6E2FE1E9-F619-4E6F-8AD8-D4EF99626FF0}"/>
    <cellStyle name="Normal 2 8 3 10 2" xfId="33420" xr:uid="{30913258-B06B-4838-A05C-0E6FF38F1F4F}"/>
    <cellStyle name="Normal 2 8 3 10 2 2" xfId="33421" xr:uid="{50DFA0CC-D96A-48FA-82D1-198513B263E8}"/>
    <cellStyle name="Normal 2 8 3 10 3" xfId="33422" xr:uid="{02539570-804F-4FCF-B85E-27EC5245CBC9}"/>
    <cellStyle name="Normal 2 8 3 11" xfId="33423" xr:uid="{5E7DCD01-E0A9-4E50-807C-1F2126F8196B}"/>
    <cellStyle name="Normal 2 8 3 11 2" xfId="33424" xr:uid="{A2F12EF7-F4B4-4E43-8738-3BC096EB55AF}"/>
    <cellStyle name="Normal 2 8 3 11 2 2" xfId="33425" xr:uid="{6FDD41A2-DEB9-432B-BA02-99462AD00E96}"/>
    <cellStyle name="Normal 2 8 3 11 3" xfId="33426" xr:uid="{BFA7273D-2715-409A-859F-21D27925BB31}"/>
    <cellStyle name="Normal 2 8 3 12" xfId="33427" xr:uid="{F0C26B19-81A9-42FA-AB0D-65AB1D38CBE3}"/>
    <cellStyle name="Normal 2 8 3 12 2" xfId="33428" xr:uid="{FEAD40D3-C4DD-478B-B13F-22110585A3B4}"/>
    <cellStyle name="Normal 2 8 3 12 2 2" xfId="33429" xr:uid="{3ACB263E-BD8D-472A-B51A-F48169F9D41D}"/>
    <cellStyle name="Normal 2 8 3 12 3" xfId="33430" xr:uid="{8CF31538-AAA1-4170-AF73-EC2D156619B1}"/>
    <cellStyle name="Normal 2 8 3 13" xfId="33431" xr:uid="{B49C5878-387C-44A6-BC3F-A766E05601FE}"/>
    <cellStyle name="Normal 2 8 3 13 2" xfId="33432" xr:uid="{732652BD-944A-496A-BEC4-BA73AF4BCDEB}"/>
    <cellStyle name="Normal 2 8 3 13 2 2" xfId="33433" xr:uid="{63D49664-BAAE-421F-97CD-E0871DB71EA5}"/>
    <cellStyle name="Normal 2 8 3 13 3" xfId="33434" xr:uid="{CD4A9908-D33E-4DA0-AA26-698D14F211E2}"/>
    <cellStyle name="Normal 2 8 3 14" xfId="33435" xr:uid="{5CCD6858-64F6-4613-96FE-928689423089}"/>
    <cellStyle name="Normal 2 8 3 14 2" xfId="33436" xr:uid="{94A4EC9F-5BF9-415D-90BA-C079991A91B9}"/>
    <cellStyle name="Normal 2 8 3 15" xfId="33437" xr:uid="{E292BADE-02ED-4222-A388-838C7508B054}"/>
    <cellStyle name="Normal 2 8 3 2" xfId="33438" xr:uid="{10CB2B96-5FB7-434D-9A79-B55A5AF8B7C3}"/>
    <cellStyle name="Normal 2 8 3 2 2" xfId="33439" xr:uid="{1103EF53-375C-4E3B-A811-408169AEE4EC}"/>
    <cellStyle name="Normal 2 8 3 2 2 2" xfId="33440" xr:uid="{D757242C-CEC3-4331-A0A1-14A314ADB6CB}"/>
    <cellStyle name="Normal 2 8 3 2 2 2 2" xfId="33441" xr:uid="{1627FAB0-BB07-49CF-8217-86F36EB99F13}"/>
    <cellStyle name="Normal 2 8 3 2 2 2 2 2" xfId="33442" xr:uid="{CB5EA7E2-9E44-4214-A9E8-16326D62E4FF}"/>
    <cellStyle name="Normal 2 8 3 2 2 2 3" xfId="33443" xr:uid="{EDA5453F-3497-4CEA-8A21-8D299FC87F7E}"/>
    <cellStyle name="Normal 2 8 3 2 2 3" xfId="33444" xr:uid="{68FEB03E-673B-4933-9597-E284C8E02413}"/>
    <cellStyle name="Normal 2 8 3 2 2 3 2" xfId="33445" xr:uid="{0BED2F93-C9F4-429D-B594-774B92180092}"/>
    <cellStyle name="Normal 2 8 3 2 2 3 2 2" xfId="33446" xr:uid="{32F5D205-BCE4-4874-89DD-8A72FD2C17F7}"/>
    <cellStyle name="Normal 2 8 3 2 2 3 3" xfId="33447" xr:uid="{020E67D2-1B01-40D9-86EB-4D32571619C2}"/>
    <cellStyle name="Normal 2 8 3 2 2 4" xfId="33448" xr:uid="{9D24FACB-1231-4CCF-A587-0A55B0F19C51}"/>
    <cellStyle name="Normal 2 8 3 2 2 4 2" xfId="33449" xr:uid="{7DC57CD7-E818-4388-8960-40C7C77DFFE3}"/>
    <cellStyle name="Normal 2 8 3 2 2 4 2 2" xfId="33450" xr:uid="{43EAA905-3171-4F1F-AD6A-BC877C28F0FC}"/>
    <cellStyle name="Normal 2 8 3 2 2 4 3" xfId="33451" xr:uid="{99307EFD-3C17-4744-9A15-7635110EF0DF}"/>
    <cellStyle name="Normal 2 8 3 2 2 5" xfId="33452" xr:uid="{153EF522-828D-4906-9F27-77374C7C3668}"/>
    <cellStyle name="Normal 2 8 3 2 2 5 2" xfId="33453" xr:uid="{97AC37C7-02C9-4A70-A103-0187131BEF99}"/>
    <cellStyle name="Normal 2 8 3 2 2 6" xfId="33454" xr:uid="{BAC68FF0-80C5-4DDB-81A7-F6363EC282D6}"/>
    <cellStyle name="Normal 2 8 3 2 3" xfId="33455" xr:uid="{173BCE70-C0E1-4524-8C2E-3A172C23C49C}"/>
    <cellStyle name="Normal 2 8 3 2 3 2" xfId="33456" xr:uid="{4E68828A-DFBA-4B32-ABD1-5142E8AEC501}"/>
    <cellStyle name="Normal 2 8 3 2 3 2 2" xfId="33457" xr:uid="{248EAFBE-4FB9-4079-9D39-C2FA83711899}"/>
    <cellStyle name="Normal 2 8 3 2 3 3" xfId="33458" xr:uid="{8B6769DF-3ADD-4A26-B46D-29EAF358B6A2}"/>
    <cellStyle name="Normal 2 8 3 2 4" xfId="33459" xr:uid="{62590510-6785-4D19-9B38-0710F7887AB2}"/>
    <cellStyle name="Normal 2 8 3 2 4 2" xfId="33460" xr:uid="{8BFBEC1B-3365-43CA-900C-1EE877D95B61}"/>
    <cellStyle name="Normal 2 8 3 2 4 2 2" xfId="33461" xr:uid="{946EC4F5-F963-49CD-B6FA-6ED107737971}"/>
    <cellStyle name="Normal 2 8 3 2 4 3" xfId="33462" xr:uid="{C0878945-3641-413F-B37F-A233F235BE3E}"/>
    <cellStyle name="Normal 2 8 3 2 5" xfId="33463" xr:uid="{02A31EAD-0276-4EA3-90A6-D3F02C1FEBCB}"/>
    <cellStyle name="Normal 2 8 3 2 5 2" xfId="33464" xr:uid="{1A6B0BE1-E590-4FA3-886D-93768B02FB06}"/>
    <cellStyle name="Normal 2 8 3 2 5 2 2" xfId="33465" xr:uid="{C32946A2-0939-433D-84B9-97021A3C7C25}"/>
    <cellStyle name="Normal 2 8 3 2 5 3" xfId="33466" xr:uid="{5036D6AE-27F9-4401-92CC-FBD1C6611F4E}"/>
    <cellStyle name="Normal 2 8 3 2 6" xfId="33467" xr:uid="{043D168A-11DC-478B-8D13-D20C169F269A}"/>
    <cellStyle name="Normal 2 8 3 2 6 2" xfId="33468" xr:uid="{03355661-2613-474B-A505-9AFDF8B9F003}"/>
    <cellStyle name="Normal 2 8 3 2 7" xfId="33469" xr:uid="{58E4E1CE-6C5E-4B6F-A00A-0DB42886A722}"/>
    <cellStyle name="Normal 2 8 3 3" xfId="33470" xr:uid="{3FC9A05B-484C-47AB-BBB6-21662AEB495A}"/>
    <cellStyle name="Normal 2 8 3 3 2" xfId="33471" xr:uid="{504DB42B-AA68-4098-8AB1-CA896BA7844C}"/>
    <cellStyle name="Normal 2 8 3 3 2 2" xfId="33472" xr:uid="{56B61450-412F-4797-8B72-91FC3B4E443F}"/>
    <cellStyle name="Normal 2 8 3 3 2 2 2" xfId="33473" xr:uid="{6FDCE670-70C8-4FEC-A0F4-C4107D37A241}"/>
    <cellStyle name="Normal 2 8 3 3 2 3" xfId="33474" xr:uid="{4D74A80D-A3FE-4E7A-9022-0D881A541E5C}"/>
    <cellStyle name="Normal 2 8 3 3 3" xfId="33475" xr:uid="{319274DC-956C-4736-9376-FE7B9CDC40F5}"/>
    <cellStyle name="Normal 2 8 3 3 3 2" xfId="33476" xr:uid="{0E843F35-F873-4389-88BD-B63768273803}"/>
    <cellStyle name="Normal 2 8 3 3 3 2 2" xfId="33477" xr:uid="{9DE260D1-9533-4359-AEDF-BB775CB4B953}"/>
    <cellStyle name="Normal 2 8 3 3 3 3" xfId="33478" xr:uid="{4E5D11A7-F4B6-4EFA-B4FC-CEC5D9606E99}"/>
    <cellStyle name="Normal 2 8 3 3 4" xfId="33479" xr:uid="{56E09D78-CDD2-4884-AB32-E9F41BC53F28}"/>
    <cellStyle name="Normal 2 8 3 3 4 2" xfId="33480" xr:uid="{75100D02-77B2-4F65-9B4F-53AB05A4E84D}"/>
    <cellStyle name="Normal 2 8 3 3 4 2 2" xfId="33481" xr:uid="{F07BC375-B213-4FBD-8C93-28B8647706BB}"/>
    <cellStyle name="Normal 2 8 3 3 4 3" xfId="33482" xr:uid="{5EBA6CB0-6AFA-4351-9A03-91FFDB899833}"/>
    <cellStyle name="Normal 2 8 3 3 5" xfId="33483" xr:uid="{0E467C1A-09DB-4B00-8FE2-DFD92E620DE9}"/>
    <cellStyle name="Normal 2 8 3 3 5 2" xfId="33484" xr:uid="{5B0DD1EE-1D96-4171-9A4F-F7EDE1B1BDA5}"/>
    <cellStyle name="Normal 2 8 3 3 6" xfId="33485" xr:uid="{18C216CA-19F4-4781-8420-C2DF31E81215}"/>
    <cellStyle name="Normal 2 8 3 4" xfId="33486" xr:uid="{792D3D6F-B9D8-43CA-9583-2F126B4DA27D}"/>
    <cellStyle name="Normal 2 8 3 4 2" xfId="33487" xr:uid="{53FFADF3-C9C2-4085-9013-EAF46A6B56F8}"/>
    <cellStyle name="Normal 2 8 3 4 2 2" xfId="33488" xr:uid="{AD5C99D0-22A7-4AA7-9E39-C24CCF07B412}"/>
    <cellStyle name="Normal 2 8 3 4 2 2 2" xfId="33489" xr:uid="{D8CB4178-3F09-4E36-B879-2E3A7E4ECB16}"/>
    <cellStyle name="Normal 2 8 3 4 2 3" xfId="33490" xr:uid="{811B1516-4431-4FBA-AC5C-06D8E66B81BF}"/>
    <cellStyle name="Normal 2 8 3 4 3" xfId="33491" xr:uid="{4DB97DB7-7B94-4754-A5AF-3ADEA0B7E6FA}"/>
    <cellStyle name="Normal 2 8 3 4 3 2" xfId="33492" xr:uid="{C55BC95C-CE36-4FFD-A25F-24B00925E184}"/>
    <cellStyle name="Normal 2 8 3 4 3 2 2" xfId="33493" xr:uid="{6266A8FF-6F1B-483B-8058-BB2E9109CD9A}"/>
    <cellStyle name="Normal 2 8 3 4 3 3" xfId="33494" xr:uid="{B0EBEBD4-9516-4A03-AF4D-84CF6473BA76}"/>
    <cellStyle name="Normal 2 8 3 4 4" xfId="33495" xr:uid="{E1F88A9E-3CCE-441C-9317-2E2916020E12}"/>
    <cellStyle name="Normal 2 8 3 4 4 2" xfId="33496" xr:uid="{7B955035-0492-4F11-A36C-3481D90A55D2}"/>
    <cellStyle name="Normal 2 8 3 4 4 2 2" xfId="33497" xr:uid="{752F5DE5-A6CE-4C5C-941A-F90DD4E03475}"/>
    <cellStyle name="Normal 2 8 3 4 4 3" xfId="33498" xr:uid="{1E59B53A-C336-4646-A794-C37A54027765}"/>
    <cellStyle name="Normal 2 8 3 4 5" xfId="33499" xr:uid="{A5535896-B8F8-4BBA-BFB3-C355B968B076}"/>
    <cellStyle name="Normal 2 8 3 4 5 2" xfId="33500" xr:uid="{E033A1FE-9033-4FAD-BA6F-5FD0F9BCC99B}"/>
    <cellStyle name="Normal 2 8 3 4 6" xfId="33501" xr:uid="{738E3282-6602-4007-A50C-97C69FE2058A}"/>
    <cellStyle name="Normal 2 8 3 5" xfId="33502" xr:uid="{86461712-CDD7-40F4-8449-05DA491B8D3F}"/>
    <cellStyle name="Normal 2 8 3 5 2" xfId="33503" xr:uid="{A23B1D33-DB7B-4EB3-92A4-2BFCE47B51D4}"/>
    <cellStyle name="Normal 2 8 3 5 2 2" xfId="33504" xr:uid="{31271EA7-F8EE-4460-A7A7-BEAF6B4C2173}"/>
    <cellStyle name="Normal 2 8 3 5 2 2 2" xfId="33505" xr:uid="{BC5F1FEE-D1FF-453F-9637-8CC304573DF4}"/>
    <cellStyle name="Normal 2 8 3 5 2 3" xfId="33506" xr:uid="{B6FCBA63-3542-470F-9BD5-91AE2E8A6DDB}"/>
    <cellStyle name="Normal 2 8 3 5 3" xfId="33507" xr:uid="{7A4B9124-ECDC-43C9-AFF3-5D5FDE81B17F}"/>
    <cellStyle name="Normal 2 8 3 5 3 2" xfId="33508" xr:uid="{F014B3B9-CB33-4558-AEC8-88D9C312806A}"/>
    <cellStyle name="Normal 2 8 3 5 3 2 2" xfId="33509" xr:uid="{E2A0D1C0-A4D4-4E3F-82EE-F468874E3FC1}"/>
    <cellStyle name="Normal 2 8 3 5 3 3" xfId="33510" xr:uid="{1F6DFB74-DD9D-4AFF-BB14-96354818B99A}"/>
    <cellStyle name="Normal 2 8 3 5 4" xfId="33511" xr:uid="{27BEF7CE-8AE5-423C-96A1-E2EF4FA0D50A}"/>
    <cellStyle name="Normal 2 8 3 5 4 2" xfId="33512" xr:uid="{66A0648A-C532-42C0-924B-4FFCEDEE26D3}"/>
    <cellStyle name="Normal 2 8 3 5 4 2 2" xfId="33513" xr:uid="{22299932-773B-42A8-AD4F-F5FBFF605B90}"/>
    <cellStyle name="Normal 2 8 3 5 4 3" xfId="33514" xr:uid="{BF2413E4-C6D1-483E-A27C-07D95F53FDB7}"/>
    <cellStyle name="Normal 2 8 3 5 5" xfId="33515" xr:uid="{ED0F1216-9DD0-41E2-BD9C-121C545DDD03}"/>
    <cellStyle name="Normal 2 8 3 5 5 2" xfId="33516" xr:uid="{FDAE18AD-FF27-447B-AA70-341EF59E8B55}"/>
    <cellStyle name="Normal 2 8 3 5 6" xfId="33517" xr:uid="{7F2EAAAA-9489-4A1D-864C-FCC03084E0AA}"/>
    <cellStyle name="Normal 2 8 3 6" xfId="33518" xr:uid="{DC89819F-3F4A-488A-BC70-8327270D3724}"/>
    <cellStyle name="Normal 2 8 3 6 2" xfId="33519" xr:uid="{4FD7C84B-C773-4EDA-B1A6-6DB360175291}"/>
    <cellStyle name="Normal 2 8 3 6 2 2" xfId="33520" xr:uid="{B3DD9812-C7BF-4EA4-BC4C-2C0D6B6E41D3}"/>
    <cellStyle name="Normal 2 8 3 6 2 2 2" xfId="33521" xr:uid="{DD4EB049-B998-4945-A0FA-0F0A2199721C}"/>
    <cellStyle name="Normal 2 8 3 6 2 3" xfId="33522" xr:uid="{4E53D800-25B6-477A-BCF9-086DEB29A54E}"/>
    <cellStyle name="Normal 2 8 3 6 3" xfId="33523" xr:uid="{66C65DF2-0B5C-445B-9296-F70DBB7B8B27}"/>
    <cellStyle name="Normal 2 8 3 6 3 2" xfId="33524" xr:uid="{75D331A7-AA65-45AC-A4E8-CC1E46EA7865}"/>
    <cellStyle name="Normal 2 8 3 6 3 2 2" xfId="33525" xr:uid="{C1696A60-B7F3-482D-82F9-7AB0A69F397C}"/>
    <cellStyle name="Normal 2 8 3 6 3 3" xfId="33526" xr:uid="{F2DB8497-A49F-4CD6-9AF6-8E6CB8DFE57B}"/>
    <cellStyle name="Normal 2 8 3 6 4" xfId="33527" xr:uid="{D350A5EB-82F5-4F01-B61A-F4A2802F6178}"/>
    <cellStyle name="Normal 2 8 3 6 4 2" xfId="33528" xr:uid="{E5A2998B-588B-4617-BFF2-5673D1872AE0}"/>
    <cellStyle name="Normal 2 8 3 6 4 2 2" xfId="33529" xr:uid="{425282DD-38C4-4BCD-B6CF-0EC43C636DEC}"/>
    <cellStyle name="Normal 2 8 3 6 4 3" xfId="33530" xr:uid="{309AE409-2D12-4048-8E32-03EAE87E4ADB}"/>
    <cellStyle name="Normal 2 8 3 6 5" xfId="33531" xr:uid="{EEB5EFF9-122F-4478-A12E-4BDEEA806937}"/>
    <cellStyle name="Normal 2 8 3 6 5 2" xfId="33532" xr:uid="{245A9780-DEFE-4F34-A186-B8C9762F33F3}"/>
    <cellStyle name="Normal 2 8 3 6 6" xfId="33533" xr:uid="{146BE9DD-4EC0-4E38-8182-0775E79D96F9}"/>
    <cellStyle name="Normal 2 8 3 7" xfId="33534" xr:uid="{C5393305-C045-4074-9B97-DAE15F309552}"/>
    <cellStyle name="Normal 2 8 3 7 2" xfId="33535" xr:uid="{CED998FD-2758-45E3-8595-598DDD04241B}"/>
    <cellStyle name="Normal 2 8 3 7 2 2" xfId="33536" xr:uid="{F50CA187-4168-4822-8A0A-B373003AC878}"/>
    <cellStyle name="Normal 2 8 3 7 3" xfId="33537" xr:uid="{2C793BA4-48B7-45D8-99E7-8B542466BFC2}"/>
    <cellStyle name="Normal 2 8 3 8" xfId="33538" xr:uid="{EA3B773A-94B1-4691-9853-F60A4B0609EE}"/>
    <cellStyle name="Normal 2 8 3 8 2" xfId="33539" xr:uid="{7C9921AB-F9F5-4BD9-89B5-BF7EC9420D75}"/>
    <cellStyle name="Normal 2 8 3 8 2 2" xfId="33540" xr:uid="{E016EADB-236B-4E3B-B4AA-9EA6E7CEB1B3}"/>
    <cellStyle name="Normal 2 8 3 8 3" xfId="33541" xr:uid="{21B90B0D-A1CD-4A3E-AE44-4CECF3CF853A}"/>
    <cellStyle name="Normal 2 8 3 9" xfId="33542" xr:uid="{6333E4C7-DC57-4A98-B91D-A3FA98C9EE7F}"/>
    <cellStyle name="Normal 2 8 3 9 2" xfId="33543" xr:uid="{8F160D7C-64A6-4245-B655-613B638C9BA6}"/>
    <cellStyle name="Normal 2 8 3 9 2 2" xfId="33544" xr:uid="{B3148758-90E8-4AB0-AA1B-CE097C8D7343}"/>
    <cellStyle name="Normal 2 8 3 9 3" xfId="33545" xr:uid="{2A55F5AA-A03C-44E8-A4D8-056428E2D337}"/>
    <cellStyle name="Normal 2 8 4" xfId="33546" xr:uid="{A4A7D0C5-2EA1-4F9A-AC40-5239F71B8D14}"/>
    <cellStyle name="Normal 2 8 4 10" xfId="33547" xr:uid="{2E23F1AD-EBFC-4190-9512-2184117EFB51}"/>
    <cellStyle name="Normal 2 8 4 10 2" xfId="33548" xr:uid="{9A1F6747-646C-4FCB-BB17-E589C2CCEA76}"/>
    <cellStyle name="Normal 2 8 4 10 2 2" xfId="33549" xr:uid="{0DB7AC2E-7717-44EE-8C3B-569F060C6E24}"/>
    <cellStyle name="Normal 2 8 4 10 3" xfId="33550" xr:uid="{DF84C3EB-90B2-4B76-8A67-89DD424B790F}"/>
    <cellStyle name="Normal 2 8 4 11" xfId="33551" xr:uid="{5CF18379-387F-40D2-9C20-D9B53C1D549E}"/>
    <cellStyle name="Normal 2 8 4 11 2" xfId="33552" xr:uid="{617FA5C5-9BD4-41FE-8243-5CE1E2D46EA0}"/>
    <cellStyle name="Normal 2 8 4 11 2 2" xfId="33553" xr:uid="{415B8F8D-1393-440A-8FFF-040CED9C8A60}"/>
    <cellStyle name="Normal 2 8 4 11 3" xfId="33554" xr:uid="{2E306AF6-E6FE-4AD8-BD57-CF12E318BC32}"/>
    <cellStyle name="Normal 2 8 4 12" xfId="33555" xr:uid="{A4783CBB-C1D3-4547-94F6-D96843B1FD0B}"/>
    <cellStyle name="Normal 2 8 4 12 2" xfId="33556" xr:uid="{33438572-E577-4F2B-8FAD-4BDC103F705B}"/>
    <cellStyle name="Normal 2 8 4 12 2 2" xfId="33557" xr:uid="{1954A4F7-CC26-4AC4-BBC0-913506DCA39D}"/>
    <cellStyle name="Normal 2 8 4 12 3" xfId="33558" xr:uid="{2E5D418D-E584-451E-82EF-6D1AA5651A00}"/>
    <cellStyle name="Normal 2 8 4 13" xfId="33559" xr:uid="{4470C881-A68B-4B40-8598-2167E3903D52}"/>
    <cellStyle name="Normal 2 8 4 13 2" xfId="33560" xr:uid="{7D0D6EEF-DD97-49B1-8E22-9CEA575F2A89}"/>
    <cellStyle name="Normal 2 8 4 14" xfId="33561" xr:uid="{E5B43F33-ACF7-4527-A9E4-5C100980C90E}"/>
    <cellStyle name="Normal 2 8 4 2" xfId="33562" xr:uid="{318F572B-0E78-4A1A-8D43-0AF83CB16FC1}"/>
    <cellStyle name="Normal 2 8 4 2 2" xfId="33563" xr:uid="{E3CE33B0-CBF3-4B14-855E-617F14AD7949}"/>
    <cellStyle name="Normal 2 8 4 2 2 2" xfId="33564" xr:uid="{53466EC3-9CDD-4F25-B90F-DC8E506A5548}"/>
    <cellStyle name="Normal 2 8 4 2 2 2 2" xfId="33565" xr:uid="{CE8BD41D-8C7D-4371-AE91-C6679FD8483C}"/>
    <cellStyle name="Normal 2 8 4 2 2 3" xfId="33566" xr:uid="{DFBBFF48-492E-4EDB-AFD3-0D9FDD285FB6}"/>
    <cellStyle name="Normal 2 8 4 2 3" xfId="33567" xr:uid="{31D5BFE7-7C95-422E-A8F1-C339FA650B3D}"/>
    <cellStyle name="Normal 2 8 4 2 3 2" xfId="33568" xr:uid="{B34EA1EA-014D-42E3-A21C-3EA051757808}"/>
    <cellStyle name="Normal 2 8 4 2 3 2 2" xfId="33569" xr:uid="{B8DE8CCE-51E7-46E7-B0F9-02E4E9EC5A3D}"/>
    <cellStyle name="Normal 2 8 4 2 3 3" xfId="33570" xr:uid="{0829E29D-4F84-4E1E-8D46-9A6BAE0D582B}"/>
    <cellStyle name="Normal 2 8 4 2 4" xfId="33571" xr:uid="{9067673A-F634-402F-8B1A-8C2354449F8F}"/>
    <cellStyle name="Normal 2 8 4 2 4 2" xfId="33572" xr:uid="{92BD650C-C9D1-4B1A-AB47-3CE967560E2B}"/>
    <cellStyle name="Normal 2 8 4 2 4 2 2" xfId="33573" xr:uid="{168A5AF1-79EF-478D-BE81-55A5D4B9C99C}"/>
    <cellStyle name="Normal 2 8 4 2 4 3" xfId="33574" xr:uid="{51461944-4D24-4A6C-A2CC-DFB3917B18D4}"/>
    <cellStyle name="Normal 2 8 4 2 5" xfId="33575" xr:uid="{8F2D8FA8-26F8-4EEA-AFB5-B80FB30E3BBD}"/>
    <cellStyle name="Normal 2 8 4 2 5 2" xfId="33576" xr:uid="{C51C93E8-A439-48ED-960B-E1102B3831C0}"/>
    <cellStyle name="Normal 2 8 4 2 6" xfId="33577" xr:uid="{622385B3-36B6-4C0E-B47E-ED2926160120}"/>
    <cellStyle name="Normal 2 8 4 3" xfId="33578" xr:uid="{2A576E1E-0A5B-4EE7-8328-C235853FCDC3}"/>
    <cellStyle name="Normal 2 8 4 3 2" xfId="33579" xr:uid="{6D94F5E3-A010-428E-AE8A-A3FD0025E2B3}"/>
    <cellStyle name="Normal 2 8 4 3 2 2" xfId="33580" xr:uid="{5AF18494-753D-4BD3-9397-65AC33F252F3}"/>
    <cellStyle name="Normal 2 8 4 3 2 2 2" xfId="33581" xr:uid="{B53578A1-FEC0-47AD-8AC4-5E12E1730CC5}"/>
    <cellStyle name="Normal 2 8 4 3 2 3" xfId="33582" xr:uid="{B2E19381-C7B6-4ABF-B074-0A9AA0B5113A}"/>
    <cellStyle name="Normal 2 8 4 3 3" xfId="33583" xr:uid="{74868650-FDDF-4534-8CDA-DD57A3F14BEA}"/>
    <cellStyle name="Normal 2 8 4 3 3 2" xfId="33584" xr:uid="{4808BC40-7548-4108-A38C-DDB6A1A1B8FA}"/>
    <cellStyle name="Normal 2 8 4 3 3 2 2" xfId="33585" xr:uid="{62359C5D-5AC7-43EE-85CF-91A7AC982672}"/>
    <cellStyle name="Normal 2 8 4 3 3 3" xfId="33586" xr:uid="{98009998-43D2-44A4-AB0D-829123B0FD0F}"/>
    <cellStyle name="Normal 2 8 4 3 4" xfId="33587" xr:uid="{FBDFD5A2-F47A-4400-AEAF-2F745E3C760F}"/>
    <cellStyle name="Normal 2 8 4 3 4 2" xfId="33588" xr:uid="{61375331-665D-41FB-9663-0B2003EEB56A}"/>
    <cellStyle name="Normal 2 8 4 3 4 2 2" xfId="33589" xr:uid="{A0B4DE9F-BBAB-437C-B617-922B0AA59B0A}"/>
    <cellStyle name="Normal 2 8 4 3 4 3" xfId="33590" xr:uid="{CA9C4F71-8BF2-4859-B574-900CA4CADF7D}"/>
    <cellStyle name="Normal 2 8 4 3 5" xfId="33591" xr:uid="{18238CA9-2472-4EFF-9F92-F0ACCBF8D1A2}"/>
    <cellStyle name="Normal 2 8 4 3 5 2" xfId="33592" xr:uid="{3E549367-3102-4F42-9C5C-4678ED8D283D}"/>
    <cellStyle name="Normal 2 8 4 3 6" xfId="33593" xr:uid="{41291BB8-96DC-427D-A0FD-1668B341586F}"/>
    <cellStyle name="Normal 2 8 4 4" xfId="33594" xr:uid="{0706A358-440D-4DE5-9004-B69185F25F92}"/>
    <cellStyle name="Normal 2 8 4 4 2" xfId="33595" xr:uid="{5EE8C2A1-538D-4107-8956-A391B409087C}"/>
    <cellStyle name="Normal 2 8 4 4 2 2" xfId="33596" xr:uid="{D8D4DD6E-5B59-45BE-9E93-BB0CEC007333}"/>
    <cellStyle name="Normal 2 8 4 4 2 2 2" xfId="33597" xr:uid="{FECD12DC-1FAD-4B0E-A9FD-1816DEFA51B6}"/>
    <cellStyle name="Normal 2 8 4 4 2 3" xfId="33598" xr:uid="{9B08842A-9173-4CB2-8C3C-7C1DB0C00E85}"/>
    <cellStyle name="Normal 2 8 4 4 3" xfId="33599" xr:uid="{2E5FB06D-6145-404B-8E31-0DC9F8901447}"/>
    <cellStyle name="Normal 2 8 4 4 3 2" xfId="33600" xr:uid="{451041BD-506E-4484-A738-78F120F62A7E}"/>
    <cellStyle name="Normal 2 8 4 4 3 2 2" xfId="33601" xr:uid="{06E6F571-64AD-4175-BBFD-58CEBE114128}"/>
    <cellStyle name="Normal 2 8 4 4 3 3" xfId="33602" xr:uid="{C8C31A89-9082-4C9B-ABA9-F55E06860FC0}"/>
    <cellStyle name="Normal 2 8 4 4 4" xfId="33603" xr:uid="{5BF6E9E7-9CC3-4496-B28E-E96606AA2EB7}"/>
    <cellStyle name="Normal 2 8 4 4 4 2" xfId="33604" xr:uid="{576518B0-CF29-40AF-80CC-F62C6314DBC1}"/>
    <cellStyle name="Normal 2 8 4 4 4 2 2" xfId="33605" xr:uid="{60794E5A-59A4-4CBF-A271-C58EA39D214A}"/>
    <cellStyle name="Normal 2 8 4 4 4 3" xfId="33606" xr:uid="{C39D19E2-1311-4F1B-9ADA-1FDECD72852D}"/>
    <cellStyle name="Normal 2 8 4 4 5" xfId="33607" xr:uid="{A670BE76-69D7-4137-8C9D-CF6A63904107}"/>
    <cellStyle name="Normal 2 8 4 4 5 2" xfId="33608" xr:uid="{015B331B-6029-4157-9D33-A33A831D4CBE}"/>
    <cellStyle name="Normal 2 8 4 4 6" xfId="33609" xr:uid="{78601496-3938-4A20-AE81-A331BD22F14A}"/>
    <cellStyle name="Normal 2 8 4 5" xfId="33610" xr:uid="{38403B5D-2C87-4549-8723-8584F939F0CC}"/>
    <cellStyle name="Normal 2 8 4 5 2" xfId="33611" xr:uid="{391E0EAF-7684-472B-A17D-1D880A713989}"/>
    <cellStyle name="Normal 2 8 4 5 2 2" xfId="33612" xr:uid="{E709FD4C-7537-428A-BC86-F930E5A76472}"/>
    <cellStyle name="Normal 2 8 4 5 2 2 2" xfId="33613" xr:uid="{8FD712D1-A95D-4530-8D9E-4D0BFF230012}"/>
    <cellStyle name="Normal 2 8 4 5 2 3" xfId="33614" xr:uid="{418C29DB-19CF-4619-A2BD-40F4C3233E16}"/>
    <cellStyle name="Normal 2 8 4 5 3" xfId="33615" xr:uid="{98B32D85-89BD-432B-A0D0-DD1FDF89E458}"/>
    <cellStyle name="Normal 2 8 4 5 3 2" xfId="33616" xr:uid="{9D90CAAD-5100-40CD-B5BA-584352A1E922}"/>
    <cellStyle name="Normal 2 8 4 5 3 2 2" xfId="33617" xr:uid="{5683C8C5-6ABE-4BF3-968E-ED972343B855}"/>
    <cellStyle name="Normal 2 8 4 5 3 3" xfId="33618" xr:uid="{1B450C69-AFA9-4D9D-9DA9-6E967971D07C}"/>
    <cellStyle name="Normal 2 8 4 5 4" xfId="33619" xr:uid="{0A238AF5-40F4-46FE-9390-7EA247205B63}"/>
    <cellStyle name="Normal 2 8 4 5 4 2" xfId="33620" xr:uid="{A63CA2E6-CC93-49A6-B658-A77C34376328}"/>
    <cellStyle name="Normal 2 8 4 5 4 2 2" xfId="33621" xr:uid="{CCCCEB42-6DFA-40C9-9D9A-CA42DB8EB121}"/>
    <cellStyle name="Normal 2 8 4 5 4 3" xfId="33622" xr:uid="{2D54449F-D3AA-455D-A8C0-9AB7461BA0FD}"/>
    <cellStyle name="Normal 2 8 4 5 5" xfId="33623" xr:uid="{5D478EF2-9F23-486F-817D-252E778D0186}"/>
    <cellStyle name="Normal 2 8 4 5 5 2" xfId="33624" xr:uid="{79B39F73-BD55-4B1A-B1A2-7D01BBA7B276}"/>
    <cellStyle name="Normal 2 8 4 5 6" xfId="33625" xr:uid="{85F29BB8-23C1-4C95-A6E3-F2BCC3D43E21}"/>
    <cellStyle name="Normal 2 8 4 6" xfId="33626" xr:uid="{C5E32290-699C-4308-A2F0-F824363DC9C2}"/>
    <cellStyle name="Normal 2 8 4 6 2" xfId="33627" xr:uid="{954BA785-021C-4E30-AFBF-8D0428C4B805}"/>
    <cellStyle name="Normal 2 8 4 6 2 2" xfId="33628" xr:uid="{F74DBB92-2B8F-4433-B0DC-D0F86B43FBEF}"/>
    <cellStyle name="Normal 2 8 4 6 3" xfId="33629" xr:uid="{D11DCC81-CA56-47C9-B4C4-717B9E58652B}"/>
    <cellStyle name="Normal 2 8 4 7" xfId="33630" xr:uid="{64B9F0F0-470B-4D3B-93EC-48752D168C2D}"/>
    <cellStyle name="Normal 2 8 4 7 2" xfId="33631" xr:uid="{6F56F894-76B7-46F3-9FDE-1C419987E61C}"/>
    <cellStyle name="Normal 2 8 4 7 2 2" xfId="33632" xr:uid="{4CDA4451-9D34-4EEB-A301-5602F4D01C52}"/>
    <cellStyle name="Normal 2 8 4 7 3" xfId="33633" xr:uid="{5D3E7EBF-9824-4C28-889E-0EC92BFEE316}"/>
    <cellStyle name="Normal 2 8 4 8" xfId="33634" xr:uid="{96039C22-24FF-42E6-A023-16305F2EB42B}"/>
    <cellStyle name="Normal 2 8 4 8 2" xfId="33635" xr:uid="{679F52B0-FFE2-430D-A0E0-E3D22D52A434}"/>
    <cellStyle name="Normal 2 8 4 8 2 2" xfId="33636" xr:uid="{2B753033-892E-4491-9738-AA242D9FD700}"/>
    <cellStyle name="Normal 2 8 4 8 3" xfId="33637" xr:uid="{22388863-7ECB-46CB-B28C-9230BEF476A7}"/>
    <cellStyle name="Normal 2 8 4 9" xfId="33638" xr:uid="{0362BC21-851B-480E-9130-20DDD7E82C94}"/>
    <cellStyle name="Normal 2 8 4 9 2" xfId="33639" xr:uid="{ACE49475-4521-496F-9F5D-C5774C6BEA04}"/>
    <cellStyle name="Normal 2 8 4 9 2 2" xfId="33640" xr:uid="{5A524D77-D12A-4FDE-B0F7-0A7CCF922458}"/>
    <cellStyle name="Normal 2 8 4 9 3" xfId="33641" xr:uid="{5231C530-F91C-478B-9843-CC5AB8E84031}"/>
    <cellStyle name="Normal 2 8 5" xfId="33642" xr:uid="{8154760D-63B2-4D9C-B37A-635A715945D9}"/>
    <cellStyle name="Normal 2 8 5 10" xfId="33643" xr:uid="{799C24A6-A750-49FB-8AE4-BE318B945018}"/>
    <cellStyle name="Normal 2 8 5 10 2" xfId="33644" xr:uid="{A862883A-1661-48FA-9312-C4F762BF5BDA}"/>
    <cellStyle name="Normal 2 8 5 10 2 2" xfId="33645" xr:uid="{063281D8-7A75-498C-A7B0-02050EC9D8AA}"/>
    <cellStyle name="Normal 2 8 5 10 3" xfId="33646" xr:uid="{5A43BCF5-D00A-416B-972F-8B26EFC53714}"/>
    <cellStyle name="Normal 2 8 5 11" xfId="33647" xr:uid="{35DFC3FC-9650-4312-96ED-AA7C759437AA}"/>
    <cellStyle name="Normal 2 8 5 11 2" xfId="33648" xr:uid="{9FF97252-2C75-4C4F-875C-FD0908F4B463}"/>
    <cellStyle name="Normal 2 8 5 11 2 2" xfId="33649" xr:uid="{1B9880C0-A1EF-4C9A-9089-43050557A886}"/>
    <cellStyle name="Normal 2 8 5 11 3" xfId="33650" xr:uid="{E0FFE7F0-412B-4582-B2A2-85814BBE51A2}"/>
    <cellStyle name="Normal 2 8 5 12" xfId="33651" xr:uid="{A9A6DC58-DCAA-453A-B192-05C97D1FA28F}"/>
    <cellStyle name="Normal 2 8 5 12 2" xfId="33652" xr:uid="{C2AF3954-6C5F-4A22-9669-9846B51B279A}"/>
    <cellStyle name="Normal 2 8 5 12 2 2" xfId="33653" xr:uid="{E66E5F27-BE4A-4A50-AA14-474793E81A8B}"/>
    <cellStyle name="Normal 2 8 5 12 3" xfId="33654" xr:uid="{C59DC3FE-42DB-4459-8EBE-806E2FCD7D42}"/>
    <cellStyle name="Normal 2 8 5 13" xfId="33655" xr:uid="{E0F6A042-E4BC-4879-B729-B3FC8591D811}"/>
    <cellStyle name="Normal 2 8 5 13 2" xfId="33656" xr:uid="{E8F11225-C8AE-4BAE-8192-420D11233765}"/>
    <cellStyle name="Normal 2 8 5 14" xfId="33657" xr:uid="{E1117283-E46A-4AFF-9FD7-093C6C5FC598}"/>
    <cellStyle name="Normal 2 8 5 2" xfId="33658" xr:uid="{264C5A68-DECA-47B8-B72F-9680F90EE592}"/>
    <cellStyle name="Normal 2 8 5 2 2" xfId="33659" xr:uid="{C1A2AFC5-26D9-402E-AF3E-3CE66699E3EA}"/>
    <cellStyle name="Normal 2 8 5 2 2 2" xfId="33660" xr:uid="{AE700B0E-49E2-4627-BC00-EBF110886690}"/>
    <cellStyle name="Normal 2 8 5 2 2 2 2" xfId="33661" xr:uid="{57064FEE-2F13-4E25-A6BF-BC6C909030D4}"/>
    <cellStyle name="Normal 2 8 5 2 2 3" xfId="33662" xr:uid="{9CD05940-C377-4C10-9A37-EDFBC722EC8A}"/>
    <cellStyle name="Normal 2 8 5 2 3" xfId="33663" xr:uid="{DA56CF5D-0214-44AE-B6A7-B44D96F5F815}"/>
    <cellStyle name="Normal 2 8 5 2 3 2" xfId="33664" xr:uid="{F85BC1D9-5CD5-4840-8A97-A8902296E4DB}"/>
    <cellStyle name="Normal 2 8 5 2 3 2 2" xfId="33665" xr:uid="{F2CD0168-25B6-4BFB-9A84-6A197F3B3C59}"/>
    <cellStyle name="Normal 2 8 5 2 3 3" xfId="33666" xr:uid="{7E460A70-D52F-44DD-89A6-E4EB27320CD6}"/>
    <cellStyle name="Normal 2 8 5 2 4" xfId="33667" xr:uid="{49CC145F-1A8E-412A-ACBF-0FC3EDC23F79}"/>
    <cellStyle name="Normal 2 8 5 2 4 2" xfId="33668" xr:uid="{000E2C83-3858-44D1-8178-146CFB13055E}"/>
    <cellStyle name="Normal 2 8 5 2 4 2 2" xfId="33669" xr:uid="{24F2436A-CED6-48DB-9A36-71E29E30AD6F}"/>
    <cellStyle name="Normal 2 8 5 2 4 3" xfId="33670" xr:uid="{779DC93F-88BC-4E8C-B0FA-2847BD029746}"/>
    <cellStyle name="Normal 2 8 5 2 5" xfId="33671" xr:uid="{D9E483AC-11C6-498D-818C-F48CBEFBB574}"/>
    <cellStyle name="Normal 2 8 5 2 5 2" xfId="33672" xr:uid="{36421FDC-DB50-48CC-8521-0AFDAB9A9155}"/>
    <cellStyle name="Normal 2 8 5 2 6" xfId="33673" xr:uid="{FC9DB8D9-7CD6-445C-A98F-AD87B53EA569}"/>
    <cellStyle name="Normal 2 8 5 3" xfId="33674" xr:uid="{7EB102FD-9F45-4F5F-9A90-612FE134DC72}"/>
    <cellStyle name="Normal 2 8 5 3 2" xfId="33675" xr:uid="{CD105EE4-DE9B-4CE8-A23A-8701EB8CA7BB}"/>
    <cellStyle name="Normal 2 8 5 3 2 2" xfId="33676" xr:uid="{E16BF674-FED5-41E9-BA77-BFB1E7FE3E73}"/>
    <cellStyle name="Normal 2 8 5 3 2 2 2" xfId="33677" xr:uid="{DFA4BAD0-9295-4645-B80E-80AE062DED91}"/>
    <cellStyle name="Normal 2 8 5 3 2 3" xfId="33678" xr:uid="{067A7F5F-C848-41A8-8566-947060997212}"/>
    <cellStyle name="Normal 2 8 5 3 3" xfId="33679" xr:uid="{2442A93F-8E69-4B75-B9D3-2064C20AF1CB}"/>
    <cellStyle name="Normal 2 8 5 3 3 2" xfId="33680" xr:uid="{1393D4E9-E461-446C-9AB9-CDD4D423BD67}"/>
    <cellStyle name="Normal 2 8 5 3 3 2 2" xfId="33681" xr:uid="{14DA516D-6DC3-4E6B-B999-1BA9C0D50FDA}"/>
    <cellStyle name="Normal 2 8 5 3 3 3" xfId="33682" xr:uid="{AB394734-5B43-4720-A252-718233EEF8F7}"/>
    <cellStyle name="Normal 2 8 5 3 4" xfId="33683" xr:uid="{08A8309C-DE44-4D70-B5FF-E04D5342685F}"/>
    <cellStyle name="Normal 2 8 5 3 4 2" xfId="33684" xr:uid="{8F91ACA6-D983-4B03-899D-CCC0B25DB563}"/>
    <cellStyle name="Normal 2 8 5 3 4 2 2" xfId="33685" xr:uid="{1DBF8D7E-48A2-4B71-97D9-E1C95538C81A}"/>
    <cellStyle name="Normal 2 8 5 3 4 3" xfId="33686" xr:uid="{D778357D-2677-4244-8979-83B4A20D08A9}"/>
    <cellStyle name="Normal 2 8 5 3 5" xfId="33687" xr:uid="{43F4DD27-C2E3-49CA-85A1-634E288F5762}"/>
    <cellStyle name="Normal 2 8 5 3 5 2" xfId="33688" xr:uid="{E4352A07-F8E1-4A11-B82C-025D92AECCB5}"/>
    <cellStyle name="Normal 2 8 5 3 6" xfId="33689" xr:uid="{DF33C2B0-5D0E-4F2C-B13A-F7422EA2A4AB}"/>
    <cellStyle name="Normal 2 8 5 4" xfId="33690" xr:uid="{4D7BE030-5031-40D7-B004-240A657FEFB2}"/>
    <cellStyle name="Normal 2 8 5 4 2" xfId="33691" xr:uid="{DCD0DC95-23CF-48D9-AE41-FCEC6F765568}"/>
    <cellStyle name="Normal 2 8 5 4 2 2" xfId="33692" xr:uid="{515509A5-9F52-40E7-9D10-33BC0D3AA967}"/>
    <cellStyle name="Normal 2 8 5 4 2 2 2" xfId="33693" xr:uid="{56FE2D9E-D0C9-4C43-A0FE-08358A282391}"/>
    <cellStyle name="Normal 2 8 5 4 2 3" xfId="33694" xr:uid="{9A6A1E9E-4397-4299-9F0E-9948A860610D}"/>
    <cellStyle name="Normal 2 8 5 4 3" xfId="33695" xr:uid="{D5A8D547-9DD7-440F-AF46-12C03843E148}"/>
    <cellStyle name="Normal 2 8 5 4 3 2" xfId="33696" xr:uid="{21B3D2C4-5BC0-455D-A8D7-AE66082A39DB}"/>
    <cellStyle name="Normal 2 8 5 4 3 2 2" xfId="33697" xr:uid="{E96AF9B2-FA0B-4C49-9A29-286F18EF8B01}"/>
    <cellStyle name="Normal 2 8 5 4 3 3" xfId="33698" xr:uid="{4C40B8C3-16C2-42A0-8FB1-4722EA9F4B53}"/>
    <cellStyle name="Normal 2 8 5 4 4" xfId="33699" xr:uid="{A7AE836F-1547-470C-9E15-B64FE59E0BB8}"/>
    <cellStyle name="Normal 2 8 5 4 4 2" xfId="33700" xr:uid="{318664AE-0A05-480D-9910-00173C6D96F3}"/>
    <cellStyle name="Normal 2 8 5 4 4 2 2" xfId="33701" xr:uid="{890D77F1-A483-4CB1-826A-6DBF1DF6CD07}"/>
    <cellStyle name="Normal 2 8 5 4 4 3" xfId="33702" xr:uid="{BB21283F-43AF-4FED-A014-19F499D4D1F9}"/>
    <cellStyle name="Normal 2 8 5 4 5" xfId="33703" xr:uid="{32751791-ADB1-44FD-978B-E4C31B8CAC8B}"/>
    <cellStyle name="Normal 2 8 5 4 5 2" xfId="33704" xr:uid="{E789C41B-89CE-4CF8-B6D5-DE2826C8B35D}"/>
    <cellStyle name="Normal 2 8 5 4 6" xfId="33705" xr:uid="{7593EF12-45A7-4633-B39D-5C4567A7F4F6}"/>
    <cellStyle name="Normal 2 8 5 5" xfId="33706" xr:uid="{F54AC0B3-F7E0-4F8E-A39C-E09495100972}"/>
    <cellStyle name="Normal 2 8 5 5 2" xfId="33707" xr:uid="{9466478E-D4C6-4CDA-A75D-EA9AD8274C05}"/>
    <cellStyle name="Normal 2 8 5 5 2 2" xfId="33708" xr:uid="{35C85725-3843-4CC5-B2C1-3F63A08BE677}"/>
    <cellStyle name="Normal 2 8 5 5 2 2 2" xfId="33709" xr:uid="{1215362E-168C-40F7-B7B6-751DB3EF81FB}"/>
    <cellStyle name="Normal 2 8 5 5 2 3" xfId="33710" xr:uid="{658F99AE-8C37-425A-82AA-1D2BF4235505}"/>
    <cellStyle name="Normal 2 8 5 5 3" xfId="33711" xr:uid="{E33FBD28-6FC2-4130-807B-7D2DFFE854DF}"/>
    <cellStyle name="Normal 2 8 5 5 3 2" xfId="33712" xr:uid="{552AFCC6-1108-4D65-B47F-6C2103D4F005}"/>
    <cellStyle name="Normal 2 8 5 5 3 2 2" xfId="33713" xr:uid="{3311CF35-782C-460E-8CCF-6E6DD830BD1E}"/>
    <cellStyle name="Normal 2 8 5 5 3 3" xfId="33714" xr:uid="{333661A6-A5DD-44C6-9E45-05AE0A4502B0}"/>
    <cellStyle name="Normal 2 8 5 5 4" xfId="33715" xr:uid="{A92192CD-F900-4D7A-BFEB-3C3F3CACB978}"/>
    <cellStyle name="Normal 2 8 5 5 4 2" xfId="33716" xr:uid="{2A3CA3BA-20BD-4030-AAEC-5DD842DD9080}"/>
    <cellStyle name="Normal 2 8 5 5 4 2 2" xfId="33717" xr:uid="{89C3A8AF-E46C-4E8D-B9E2-631984FF93F6}"/>
    <cellStyle name="Normal 2 8 5 5 4 3" xfId="33718" xr:uid="{695C69A5-467A-4B20-97E0-6ECEEA8D5267}"/>
    <cellStyle name="Normal 2 8 5 5 5" xfId="33719" xr:uid="{9F12D520-1C69-4B8E-92BC-8BC4C082AB8B}"/>
    <cellStyle name="Normal 2 8 5 5 5 2" xfId="33720" xr:uid="{845482B8-5E66-4245-9055-8E19BC524A3F}"/>
    <cellStyle name="Normal 2 8 5 5 6" xfId="33721" xr:uid="{ED74973A-183F-46C3-8F2F-6D8DD6C59F22}"/>
    <cellStyle name="Normal 2 8 5 6" xfId="33722" xr:uid="{0C63FFFE-9515-480A-8906-357A37CB7F2F}"/>
    <cellStyle name="Normal 2 8 5 6 2" xfId="33723" xr:uid="{7BF5678A-A7A6-4BFB-A75B-8D727DE2936B}"/>
    <cellStyle name="Normal 2 8 5 6 2 2" xfId="33724" xr:uid="{A31B0A07-5A1A-4554-989E-EFD1CC311BFC}"/>
    <cellStyle name="Normal 2 8 5 6 3" xfId="33725" xr:uid="{412F7FD9-C68B-472D-A208-971FD4F5A3BB}"/>
    <cellStyle name="Normal 2 8 5 7" xfId="33726" xr:uid="{44A80527-5BE5-4E37-BA50-F52EF8B5AB93}"/>
    <cellStyle name="Normal 2 8 5 7 2" xfId="33727" xr:uid="{2F74D813-20A4-438A-87A0-0253670F8267}"/>
    <cellStyle name="Normal 2 8 5 7 2 2" xfId="33728" xr:uid="{751E5BD3-2500-499B-9F0B-E7D21868C9F7}"/>
    <cellStyle name="Normal 2 8 5 7 3" xfId="33729" xr:uid="{5D906F01-2515-4C26-ADD1-99AE9BCBBDB9}"/>
    <cellStyle name="Normal 2 8 5 8" xfId="33730" xr:uid="{2DC156A2-01BD-408D-9D61-522CDCF63C5E}"/>
    <cellStyle name="Normal 2 8 5 8 2" xfId="33731" xr:uid="{B97F1208-1D9C-4E10-9932-220A9658CE1F}"/>
    <cellStyle name="Normal 2 8 5 8 2 2" xfId="33732" xr:uid="{4BCA4630-08A1-47A8-8AFB-43F8A2C7D3E8}"/>
    <cellStyle name="Normal 2 8 5 8 3" xfId="33733" xr:uid="{2125FDD3-D265-44BC-AD62-9A29E86F1AFE}"/>
    <cellStyle name="Normal 2 8 5 9" xfId="33734" xr:uid="{8AF35C0E-1D42-49A8-9C2A-00F5D84580A0}"/>
    <cellStyle name="Normal 2 8 5 9 2" xfId="33735" xr:uid="{75D69163-4E5A-42AD-92BB-4361F09BDDFC}"/>
    <cellStyle name="Normal 2 8 5 9 2 2" xfId="33736" xr:uid="{AF497FD6-2B7C-4053-9FE7-46992FD87395}"/>
    <cellStyle name="Normal 2 8 5 9 3" xfId="33737" xr:uid="{07178D8E-7C99-4A99-A025-4102E3B90CA8}"/>
    <cellStyle name="Normal 2 8 6" xfId="33738" xr:uid="{8D6C08C9-C1F7-44BB-A7D2-FE835B881CD6}"/>
    <cellStyle name="Normal 2 8 6 2" xfId="33739" xr:uid="{CC993A20-D5C8-47E8-A063-A4775F24EDC2}"/>
    <cellStyle name="Normal 2 8 6 2 2" xfId="33740" xr:uid="{D8C3541A-8443-4325-AE3B-0E4813E72561}"/>
    <cellStyle name="Normal 2 8 6 2 2 2" xfId="33741" xr:uid="{4D588FAF-71E4-4EA0-9596-795E00F66529}"/>
    <cellStyle name="Normal 2 8 6 2 2 2 2" xfId="33742" xr:uid="{A810A3C7-792D-4914-83D3-06FF15126873}"/>
    <cellStyle name="Normal 2 8 6 2 2 3" xfId="33743" xr:uid="{2B233B81-BD20-484B-BFB1-31304FFB1D5A}"/>
    <cellStyle name="Normal 2 8 6 2 3" xfId="33744" xr:uid="{A7C43325-9EED-4CD5-BF1C-4B7A909927C0}"/>
    <cellStyle name="Normal 2 8 6 2 3 2" xfId="33745" xr:uid="{D7B5CC4E-922D-4AD8-802C-5BFDDA57BA20}"/>
    <cellStyle name="Normal 2 8 6 2 3 2 2" xfId="33746" xr:uid="{2C876476-FA14-4F73-9820-8F3E80DA0A44}"/>
    <cellStyle name="Normal 2 8 6 2 3 3" xfId="33747" xr:uid="{96F7A271-4CD8-427C-9BD0-A54EA32CDBE7}"/>
    <cellStyle name="Normal 2 8 6 2 4" xfId="33748" xr:uid="{BE2A9473-F0D6-4DDD-8F56-A6172A27E5E7}"/>
    <cellStyle name="Normal 2 8 6 2 4 2" xfId="33749" xr:uid="{9E7C8D6A-5E66-4520-84D4-0C097BBD5722}"/>
    <cellStyle name="Normal 2 8 6 2 4 2 2" xfId="33750" xr:uid="{361017F7-F700-48AB-9F07-78D5A9FB652F}"/>
    <cellStyle name="Normal 2 8 6 2 4 3" xfId="33751" xr:uid="{A4F2031E-4944-494C-BFFA-CB468AFF79D4}"/>
    <cellStyle name="Normal 2 8 6 2 5" xfId="33752" xr:uid="{0701EFCD-4B47-4A44-ADBD-D21AE6B00971}"/>
    <cellStyle name="Normal 2 8 6 2 5 2" xfId="33753" xr:uid="{C1830F3B-6AB8-4072-B1E0-D49BBF17A73B}"/>
    <cellStyle name="Normal 2 8 6 2 6" xfId="33754" xr:uid="{AC41AE3D-92CC-43D7-80CD-9CB21A9D78A6}"/>
    <cellStyle name="Normal 2 8 6 3" xfId="33755" xr:uid="{B99C4A14-F0CD-471E-9D76-0D7E91EE9420}"/>
    <cellStyle name="Normal 2 8 6 3 2" xfId="33756" xr:uid="{DFF0FE0B-348A-485F-BE07-315851C193EE}"/>
    <cellStyle name="Normal 2 8 6 3 2 2" xfId="33757" xr:uid="{51E170E9-E726-4EF1-A9BC-F895BDE651C3}"/>
    <cellStyle name="Normal 2 8 6 3 2 2 2" xfId="33758" xr:uid="{741FCF2F-8909-4F61-B5E0-9179640C161C}"/>
    <cellStyle name="Normal 2 8 6 3 2 3" xfId="33759" xr:uid="{E6C429B5-32DC-41F9-8A65-5B34338489BE}"/>
    <cellStyle name="Normal 2 8 6 3 3" xfId="33760" xr:uid="{66CE77FC-72E4-4F32-BB65-D3547F73EC51}"/>
    <cellStyle name="Normal 2 8 6 3 3 2" xfId="33761" xr:uid="{3809E660-4C62-4D91-92F6-80E2EBC46CC4}"/>
    <cellStyle name="Normal 2 8 6 3 3 2 2" xfId="33762" xr:uid="{67872885-83D0-4F25-9D62-B1B92FF1FCEA}"/>
    <cellStyle name="Normal 2 8 6 3 3 3" xfId="33763" xr:uid="{E5AE9325-C8A9-4DC6-90B5-9E6B80E2F131}"/>
    <cellStyle name="Normal 2 8 6 3 4" xfId="33764" xr:uid="{7D7B86CD-B544-48C4-BFEF-C0E123896C67}"/>
    <cellStyle name="Normal 2 8 6 3 4 2" xfId="33765" xr:uid="{26C439A4-869E-4320-80AA-461870C065FA}"/>
    <cellStyle name="Normal 2 8 6 3 4 2 2" xfId="33766" xr:uid="{39DF74C4-7CE2-4D9E-985C-A003B4D2B6A3}"/>
    <cellStyle name="Normal 2 8 6 3 4 3" xfId="33767" xr:uid="{013E285A-38D6-4729-8CE1-FFD35F9B1852}"/>
    <cellStyle name="Normal 2 8 6 3 5" xfId="33768" xr:uid="{993A18AD-CABB-41DA-BE0D-41B417C72C6E}"/>
    <cellStyle name="Normal 2 8 6 3 5 2" xfId="33769" xr:uid="{7FC797FC-6CA4-4004-9934-803F4459ABD8}"/>
    <cellStyle name="Normal 2 8 6 3 6" xfId="33770" xr:uid="{4619627E-299F-4AB5-9187-67466E9E552F}"/>
    <cellStyle name="Normal 2 8 6 4" xfId="33771" xr:uid="{B5C352D2-EABD-40B8-9B98-197ABD184DB1}"/>
    <cellStyle name="Normal 2 8 6 4 2" xfId="33772" xr:uid="{5EEF3525-E51C-4D9B-8BEC-DDC91FFD7095}"/>
    <cellStyle name="Normal 2 8 6 4 2 2" xfId="33773" xr:uid="{1CE72131-9BDA-43F0-BF04-915702C38617}"/>
    <cellStyle name="Normal 2 8 6 4 2 2 2" xfId="33774" xr:uid="{A4838106-9134-460F-B653-FD348B96FA27}"/>
    <cellStyle name="Normal 2 8 6 4 2 3" xfId="33775" xr:uid="{5CCC7914-6E23-46AC-AD4F-A6AC29CD6F94}"/>
    <cellStyle name="Normal 2 8 6 4 3" xfId="33776" xr:uid="{EA9F8DEC-6B32-4F3B-BA08-74FDA182AEE7}"/>
    <cellStyle name="Normal 2 8 6 4 3 2" xfId="33777" xr:uid="{DE1E8326-2EB6-45A5-904C-D4CE6CDF097E}"/>
    <cellStyle name="Normal 2 8 6 4 3 2 2" xfId="33778" xr:uid="{7A460ED3-F714-4CDD-8802-1DCDCBDF94C9}"/>
    <cellStyle name="Normal 2 8 6 4 3 3" xfId="33779" xr:uid="{77A43C1F-CD90-4FB3-88F9-F4FE83427741}"/>
    <cellStyle name="Normal 2 8 6 4 4" xfId="33780" xr:uid="{0B9DAA4C-D87A-473E-9BEB-6B9995BC0E1E}"/>
    <cellStyle name="Normal 2 8 6 4 4 2" xfId="33781" xr:uid="{E26F80F2-D56E-48C2-AA2C-98A0A95FD412}"/>
    <cellStyle name="Normal 2 8 6 4 4 2 2" xfId="33782" xr:uid="{AFB2CFBE-8895-4129-8EC6-5607FE014C3E}"/>
    <cellStyle name="Normal 2 8 6 4 4 3" xfId="33783" xr:uid="{F93BF99A-4A9C-45E9-8D25-553F8C3A186B}"/>
    <cellStyle name="Normal 2 8 6 4 5" xfId="33784" xr:uid="{0F029755-BE8E-463E-B321-CB38DBAFBEC3}"/>
    <cellStyle name="Normal 2 8 6 4 5 2" xfId="33785" xr:uid="{AAD9B6FB-1156-4041-8F5F-4A8EA4279DA8}"/>
    <cellStyle name="Normal 2 8 6 4 6" xfId="33786" xr:uid="{8E963438-2F52-4D6D-B38E-6378F5A78831}"/>
    <cellStyle name="Normal 2 8 6 5" xfId="33787" xr:uid="{2D687CE7-D41B-41D1-8493-1907E682048B}"/>
    <cellStyle name="Normal 2 8 6 5 2" xfId="33788" xr:uid="{68E1BDAE-9CFF-4F27-9542-5C3E8F4693BC}"/>
    <cellStyle name="Normal 2 8 6 5 2 2" xfId="33789" xr:uid="{6E8FB77C-1160-4448-A3C1-C9E07E63363D}"/>
    <cellStyle name="Normal 2 8 6 5 3" xfId="33790" xr:uid="{7F37D0EB-271D-4D58-ADAC-7A435FE3AA8A}"/>
    <cellStyle name="Normal 2 8 6 6" xfId="33791" xr:uid="{6298E6F9-1C40-4200-90AA-5F2D85F39CD0}"/>
    <cellStyle name="Normal 2 8 6 6 2" xfId="33792" xr:uid="{C9F0498D-9221-4E47-9FF9-3D743909B8CE}"/>
    <cellStyle name="Normal 2 8 6 6 2 2" xfId="33793" xr:uid="{D7CCBD44-FFBB-4ACE-B107-18E7C4920DDD}"/>
    <cellStyle name="Normal 2 8 6 6 3" xfId="33794" xr:uid="{91498795-D692-497E-9E8A-0689205CECAA}"/>
    <cellStyle name="Normal 2 8 6 7" xfId="33795" xr:uid="{B42D55DA-4B51-4874-BA7E-D3BAA70F9FDE}"/>
    <cellStyle name="Normal 2 8 6 7 2" xfId="33796" xr:uid="{E87B31B8-9804-4477-8EFF-6EF632F2693B}"/>
    <cellStyle name="Normal 2 8 6 7 2 2" xfId="33797" xr:uid="{81448348-51E3-493D-8C17-73FD0349E7D0}"/>
    <cellStyle name="Normal 2 8 6 7 3" xfId="33798" xr:uid="{9449980D-47A0-46D7-BB4A-1BF3914F4CD3}"/>
    <cellStyle name="Normal 2 8 6 8" xfId="33799" xr:uid="{E2162C00-CFD7-42DB-8531-17DC28A3F673}"/>
    <cellStyle name="Normal 2 8 6 8 2" xfId="33800" xr:uid="{1BD9BBD1-1C84-4BE6-9E99-5AAAFC632A88}"/>
    <cellStyle name="Normal 2 8 6 9" xfId="33801" xr:uid="{AAC9E929-297B-41E6-A030-0BA0639832C5}"/>
    <cellStyle name="Normal 2 8 7" xfId="33802" xr:uid="{0F280963-8E4A-44C3-BD5A-30D4CB8D9152}"/>
    <cellStyle name="Normal 2 8 7 2" xfId="33803" xr:uid="{A8F86935-3267-44B7-B871-CA8E21C1D723}"/>
    <cellStyle name="Normal 2 8 7 2 2" xfId="33804" xr:uid="{77F7072F-1D05-4586-9544-C3E530ABEACB}"/>
    <cellStyle name="Normal 2 8 7 2 2 2" xfId="33805" xr:uid="{58504AE0-1529-48A0-A70E-B7DE8795DEF2}"/>
    <cellStyle name="Normal 2 8 7 2 3" xfId="33806" xr:uid="{E3253B0E-07D0-48B0-8AAB-B0913901C717}"/>
    <cellStyle name="Normal 2 8 7 3" xfId="33807" xr:uid="{13506BA2-51B2-4210-8CF9-787CF2B55D8E}"/>
    <cellStyle name="Normal 2 8 7 3 2" xfId="33808" xr:uid="{B6B85C4B-D78F-4692-81C2-B7BF75B8A451}"/>
    <cellStyle name="Normal 2 8 7 3 2 2" xfId="33809" xr:uid="{F0DDDC31-7AD5-44B2-A4CB-E6A01D81457F}"/>
    <cellStyle name="Normal 2 8 7 3 3" xfId="33810" xr:uid="{F5FB565F-01FA-47F9-B4C9-44B5B3E8274E}"/>
    <cellStyle name="Normal 2 8 7 4" xfId="33811" xr:uid="{0526CC54-A9D4-4B4F-A12A-C6923975E617}"/>
    <cellStyle name="Normal 2 8 7 4 2" xfId="33812" xr:uid="{BE24826D-3059-4AF4-8586-5F2298CBFA4C}"/>
    <cellStyle name="Normal 2 8 7 4 2 2" xfId="33813" xr:uid="{5B8D6807-E0F0-41AF-9FB0-DFC17B9B1331}"/>
    <cellStyle name="Normal 2 8 7 4 3" xfId="33814" xr:uid="{816C27E8-1F19-4F71-A0A6-17ED097B58C2}"/>
    <cellStyle name="Normal 2 8 7 5" xfId="33815" xr:uid="{BA9A2258-BBBB-4A10-A8DB-3BBF6A33749A}"/>
    <cellStyle name="Normal 2 8 7 5 2" xfId="33816" xr:uid="{519A03EC-1B5B-4093-89D6-8D54BC3F647A}"/>
    <cellStyle name="Normal 2 8 7 6" xfId="33817" xr:uid="{BE0E3F59-E7FB-406B-BBC3-5339F0214AD3}"/>
    <cellStyle name="Normal 2 8 8" xfId="33818" xr:uid="{CDB417AF-E468-43F5-9538-636B9E36F3E9}"/>
    <cellStyle name="Normal 2 8 8 2" xfId="33819" xr:uid="{69B0BAB7-6E11-4B9E-A647-C72F796C5B74}"/>
    <cellStyle name="Normal 2 8 8 2 2" xfId="33820" xr:uid="{8DB33C0D-8B3B-4ED8-A3B8-89239A4DA2F4}"/>
    <cellStyle name="Normal 2 8 8 2 2 2" xfId="33821" xr:uid="{9FE5EB09-6C31-4FF2-8016-659749757D10}"/>
    <cellStyle name="Normal 2 8 8 2 3" xfId="33822" xr:uid="{8295980F-DABC-4444-A1AA-0FDD318B7EE9}"/>
    <cellStyle name="Normal 2 8 8 3" xfId="33823" xr:uid="{8D725003-D2ED-49F1-B7B0-31D5BEF076AD}"/>
    <cellStyle name="Normal 2 8 8 3 2" xfId="33824" xr:uid="{5099DE2A-C1D6-41E3-A87E-D338F8EE2630}"/>
    <cellStyle name="Normal 2 8 8 3 2 2" xfId="33825" xr:uid="{C2AA98CE-1975-4566-A738-5C93738AA6A7}"/>
    <cellStyle name="Normal 2 8 8 3 3" xfId="33826" xr:uid="{EE7A68C3-D742-4301-BC20-B1F13FA2581C}"/>
    <cellStyle name="Normal 2 8 8 4" xfId="33827" xr:uid="{55F50B9B-5565-4788-B083-C1AA44DA611D}"/>
    <cellStyle name="Normal 2 8 8 4 2" xfId="33828" xr:uid="{B6F2A3A3-071B-47DC-A13F-636B8D8CDE6B}"/>
    <cellStyle name="Normal 2 8 8 4 2 2" xfId="33829" xr:uid="{50A9C38F-D6E0-4116-82BB-29E2916723EB}"/>
    <cellStyle name="Normal 2 8 8 4 3" xfId="33830" xr:uid="{624D61C1-5D4A-4606-B78E-4BB86D6BC7CC}"/>
    <cellStyle name="Normal 2 8 8 5" xfId="33831" xr:uid="{99FA1C96-2D9E-4B92-832A-E53DA781A2FF}"/>
    <cellStyle name="Normal 2 8 8 5 2" xfId="33832" xr:uid="{9387E975-2733-42B2-AAC8-16E0ACF6A91A}"/>
    <cellStyle name="Normal 2 8 8 6" xfId="33833" xr:uid="{C5DD0BC9-90BF-48F6-A23C-3E359B9C2DE8}"/>
    <cellStyle name="Normal 2 8 9" xfId="33834" xr:uid="{43F817DA-5698-4D92-AA85-9F058F249497}"/>
    <cellStyle name="Normal 2 8 9 2" xfId="33835" xr:uid="{567A4B32-3040-4A70-9A61-B61CEB30AE0F}"/>
    <cellStyle name="Normal 2 8 9 2 2" xfId="33836" xr:uid="{21DF1DD8-AF04-47F8-88A1-CE336C5346B1}"/>
    <cellStyle name="Normal 2 8 9 2 2 2" xfId="33837" xr:uid="{4EE9E2F5-BCCB-441B-82B4-3F0C752BE7F0}"/>
    <cellStyle name="Normal 2 8 9 2 3" xfId="33838" xr:uid="{B2AE4B0E-4F9E-4D5A-A75F-4DA8CC4A7603}"/>
    <cellStyle name="Normal 2 8 9 3" xfId="33839" xr:uid="{BF6FB2A1-F77D-41F6-BD21-7ED0AE031303}"/>
    <cellStyle name="Normal 2 8 9 3 2" xfId="33840" xr:uid="{CAEA0314-5916-4D9B-B2C5-E8C5F2BDFE39}"/>
    <cellStyle name="Normal 2 8 9 3 2 2" xfId="33841" xr:uid="{ECFC1878-87FA-4A9A-8C6E-E1EEC553AEEE}"/>
    <cellStyle name="Normal 2 8 9 3 3" xfId="33842" xr:uid="{5F3CCF1B-66BE-4864-B942-77F3B87D0770}"/>
    <cellStyle name="Normal 2 8 9 4" xfId="33843" xr:uid="{4AADCA4D-A862-439F-A159-FFAC4E638224}"/>
    <cellStyle name="Normal 2 8 9 4 2" xfId="33844" xr:uid="{60DE0A23-3D9F-4BF5-885B-95E0D275B3E0}"/>
    <cellStyle name="Normal 2 8 9 4 2 2" xfId="33845" xr:uid="{42D38A17-E889-4B74-B0DB-A0025D09B1E1}"/>
    <cellStyle name="Normal 2 8 9 4 3" xfId="33846" xr:uid="{54F9155B-41CC-459A-B4D0-0222A6858E54}"/>
    <cellStyle name="Normal 2 8 9 5" xfId="33847" xr:uid="{11CB1D14-7F34-4405-8B39-F6F3C21E9EBB}"/>
    <cellStyle name="Normal 2 8 9 5 2" xfId="33848" xr:uid="{B1F47727-A17D-4D85-8594-5F61E5C790C2}"/>
    <cellStyle name="Normal 2 8 9 6" xfId="33849" xr:uid="{6BE4599A-5605-40E1-B72E-C3F20E5B0F71}"/>
    <cellStyle name="Normal 2 9" xfId="33850" xr:uid="{00D271F1-FA49-47AC-99AB-2151D8B462C5}"/>
    <cellStyle name="Normal 2 9 10" xfId="33851" xr:uid="{9ED89BCB-7023-43FC-B034-DF20EFC4E95B}"/>
    <cellStyle name="Normal 2 9 10 2" xfId="33852" xr:uid="{FB0566F9-3164-438D-9B45-50B1C85CEF29}"/>
    <cellStyle name="Normal 2 9 10 2 2" xfId="33853" xr:uid="{75141444-15ED-4DD3-811C-245E210DF0C0}"/>
    <cellStyle name="Normal 2 9 10 2 2 2" xfId="33854" xr:uid="{E7C1119E-98FF-4F93-9968-4A954E73F31A}"/>
    <cellStyle name="Normal 2 9 10 2 3" xfId="33855" xr:uid="{96AA4BF0-3F8C-45D5-9998-9CEFEE5924C8}"/>
    <cellStyle name="Normal 2 9 10 3" xfId="33856" xr:uid="{1A9DC254-3310-4D42-A486-C71AF061FFB0}"/>
    <cellStyle name="Normal 2 9 10 3 2" xfId="33857" xr:uid="{859AD8FA-2A63-46A7-AB88-EA544C103D89}"/>
    <cellStyle name="Normal 2 9 10 3 2 2" xfId="33858" xr:uid="{C10DFBDC-8C51-4163-AF51-9C56CAD11259}"/>
    <cellStyle name="Normal 2 9 10 3 3" xfId="33859" xr:uid="{DE489FA9-23ED-4B2E-A9AB-F2E334AA77C0}"/>
    <cellStyle name="Normal 2 9 10 4" xfId="33860" xr:uid="{155E1315-A72E-4F44-9173-FA636C18BDC2}"/>
    <cellStyle name="Normal 2 9 10 4 2" xfId="33861" xr:uid="{C079B3A1-C1A4-4B66-BC4A-0452295AB6D2}"/>
    <cellStyle name="Normal 2 9 10 4 2 2" xfId="33862" xr:uid="{8A543399-E139-4FE1-9B42-F8B794B424F0}"/>
    <cellStyle name="Normal 2 9 10 4 3" xfId="33863" xr:uid="{2F712709-7039-4C81-A9D2-A25041847A92}"/>
    <cellStyle name="Normal 2 9 10 5" xfId="33864" xr:uid="{4971BEAD-DDE5-4500-BF27-BE03BC77B272}"/>
    <cellStyle name="Normal 2 9 10 5 2" xfId="33865" xr:uid="{C6C58155-F924-4DF1-B680-15B3B44ACCCF}"/>
    <cellStyle name="Normal 2 9 10 6" xfId="33866" xr:uid="{65AD4F0B-E704-4AF4-83D8-75299294A915}"/>
    <cellStyle name="Normal 2 9 11" xfId="33867" xr:uid="{83C391D2-E5C9-41D8-8F26-6AAEE4E59462}"/>
    <cellStyle name="Normal 2 9 11 2" xfId="33868" xr:uid="{53A6A763-14E7-48F7-BF9D-2EA0A4444136}"/>
    <cellStyle name="Normal 2 9 11 2 2" xfId="33869" xr:uid="{F6537181-2F21-436C-96DF-3FEAFF449831}"/>
    <cellStyle name="Normal 2 9 11 2 2 2" xfId="33870" xr:uid="{4C6810D5-92E0-4CE6-BABB-ED16EA6E3868}"/>
    <cellStyle name="Normal 2 9 11 2 3" xfId="33871" xr:uid="{4A790D98-8A2F-4710-9645-262CE929ED51}"/>
    <cellStyle name="Normal 2 9 11 3" xfId="33872" xr:uid="{72BDED68-9DE2-40C6-ACBC-15B609E1A6E8}"/>
    <cellStyle name="Normal 2 9 11 3 2" xfId="33873" xr:uid="{35839D0A-7275-4ADA-848A-BFDDD097B0C0}"/>
    <cellStyle name="Normal 2 9 11 3 2 2" xfId="33874" xr:uid="{945999C6-189A-423B-BFB2-73B6A643C190}"/>
    <cellStyle name="Normal 2 9 11 3 3" xfId="33875" xr:uid="{829F0FF2-60DD-42E6-8642-EA4D10DE627F}"/>
    <cellStyle name="Normal 2 9 11 4" xfId="33876" xr:uid="{D1EB4D8A-0B99-44D5-8719-645245C6B61B}"/>
    <cellStyle name="Normal 2 9 11 4 2" xfId="33877" xr:uid="{809F8A6F-4B7E-4744-9609-D6B2D228B25B}"/>
    <cellStyle name="Normal 2 9 11 4 2 2" xfId="33878" xr:uid="{8AADCEA4-5B84-4943-AC0B-445BC3AA6D64}"/>
    <cellStyle name="Normal 2 9 11 4 3" xfId="33879" xr:uid="{648ACD5B-3A07-4517-8343-953BF25CBE48}"/>
    <cellStyle name="Normal 2 9 11 5" xfId="33880" xr:uid="{8AD291C6-EDC7-4D65-AEE4-71DF4B521B50}"/>
    <cellStyle name="Normal 2 9 11 5 2" xfId="33881" xr:uid="{F1D572CB-2B58-42C0-A269-0EC23354134F}"/>
    <cellStyle name="Normal 2 9 11 6" xfId="33882" xr:uid="{03D83CD1-A52D-4CA5-8D13-BF67B0176783}"/>
    <cellStyle name="Normal 2 9 12" xfId="33883" xr:uid="{0E2AE73E-1A4A-4F00-AB81-715A84759C7C}"/>
    <cellStyle name="Normal 2 9 12 2" xfId="33884" xr:uid="{4E7BA9CF-DDF7-4A51-AF9D-EB3271A4D662}"/>
    <cellStyle name="Normal 2 9 12 2 2" xfId="33885" xr:uid="{D1619064-43B5-42FB-A7FE-5E7F52D30FDD}"/>
    <cellStyle name="Normal 2 9 12 2 2 2" xfId="33886" xr:uid="{53FE5AB9-F052-4CCB-A180-88AF085C628B}"/>
    <cellStyle name="Normal 2 9 12 2 3" xfId="33887" xr:uid="{29CF33BE-1166-488B-B05C-C3DF8DED7D15}"/>
    <cellStyle name="Normal 2 9 12 3" xfId="33888" xr:uid="{ED2FADFC-A6EF-4718-BC22-81A5969CE053}"/>
    <cellStyle name="Normal 2 9 12 3 2" xfId="33889" xr:uid="{B801BF20-84D9-488F-9F90-2E504625743F}"/>
    <cellStyle name="Normal 2 9 12 3 2 2" xfId="33890" xr:uid="{598ACFC9-63D9-4AD5-B567-4D70215DE206}"/>
    <cellStyle name="Normal 2 9 12 3 3" xfId="33891" xr:uid="{57C7DD8F-6D54-443C-9C96-571707286A35}"/>
    <cellStyle name="Normal 2 9 12 4" xfId="33892" xr:uid="{773311D7-25AE-4605-84F1-24295D6E9D80}"/>
    <cellStyle name="Normal 2 9 12 4 2" xfId="33893" xr:uid="{5F53EF13-09E1-4324-A0F3-169443023C98}"/>
    <cellStyle name="Normal 2 9 12 4 2 2" xfId="33894" xr:uid="{40E4C236-DB85-4F32-A002-431ED33983C7}"/>
    <cellStyle name="Normal 2 9 12 4 3" xfId="33895" xr:uid="{6BE08AB2-F606-417B-8151-2091EB647712}"/>
    <cellStyle name="Normal 2 9 12 5" xfId="33896" xr:uid="{A859EBAC-68E4-4908-BD64-2A82407F7FF7}"/>
    <cellStyle name="Normal 2 9 12 5 2" xfId="33897" xr:uid="{853AB120-E866-4B90-97FB-CACCCA5FC8C1}"/>
    <cellStyle name="Normal 2 9 12 6" xfId="33898" xr:uid="{9E242DA5-FB8C-4B42-80BD-3893C026E8E3}"/>
    <cellStyle name="Normal 2 9 13" xfId="33899" xr:uid="{DAA81854-9370-4A98-A03F-83CBA88CB9F5}"/>
    <cellStyle name="Normal 2 9 13 2" xfId="33900" xr:uid="{A5DF3958-A909-46AA-A5C9-47A46127B971}"/>
    <cellStyle name="Normal 2 9 13 2 2" xfId="33901" xr:uid="{6D1FD3C3-5519-4C1B-9251-E5B805D51C9D}"/>
    <cellStyle name="Normal 2 9 13 2 2 2" xfId="33902" xr:uid="{D68ECB74-E5D1-49CD-9017-309116BE0035}"/>
    <cellStyle name="Normal 2 9 13 2 3" xfId="33903" xr:uid="{02A6ED84-E83C-48C5-9B00-08CF3EEBDD96}"/>
    <cellStyle name="Normal 2 9 13 3" xfId="33904" xr:uid="{35F64469-EBA0-435A-B27E-020838307B69}"/>
    <cellStyle name="Normal 2 9 13 3 2" xfId="33905" xr:uid="{1A508F73-772B-4537-A06C-97A5D9735265}"/>
    <cellStyle name="Normal 2 9 13 3 2 2" xfId="33906" xr:uid="{4359880D-118D-4DBB-81CA-04A6B822D3DF}"/>
    <cellStyle name="Normal 2 9 13 3 3" xfId="33907" xr:uid="{98C38A48-2294-4F20-9E8F-D3C0FBF71FFC}"/>
    <cellStyle name="Normal 2 9 13 4" xfId="33908" xr:uid="{409F7D31-142C-4BA9-9FF8-02441891C1B4}"/>
    <cellStyle name="Normal 2 9 13 4 2" xfId="33909" xr:uid="{1DDB01DB-D477-4DB8-8C8F-47780FD0CAA3}"/>
    <cellStyle name="Normal 2 9 13 4 2 2" xfId="33910" xr:uid="{473F8BA1-5104-4E32-9946-0CC988FDDCD0}"/>
    <cellStyle name="Normal 2 9 13 4 3" xfId="33911" xr:uid="{5A7E815D-0906-4ACF-9F00-BD32E2F38BA3}"/>
    <cellStyle name="Normal 2 9 13 5" xfId="33912" xr:uid="{8102BCA2-933A-4635-B87F-7901773FE755}"/>
    <cellStyle name="Normal 2 9 13 5 2" xfId="33913" xr:uid="{FADEDA01-6C10-4D91-81F7-C791F97DA9EA}"/>
    <cellStyle name="Normal 2 9 13 6" xfId="33914" xr:uid="{14F6EB09-977E-430C-A1AA-33837076055A}"/>
    <cellStyle name="Normal 2 9 14" xfId="33915" xr:uid="{E4B85B77-7285-48F0-82A9-21CE9E7035A1}"/>
    <cellStyle name="Normal 2 9 14 2" xfId="33916" xr:uid="{773751E6-7096-480C-B939-24039AE3A87B}"/>
    <cellStyle name="Normal 2 9 14 2 2" xfId="33917" xr:uid="{739EBBE7-6FE8-442A-B524-370DD68DC316}"/>
    <cellStyle name="Normal 2 9 14 2 2 2" xfId="33918" xr:uid="{B833A112-6F9A-491A-9D7C-53D5EB6659AA}"/>
    <cellStyle name="Normal 2 9 14 2 3" xfId="33919" xr:uid="{58D26EA8-4E42-47C1-92D6-287228F74882}"/>
    <cellStyle name="Normal 2 9 14 3" xfId="33920" xr:uid="{674D9F08-BE6D-4ADE-B15A-E9715118E7F0}"/>
    <cellStyle name="Normal 2 9 14 3 2" xfId="33921" xr:uid="{C2B5E70B-D7AB-4913-A9C3-CCFB472FBD86}"/>
    <cellStyle name="Normal 2 9 14 3 2 2" xfId="33922" xr:uid="{D4429093-B791-4D78-A989-C29A2A6E9D5C}"/>
    <cellStyle name="Normal 2 9 14 3 3" xfId="33923" xr:uid="{100D346B-FEC7-443A-97DA-46034A9B9524}"/>
    <cellStyle name="Normal 2 9 14 4" xfId="33924" xr:uid="{3C89A55E-2F07-4624-848F-23E609F0B343}"/>
    <cellStyle name="Normal 2 9 14 4 2" xfId="33925" xr:uid="{6DAC54C9-127A-4954-87C6-4296E4F04E2A}"/>
    <cellStyle name="Normal 2 9 14 4 2 2" xfId="33926" xr:uid="{021DD31D-2A4F-4B12-BE6D-61020A3C71D7}"/>
    <cellStyle name="Normal 2 9 14 4 3" xfId="33927" xr:uid="{D70ED6DC-FB85-44C6-85E8-41B01C1179CE}"/>
    <cellStyle name="Normal 2 9 14 5" xfId="33928" xr:uid="{698606A8-458F-43D2-AD29-E618C846EC28}"/>
    <cellStyle name="Normal 2 9 14 5 2" xfId="33929" xr:uid="{291B1EDF-CFAB-43FD-91A5-B64715EDFEDC}"/>
    <cellStyle name="Normal 2 9 14 6" xfId="33930" xr:uid="{BB25FF2A-A6EF-4070-BA16-9CA5A0A68E6C}"/>
    <cellStyle name="Normal 2 9 15" xfId="33931" xr:uid="{38CBACC2-9FDC-43DC-90F3-517AC2576604}"/>
    <cellStyle name="Normal 2 9 15 2" xfId="33932" xr:uid="{662DD0FE-A89C-44AB-913D-51EE0752BB2D}"/>
    <cellStyle name="Normal 2 9 15 2 2" xfId="33933" xr:uid="{CE6D42A2-DA13-4929-BE19-1D8CAFAFA761}"/>
    <cellStyle name="Normal 2 9 15 3" xfId="33934" xr:uid="{24789B7D-89EC-465A-9C15-846F369332A6}"/>
    <cellStyle name="Normal 2 9 16" xfId="33935" xr:uid="{EEAB340C-C917-4B63-AAC9-87E6F66FC813}"/>
    <cellStyle name="Normal 2 9 16 2" xfId="33936" xr:uid="{66C5174C-0CDF-46E7-8170-C5B77AF1BB98}"/>
    <cellStyle name="Normal 2 9 16 2 2" xfId="33937" xr:uid="{3464BF04-7EB7-4F87-904F-AB42F71AF628}"/>
    <cellStyle name="Normal 2 9 16 3" xfId="33938" xr:uid="{633B05D2-8355-45D1-A0D0-92D6B22C6F7B}"/>
    <cellStyle name="Normal 2 9 17" xfId="33939" xr:uid="{F9E9878F-8989-4CDD-83C0-EC3A36EBA9AE}"/>
    <cellStyle name="Normal 2 9 17 2" xfId="33940" xr:uid="{D6ADA4D7-E1F2-418E-8369-7A3919222FE6}"/>
    <cellStyle name="Normal 2 9 17 2 2" xfId="33941" xr:uid="{E4AF259C-984B-481E-ABCE-F329BF91D612}"/>
    <cellStyle name="Normal 2 9 17 3" xfId="33942" xr:uid="{BC45CF83-C119-4558-86FF-4E0054A84DE9}"/>
    <cellStyle name="Normal 2 9 18" xfId="33943" xr:uid="{E481B94D-7BF3-406D-9E8A-AA379F04AC94}"/>
    <cellStyle name="Normal 2 9 18 2" xfId="33944" xr:uid="{9EE8FD31-0F35-42A8-A364-70B996DE9AD1}"/>
    <cellStyle name="Normal 2 9 18 2 2" xfId="33945" xr:uid="{52FB58B3-71C9-419B-A378-4DCA65DE74B1}"/>
    <cellStyle name="Normal 2 9 18 3" xfId="33946" xr:uid="{166BF93D-4A7D-474E-9F0D-B5E2DD80F115}"/>
    <cellStyle name="Normal 2 9 19" xfId="33947" xr:uid="{7C95BC65-0D23-4737-AD1D-61FD013F2EB1}"/>
    <cellStyle name="Normal 2 9 19 2" xfId="33948" xr:uid="{60AA4E70-88B3-417C-AAA3-53865CDE8DA8}"/>
    <cellStyle name="Normal 2 9 19 2 2" xfId="33949" xr:uid="{98EDBC3F-AD9A-4822-8B14-261CF5269AE7}"/>
    <cellStyle name="Normal 2 9 19 3" xfId="33950" xr:uid="{8C03CC8F-7DC3-4F78-8113-E6878BF43DCD}"/>
    <cellStyle name="Normal 2 9 2" xfId="33951" xr:uid="{B263D9D4-2023-41B5-8EFC-9F62A9E4DB36}"/>
    <cellStyle name="Normal 2 9 2 10" xfId="33952" xr:uid="{38C61DF2-6CE2-40F1-A723-FDD6D8CEB5E2}"/>
    <cellStyle name="Normal 2 9 2 10 2" xfId="33953" xr:uid="{8E56AEEF-5B14-46AB-89E0-12F861344E86}"/>
    <cellStyle name="Normal 2 9 2 10 2 2" xfId="33954" xr:uid="{588D2E47-664C-428A-BFDB-06D9DE7C3E23}"/>
    <cellStyle name="Normal 2 9 2 10 3" xfId="33955" xr:uid="{6C42449A-891B-44AA-A754-67CCB9D61A6B}"/>
    <cellStyle name="Normal 2 9 2 11" xfId="33956" xr:uid="{2A241A96-7C7A-469F-8C34-393517B15E8C}"/>
    <cellStyle name="Normal 2 9 2 11 2" xfId="33957" xr:uid="{81D0A802-936D-41A1-9C61-6203BD191C28}"/>
    <cellStyle name="Normal 2 9 2 11 2 2" xfId="33958" xr:uid="{BB8C07EC-9A05-4AE0-A4BB-783035510804}"/>
    <cellStyle name="Normal 2 9 2 11 3" xfId="33959" xr:uid="{2AD53C2C-17F3-4628-B5A6-096B6E583983}"/>
    <cellStyle name="Normal 2 9 2 12" xfId="33960" xr:uid="{2242BC12-7234-4B0F-8E3E-C34ECB98D8B2}"/>
    <cellStyle name="Normal 2 9 2 12 2" xfId="33961" xr:uid="{B1C76444-467C-49EC-8558-02AB41CE2FEC}"/>
    <cellStyle name="Normal 2 9 2 12 2 2" xfId="33962" xr:uid="{B9E6D4F2-F84B-4272-A5FF-8B1923B95E8E}"/>
    <cellStyle name="Normal 2 9 2 12 3" xfId="33963" xr:uid="{576A982A-EC3B-4D29-B3D4-2C6B8B61630F}"/>
    <cellStyle name="Normal 2 9 2 13" xfId="33964" xr:uid="{95BFE38E-478C-4636-BACC-977DC8BC4BEB}"/>
    <cellStyle name="Normal 2 9 2 13 2" xfId="33965" xr:uid="{4D9420AA-9A57-4E9F-B2EC-71EEAD8F78F9}"/>
    <cellStyle name="Normal 2 9 2 13 2 2" xfId="33966" xr:uid="{6841BEF8-3EDD-4AA6-B66F-C8E362D807F9}"/>
    <cellStyle name="Normal 2 9 2 13 3" xfId="33967" xr:uid="{E9461239-0F8D-4819-B914-B030BD2DC388}"/>
    <cellStyle name="Normal 2 9 2 14" xfId="33968" xr:uid="{CA632F5B-3F1A-4E0F-82C4-8BD32110ABE2}"/>
    <cellStyle name="Normal 2 9 2 14 2" xfId="33969" xr:uid="{2F508CDE-10F2-4804-9AB3-4443E1628BDF}"/>
    <cellStyle name="Normal 2 9 2 15" xfId="33970" xr:uid="{0D06D789-FB84-47BE-AAFA-4C85185396D9}"/>
    <cellStyle name="Normal 2 9 2 2" xfId="33971" xr:uid="{464440B7-B81C-4184-8599-FD33E0F3CB5B}"/>
    <cellStyle name="Normal 2 9 2 2 2" xfId="33972" xr:uid="{28DC93B5-FA90-4396-8231-A6A0AC6A606F}"/>
    <cellStyle name="Normal 2 9 2 2 2 2" xfId="33973" xr:uid="{C9469C41-BCE6-486E-BDDB-145F1B79CA98}"/>
    <cellStyle name="Normal 2 9 2 2 2 2 2" xfId="33974" xr:uid="{39FFC77F-554C-460B-B943-DE1CCB20635C}"/>
    <cellStyle name="Normal 2 9 2 2 2 2 2 2" xfId="33975" xr:uid="{45300858-5D44-4378-967E-9BB89D47F124}"/>
    <cellStyle name="Normal 2 9 2 2 2 2 3" xfId="33976" xr:uid="{7A8CC266-F19D-4353-A817-804D38D7BFA9}"/>
    <cellStyle name="Normal 2 9 2 2 2 3" xfId="33977" xr:uid="{D9338800-BEBB-4C97-801B-12F0525FADC7}"/>
    <cellStyle name="Normal 2 9 2 2 2 3 2" xfId="33978" xr:uid="{E070F49B-7F52-4162-8A27-E5C482370026}"/>
    <cellStyle name="Normal 2 9 2 2 2 3 2 2" xfId="33979" xr:uid="{574C355C-28C0-4E11-9257-AC79F7356B5C}"/>
    <cellStyle name="Normal 2 9 2 2 2 3 3" xfId="33980" xr:uid="{C546B82D-56D1-4F81-B9D2-62EF3322B408}"/>
    <cellStyle name="Normal 2 9 2 2 2 4" xfId="33981" xr:uid="{151C32FC-0F24-4F3E-A6B6-2B47554FF8F7}"/>
    <cellStyle name="Normal 2 9 2 2 2 4 2" xfId="33982" xr:uid="{1DFE1830-545E-4F5B-BFAE-2FBEE868D171}"/>
    <cellStyle name="Normal 2 9 2 2 2 4 2 2" xfId="33983" xr:uid="{88D4E116-6B25-43A5-B33B-328E4FA6578B}"/>
    <cellStyle name="Normal 2 9 2 2 2 4 3" xfId="33984" xr:uid="{77B079C7-7DB4-4A96-A0A0-7621F3CA2D2A}"/>
    <cellStyle name="Normal 2 9 2 2 2 5" xfId="33985" xr:uid="{9B4BDE22-116C-4ABC-AA5C-2D3E6BFC937A}"/>
    <cellStyle name="Normal 2 9 2 2 2 5 2" xfId="33986" xr:uid="{7B37A411-3492-43D3-9BE1-CA34A24B7AA5}"/>
    <cellStyle name="Normal 2 9 2 2 2 6" xfId="33987" xr:uid="{77641426-BEE9-482D-B796-DE75CA2D985F}"/>
    <cellStyle name="Normal 2 9 2 2 3" xfId="33988" xr:uid="{71BB3C29-D3CB-43C3-BC62-A71FD144BC08}"/>
    <cellStyle name="Normal 2 9 2 2 3 2" xfId="33989" xr:uid="{7D6CD1EF-02E5-452D-8E90-79090EDD566C}"/>
    <cellStyle name="Normal 2 9 2 2 3 2 2" xfId="33990" xr:uid="{8CE7F30E-3B78-44F4-B0D8-83D2E5538962}"/>
    <cellStyle name="Normal 2 9 2 2 3 3" xfId="33991" xr:uid="{BEC7168A-4C58-432A-BC93-8E615F6BFF1E}"/>
    <cellStyle name="Normal 2 9 2 2 4" xfId="33992" xr:uid="{41C2465D-2F1F-481A-A214-4A9B99D571CC}"/>
    <cellStyle name="Normal 2 9 2 2 4 2" xfId="33993" xr:uid="{558AD503-A2FA-46B4-ABC8-94103992DB19}"/>
    <cellStyle name="Normal 2 9 2 2 4 2 2" xfId="33994" xr:uid="{86B8E833-7893-4DE6-BAA5-12F779D9254C}"/>
    <cellStyle name="Normal 2 9 2 2 4 3" xfId="33995" xr:uid="{F3AC7418-14B5-417B-B3E0-B5854783CE97}"/>
    <cellStyle name="Normal 2 9 2 2 5" xfId="33996" xr:uid="{FAE7FDC0-5938-47A8-A0FF-E10D8A274433}"/>
    <cellStyle name="Normal 2 9 2 2 5 2" xfId="33997" xr:uid="{E0BC12D4-2269-4831-AB58-A90039539501}"/>
    <cellStyle name="Normal 2 9 2 2 5 2 2" xfId="33998" xr:uid="{A5C939AD-43E1-4A37-89D0-F2CD9209E081}"/>
    <cellStyle name="Normal 2 9 2 2 5 3" xfId="33999" xr:uid="{6DD18A1C-D1B5-4DA0-AB8E-C1390F4A5D56}"/>
    <cellStyle name="Normal 2 9 2 2 6" xfId="34000" xr:uid="{3E226049-614C-46EB-9BD4-09188D1CFAE8}"/>
    <cellStyle name="Normal 2 9 2 2 6 2" xfId="34001" xr:uid="{5888FC51-06C2-43F2-A9AE-4B29D3C97242}"/>
    <cellStyle name="Normal 2 9 2 2 7" xfId="34002" xr:uid="{68AC4025-FA48-4980-B375-346BBB3A6AF1}"/>
    <cellStyle name="Normal 2 9 2 2 8" xfId="34003" xr:uid="{5F8F363E-3BEE-47AD-8652-6B24313F9CBA}"/>
    <cellStyle name="Normal 2 9 2 2 9" xfId="34004" xr:uid="{A46C5818-4B09-43C3-863D-C862C628B750}"/>
    <cellStyle name="Normal 2 9 2 3" xfId="34005" xr:uid="{67F04C49-43D3-477C-A7F1-FE4D60E30160}"/>
    <cellStyle name="Normal 2 9 2 3 2" xfId="34006" xr:uid="{0746DE29-1318-4AAD-AE7D-DCB9EDF4F855}"/>
    <cellStyle name="Normal 2 9 2 3 2 2" xfId="34007" xr:uid="{8F366EDA-C754-4959-873D-F4B978CF2368}"/>
    <cellStyle name="Normal 2 9 2 3 2 2 2" xfId="34008" xr:uid="{9B392799-12CF-48E5-B696-AEABD10606B5}"/>
    <cellStyle name="Normal 2 9 2 3 2 3" xfId="34009" xr:uid="{5C071D84-6403-4820-833A-8424D918419D}"/>
    <cellStyle name="Normal 2 9 2 3 3" xfId="34010" xr:uid="{00337ED1-6AE5-4910-9724-301F8ED6E704}"/>
    <cellStyle name="Normal 2 9 2 3 3 2" xfId="34011" xr:uid="{8194D516-1DE1-4172-84F4-3D4318C335B1}"/>
    <cellStyle name="Normal 2 9 2 3 3 2 2" xfId="34012" xr:uid="{96849ED7-23F3-4FF0-A2BA-E4BA0EE852DB}"/>
    <cellStyle name="Normal 2 9 2 3 3 3" xfId="34013" xr:uid="{4709BED4-9D86-46FD-9B86-6F5032BFDAC7}"/>
    <cellStyle name="Normal 2 9 2 3 4" xfId="34014" xr:uid="{F4F9A789-1073-4709-8DB9-BADDAAC176E4}"/>
    <cellStyle name="Normal 2 9 2 3 4 2" xfId="34015" xr:uid="{45F2328C-DB90-4379-9446-67DC03D83F92}"/>
    <cellStyle name="Normal 2 9 2 3 4 2 2" xfId="34016" xr:uid="{CAC41229-2B0F-4E0C-8DB7-E299ACB9895E}"/>
    <cellStyle name="Normal 2 9 2 3 4 3" xfId="34017" xr:uid="{DEF1D8AB-D6EE-4505-9254-70AACF868495}"/>
    <cellStyle name="Normal 2 9 2 3 5" xfId="34018" xr:uid="{7BCC5A08-6739-463D-B35A-53A8271BB8A0}"/>
    <cellStyle name="Normal 2 9 2 3 5 2" xfId="34019" xr:uid="{57A4CDCA-94CB-448C-916F-C223399139E4}"/>
    <cellStyle name="Normal 2 9 2 3 6" xfId="34020" xr:uid="{E7BA929D-18C1-4AB7-92D7-C4DE6D47CB98}"/>
    <cellStyle name="Normal 2 9 2 4" xfId="34021" xr:uid="{9C97D20E-30FF-4D07-9C3C-A3A8388D252F}"/>
    <cellStyle name="Normal 2 9 2 4 2" xfId="34022" xr:uid="{1C9B62E8-E8EC-4D9B-9A2B-110173AB1F2A}"/>
    <cellStyle name="Normal 2 9 2 4 2 2" xfId="34023" xr:uid="{F4EFD75A-BFB4-4360-B477-98BAB7F4FAFF}"/>
    <cellStyle name="Normal 2 9 2 4 2 2 2" xfId="34024" xr:uid="{3133AD4B-680D-4787-A953-D338FB531C0A}"/>
    <cellStyle name="Normal 2 9 2 4 2 3" xfId="34025" xr:uid="{0A75FF1D-820B-42F1-8497-D93177B4C3C6}"/>
    <cellStyle name="Normal 2 9 2 4 3" xfId="34026" xr:uid="{D11009E5-EBE6-4EF5-8939-AEBA5A2D43CC}"/>
    <cellStyle name="Normal 2 9 2 4 3 2" xfId="34027" xr:uid="{0AC0CA61-8142-4D59-878A-B78E7A52E0FB}"/>
    <cellStyle name="Normal 2 9 2 4 3 2 2" xfId="34028" xr:uid="{D6F77467-A9FF-4E51-B931-07BAED50AC02}"/>
    <cellStyle name="Normal 2 9 2 4 3 3" xfId="34029" xr:uid="{F407B3DD-ED86-4E78-A0C5-7BD4DC37D36A}"/>
    <cellStyle name="Normal 2 9 2 4 4" xfId="34030" xr:uid="{6B3D0008-C3FC-4142-8BAB-ACD3476A8867}"/>
    <cellStyle name="Normal 2 9 2 4 4 2" xfId="34031" xr:uid="{1C8636A1-3E57-44EB-A202-D9EE1394F8BB}"/>
    <cellStyle name="Normal 2 9 2 4 4 2 2" xfId="34032" xr:uid="{8C91677F-24CC-463B-8DF8-EB00D7776549}"/>
    <cellStyle name="Normal 2 9 2 4 4 3" xfId="34033" xr:uid="{297CCB5E-F5E3-4DB4-A6BF-139783C3BE86}"/>
    <cellStyle name="Normal 2 9 2 4 5" xfId="34034" xr:uid="{EC6E7824-E5EE-4A1F-8033-359687993D35}"/>
    <cellStyle name="Normal 2 9 2 4 5 2" xfId="34035" xr:uid="{1E55F7B8-316F-403E-BCFE-583FFE090519}"/>
    <cellStyle name="Normal 2 9 2 4 6" xfId="34036" xr:uid="{7F54181B-CC30-4547-A675-55523DFF9FC2}"/>
    <cellStyle name="Normal 2 9 2 5" xfId="34037" xr:uid="{B65C269D-5DE1-4890-9910-79B54046479A}"/>
    <cellStyle name="Normal 2 9 2 5 2" xfId="34038" xr:uid="{4D76044B-110C-4CAB-B13B-DED7163C6FD2}"/>
    <cellStyle name="Normal 2 9 2 5 2 2" xfId="34039" xr:uid="{31970476-19BB-406E-B260-73ED013414C8}"/>
    <cellStyle name="Normal 2 9 2 5 2 2 2" xfId="34040" xr:uid="{93B3919A-C526-4873-8FBC-D36EC0A098EC}"/>
    <cellStyle name="Normal 2 9 2 5 2 3" xfId="34041" xr:uid="{E54D251B-FDAB-4298-B9CF-59B241A974DE}"/>
    <cellStyle name="Normal 2 9 2 5 3" xfId="34042" xr:uid="{05289D8E-112D-4602-883F-E41DF5372B95}"/>
    <cellStyle name="Normal 2 9 2 5 3 2" xfId="34043" xr:uid="{529DF332-26CA-44BF-9E72-F800E5D514AE}"/>
    <cellStyle name="Normal 2 9 2 5 3 2 2" xfId="34044" xr:uid="{9AD7E623-1DD6-410B-B8F3-C85BE62149CD}"/>
    <cellStyle name="Normal 2 9 2 5 3 3" xfId="34045" xr:uid="{AFF55762-1EDF-4C54-AD97-37ED573EDAB7}"/>
    <cellStyle name="Normal 2 9 2 5 4" xfId="34046" xr:uid="{FC5803C3-8CBC-4BD7-A090-D9FEE8244479}"/>
    <cellStyle name="Normal 2 9 2 5 4 2" xfId="34047" xr:uid="{76A0FBA6-944F-4223-8035-34C1C4424FFA}"/>
    <cellStyle name="Normal 2 9 2 5 4 2 2" xfId="34048" xr:uid="{07554AC6-D268-41FA-9E44-7DD41D63BCDD}"/>
    <cellStyle name="Normal 2 9 2 5 4 3" xfId="34049" xr:uid="{1B32C66E-81AB-463A-BA3D-DF4A1711886A}"/>
    <cellStyle name="Normal 2 9 2 5 5" xfId="34050" xr:uid="{EE54B284-95B2-4A56-8949-30953285F1C3}"/>
    <cellStyle name="Normal 2 9 2 5 5 2" xfId="34051" xr:uid="{5772A4B9-1F71-4269-9498-EFF812FE61EC}"/>
    <cellStyle name="Normal 2 9 2 5 6" xfId="34052" xr:uid="{EC42B638-2893-410A-A118-0BA70316DC3C}"/>
    <cellStyle name="Normal 2 9 2 6" xfId="34053" xr:uid="{F0E13FE9-2AA9-4283-88C2-4F9DE9AAB0B4}"/>
    <cellStyle name="Normal 2 9 2 6 2" xfId="34054" xr:uid="{CE571A2B-8377-4CC7-9C28-A2FA27248E9C}"/>
    <cellStyle name="Normal 2 9 2 6 2 2" xfId="34055" xr:uid="{41D90ED1-E9FB-4E55-AA45-CF46CCCFFF92}"/>
    <cellStyle name="Normal 2 9 2 6 2 2 2" xfId="34056" xr:uid="{C95033D9-C65F-49F1-B8C2-D3A49B18D08E}"/>
    <cellStyle name="Normal 2 9 2 6 2 3" xfId="34057" xr:uid="{D5965841-8CB2-4214-A9D4-D6BC516EE17C}"/>
    <cellStyle name="Normal 2 9 2 6 3" xfId="34058" xr:uid="{D164ABCE-3A36-4603-9711-C309AD1B3B11}"/>
    <cellStyle name="Normal 2 9 2 6 3 2" xfId="34059" xr:uid="{3642EC52-3A6F-438A-BC60-0D385E73CF29}"/>
    <cellStyle name="Normal 2 9 2 6 3 2 2" xfId="34060" xr:uid="{B28C705D-D4FF-4434-9002-EA74E2106672}"/>
    <cellStyle name="Normal 2 9 2 6 3 3" xfId="34061" xr:uid="{E5AB7444-6A88-458A-8B31-18E958623C15}"/>
    <cellStyle name="Normal 2 9 2 6 4" xfId="34062" xr:uid="{F581B4A4-9E2D-4454-B4D4-4F67DD30E801}"/>
    <cellStyle name="Normal 2 9 2 6 4 2" xfId="34063" xr:uid="{EF129CE7-DEFC-46E6-835A-8AE42BC15BD1}"/>
    <cellStyle name="Normal 2 9 2 6 4 2 2" xfId="34064" xr:uid="{3026A21F-8CB8-4E10-A839-8C363714749D}"/>
    <cellStyle name="Normal 2 9 2 6 4 3" xfId="34065" xr:uid="{29E5E166-ECAD-41F6-85CC-16BCC22D0AE8}"/>
    <cellStyle name="Normal 2 9 2 6 5" xfId="34066" xr:uid="{F5AB5712-41DE-4165-9162-F2FB0B80FC1E}"/>
    <cellStyle name="Normal 2 9 2 6 5 2" xfId="34067" xr:uid="{621A1F46-9AF1-4B8F-B53A-928BEDE86850}"/>
    <cellStyle name="Normal 2 9 2 6 6" xfId="34068" xr:uid="{56AD3B38-DF61-49EA-8C8F-9DAD20019536}"/>
    <cellStyle name="Normal 2 9 2 7" xfId="34069" xr:uid="{300F0B13-75C9-40A6-BB8D-5AAB9D6ECE2C}"/>
    <cellStyle name="Normal 2 9 2 7 2" xfId="34070" xr:uid="{76B9BDF7-F92C-4568-A066-8D038CB089F1}"/>
    <cellStyle name="Normal 2 9 2 7 2 2" xfId="34071" xr:uid="{68284C61-2CE2-442F-80A7-5FCF4EB0B3A9}"/>
    <cellStyle name="Normal 2 9 2 7 3" xfId="34072" xr:uid="{DE8468C0-864A-4B78-B355-1C99E545E9D9}"/>
    <cellStyle name="Normal 2 9 2 8" xfId="34073" xr:uid="{84AC1411-9FB4-46E0-9019-D0EE283F24BB}"/>
    <cellStyle name="Normal 2 9 2 8 2" xfId="34074" xr:uid="{22413912-5CE5-4C4F-8329-99DADB78277F}"/>
    <cellStyle name="Normal 2 9 2 8 2 2" xfId="34075" xr:uid="{20C21EDD-702C-495E-BF53-4FFA0683C243}"/>
    <cellStyle name="Normal 2 9 2 8 3" xfId="34076" xr:uid="{33A3BE14-2409-4688-BDD5-81C92BF58C94}"/>
    <cellStyle name="Normal 2 9 2 9" xfId="34077" xr:uid="{1353B1F0-B42B-4B0B-87D2-38D735EB6F07}"/>
    <cellStyle name="Normal 2 9 2 9 2" xfId="34078" xr:uid="{8E547440-0F48-46F5-B947-3C092E896B4C}"/>
    <cellStyle name="Normal 2 9 2 9 2 2" xfId="34079" xr:uid="{41B54AD6-F499-45A1-83FB-DDB511F18DDB}"/>
    <cellStyle name="Normal 2 9 2 9 3" xfId="34080" xr:uid="{E7A6471A-7143-4C28-AB7F-F3CEED0ADB95}"/>
    <cellStyle name="Normal 2 9 20" xfId="34081" xr:uid="{59D45716-1924-4D46-A587-54208AE5C33D}"/>
    <cellStyle name="Normal 2 9 20 2" xfId="34082" xr:uid="{8E24F1FA-DBD1-4897-BAD3-A436771C0182}"/>
    <cellStyle name="Normal 2 9 20 2 2" xfId="34083" xr:uid="{68609BAF-057E-4ECA-B499-B395D5236E2D}"/>
    <cellStyle name="Normal 2 9 20 3" xfId="34084" xr:uid="{7F40A624-492A-439D-B645-B6D000A579D2}"/>
    <cellStyle name="Normal 2 9 21" xfId="34085" xr:uid="{3193C181-3091-4B6F-AC2F-78D1DB95874B}"/>
    <cellStyle name="Normal 2 9 21 2" xfId="34086" xr:uid="{B46D860F-A45A-4CDA-8EA0-3247F1B7F7CF}"/>
    <cellStyle name="Normal 2 9 21 2 2" xfId="34087" xr:uid="{767857F3-7228-4776-9D93-488FCBF16A96}"/>
    <cellStyle name="Normal 2 9 21 3" xfId="34088" xr:uid="{DA201DD7-EBD7-4348-99D4-102F567CA90A}"/>
    <cellStyle name="Normal 2 9 22" xfId="34089" xr:uid="{1A59E634-3B2F-4061-931F-EF1FAB6980BF}"/>
    <cellStyle name="Normal 2 9 22 2" xfId="34090" xr:uid="{E414DAA1-CF6C-444A-9269-430EE75E8B28}"/>
    <cellStyle name="Normal 2 9 22 2 2" xfId="34091" xr:uid="{E33B8496-24DF-4314-BB03-C2C36D4068EC}"/>
    <cellStyle name="Normal 2 9 22 3" xfId="34092" xr:uid="{77808D13-6F79-45A9-937D-8615A3AB7B3C}"/>
    <cellStyle name="Normal 2 9 23" xfId="34093" xr:uid="{5B752665-A1B1-48AA-BA13-BAA0F7B7E34F}"/>
    <cellStyle name="Normal 2 9 23 2" xfId="34094" xr:uid="{C2B8FABA-0CF4-4428-8DDA-9F3F27BC5D2D}"/>
    <cellStyle name="Normal 2 9 24" xfId="34095" xr:uid="{C5121ED5-FABD-43D0-9D72-0FA0F2CE0E0D}"/>
    <cellStyle name="Normal 2 9 3" xfId="34096" xr:uid="{2E47A28D-271E-4193-A9B3-89F7288D20B7}"/>
    <cellStyle name="Normal 2 9 3 10" xfId="34097" xr:uid="{7D8A5404-9D4C-4A12-BEDF-7D3A83180DC8}"/>
    <cellStyle name="Normal 2 9 3 10 2" xfId="34098" xr:uid="{CFEF98A3-8D1E-4F72-A535-729167DF0401}"/>
    <cellStyle name="Normal 2 9 3 10 2 2" xfId="34099" xr:uid="{71FBA820-D035-475A-8E75-EC14A8AE88F2}"/>
    <cellStyle name="Normal 2 9 3 10 3" xfId="34100" xr:uid="{13B1A56A-E1BF-4D71-9DDC-F7B2C7420656}"/>
    <cellStyle name="Normal 2 9 3 11" xfId="34101" xr:uid="{F6EF7FD8-9566-4427-8191-5DEDDF02CF9B}"/>
    <cellStyle name="Normal 2 9 3 11 2" xfId="34102" xr:uid="{6F0B395C-1E94-47A9-B144-E235B71E2AE6}"/>
    <cellStyle name="Normal 2 9 3 11 2 2" xfId="34103" xr:uid="{CC13AC81-4D57-4394-B5C3-9CF67EDCB76C}"/>
    <cellStyle name="Normal 2 9 3 11 3" xfId="34104" xr:uid="{FB5C267A-9A3E-4539-BE68-710555D3DDD4}"/>
    <cellStyle name="Normal 2 9 3 12" xfId="34105" xr:uid="{99AC7E74-C93C-408E-BF19-2771264CEB6F}"/>
    <cellStyle name="Normal 2 9 3 12 2" xfId="34106" xr:uid="{B5923BAF-60C3-42FE-8211-98700396C383}"/>
    <cellStyle name="Normal 2 9 3 12 2 2" xfId="34107" xr:uid="{B4288DFE-ADC3-44E7-93A2-7EEF4D5A8391}"/>
    <cellStyle name="Normal 2 9 3 12 3" xfId="34108" xr:uid="{5264D38E-DFF5-469C-AFE6-B8FBA7136CE0}"/>
    <cellStyle name="Normal 2 9 3 13" xfId="34109" xr:uid="{67ABA4D9-5EB2-4EB8-8570-EB2765F38032}"/>
    <cellStyle name="Normal 2 9 3 13 2" xfId="34110" xr:uid="{E1C9EB43-CDCF-45AB-AC45-9EC11D1A7F76}"/>
    <cellStyle name="Normal 2 9 3 13 2 2" xfId="34111" xr:uid="{F97AE1C5-5608-40D0-8E04-A1BA46DB187B}"/>
    <cellStyle name="Normal 2 9 3 13 3" xfId="34112" xr:uid="{EF5496EA-1CB0-4F43-A266-10A1282423A5}"/>
    <cellStyle name="Normal 2 9 3 14" xfId="34113" xr:uid="{241EC436-7B02-4BEE-8F2B-5BFCB8D5B22D}"/>
    <cellStyle name="Normal 2 9 3 14 2" xfId="34114" xr:uid="{ACC968CF-5BBF-401B-8F80-9D67AFE90DE5}"/>
    <cellStyle name="Normal 2 9 3 15" xfId="34115" xr:uid="{1D4984F4-F018-4382-A730-60A48D235ED9}"/>
    <cellStyle name="Normal 2 9 3 2" xfId="34116" xr:uid="{585EE60A-689F-434D-8B11-0BFABE312E85}"/>
    <cellStyle name="Normal 2 9 3 2 2" xfId="34117" xr:uid="{78091D29-F213-4CF1-9693-F4A787E93572}"/>
    <cellStyle name="Normal 2 9 3 2 2 2" xfId="34118" xr:uid="{C38FAA4A-A507-4102-8DBE-01610E7096F2}"/>
    <cellStyle name="Normal 2 9 3 2 2 2 2" xfId="34119" xr:uid="{1FA808F2-DF96-451A-99EB-246739BF460E}"/>
    <cellStyle name="Normal 2 9 3 2 2 2 2 2" xfId="34120" xr:uid="{DE57C8E2-C9D2-458A-A733-77E250DAD769}"/>
    <cellStyle name="Normal 2 9 3 2 2 2 3" xfId="34121" xr:uid="{8022D82B-D092-458A-8D11-E10BBA658CAA}"/>
    <cellStyle name="Normal 2 9 3 2 2 3" xfId="34122" xr:uid="{2DFD93D0-E7EA-4B0B-A935-EDB908A08D16}"/>
    <cellStyle name="Normal 2 9 3 2 2 3 2" xfId="34123" xr:uid="{89493E1B-0701-4DD4-B1D1-F408DFF45851}"/>
    <cellStyle name="Normal 2 9 3 2 2 3 2 2" xfId="34124" xr:uid="{7DB26178-D988-4E58-8C62-1C0E97F2ADE3}"/>
    <cellStyle name="Normal 2 9 3 2 2 3 3" xfId="34125" xr:uid="{3C4C728F-9356-4955-ADDA-3D7E4168941D}"/>
    <cellStyle name="Normal 2 9 3 2 2 4" xfId="34126" xr:uid="{A18BBE71-A8F3-4B57-900F-0DC27FFB0FCC}"/>
    <cellStyle name="Normal 2 9 3 2 2 4 2" xfId="34127" xr:uid="{3A7DA996-C1AC-4603-86FE-064C2012584A}"/>
    <cellStyle name="Normal 2 9 3 2 2 4 2 2" xfId="34128" xr:uid="{2A3FD66D-B283-410B-B410-6FB03D1F7288}"/>
    <cellStyle name="Normal 2 9 3 2 2 4 3" xfId="34129" xr:uid="{4A5BFEE9-25A6-4F45-824E-F4E997C948D4}"/>
    <cellStyle name="Normal 2 9 3 2 2 5" xfId="34130" xr:uid="{09E43FDE-8B1A-4C74-9FD9-2B0F84BFB825}"/>
    <cellStyle name="Normal 2 9 3 2 2 5 2" xfId="34131" xr:uid="{D15C3B71-5FF8-4074-9CBB-6063727E91D3}"/>
    <cellStyle name="Normal 2 9 3 2 2 6" xfId="34132" xr:uid="{3CABD6B9-D946-49B3-BB2F-4EA934E6EE6F}"/>
    <cellStyle name="Normal 2 9 3 2 3" xfId="34133" xr:uid="{6A0B0B8A-8175-41F6-BE85-0C68998C64AC}"/>
    <cellStyle name="Normal 2 9 3 2 3 2" xfId="34134" xr:uid="{1EF26DD7-3E6D-474F-8844-0B055D7CB0DB}"/>
    <cellStyle name="Normal 2 9 3 2 3 2 2" xfId="34135" xr:uid="{95029EF3-E3CA-4457-9108-496099E3BD33}"/>
    <cellStyle name="Normal 2 9 3 2 3 3" xfId="34136" xr:uid="{71AD3C97-97B4-4BC9-B314-9427A8D6C43B}"/>
    <cellStyle name="Normal 2 9 3 2 4" xfId="34137" xr:uid="{CB07A069-A42A-4612-AC85-B76E3853BFCD}"/>
    <cellStyle name="Normal 2 9 3 2 4 2" xfId="34138" xr:uid="{5BE0062D-59CC-462B-AB28-6DDDEE3E7FA9}"/>
    <cellStyle name="Normal 2 9 3 2 4 2 2" xfId="34139" xr:uid="{BA39F4FD-EB77-4A7A-BE1D-90CFC58781E1}"/>
    <cellStyle name="Normal 2 9 3 2 4 3" xfId="34140" xr:uid="{E2FCBC90-DE51-469A-8B0A-DB6CB7B2BF81}"/>
    <cellStyle name="Normal 2 9 3 2 5" xfId="34141" xr:uid="{0D7B536E-3842-47AB-9291-D76544373988}"/>
    <cellStyle name="Normal 2 9 3 2 5 2" xfId="34142" xr:uid="{003565FF-41F1-4628-ABE8-14A39561C43B}"/>
    <cellStyle name="Normal 2 9 3 2 5 2 2" xfId="34143" xr:uid="{AA0490DB-0E23-4394-9C5F-7D84B280D24D}"/>
    <cellStyle name="Normal 2 9 3 2 5 3" xfId="34144" xr:uid="{673927AB-E53E-45DD-A2A3-58F89802101C}"/>
    <cellStyle name="Normal 2 9 3 2 6" xfId="34145" xr:uid="{E29874DA-8BFC-49A5-A396-CF0A10093F51}"/>
    <cellStyle name="Normal 2 9 3 2 6 2" xfId="34146" xr:uid="{A0DC6EEF-FFE6-40BF-B0B9-17C73FB8A1C0}"/>
    <cellStyle name="Normal 2 9 3 2 7" xfId="34147" xr:uid="{B4DE6510-D789-408A-9B2B-72D8A826C3DF}"/>
    <cellStyle name="Normal 2 9 3 3" xfId="34148" xr:uid="{EC62BBAD-4E24-40D4-A398-37BB1F673C3C}"/>
    <cellStyle name="Normal 2 9 3 3 2" xfId="34149" xr:uid="{A3B804A4-F297-4645-B685-3C3EA1BCC448}"/>
    <cellStyle name="Normal 2 9 3 3 2 2" xfId="34150" xr:uid="{BF74F196-B97F-4598-A97B-3569C9458884}"/>
    <cellStyle name="Normal 2 9 3 3 2 2 2" xfId="34151" xr:uid="{3C5C6BC2-DCAA-4B8C-BDB3-69EDE9C967A6}"/>
    <cellStyle name="Normal 2 9 3 3 2 3" xfId="34152" xr:uid="{906401CA-3E2E-4548-B55B-D1A0B4E8AEEA}"/>
    <cellStyle name="Normal 2 9 3 3 3" xfId="34153" xr:uid="{8D1D400E-1C2B-4D4A-B686-A878A3FFBA64}"/>
    <cellStyle name="Normal 2 9 3 3 3 2" xfId="34154" xr:uid="{874CD59B-C6E7-4773-9952-98E1FC1B5E6D}"/>
    <cellStyle name="Normal 2 9 3 3 3 2 2" xfId="34155" xr:uid="{6A372E73-57D8-4CED-B193-E077996D68FE}"/>
    <cellStyle name="Normal 2 9 3 3 3 3" xfId="34156" xr:uid="{B8C6D130-5CF1-4CB4-B55A-F0EDECC59EF0}"/>
    <cellStyle name="Normal 2 9 3 3 4" xfId="34157" xr:uid="{E95162FA-64D5-49E9-AF8E-3A583ECB5FD8}"/>
    <cellStyle name="Normal 2 9 3 3 4 2" xfId="34158" xr:uid="{A32638ED-A917-4EB3-BA60-29C5A4ED7BFE}"/>
    <cellStyle name="Normal 2 9 3 3 4 2 2" xfId="34159" xr:uid="{BD546794-0B7F-44C2-987D-F8C6C9F32873}"/>
    <cellStyle name="Normal 2 9 3 3 4 3" xfId="34160" xr:uid="{FEE07078-0873-40B7-B875-59A0739F1F8C}"/>
    <cellStyle name="Normal 2 9 3 3 5" xfId="34161" xr:uid="{96C6ACC4-7F8A-49D9-B350-871ED610D10C}"/>
    <cellStyle name="Normal 2 9 3 3 5 2" xfId="34162" xr:uid="{B17A7411-69AA-4714-9B5D-ED1FB49B36F4}"/>
    <cellStyle name="Normal 2 9 3 3 6" xfId="34163" xr:uid="{FC73CED3-07D1-49AF-B85D-BB98CF429DF7}"/>
    <cellStyle name="Normal 2 9 3 4" xfId="34164" xr:uid="{E25678F9-DE41-43A8-B23C-B5A0425B18FF}"/>
    <cellStyle name="Normal 2 9 3 4 2" xfId="34165" xr:uid="{D9CEE246-DC00-4068-B598-3980056BC8B4}"/>
    <cellStyle name="Normal 2 9 3 4 2 2" xfId="34166" xr:uid="{F58CE9F1-0001-48E7-BBBE-FB725B52FBBB}"/>
    <cellStyle name="Normal 2 9 3 4 2 2 2" xfId="34167" xr:uid="{9E367DD9-ADB5-403F-BEE6-D9046975E775}"/>
    <cellStyle name="Normal 2 9 3 4 2 3" xfId="34168" xr:uid="{D7DE4ADF-4213-4AFC-B4F8-2DEF9BB280EF}"/>
    <cellStyle name="Normal 2 9 3 4 3" xfId="34169" xr:uid="{50BBCBB5-518B-4F73-87AE-17C416F8FB8C}"/>
    <cellStyle name="Normal 2 9 3 4 3 2" xfId="34170" xr:uid="{02EC7F05-AECC-41A9-856F-A1F68EE420F0}"/>
    <cellStyle name="Normal 2 9 3 4 3 2 2" xfId="34171" xr:uid="{DE18AFD8-BFE3-4D75-BE58-9E48D1A62AF7}"/>
    <cellStyle name="Normal 2 9 3 4 3 3" xfId="34172" xr:uid="{BD9F8F1A-9DA6-4B74-A76A-BDD8720F8C44}"/>
    <cellStyle name="Normal 2 9 3 4 4" xfId="34173" xr:uid="{4A719413-E648-40EC-869F-D02C348C372D}"/>
    <cellStyle name="Normal 2 9 3 4 4 2" xfId="34174" xr:uid="{56CE35F6-C1E9-47C3-B40D-663912889772}"/>
    <cellStyle name="Normal 2 9 3 4 4 2 2" xfId="34175" xr:uid="{F18A54DE-B149-416F-AA58-D0035CE78627}"/>
    <cellStyle name="Normal 2 9 3 4 4 3" xfId="34176" xr:uid="{CC860B8F-B076-4CCA-8312-C4AC995A4698}"/>
    <cellStyle name="Normal 2 9 3 4 5" xfId="34177" xr:uid="{B11FB895-C931-4443-BDA0-9387AAD31C24}"/>
    <cellStyle name="Normal 2 9 3 4 5 2" xfId="34178" xr:uid="{F76707A5-6AC4-4122-8C19-E1BBD6C00253}"/>
    <cellStyle name="Normal 2 9 3 4 6" xfId="34179" xr:uid="{D23FC624-12F0-4145-B7EC-A477DAA43514}"/>
    <cellStyle name="Normal 2 9 3 5" xfId="34180" xr:uid="{24E928B6-8A18-4DA8-A0D8-5F87850C24DE}"/>
    <cellStyle name="Normal 2 9 3 5 2" xfId="34181" xr:uid="{E96458F8-415A-4B92-B27B-C6D27FBC34D6}"/>
    <cellStyle name="Normal 2 9 3 5 2 2" xfId="34182" xr:uid="{094011CF-6DF0-413F-93F1-368894EB0DCC}"/>
    <cellStyle name="Normal 2 9 3 5 2 2 2" xfId="34183" xr:uid="{7B559FD6-F403-4A5D-9AD0-00FA6FED5A5A}"/>
    <cellStyle name="Normal 2 9 3 5 2 3" xfId="34184" xr:uid="{146A5B5E-047D-43D0-B4F0-1904A86861E7}"/>
    <cellStyle name="Normal 2 9 3 5 3" xfId="34185" xr:uid="{21E88267-031F-4A7A-AAE0-10ECB58D7C77}"/>
    <cellStyle name="Normal 2 9 3 5 3 2" xfId="34186" xr:uid="{AC445C09-CDD0-42EE-A59F-5363180A4975}"/>
    <cellStyle name="Normal 2 9 3 5 3 2 2" xfId="34187" xr:uid="{F412BD83-AC5C-4683-811D-9C7574198CFC}"/>
    <cellStyle name="Normal 2 9 3 5 3 3" xfId="34188" xr:uid="{B57521CF-FE2E-4C5A-99BD-A214516ADF8B}"/>
    <cellStyle name="Normal 2 9 3 5 4" xfId="34189" xr:uid="{886B2B51-A620-44D6-98C1-93629EBB3314}"/>
    <cellStyle name="Normal 2 9 3 5 4 2" xfId="34190" xr:uid="{F0D86881-A8A2-4A8E-9652-77DD8B3AB39C}"/>
    <cellStyle name="Normal 2 9 3 5 4 2 2" xfId="34191" xr:uid="{7A39EA0E-63DF-4A78-869D-6D73E65AC508}"/>
    <cellStyle name="Normal 2 9 3 5 4 3" xfId="34192" xr:uid="{E4DE9BCF-40C8-423B-90A3-7CBB45876543}"/>
    <cellStyle name="Normal 2 9 3 5 5" xfId="34193" xr:uid="{DD20E50F-A1C1-4A2C-BD4D-B455A793B4E1}"/>
    <cellStyle name="Normal 2 9 3 5 5 2" xfId="34194" xr:uid="{72EC8A0D-96FC-429C-AC2D-831244D0DA71}"/>
    <cellStyle name="Normal 2 9 3 5 6" xfId="34195" xr:uid="{207B81F9-7F05-47A6-B6BC-29EB8183AD6A}"/>
    <cellStyle name="Normal 2 9 3 6" xfId="34196" xr:uid="{109B76CD-FC41-4047-9AA3-30E0ABC47C47}"/>
    <cellStyle name="Normal 2 9 3 6 2" xfId="34197" xr:uid="{35BBD0A8-DC33-451B-8A3F-F7BE0B9C336C}"/>
    <cellStyle name="Normal 2 9 3 6 2 2" xfId="34198" xr:uid="{1331563E-2B1C-4F2C-9FE8-78B63F977D4E}"/>
    <cellStyle name="Normal 2 9 3 6 2 2 2" xfId="34199" xr:uid="{16848AB0-CFC2-45A9-83DA-F37E1B60FBED}"/>
    <cellStyle name="Normal 2 9 3 6 2 3" xfId="34200" xr:uid="{D02533C9-6ACF-4989-8DF7-EDF7523E4DE3}"/>
    <cellStyle name="Normal 2 9 3 6 3" xfId="34201" xr:uid="{13CC6494-6CC0-424E-82CA-F8CA6491FC19}"/>
    <cellStyle name="Normal 2 9 3 6 3 2" xfId="34202" xr:uid="{793527C1-F2E4-432A-92EB-14168D8A9F7F}"/>
    <cellStyle name="Normal 2 9 3 6 3 2 2" xfId="34203" xr:uid="{413D13FA-1CD1-41AA-9417-35BB5C1DD225}"/>
    <cellStyle name="Normal 2 9 3 6 3 3" xfId="34204" xr:uid="{E4EAC160-B6FC-4E3A-947D-CC68885892E4}"/>
    <cellStyle name="Normal 2 9 3 6 4" xfId="34205" xr:uid="{A02394D8-0ED2-42EB-A591-69481FCEA53E}"/>
    <cellStyle name="Normal 2 9 3 6 4 2" xfId="34206" xr:uid="{779D169B-DE5F-409B-B6F7-5DA64C89A542}"/>
    <cellStyle name="Normal 2 9 3 6 4 2 2" xfId="34207" xr:uid="{7B41DB0F-7C6D-47BA-B86A-478BAAA1CDB4}"/>
    <cellStyle name="Normal 2 9 3 6 4 3" xfId="34208" xr:uid="{7A2B18D0-4920-4927-97FB-57BC6C932197}"/>
    <cellStyle name="Normal 2 9 3 6 5" xfId="34209" xr:uid="{52839A01-A425-4A85-9216-765CE50D9708}"/>
    <cellStyle name="Normal 2 9 3 6 5 2" xfId="34210" xr:uid="{5FC410FD-EF4B-42B3-BAB9-98B652BEE136}"/>
    <cellStyle name="Normal 2 9 3 6 6" xfId="34211" xr:uid="{71C31D7E-7A28-4A16-B2AE-4E6F42F8FE9E}"/>
    <cellStyle name="Normal 2 9 3 7" xfId="34212" xr:uid="{D49BBBE7-5105-4311-BBF4-7E626AAC2875}"/>
    <cellStyle name="Normal 2 9 3 7 2" xfId="34213" xr:uid="{C6ECE843-A48D-4388-8971-6DFA980D723A}"/>
    <cellStyle name="Normal 2 9 3 7 2 2" xfId="34214" xr:uid="{422F94D9-3CB7-4AE7-9B7F-80F39779C1C8}"/>
    <cellStyle name="Normal 2 9 3 7 3" xfId="34215" xr:uid="{8DD807FF-88F2-43A3-9B7A-1483E0C4F6EB}"/>
    <cellStyle name="Normal 2 9 3 8" xfId="34216" xr:uid="{A1021081-4264-4A11-9425-508BA2252929}"/>
    <cellStyle name="Normal 2 9 3 8 2" xfId="34217" xr:uid="{0980586F-9A2C-4BC8-8285-474642DF861C}"/>
    <cellStyle name="Normal 2 9 3 8 2 2" xfId="34218" xr:uid="{A37414AB-4555-4910-A27B-DE947C7782D9}"/>
    <cellStyle name="Normal 2 9 3 8 3" xfId="34219" xr:uid="{2B5C9681-C24A-4100-9833-184A90CB57C6}"/>
    <cellStyle name="Normal 2 9 3 9" xfId="34220" xr:uid="{FF0DDF23-D7AF-44E2-9221-E54D037EBA22}"/>
    <cellStyle name="Normal 2 9 3 9 2" xfId="34221" xr:uid="{8D5BD308-A6FA-4718-8F57-B7D5964921BD}"/>
    <cellStyle name="Normal 2 9 3 9 2 2" xfId="34222" xr:uid="{AF3D669F-5E4C-4E2D-B2B5-018297BC57D9}"/>
    <cellStyle name="Normal 2 9 3 9 3" xfId="34223" xr:uid="{5C6ECD4E-EA20-4C05-87BC-3F72DB336F6D}"/>
    <cellStyle name="Normal 2 9 4" xfId="34224" xr:uid="{606355F7-7CBA-41B2-9311-24E36284B379}"/>
    <cellStyle name="Normal 2 9 4 10" xfId="34225" xr:uid="{EE94EE8B-E5F2-4932-9E0B-A87C0D8993B5}"/>
    <cellStyle name="Normal 2 9 4 10 2" xfId="34226" xr:uid="{408C1FCC-CD2A-4C6F-B33B-FFFD1BF0D79F}"/>
    <cellStyle name="Normal 2 9 4 10 2 2" xfId="34227" xr:uid="{345887B8-0FE2-4928-B953-280796FEF6A1}"/>
    <cellStyle name="Normal 2 9 4 10 3" xfId="34228" xr:uid="{67214E30-2754-480C-BB20-33521D49A361}"/>
    <cellStyle name="Normal 2 9 4 11" xfId="34229" xr:uid="{F0869B22-CAA5-41DF-92BB-824F13060B19}"/>
    <cellStyle name="Normal 2 9 4 11 2" xfId="34230" xr:uid="{2148AEA0-8605-4611-81A1-D0E6C6B61232}"/>
    <cellStyle name="Normal 2 9 4 11 2 2" xfId="34231" xr:uid="{BEE12063-E558-42CA-9352-FC9366BB7303}"/>
    <cellStyle name="Normal 2 9 4 11 3" xfId="34232" xr:uid="{02C65ADA-A8B8-4CD0-A075-FFF5F9E3B8FB}"/>
    <cellStyle name="Normal 2 9 4 12" xfId="34233" xr:uid="{0F1D2098-C934-4F7F-8435-74F7176DB13F}"/>
    <cellStyle name="Normal 2 9 4 12 2" xfId="34234" xr:uid="{CE32E1B0-1083-4431-AAE2-FC02A81F887F}"/>
    <cellStyle name="Normal 2 9 4 12 2 2" xfId="34235" xr:uid="{4115E8D9-3FCF-40A8-9B5D-2E235DCABB62}"/>
    <cellStyle name="Normal 2 9 4 12 3" xfId="34236" xr:uid="{A6CA5CEA-8A9C-4B60-B8B3-698A1F9A2EED}"/>
    <cellStyle name="Normal 2 9 4 13" xfId="34237" xr:uid="{B724147D-FBB4-4AA1-A167-847CC1BB9FDE}"/>
    <cellStyle name="Normal 2 9 4 13 2" xfId="34238" xr:uid="{08E9AB58-4B92-4E82-8F92-1007ADD4F140}"/>
    <cellStyle name="Normal 2 9 4 14" xfId="34239" xr:uid="{BC48F50A-CE20-459C-BB60-EE71B6428BD0}"/>
    <cellStyle name="Normal 2 9 4 2" xfId="34240" xr:uid="{B05692AE-FDB5-40CE-A701-EF5141148D5D}"/>
    <cellStyle name="Normal 2 9 4 2 2" xfId="34241" xr:uid="{6549FD7E-B522-41CA-9F58-231C3F66E5C4}"/>
    <cellStyle name="Normal 2 9 4 2 2 2" xfId="34242" xr:uid="{A86E7866-49AE-4E69-975E-A9391D3664EC}"/>
    <cellStyle name="Normal 2 9 4 2 2 2 2" xfId="34243" xr:uid="{CE3BFFF0-AE51-4E89-912A-134F4B846B6D}"/>
    <cellStyle name="Normal 2 9 4 2 2 3" xfId="34244" xr:uid="{61F5452C-424E-4737-8D31-41F6D56648F2}"/>
    <cellStyle name="Normal 2 9 4 2 3" xfId="34245" xr:uid="{6AF00BCB-FA85-4B51-91A3-D035695B46BB}"/>
    <cellStyle name="Normal 2 9 4 2 3 2" xfId="34246" xr:uid="{0BF23C1B-B7A1-4067-9D4C-8BF1601E9131}"/>
    <cellStyle name="Normal 2 9 4 2 3 2 2" xfId="34247" xr:uid="{C1C600F0-82AD-4AE7-B055-8D5D1546E7CE}"/>
    <cellStyle name="Normal 2 9 4 2 3 3" xfId="34248" xr:uid="{E3A71A2E-FC59-4EBB-91B2-04653129C112}"/>
    <cellStyle name="Normal 2 9 4 2 4" xfId="34249" xr:uid="{F4714715-4C22-4FE1-B481-6FC28E2B462C}"/>
    <cellStyle name="Normal 2 9 4 2 4 2" xfId="34250" xr:uid="{32EA3C50-695A-4516-888C-060CF85607B2}"/>
    <cellStyle name="Normal 2 9 4 2 4 2 2" xfId="34251" xr:uid="{36CC99E2-26C4-4F53-B320-AD90DF1CB8BB}"/>
    <cellStyle name="Normal 2 9 4 2 4 3" xfId="34252" xr:uid="{D760FEFF-BA54-42AA-9BFF-246D3C17BBB1}"/>
    <cellStyle name="Normal 2 9 4 2 5" xfId="34253" xr:uid="{A484CFA7-BA70-445F-923E-78E4FB2EC826}"/>
    <cellStyle name="Normal 2 9 4 2 5 2" xfId="34254" xr:uid="{F694BD9A-B426-4470-98AE-CF5D4569F0B8}"/>
    <cellStyle name="Normal 2 9 4 2 6" xfId="34255" xr:uid="{56E1D3F7-9A6A-4229-A157-8981A6327397}"/>
    <cellStyle name="Normal 2 9 4 3" xfId="34256" xr:uid="{B6F5FCE0-BDC8-4A71-94FC-2B7AB057D0BD}"/>
    <cellStyle name="Normal 2 9 4 3 2" xfId="34257" xr:uid="{86EE0E8D-09FE-4D8B-8C0E-1EF37621335F}"/>
    <cellStyle name="Normal 2 9 4 3 2 2" xfId="34258" xr:uid="{85D5B767-4085-4B34-9E12-02D2F1DEC8A8}"/>
    <cellStyle name="Normal 2 9 4 3 2 2 2" xfId="34259" xr:uid="{62F404E5-B511-455B-9E59-1A62A8C71743}"/>
    <cellStyle name="Normal 2 9 4 3 2 3" xfId="34260" xr:uid="{1BC6F003-DF87-4DE7-B270-AE1535E836E3}"/>
    <cellStyle name="Normal 2 9 4 3 3" xfId="34261" xr:uid="{097B5080-C2FB-41A6-931E-C522070C276E}"/>
    <cellStyle name="Normal 2 9 4 3 3 2" xfId="34262" xr:uid="{D365273F-2F7A-4450-A77C-F7448B3AE0E1}"/>
    <cellStyle name="Normal 2 9 4 3 3 2 2" xfId="34263" xr:uid="{5E9328FC-F21D-44C7-B922-60225166B752}"/>
    <cellStyle name="Normal 2 9 4 3 3 3" xfId="34264" xr:uid="{934FC428-B778-48A6-83F3-90368691D8F4}"/>
    <cellStyle name="Normal 2 9 4 3 4" xfId="34265" xr:uid="{3F67568F-2B54-4C82-BE4E-17DEB8A301E8}"/>
    <cellStyle name="Normal 2 9 4 3 4 2" xfId="34266" xr:uid="{CAA52166-AC44-4F9C-A5AD-8AB2E4B0B444}"/>
    <cellStyle name="Normal 2 9 4 3 4 2 2" xfId="34267" xr:uid="{079FD53F-7A46-4B52-A82B-645F2E84E9B8}"/>
    <cellStyle name="Normal 2 9 4 3 4 3" xfId="34268" xr:uid="{3797767B-0EE1-4942-AF50-D5F61B40EC37}"/>
    <cellStyle name="Normal 2 9 4 3 5" xfId="34269" xr:uid="{E50A9E60-41B9-4B81-BF9F-5FE0E033760F}"/>
    <cellStyle name="Normal 2 9 4 3 5 2" xfId="34270" xr:uid="{701113BB-08C8-46DD-B504-00F5778E94D0}"/>
    <cellStyle name="Normal 2 9 4 3 6" xfId="34271" xr:uid="{0D750F27-9DEF-4420-A7CD-97FD19505991}"/>
    <cellStyle name="Normal 2 9 4 4" xfId="34272" xr:uid="{234AA4C2-5ED4-4237-886D-902DAB6D7E17}"/>
    <cellStyle name="Normal 2 9 4 4 2" xfId="34273" xr:uid="{D9CDA4B4-4B61-41B4-9244-E82EE8D835C4}"/>
    <cellStyle name="Normal 2 9 4 4 2 2" xfId="34274" xr:uid="{E6CAC484-AA46-45D9-8BE2-E80D489A5684}"/>
    <cellStyle name="Normal 2 9 4 4 2 2 2" xfId="34275" xr:uid="{7D0E44DE-C660-4BDF-A237-8920E2D7578E}"/>
    <cellStyle name="Normal 2 9 4 4 2 3" xfId="34276" xr:uid="{615A31E4-530B-49FA-87DD-F43AD65CFB5E}"/>
    <cellStyle name="Normal 2 9 4 4 3" xfId="34277" xr:uid="{8DA019A7-3C2B-4655-9A09-F077062FD6D8}"/>
    <cellStyle name="Normal 2 9 4 4 3 2" xfId="34278" xr:uid="{5AF99895-35BC-4039-BB2F-FAF2A8265336}"/>
    <cellStyle name="Normal 2 9 4 4 3 2 2" xfId="34279" xr:uid="{1ADC379D-BB8F-4614-8AD7-6800F130632B}"/>
    <cellStyle name="Normal 2 9 4 4 3 3" xfId="34280" xr:uid="{FA2539D4-5FAA-47A6-9502-6685B5A9CA96}"/>
    <cellStyle name="Normal 2 9 4 4 4" xfId="34281" xr:uid="{8AE91FE3-A9F5-4C05-B1B6-F7536B231623}"/>
    <cellStyle name="Normal 2 9 4 4 4 2" xfId="34282" xr:uid="{299E77FD-3E71-4253-BE14-1A2B62F1AB18}"/>
    <cellStyle name="Normal 2 9 4 4 4 2 2" xfId="34283" xr:uid="{AFC208E5-68C0-45C0-9F5C-0C9E23F541B2}"/>
    <cellStyle name="Normal 2 9 4 4 4 3" xfId="34284" xr:uid="{4A07BAF4-F703-4D54-AF2F-FB666AE532B4}"/>
    <cellStyle name="Normal 2 9 4 4 5" xfId="34285" xr:uid="{9D72920F-6BB8-4D48-A5C6-4A082E67AF68}"/>
    <cellStyle name="Normal 2 9 4 4 5 2" xfId="34286" xr:uid="{EACF3742-766F-4050-B770-5408F2F18B4D}"/>
    <cellStyle name="Normal 2 9 4 4 6" xfId="34287" xr:uid="{E716D1A7-E5DC-4695-A7B4-DF9791CB5FA9}"/>
    <cellStyle name="Normal 2 9 4 5" xfId="34288" xr:uid="{2C697030-A291-4BC8-95DA-852CAD9627CD}"/>
    <cellStyle name="Normal 2 9 4 5 2" xfId="34289" xr:uid="{EC4C726A-5A17-4456-BD0F-28F6BD221F2D}"/>
    <cellStyle name="Normal 2 9 4 5 2 2" xfId="34290" xr:uid="{591B5102-FEBF-4072-95C7-47DBDD333C6B}"/>
    <cellStyle name="Normal 2 9 4 5 2 2 2" xfId="34291" xr:uid="{7285B01F-C8DB-4280-991B-779D9818D411}"/>
    <cellStyle name="Normal 2 9 4 5 2 3" xfId="34292" xr:uid="{CE3740CA-98C3-463C-8C90-26ECEBFE8CFC}"/>
    <cellStyle name="Normal 2 9 4 5 3" xfId="34293" xr:uid="{200640CF-BE31-43D8-BEF1-D4F13E06AD81}"/>
    <cellStyle name="Normal 2 9 4 5 3 2" xfId="34294" xr:uid="{1A5F135E-01B8-4C83-B827-4CBFA025FEAA}"/>
    <cellStyle name="Normal 2 9 4 5 3 2 2" xfId="34295" xr:uid="{634ADA3A-D8CD-4A56-A839-799B0190894B}"/>
    <cellStyle name="Normal 2 9 4 5 3 3" xfId="34296" xr:uid="{67A3F207-5DB5-4ECB-BE80-30A98BF4E486}"/>
    <cellStyle name="Normal 2 9 4 5 4" xfId="34297" xr:uid="{C99F1828-9687-4943-8740-4EE87DE314CD}"/>
    <cellStyle name="Normal 2 9 4 5 4 2" xfId="34298" xr:uid="{5D8CE574-CC6B-49B5-B8B7-A9B384FC056F}"/>
    <cellStyle name="Normal 2 9 4 5 4 2 2" xfId="34299" xr:uid="{3643A4CB-4CEA-4988-A449-638531A33D9D}"/>
    <cellStyle name="Normal 2 9 4 5 4 3" xfId="34300" xr:uid="{86855062-8168-4A72-B609-E80465799189}"/>
    <cellStyle name="Normal 2 9 4 5 5" xfId="34301" xr:uid="{39BF7D77-3A8B-4F38-A2CD-7DAEF174564C}"/>
    <cellStyle name="Normal 2 9 4 5 5 2" xfId="34302" xr:uid="{C5D3E005-433A-4B3E-9E02-267C3C725824}"/>
    <cellStyle name="Normal 2 9 4 5 6" xfId="34303" xr:uid="{E6682450-0591-4BAF-BCB4-6283D04E47F8}"/>
    <cellStyle name="Normal 2 9 4 6" xfId="34304" xr:uid="{F1EA6C29-E476-4E2E-A1F3-4CBC9CB4F27D}"/>
    <cellStyle name="Normal 2 9 4 6 2" xfId="34305" xr:uid="{92495A1B-B387-40CB-8686-FF852F1BD080}"/>
    <cellStyle name="Normal 2 9 4 6 2 2" xfId="34306" xr:uid="{94E8076B-94E4-4674-9601-046B7FAED8FF}"/>
    <cellStyle name="Normal 2 9 4 6 3" xfId="34307" xr:uid="{CA3D671E-FB88-457D-910C-5F22ACEE4D46}"/>
    <cellStyle name="Normal 2 9 4 7" xfId="34308" xr:uid="{DE58BFC6-CC8A-451D-BCC1-9659BA1B0A9E}"/>
    <cellStyle name="Normal 2 9 4 7 2" xfId="34309" xr:uid="{F103E113-122D-4A4B-9AFF-D828E87F7E66}"/>
    <cellStyle name="Normal 2 9 4 7 2 2" xfId="34310" xr:uid="{EEC6D91D-9144-4A33-B9A2-8719CA5CA523}"/>
    <cellStyle name="Normal 2 9 4 7 3" xfId="34311" xr:uid="{E7953CDB-DECF-4835-9299-4491F81C8EDF}"/>
    <cellStyle name="Normal 2 9 4 8" xfId="34312" xr:uid="{56AE43D3-43A6-4EF9-9AC8-D355D0CE5D61}"/>
    <cellStyle name="Normal 2 9 4 8 2" xfId="34313" xr:uid="{52B341BD-C32B-4397-80EA-62B40BD043D8}"/>
    <cellStyle name="Normal 2 9 4 8 2 2" xfId="34314" xr:uid="{ECAED45D-97DC-4267-8919-90201E494868}"/>
    <cellStyle name="Normal 2 9 4 8 3" xfId="34315" xr:uid="{5B236C26-51BB-4CC8-999C-56CE75A5EB0D}"/>
    <cellStyle name="Normal 2 9 4 9" xfId="34316" xr:uid="{8BD020E5-5FB6-425B-A58F-F989BC919EB5}"/>
    <cellStyle name="Normal 2 9 4 9 2" xfId="34317" xr:uid="{426DE4D4-0D09-4036-B816-BFD5DA6A4DF6}"/>
    <cellStyle name="Normal 2 9 4 9 2 2" xfId="34318" xr:uid="{93CAD87A-1010-4C5A-8879-933995268D50}"/>
    <cellStyle name="Normal 2 9 4 9 3" xfId="34319" xr:uid="{086F1680-E4A4-4BDB-ADED-3DEE1498891D}"/>
    <cellStyle name="Normal 2 9 5" xfId="34320" xr:uid="{966B01CE-5E8B-4B72-A2F5-FC8C7C1F7530}"/>
    <cellStyle name="Normal 2 9 5 10" xfId="34321" xr:uid="{C613A9EE-51C3-4766-87FF-9DACAF0E43D0}"/>
    <cellStyle name="Normal 2 9 5 10 2" xfId="34322" xr:uid="{BD57FA90-5C23-43BD-93EB-0ADD9AE763F4}"/>
    <cellStyle name="Normal 2 9 5 10 2 2" xfId="34323" xr:uid="{AAEC18D0-51CF-47E3-AABD-440F5362C1E1}"/>
    <cellStyle name="Normal 2 9 5 10 3" xfId="34324" xr:uid="{60CC90A9-6240-4257-BDB9-6AEB3461D78F}"/>
    <cellStyle name="Normal 2 9 5 11" xfId="34325" xr:uid="{AD2DFAE4-0A84-4136-9299-6F3AFF76B364}"/>
    <cellStyle name="Normal 2 9 5 11 2" xfId="34326" xr:uid="{83D5A62B-98D5-46DF-9DE9-0B2F30F4EC6E}"/>
    <cellStyle name="Normal 2 9 5 11 2 2" xfId="34327" xr:uid="{7FD33A8B-C25A-4D41-9344-C27D30D5AE4C}"/>
    <cellStyle name="Normal 2 9 5 11 3" xfId="34328" xr:uid="{2EF79C99-776F-4076-8B41-048F0C0A53B6}"/>
    <cellStyle name="Normal 2 9 5 12" xfId="34329" xr:uid="{D74B1C3C-849C-484E-9F3E-115847DA2911}"/>
    <cellStyle name="Normal 2 9 5 12 2" xfId="34330" xr:uid="{32EA79C7-13E2-43E0-BCAD-A412516874CC}"/>
    <cellStyle name="Normal 2 9 5 12 2 2" xfId="34331" xr:uid="{2ED3158E-86AC-4ED0-B9A6-3744B0356F56}"/>
    <cellStyle name="Normal 2 9 5 12 3" xfId="34332" xr:uid="{59071104-AB91-4568-9C05-9E9CEDC3B5C7}"/>
    <cellStyle name="Normal 2 9 5 13" xfId="34333" xr:uid="{84B53BAE-71AD-465E-8C2F-8747C4E11577}"/>
    <cellStyle name="Normal 2 9 5 13 2" xfId="34334" xr:uid="{1612999F-4070-49D0-9EFF-DE1D680C6E8C}"/>
    <cellStyle name="Normal 2 9 5 14" xfId="34335" xr:uid="{6F7B452D-F1C8-4EB4-8205-C0FD022BD72F}"/>
    <cellStyle name="Normal 2 9 5 2" xfId="34336" xr:uid="{1C53CE69-57F4-4054-A94C-F728A40C260D}"/>
    <cellStyle name="Normal 2 9 5 2 2" xfId="34337" xr:uid="{C2A4AD4F-A681-4876-86AB-3D57CBC5F667}"/>
    <cellStyle name="Normal 2 9 5 2 2 2" xfId="34338" xr:uid="{0C0918BC-B17E-47AF-9083-005500CE919D}"/>
    <cellStyle name="Normal 2 9 5 2 2 2 2" xfId="34339" xr:uid="{510CA2C5-E39E-41E1-A662-9F7EDCC1AD72}"/>
    <cellStyle name="Normal 2 9 5 2 2 3" xfId="34340" xr:uid="{FDB10AB8-E084-4368-B5A5-639250B39034}"/>
    <cellStyle name="Normal 2 9 5 2 3" xfId="34341" xr:uid="{D0A897FC-B013-42F3-A23A-DC9E908C2767}"/>
    <cellStyle name="Normal 2 9 5 2 3 2" xfId="34342" xr:uid="{A7EFD464-4EA9-4F98-B610-D9B4E68CE8A4}"/>
    <cellStyle name="Normal 2 9 5 2 3 2 2" xfId="34343" xr:uid="{FB1D1123-B292-497E-B07C-1F5ABFAE9045}"/>
    <cellStyle name="Normal 2 9 5 2 3 3" xfId="34344" xr:uid="{AEEECA55-BF72-464A-86F2-45C42601DFB5}"/>
    <cellStyle name="Normal 2 9 5 2 4" xfId="34345" xr:uid="{F73CAFA4-3110-4A5B-81CE-8F94A817E25B}"/>
    <cellStyle name="Normal 2 9 5 2 4 2" xfId="34346" xr:uid="{50BABBA4-E245-4522-9885-E0D8872382FA}"/>
    <cellStyle name="Normal 2 9 5 2 4 2 2" xfId="34347" xr:uid="{BABC2D87-E4BD-40B9-821F-A17A966C0F00}"/>
    <cellStyle name="Normal 2 9 5 2 4 3" xfId="34348" xr:uid="{E9E68D21-F397-4A8A-B0A0-7D2945A34187}"/>
    <cellStyle name="Normal 2 9 5 2 5" xfId="34349" xr:uid="{D9CAF55C-CC19-4E1C-8244-2F89D62CFB15}"/>
    <cellStyle name="Normal 2 9 5 2 5 2" xfId="34350" xr:uid="{7F4B2055-91BF-4580-9F51-6CC79A13CC3D}"/>
    <cellStyle name="Normal 2 9 5 2 6" xfId="34351" xr:uid="{F68A49C0-B1CF-4BDB-A319-2875413DD670}"/>
    <cellStyle name="Normal 2 9 5 3" xfId="34352" xr:uid="{49A4018E-D4DD-444B-9B37-937E0C8D8D63}"/>
    <cellStyle name="Normal 2 9 5 3 2" xfId="34353" xr:uid="{EE3B00D1-F8A9-4CFD-951B-857601A0FD0C}"/>
    <cellStyle name="Normal 2 9 5 3 2 2" xfId="34354" xr:uid="{7BD4FFB9-C1F9-43C3-B433-3A4E5A0C8543}"/>
    <cellStyle name="Normal 2 9 5 3 2 2 2" xfId="34355" xr:uid="{A26BD793-17B2-4DAB-8E24-473EC71F817E}"/>
    <cellStyle name="Normal 2 9 5 3 2 3" xfId="34356" xr:uid="{3A38D5D5-DC52-4209-8BD5-AC0676176645}"/>
    <cellStyle name="Normal 2 9 5 3 3" xfId="34357" xr:uid="{2BB1BCA1-1C91-4F81-908D-23AD62D9FA94}"/>
    <cellStyle name="Normal 2 9 5 3 3 2" xfId="34358" xr:uid="{2E49E026-3A81-42A6-AFE0-E50762AABF92}"/>
    <cellStyle name="Normal 2 9 5 3 3 2 2" xfId="34359" xr:uid="{7DD46EAF-F824-4DF8-A6E3-A0CF05AB99BD}"/>
    <cellStyle name="Normal 2 9 5 3 3 3" xfId="34360" xr:uid="{98E15EE3-53F3-4376-A677-F12C2F07DD07}"/>
    <cellStyle name="Normal 2 9 5 3 4" xfId="34361" xr:uid="{EA32EC23-5534-4479-8ACA-E2AD27CEC015}"/>
    <cellStyle name="Normal 2 9 5 3 4 2" xfId="34362" xr:uid="{AFBB6E28-4670-4F82-8C01-90AD0819833F}"/>
    <cellStyle name="Normal 2 9 5 3 4 2 2" xfId="34363" xr:uid="{27EF879F-F3B6-48BB-8D2D-3B223D8F0259}"/>
    <cellStyle name="Normal 2 9 5 3 4 3" xfId="34364" xr:uid="{E5BBE43E-ED8B-4015-BDD2-36A3CB6FDEBC}"/>
    <cellStyle name="Normal 2 9 5 3 5" xfId="34365" xr:uid="{BA339E20-CDDC-4F59-9431-5C1374D5D30A}"/>
    <cellStyle name="Normal 2 9 5 3 5 2" xfId="34366" xr:uid="{A064328B-79B4-4813-BCAC-56537D21009E}"/>
    <cellStyle name="Normal 2 9 5 3 6" xfId="34367" xr:uid="{4C6EE824-9D2F-44E7-AC13-EDE1CEED09F8}"/>
    <cellStyle name="Normal 2 9 5 4" xfId="34368" xr:uid="{D6CA1866-B082-4370-80B8-B354E89B9ABC}"/>
    <cellStyle name="Normal 2 9 5 4 2" xfId="34369" xr:uid="{1CF3DD05-7CCB-428A-8108-138B82E0F9BC}"/>
    <cellStyle name="Normal 2 9 5 4 2 2" xfId="34370" xr:uid="{5B9812EC-56B9-43EB-8FBE-F1A884F0C2F1}"/>
    <cellStyle name="Normal 2 9 5 4 2 2 2" xfId="34371" xr:uid="{31AB33BE-CD9B-4C55-A3C9-5DE5E4C7EFCA}"/>
    <cellStyle name="Normal 2 9 5 4 2 3" xfId="34372" xr:uid="{815D4143-34E1-4D9C-AD61-7B498D0F3D9A}"/>
    <cellStyle name="Normal 2 9 5 4 3" xfId="34373" xr:uid="{42BA48AD-DB58-499C-B72A-07DFB60F152E}"/>
    <cellStyle name="Normal 2 9 5 4 3 2" xfId="34374" xr:uid="{CABEF297-1286-4024-A7DF-63A0F83BF0E6}"/>
    <cellStyle name="Normal 2 9 5 4 3 2 2" xfId="34375" xr:uid="{35EF86AE-D548-4377-9AAD-D749FE750E8C}"/>
    <cellStyle name="Normal 2 9 5 4 3 3" xfId="34376" xr:uid="{796C23DE-B75A-492A-B71D-F8B2806EA170}"/>
    <cellStyle name="Normal 2 9 5 4 4" xfId="34377" xr:uid="{E6702C14-8D87-4A4A-BFD3-C83C10F5BE76}"/>
    <cellStyle name="Normal 2 9 5 4 4 2" xfId="34378" xr:uid="{25A5985A-0A8F-4657-8113-FE52EC408726}"/>
    <cellStyle name="Normal 2 9 5 4 4 2 2" xfId="34379" xr:uid="{7462EE7B-E548-4DCB-8DF7-09163B26B7AB}"/>
    <cellStyle name="Normal 2 9 5 4 4 3" xfId="34380" xr:uid="{FDB467F2-0CFB-40E1-BA6F-D2854196B1B9}"/>
    <cellStyle name="Normal 2 9 5 4 5" xfId="34381" xr:uid="{427C4287-D949-46B4-94D5-6169093BF3F3}"/>
    <cellStyle name="Normal 2 9 5 4 5 2" xfId="34382" xr:uid="{12ABE4F6-A664-4A1C-87A3-D16EA17F5498}"/>
    <cellStyle name="Normal 2 9 5 4 6" xfId="34383" xr:uid="{A44BA861-2A41-4904-9B40-1B8C65FEF656}"/>
    <cellStyle name="Normal 2 9 5 5" xfId="34384" xr:uid="{32D04AAF-4FBE-41CC-A78F-B34B99A7998E}"/>
    <cellStyle name="Normal 2 9 5 5 2" xfId="34385" xr:uid="{B21E455E-2415-44AA-8A02-D3094E678C9B}"/>
    <cellStyle name="Normal 2 9 5 5 2 2" xfId="34386" xr:uid="{9190B9A5-AA9C-4944-AC5C-F72F0B982669}"/>
    <cellStyle name="Normal 2 9 5 5 2 2 2" xfId="34387" xr:uid="{487DCCE1-C10B-4C6A-8FD8-9E47A085D24B}"/>
    <cellStyle name="Normal 2 9 5 5 2 3" xfId="34388" xr:uid="{2FA3B05E-1B10-4E2B-BF75-855FA76EA1CB}"/>
    <cellStyle name="Normal 2 9 5 5 3" xfId="34389" xr:uid="{E7B80A91-B891-4819-ABE7-5C5C23A9004F}"/>
    <cellStyle name="Normal 2 9 5 5 3 2" xfId="34390" xr:uid="{68E512BA-D925-4E5F-987F-B67C6EF691DB}"/>
    <cellStyle name="Normal 2 9 5 5 3 2 2" xfId="34391" xr:uid="{F5711A74-E486-4BF2-B093-B0D9CB2E3360}"/>
    <cellStyle name="Normal 2 9 5 5 3 3" xfId="34392" xr:uid="{1099F8FA-AFE9-4F03-AF48-9CB41A955EAC}"/>
    <cellStyle name="Normal 2 9 5 5 4" xfId="34393" xr:uid="{9B0A3842-3E2E-4A9A-90F4-3F554C08487C}"/>
    <cellStyle name="Normal 2 9 5 5 4 2" xfId="34394" xr:uid="{DFEAAB8C-FDD3-4D23-A9D7-ED5CFA5BEB49}"/>
    <cellStyle name="Normal 2 9 5 5 4 2 2" xfId="34395" xr:uid="{5FB35858-BA4C-4FA7-9DDF-8534F128ECE7}"/>
    <cellStyle name="Normal 2 9 5 5 4 3" xfId="34396" xr:uid="{90C15033-6976-4B4D-9448-9C2E28F98D58}"/>
    <cellStyle name="Normal 2 9 5 5 5" xfId="34397" xr:uid="{7D417A78-020B-4D04-B58D-D8CCFD535EA8}"/>
    <cellStyle name="Normal 2 9 5 5 5 2" xfId="34398" xr:uid="{A3BE05CA-594A-4F35-A158-9228F36B36F0}"/>
    <cellStyle name="Normal 2 9 5 5 6" xfId="34399" xr:uid="{3B4D3944-8D65-4D72-BB5E-6D22BCCB4AD9}"/>
    <cellStyle name="Normal 2 9 5 6" xfId="34400" xr:uid="{5042187A-70D7-4418-94FE-2F334E50B5FB}"/>
    <cellStyle name="Normal 2 9 5 6 2" xfId="34401" xr:uid="{DE08BA9F-C823-4A70-9272-01CBB2D8BEA8}"/>
    <cellStyle name="Normal 2 9 5 6 2 2" xfId="34402" xr:uid="{638BD665-7AA5-4AF0-90FE-C950A26878FA}"/>
    <cellStyle name="Normal 2 9 5 6 3" xfId="34403" xr:uid="{C8C4C4C5-883C-4217-8740-F4CF904FB86A}"/>
    <cellStyle name="Normal 2 9 5 7" xfId="34404" xr:uid="{C4952E56-FF24-4ED3-B28F-E1546C09D353}"/>
    <cellStyle name="Normal 2 9 5 7 2" xfId="34405" xr:uid="{E6134499-6D8C-4534-B7B6-B2D76E0ACBC4}"/>
    <cellStyle name="Normal 2 9 5 7 2 2" xfId="34406" xr:uid="{B05443C9-5568-4E2C-809A-2786F93DF7E5}"/>
    <cellStyle name="Normal 2 9 5 7 3" xfId="34407" xr:uid="{CD6572AE-4910-4D7B-9535-2578AE2D1BD0}"/>
    <cellStyle name="Normal 2 9 5 8" xfId="34408" xr:uid="{0A590F38-819F-4AD6-9C3A-8BF53C69E9EB}"/>
    <cellStyle name="Normal 2 9 5 8 2" xfId="34409" xr:uid="{9C19FE95-38EC-4F0A-91FB-8AC8DDF62224}"/>
    <cellStyle name="Normal 2 9 5 8 2 2" xfId="34410" xr:uid="{FEE0D95C-704D-4DEC-A829-8C6010187ABB}"/>
    <cellStyle name="Normal 2 9 5 8 3" xfId="34411" xr:uid="{31D584AF-5531-41DC-B902-8539E752DE2C}"/>
    <cellStyle name="Normal 2 9 5 9" xfId="34412" xr:uid="{379F4077-A042-4D64-B20C-A700E3920D81}"/>
    <cellStyle name="Normal 2 9 5 9 2" xfId="34413" xr:uid="{4795064D-0E2F-4A45-B194-0BB04F4C6E9E}"/>
    <cellStyle name="Normal 2 9 5 9 2 2" xfId="34414" xr:uid="{A6D7DC23-5097-4B55-820A-FC7BF2E8887C}"/>
    <cellStyle name="Normal 2 9 5 9 3" xfId="34415" xr:uid="{BBFE0F2A-A95B-41C5-8055-1FBBB07DFE5B}"/>
    <cellStyle name="Normal 2 9 6" xfId="34416" xr:uid="{9912F751-63B3-4DDE-9B7D-D3618CC65530}"/>
    <cellStyle name="Normal 2 9 6 2" xfId="34417" xr:uid="{C0550813-CE45-4414-AB72-F214306867AB}"/>
    <cellStyle name="Normal 2 9 6 2 2" xfId="34418" xr:uid="{CD1C344E-EB3B-4126-8353-3571773B9DE5}"/>
    <cellStyle name="Normal 2 9 6 2 2 2" xfId="34419" xr:uid="{8926FB3E-417B-4A25-A54F-CDC0276C049D}"/>
    <cellStyle name="Normal 2 9 6 2 2 2 2" xfId="34420" xr:uid="{0B5AE2A1-5A7E-40DC-9C4F-C747F32284AD}"/>
    <cellStyle name="Normal 2 9 6 2 2 3" xfId="34421" xr:uid="{A376C75E-AE14-4917-A3E6-FF3937A0D7BD}"/>
    <cellStyle name="Normal 2 9 6 2 3" xfId="34422" xr:uid="{3DCA011B-1AA7-4033-990C-3FABDDA55737}"/>
    <cellStyle name="Normal 2 9 6 2 3 2" xfId="34423" xr:uid="{2BA140F4-8C05-4374-B676-278FF141FC39}"/>
    <cellStyle name="Normal 2 9 6 2 3 2 2" xfId="34424" xr:uid="{87E1B675-B4B3-4479-A6F8-5B0B94558CC2}"/>
    <cellStyle name="Normal 2 9 6 2 3 3" xfId="34425" xr:uid="{CCEF51A3-042D-4330-A1C2-163D7C368FF3}"/>
    <cellStyle name="Normal 2 9 6 2 4" xfId="34426" xr:uid="{96D5F871-A2DD-4784-AFD1-AB040EBB5864}"/>
    <cellStyle name="Normal 2 9 6 2 4 2" xfId="34427" xr:uid="{D817B106-5D91-4CBD-B604-A5E68E5EE762}"/>
    <cellStyle name="Normal 2 9 6 2 4 2 2" xfId="34428" xr:uid="{580E946E-69B9-470A-9DB8-E7184A8AC078}"/>
    <cellStyle name="Normal 2 9 6 2 4 3" xfId="34429" xr:uid="{AC2B07DC-404D-4167-93B9-DCF7EBBE2301}"/>
    <cellStyle name="Normal 2 9 6 2 5" xfId="34430" xr:uid="{D56B45D1-CCCF-4524-8C09-F5EC02E9D1A6}"/>
    <cellStyle name="Normal 2 9 6 2 5 2" xfId="34431" xr:uid="{492E03E4-8916-4CB7-A7E1-DC86620475AD}"/>
    <cellStyle name="Normal 2 9 6 2 6" xfId="34432" xr:uid="{8DCB3E1D-0FCC-460F-B4A5-773B2890A8DD}"/>
    <cellStyle name="Normal 2 9 6 3" xfId="34433" xr:uid="{E6C8B4BE-64EB-46B3-A48C-E6ECA58521F5}"/>
    <cellStyle name="Normal 2 9 6 3 2" xfId="34434" xr:uid="{1808CBC3-CC30-4A01-BACD-EEF80FFDA9ED}"/>
    <cellStyle name="Normal 2 9 6 3 2 2" xfId="34435" xr:uid="{2449AB04-8407-41F0-B5B0-410A153908B3}"/>
    <cellStyle name="Normal 2 9 6 3 2 2 2" xfId="34436" xr:uid="{F7B82328-11AD-48C7-9443-56382C0EB240}"/>
    <cellStyle name="Normal 2 9 6 3 2 3" xfId="34437" xr:uid="{3EC1BB83-D0B0-4FDB-96AA-C5A8A1A4D153}"/>
    <cellStyle name="Normal 2 9 6 3 3" xfId="34438" xr:uid="{6935D8F0-514B-4650-80FA-C1DA8B15209F}"/>
    <cellStyle name="Normal 2 9 6 3 3 2" xfId="34439" xr:uid="{A64F8A61-0A00-4044-A3EC-D1C74FE9B8E8}"/>
    <cellStyle name="Normal 2 9 6 3 3 2 2" xfId="34440" xr:uid="{FD6C09CF-81E4-4F2C-B222-EDFBC7A82B9A}"/>
    <cellStyle name="Normal 2 9 6 3 3 3" xfId="34441" xr:uid="{D1E94184-1DE2-4751-8BC3-E0B87FA12444}"/>
    <cellStyle name="Normal 2 9 6 3 4" xfId="34442" xr:uid="{AA4EF280-A6BD-4210-A6B0-98CE191DAF0C}"/>
    <cellStyle name="Normal 2 9 6 3 4 2" xfId="34443" xr:uid="{366E958B-8CBF-4486-BA80-56EF018253F1}"/>
    <cellStyle name="Normal 2 9 6 3 4 2 2" xfId="34444" xr:uid="{1FBD6D65-7412-4F21-89AA-D06622839F79}"/>
    <cellStyle name="Normal 2 9 6 3 4 3" xfId="34445" xr:uid="{2EF508D5-50C2-42EF-BF50-63C97F627B6C}"/>
    <cellStyle name="Normal 2 9 6 3 5" xfId="34446" xr:uid="{63FA77DA-2F0B-4F7D-9873-A5E95250CA9F}"/>
    <cellStyle name="Normal 2 9 6 3 5 2" xfId="34447" xr:uid="{6E709854-5B60-4540-AEEA-E93252C9C4DF}"/>
    <cellStyle name="Normal 2 9 6 3 6" xfId="34448" xr:uid="{0A480838-F0C5-4E8F-B3C4-DF6AE480A422}"/>
    <cellStyle name="Normal 2 9 6 4" xfId="34449" xr:uid="{ED3E78E6-5D9C-4075-BA23-43CBDF9349D7}"/>
    <cellStyle name="Normal 2 9 6 4 2" xfId="34450" xr:uid="{661911D7-4291-4E1C-88D3-139B24ACA164}"/>
    <cellStyle name="Normal 2 9 6 4 2 2" xfId="34451" xr:uid="{0B7D8A4F-620A-47DA-B8E5-9F8507C57BE3}"/>
    <cellStyle name="Normal 2 9 6 4 2 2 2" xfId="34452" xr:uid="{79CF842F-3D62-4807-B1EF-0E6E388C28A0}"/>
    <cellStyle name="Normal 2 9 6 4 2 3" xfId="34453" xr:uid="{F71735C7-A53D-4C6D-9ABD-E8E1F23F9749}"/>
    <cellStyle name="Normal 2 9 6 4 3" xfId="34454" xr:uid="{CAA7CC8F-AAEA-4D9F-A9B1-3D66E2C7BF81}"/>
    <cellStyle name="Normal 2 9 6 4 3 2" xfId="34455" xr:uid="{2C7A785F-D8CE-459A-9D42-ECA1558A0F9A}"/>
    <cellStyle name="Normal 2 9 6 4 3 2 2" xfId="34456" xr:uid="{55A0BD96-28E0-46D9-AE90-EC8DB99B4DA2}"/>
    <cellStyle name="Normal 2 9 6 4 3 3" xfId="34457" xr:uid="{8CB8A7D7-AEF9-494F-92DC-0DE96638A29F}"/>
    <cellStyle name="Normal 2 9 6 4 4" xfId="34458" xr:uid="{11D88ABA-825F-4799-B667-0B85D144C8D9}"/>
    <cellStyle name="Normal 2 9 6 4 4 2" xfId="34459" xr:uid="{BC4A53E0-19AD-4943-800E-EA2B68D1D7AD}"/>
    <cellStyle name="Normal 2 9 6 4 4 2 2" xfId="34460" xr:uid="{339FA41F-E9EE-4949-916A-BBEFDE019962}"/>
    <cellStyle name="Normal 2 9 6 4 4 3" xfId="34461" xr:uid="{498A4EBC-E06B-4696-8F5F-B77985A80327}"/>
    <cellStyle name="Normal 2 9 6 4 5" xfId="34462" xr:uid="{E4C6979A-E9AF-4983-A646-9EC612E9BF06}"/>
    <cellStyle name="Normal 2 9 6 4 5 2" xfId="34463" xr:uid="{3BA7C29D-2133-4F91-9035-394CFDA2B468}"/>
    <cellStyle name="Normal 2 9 6 4 6" xfId="34464" xr:uid="{BC720B61-1CF6-48B7-A052-3E227C0F05AA}"/>
    <cellStyle name="Normal 2 9 6 5" xfId="34465" xr:uid="{F9E7795A-B4EF-4B86-B305-B9600CF96BA1}"/>
    <cellStyle name="Normal 2 9 6 5 2" xfId="34466" xr:uid="{AA33BE69-1833-4D3D-AC08-F732582E14E2}"/>
    <cellStyle name="Normal 2 9 6 5 2 2" xfId="34467" xr:uid="{EDE37600-6094-4FA3-94C2-F54D2866D5F5}"/>
    <cellStyle name="Normal 2 9 6 5 3" xfId="34468" xr:uid="{DA0FD61C-B770-4FCC-A0B6-96BFE52C875B}"/>
    <cellStyle name="Normal 2 9 6 6" xfId="34469" xr:uid="{C0051F8E-DE79-4875-A5B5-03DA6A67D111}"/>
    <cellStyle name="Normal 2 9 6 6 2" xfId="34470" xr:uid="{18EE817A-0C47-480F-AD0C-6B96204A33FA}"/>
    <cellStyle name="Normal 2 9 6 6 2 2" xfId="34471" xr:uid="{72FBECEB-221C-4F2F-A453-D211196A703B}"/>
    <cellStyle name="Normal 2 9 6 6 3" xfId="34472" xr:uid="{E9C4FFDA-69BE-4A3F-933E-FFBDF1EA505C}"/>
    <cellStyle name="Normal 2 9 6 7" xfId="34473" xr:uid="{5473B069-92F0-4350-B201-55D14C55B09C}"/>
    <cellStyle name="Normal 2 9 6 7 2" xfId="34474" xr:uid="{09D086CE-9966-4551-81CE-EE31A6FC8F20}"/>
    <cellStyle name="Normal 2 9 6 7 2 2" xfId="34475" xr:uid="{3C0BB515-6141-4C15-85DD-CB066644D693}"/>
    <cellStyle name="Normal 2 9 6 7 3" xfId="34476" xr:uid="{B7415BB0-5D1B-438D-A777-7BAC4121C308}"/>
    <cellStyle name="Normal 2 9 6 8" xfId="34477" xr:uid="{51F58CFC-3C15-4D9C-AF9B-8DBD061E7C05}"/>
    <cellStyle name="Normal 2 9 6 8 2" xfId="34478" xr:uid="{825A37D6-5CB3-4563-AAF3-FA559D51817C}"/>
    <cellStyle name="Normal 2 9 6 9" xfId="34479" xr:uid="{A9E572B8-AEDF-42F3-B5FE-D29F9471C993}"/>
    <cellStyle name="Normal 2 9 7" xfId="34480" xr:uid="{085105E4-5E60-43B3-A499-164D86168030}"/>
    <cellStyle name="Normal 2 9 7 2" xfId="34481" xr:uid="{C037DB49-5D9D-4B8D-BF57-98CBDC67D8FF}"/>
    <cellStyle name="Normal 2 9 7 2 2" xfId="34482" xr:uid="{94AFA4E7-1077-4814-92F9-24C516864604}"/>
    <cellStyle name="Normal 2 9 7 2 2 2" xfId="34483" xr:uid="{B25D24DD-CED9-4F11-87DB-45A4622EA106}"/>
    <cellStyle name="Normal 2 9 7 2 3" xfId="34484" xr:uid="{EBAC8C46-0D1F-4DF6-8B7A-92B9D8FBF8FB}"/>
    <cellStyle name="Normal 2 9 7 3" xfId="34485" xr:uid="{0B21544C-E4C2-4B29-BD35-E7ED2854F7D7}"/>
    <cellStyle name="Normal 2 9 7 3 2" xfId="34486" xr:uid="{25E2E893-7C36-45E4-B548-803B3BC00EB7}"/>
    <cellStyle name="Normal 2 9 7 3 2 2" xfId="34487" xr:uid="{2633092A-E5D0-40A0-B9AD-1C5B21C0A93B}"/>
    <cellStyle name="Normal 2 9 7 3 3" xfId="34488" xr:uid="{5265D527-8DA3-4EBB-A62B-9A1468F86B5E}"/>
    <cellStyle name="Normal 2 9 7 4" xfId="34489" xr:uid="{61FBAFB4-19FB-4E8F-B073-7CFF52022B37}"/>
    <cellStyle name="Normal 2 9 7 4 2" xfId="34490" xr:uid="{7E15D711-05A3-4459-98AE-C04BE6B5A1AE}"/>
    <cellStyle name="Normal 2 9 7 4 2 2" xfId="34491" xr:uid="{709A3A9A-6588-4D3E-B74A-58A9062CCC23}"/>
    <cellStyle name="Normal 2 9 7 4 3" xfId="34492" xr:uid="{BF5357CD-B9B8-408A-93B4-8DAD8125D0CB}"/>
    <cellStyle name="Normal 2 9 7 5" xfId="34493" xr:uid="{C2811F19-9798-4D8A-A73A-EFA5BF018F73}"/>
    <cellStyle name="Normal 2 9 7 5 2" xfId="34494" xr:uid="{F8720575-103A-4BF6-8767-445744CC19D3}"/>
    <cellStyle name="Normal 2 9 7 6" xfId="34495" xr:uid="{695A9325-9401-46DA-9FDA-B0C642088394}"/>
    <cellStyle name="Normal 2 9 8" xfId="34496" xr:uid="{AFAD5FF0-B238-43AA-B378-204E63B9BF02}"/>
    <cellStyle name="Normal 2 9 8 2" xfId="34497" xr:uid="{419F049A-B931-4114-A6BD-EEACF7119EC0}"/>
    <cellStyle name="Normal 2 9 8 2 2" xfId="34498" xr:uid="{1F7125BF-1BCB-4686-9C11-4D7A534B2F3A}"/>
    <cellStyle name="Normal 2 9 8 2 2 2" xfId="34499" xr:uid="{FAEB8311-3BE9-47C9-8DC6-CF56D2DE084B}"/>
    <cellStyle name="Normal 2 9 8 2 3" xfId="34500" xr:uid="{64E282C8-52E1-41FE-8780-1E4ECFABDA1D}"/>
    <cellStyle name="Normal 2 9 8 3" xfId="34501" xr:uid="{3BADDEC1-14EA-4E8F-A56C-F2CC985084F0}"/>
    <cellStyle name="Normal 2 9 8 3 2" xfId="34502" xr:uid="{88BD2F26-D7B5-4B5F-AA01-3F38B3CB924E}"/>
    <cellStyle name="Normal 2 9 8 3 2 2" xfId="34503" xr:uid="{80846610-2634-49FA-A55C-20CA8BB1DCA7}"/>
    <cellStyle name="Normal 2 9 8 3 3" xfId="34504" xr:uid="{A9E6BD71-7DD3-4182-94E3-015C7CA4BABE}"/>
    <cellStyle name="Normal 2 9 8 4" xfId="34505" xr:uid="{D5235596-0EA7-4F92-B86E-E8CFFD2E9472}"/>
    <cellStyle name="Normal 2 9 8 4 2" xfId="34506" xr:uid="{7E6FA8A8-8309-4225-8860-459DBB1200C0}"/>
    <cellStyle name="Normal 2 9 8 4 2 2" xfId="34507" xr:uid="{43259D0A-79C7-49EB-B623-4A3897874807}"/>
    <cellStyle name="Normal 2 9 8 4 3" xfId="34508" xr:uid="{16B8F0E8-05B7-4726-A72B-B3142D1DC75D}"/>
    <cellStyle name="Normal 2 9 8 5" xfId="34509" xr:uid="{51D5B5E0-491F-4680-912F-3456912135CD}"/>
    <cellStyle name="Normal 2 9 8 5 2" xfId="34510" xr:uid="{1BF03968-B55C-4E45-AD9A-7E2D5D986A08}"/>
    <cellStyle name="Normal 2 9 8 6" xfId="34511" xr:uid="{A6CC57C1-7072-4E4A-9045-99F66F45CB1F}"/>
    <cellStyle name="Normal 2 9 9" xfId="34512" xr:uid="{3C8C8545-F86D-4E65-9F13-B83E134007CE}"/>
    <cellStyle name="Normal 2 9 9 2" xfId="34513" xr:uid="{FBF5153B-0292-4D34-93E3-56F9C2CCDF20}"/>
    <cellStyle name="Normal 2 9 9 2 2" xfId="34514" xr:uid="{42EDBD77-A29F-4988-893C-789E5AD35BB1}"/>
    <cellStyle name="Normal 2 9 9 2 2 2" xfId="34515" xr:uid="{235C789A-2F69-4FDC-920F-260C3B3AC1F0}"/>
    <cellStyle name="Normal 2 9 9 2 3" xfId="34516" xr:uid="{98E57EDE-B921-4A91-8ABD-DF898FD18009}"/>
    <cellStyle name="Normal 2 9 9 3" xfId="34517" xr:uid="{DFD75739-BFFE-4BFC-BF89-6362A6318285}"/>
    <cellStyle name="Normal 2 9 9 3 2" xfId="34518" xr:uid="{E70883EE-E1FF-42B9-A77D-B0482FCD1AAD}"/>
    <cellStyle name="Normal 2 9 9 3 2 2" xfId="34519" xr:uid="{0872B751-7798-42FC-A3F3-70ACA9547DE7}"/>
    <cellStyle name="Normal 2 9 9 3 3" xfId="34520" xr:uid="{78B6FCCB-DA21-475E-B895-F012D7163343}"/>
    <cellStyle name="Normal 2 9 9 4" xfId="34521" xr:uid="{741E52CA-38A8-4E0B-A34D-00624A6F1F06}"/>
    <cellStyle name="Normal 2 9 9 4 2" xfId="34522" xr:uid="{2C4F6710-0DAA-4C5B-84CB-AB45DA734082}"/>
    <cellStyle name="Normal 2 9 9 4 2 2" xfId="34523" xr:uid="{3F5E49D5-4C21-475D-B114-A78E81E72B00}"/>
    <cellStyle name="Normal 2 9 9 4 3" xfId="34524" xr:uid="{F21E2944-F366-41FC-9CB7-383C57E71B61}"/>
    <cellStyle name="Normal 2 9 9 5" xfId="34525" xr:uid="{574A9A63-9C03-41A5-AD9D-02AB70D66070}"/>
    <cellStyle name="Normal 2 9 9 5 2" xfId="34526" xr:uid="{E41575E0-38D1-4847-930B-C824A3765EBD}"/>
    <cellStyle name="Normal 2 9 9 6" xfId="34527" xr:uid="{536F8FCB-0F07-44F1-8289-3CFEC9182852}"/>
    <cellStyle name="Normal 20" xfId="729" xr:uid="{00000000-0005-0000-0000-0000D7020000}"/>
    <cellStyle name="Normal 20 10" xfId="34529" xr:uid="{901DA22D-741B-4C00-B5E8-7BF13C79C6A5}"/>
    <cellStyle name="Normal 20 10 2" xfId="34530" xr:uid="{C4EEA213-28FE-4D85-BC04-CF838D2069B0}"/>
    <cellStyle name="Normal 20 11" xfId="34531" xr:uid="{ECEB6B82-FE11-4454-A04D-FD1DEF4A73C9}"/>
    <cellStyle name="Normal 20 12" xfId="34528" xr:uid="{D7237ABE-9807-49AE-A3CC-D996DBD657E4}"/>
    <cellStyle name="Normal 20 2" xfId="34532" xr:uid="{6F927B69-97C5-4361-93D3-A72A089C3434}"/>
    <cellStyle name="Normal 20 2 2" xfId="34533" xr:uid="{377FA2E2-B1AD-4340-B0A3-93040B66E7AC}"/>
    <cellStyle name="Normal 20 2 2 2" xfId="34534" xr:uid="{50E40DE5-F0B4-4DED-A90E-E1C763141079}"/>
    <cellStyle name="Normal 20 2 2 2 2" xfId="34535" xr:uid="{B8ED18C7-94E9-43D5-912F-99B71701CC9C}"/>
    <cellStyle name="Normal 20 2 2 2 2 2" xfId="34536" xr:uid="{EB375012-F323-4E1A-8834-E4720BF92662}"/>
    <cellStyle name="Normal 20 2 2 2 3" xfId="34537" xr:uid="{1723B155-227A-4120-8D27-73354D17D14A}"/>
    <cellStyle name="Normal 20 2 2 3" xfId="34538" xr:uid="{92FA31B8-47BA-4A77-A757-3ECDBEACC003}"/>
    <cellStyle name="Normal 20 2 2 3 2" xfId="34539" xr:uid="{7FC0055E-8D7B-4324-8295-AF8F6A75507B}"/>
    <cellStyle name="Normal 20 2 2 3 2 2" xfId="34540" xr:uid="{27D751C5-151A-442F-B52B-9DA75EC95758}"/>
    <cellStyle name="Normal 20 2 2 3 3" xfId="34541" xr:uid="{8EDAF092-A656-4969-B22B-D34CB78F0654}"/>
    <cellStyle name="Normal 20 2 2 4" xfId="34542" xr:uid="{49CACCF5-568F-4A62-B5BD-3967F840657E}"/>
    <cellStyle name="Normal 20 2 2 4 2" xfId="34543" xr:uid="{CD4DA670-911D-4F81-A834-6B61CC9E2348}"/>
    <cellStyle name="Normal 20 2 2 4 2 2" xfId="34544" xr:uid="{23F59F1B-C607-410B-BF1C-D70604184A99}"/>
    <cellStyle name="Normal 20 2 2 4 3" xfId="34545" xr:uid="{9104E7FF-9E3D-41BD-B639-9B48786892EE}"/>
    <cellStyle name="Normal 20 2 2 5" xfId="34546" xr:uid="{45E16568-35CC-4B0F-A482-122C703096A0}"/>
    <cellStyle name="Normal 20 2 2 5 2" xfId="34547" xr:uid="{46796FB6-7690-4AE7-92CD-9C4FD17ED84D}"/>
    <cellStyle name="Normal 20 2 2 6" xfId="34548" xr:uid="{D280E555-D77F-4C1F-A690-9E273726AA8F}"/>
    <cellStyle name="Normal 20 2 3" xfId="34549" xr:uid="{563C7D61-3466-4B0B-924C-B85B8BCC2993}"/>
    <cellStyle name="Normal 20 2 3 2" xfId="34550" xr:uid="{8CE00319-D2CE-4C60-9CA3-790E751B77F1}"/>
    <cellStyle name="Normal 20 2 3 2 2" xfId="34551" xr:uid="{C0AB0583-5192-42E0-AEA5-FC7803D1AFC3}"/>
    <cellStyle name="Normal 20 2 3 3" xfId="34552" xr:uid="{39005092-C47A-4851-9262-A23BAEFF4885}"/>
    <cellStyle name="Normal 20 2 4" xfId="34553" xr:uid="{C3DEDEA6-F21A-4465-A1D4-FBED967D7BCE}"/>
    <cellStyle name="Normal 20 2 4 2" xfId="34554" xr:uid="{A750AD9F-3C6A-4FCF-AA71-7AA66A586814}"/>
    <cellStyle name="Normal 20 2 4 2 2" xfId="34555" xr:uid="{2609B60D-84A7-42FD-A1EE-EEF8F70B78CB}"/>
    <cellStyle name="Normal 20 2 4 3" xfId="34556" xr:uid="{C88CCC4C-3EF8-4C63-BFD1-B00078F6517D}"/>
    <cellStyle name="Normal 20 2 5" xfId="34557" xr:uid="{C322BC1C-F50D-4EFD-8096-72C40B39A5CF}"/>
    <cellStyle name="Normal 20 2 5 2" xfId="34558" xr:uid="{DCF2C01D-492F-4F0B-8A6E-810310D5619B}"/>
    <cellStyle name="Normal 20 2 5 2 2" xfId="34559" xr:uid="{15C3CCAE-8F07-48F7-B0F6-92A1711B8B30}"/>
    <cellStyle name="Normal 20 2 5 3" xfId="34560" xr:uid="{D82C4147-0E82-44AB-80D6-5B7DB2CBFD82}"/>
    <cellStyle name="Normal 20 2 6" xfId="34561" xr:uid="{1813C5DB-29A6-4E24-9A7B-B7C2038E0288}"/>
    <cellStyle name="Normal 20 2 6 2" xfId="34562" xr:uid="{D5F65FD7-9EC5-4318-928C-EE8B0AD4DF49}"/>
    <cellStyle name="Normal 20 2 7" xfId="34563" xr:uid="{D6AD29A9-B442-4821-9ADF-78DA2C275F46}"/>
    <cellStyle name="Normal 20 3" xfId="34564" xr:uid="{5296A043-D8D3-44CC-879D-A7382E9822A9}"/>
    <cellStyle name="Normal 20 3 2" xfId="34565" xr:uid="{51A215C7-9F28-4014-BA9F-EEA77D4BC68C}"/>
    <cellStyle name="Normal 20 3 2 2" xfId="34566" xr:uid="{9E97172C-3EB9-4805-8D3A-5AF2340556FD}"/>
    <cellStyle name="Normal 20 3 2 2 2" xfId="34567" xr:uid="{982EBB1B-A947-4537-90C3-74762882EFB9}"/>
    <cellStyle name="Normal 20 3 2 3" xfId="34568" xr:uid="{9BD8F52F-9FEB-4D61-BEC4-340F9D6B849A}"/>
    <cellStyle name="Normal 20 3 3" xfId="34569" xr:uid="{FC6749A2-4D56-444D-AD2B-53DF1D21788A}"/>
    <cellStyle name="Normal 20 3 3 2" xfId="34570" xr:uid="{1E7044E3-341C-43EB-9E34-D9B76B8C0957}"/>
    <cellStyle name="Normal 20 3 3 2 2" xfId="34571" xr:uid="{8231D63C-B88F-411E-9B4D-71B86935025A}"/>
    <cellStyle name="Normal 20 3 3 3" xfId="34572" xr:uid="{F10EB334-E66E-476B-BB39-30E1D16CAFBC}"/>
    <cellStyle name="Normal 20 3 4" xfId="34573" xr:uid="{769809A2-CC7B-4E5B-8CFB-F887CD5CAC8F}"/>
    <cellStyle name="Normal 20 3 4 2" xfId="34574" xr:uid="{74E2846C-5054-4A8A-B162-8233D08E2848}"/>
    <cellStyle name="Normal 20 3 4 2 2" xfId="34575" xr:uid="{5C582DDC-D6B4-4678-933B-BE4F8EE7EB6E}"/>
    <cellStyle name="Normal 20 3 4 3" xfId="34576" xr:uid="{BD4C358C-6227-44E0-90E1-ADE6C3E8875A}"/>
    <cellStyle name="Normal 20 3 5" xfId="34577" xr:uid="{9CBB6028-D6CB-4465-8058-7814096FDAEA}"/>
    <cellStyle name="Normal 20 3 5 2" xfId="34578" xr:uid="{047144BD-92D5-4D43-8739-3F81BAA96410}"/>
    <cellStyle name="Normal 20 3 6" xfId="34579" xr:uid="{1C94C20D-2EE9-4321-94F7-918B717A8781}"/>
    <cellStyle name="Normal 20 4" xfId="34580" xr:uid="{C5B9D78A-3F16-47E8-ADD2-E32266818B29}"/>
    <cellStyle name="Normal 20 4 2" xfId="34581" xr:uid="{F669EA1A-66B3-4386-AE19-E6EE5B1F8463}"/>
    <cellStyle name="Normal 20 4 2 2" xfId="34582" xr:uid="{510785AE-FB44-4A10-A164-CE936E431D90}"/>
    <cellStyle name="Normal 20 4 2 2 2" xfId="34583" xr:uid="{1940571D-0BF2-46E2-8E41-057EF084DABB}"/>
    <cellStyle name="Normal 20 4 2 3" xfId="34584" xr:uid="{5B4811C2-D959-4428-9579-33A9B0AB1378}"/>
    <cellStyle name="Normal 20 4 3" xfId="34585" xr:uid="{89DE5C20-B5E6-45BA-AE7C-62017DD7F480}"/>
    <cellStyle name="Normal 20 4 3 2" xfId="34586" xr:uid="{C33798F4-ECCE-4759-9EB9-1ACF453E54DB}"/>
    <cellStyle name="Normal 20 4 3 2 2" xfId="34587" xr:uid="{CE0212FA-A62D-4C76-82CB-A0E4EA667580}"/>
    <cellStyle name="Normal 20 4 3 3" xfId="34588" xr:uid="{879B5ACC-712B-41F1-9DA1-4B6078421EE6}"/>
    <cellStyle name="Normal 20 4 4" xfId="34589" xr:uid="{2E444FCE-7DD4-4B24-9641-D8E353971AAF}"/>
    <cellStyle name="Normal 20 4 4 2" xfId="34590" xr:uid="{0175665A-DB43-4785-8124-E704E51C75DC}"/>
    <cellStyle name="Normal 20 4 4 2 2" xfId="34591" xr:uid="{CA213664-40F1-492F-B30F-919399A2AE87}"/>
    <cellStyle name="Normal 20 4 4 3" xfId="34592" xr:uid="{7C79C4A1-0C7B-4F0B-ADF9-2A0EA91DBD7A}"/>
    <cellStyle name="Normal 20 4 5" xfId="34593" xr:uid="{CE179F3C-64B9-47E3-82F1-AC05BADD9D37}"/>
    <cellStyle name="Normal 20 4 5 2" xfId="34594" xr:uid="{A10F99C9-2F32-4421-BFAE-55EAE9689BFA}"/>
    <cellStyle name="Normal 20 4 6" xfId="34595" xr:uid="{04BC9BBD-7531-40BE-B971-679B625961CF}"/>
    <cellStyle name="Normal 20 5" xfId="34596" xr:uid="{07591B3D-94EB-4EDD-9CD2-A96F7F991D51}"/>
    <cellStyle name="Normal 20 5 2" xfId="34597" xr:uid="{07788F5E-0216-421F-A5AD-02A4EFD1C89E}"/>
    <cellStyle name="Normal 20 5 2 2" xfId="34598" xr:uid="{81FCC806-E260-4E5F-B60C-62E9029AF92D}"/>
    <cellStyle name="Normal 20 5 2 2 2" xfId="34599" xr:uid="{57354079-7D09-49B2-BAE6-24F43B6C04A0}"/>
    <cellStyle name="Normal 20 5 2 3" xfId="34600" xr:uid="{3448C35B-8C96-47A5-A87F-4896B28BFB2A}"/>
    <cellStyle name="Normal 20 5 2 4" xfId="34601" xr:uid="{458CBDA8-8FD9-48C9-9EA9-9F9D389BF160}"/>
    <cellStyle name="Normal 20 5 3" xfId="34602" xr:uid="{33963F09-F319-4991-8ED3-889B1196A147}"/>
    <cellStyle name="Normal 20 5 3 2" xfId="34603" xr:uid="{813456C5-B5BB-472D-8047-0C7808652318}"/>
    <cellStyle name="Normal 20 5 3 2 2" xfId="34604" xr:uid="{026F2C7B-6E48-4DC7-8377-EDDDAD5BA61E}"/>
    <cellStyle name="Normal 20 5 3 3" xfId="34605" xr:uid="{85A9B37B-91F9-4643-8B1C-F98035EF7D6D}"/>
    <cellStyle name="Normal 20 5 4" xfId="34606" xr:uid="{6031860D-C4F0-4912-A04C-849B6847DC68}"/>
    <cellStyle name="Normal 20 5 4 2" xfId="34607" xr:uid="{9BC43D43-77F1-408D-BE67-F5FFBD3FC7C1}"/>
    <cellStyle name="Normal 20 5 4 2 2" xfId="34608" xr:uid="{DEE7EECB-D8EF-4E79-8370-D9709A34D5EC}"/>
    <cellStyle name="Normal 20 5 4 3" xfId="34609" xr:uid="{644B9822-7B74-4010-B5A1-0063DB32C376}"/>
    <cellStyle name="Normal 20 5 5" xfId="34610" xr:uid="{2F259F24-20D6-4E2C-8695-1F9159A23383}"/>
    <cellStyle name="Normal 20 5 5 2" xfId="34611" xr:uid="{EE01375E-A4E0-45DC-9578-C19A881786A5}"/>
    <cellStyle name="Normal 20 5 6" xfId="34612" xr:uid="{302835E4-1AFA-4251-B1CB-2E0187930DB1}"/>
    <cellStyle name="Normal 20 5 7" xfId="34613" xr:uid="{00B90332-C4EA-4C34-A099-6AA40AF9C574}"/>
    <cellStyle name="Normal 20 6" xfId="34614" xr:uid="{981E3C9D-729E-4980-81A3-4582B4C97034}"/>
    <cellStyle name="Normal 20 6 2" xfId="34615" xr:uid="{020CF742-438A-4EC0-9175-832292E8A3D4}"/>
    <cellStyle name="Normal 20 6 2 2" xfId="34616" xr:uid="{8604967C-5170-460D-8760-13B9F7B4F403}"/>
    <cellStyle name="Normal 20 6 3" xfId="34617" xr:uid="{D2AF2370-A3E1-42E3-BEEF-517B90B38297}"/>
    <cellStyle name="Normal 20 7" xfId="34618" xr:uid="{F883B697-052D-4F13-829B-0266A5AE99FA}"/>
    <cellStyle name="Normal 20 7 2" xfId="34619" xr:uid="{CA26E9A6-39F8-4AD0-AE9E-8FF3B74C31E2}"/>
    <cellStyle name="Normal 20 7 2 2" xfId="34620" xr:uid="{1FD07232-521A-424D-9EF1-878BDF672E03}"/>
    <cellStyle name="Normal 20 7 3" xfId="34621" xr:uid="{1DFDEA83-5F54-4EF9-95D9-9BE633372C59}"/>
    <cellStyle name="Normal 20 8" xfId="34622" xr:uid="{593963B3-C2CD-4DA1-B5AD-51509834347D}"/>
    <cellStyle name="Normal 20 8 2" xfId="34623" xr:uid="{17B64A8F-C4C2-4151-8E13-328283793D12}"/>
    <cellStyle name="Normal 20 8 2 2" xfId="34624" xr:uid="{D6403A0E-31CB-4930-8CB9-22ED05C6623B}"/>
    <cellStyle name="Normal 20 8 3" xfId="34625" xr:uid="{E50CC744-E060-41B9-AA60-BD4B1EDF9213}"/>
    <cellStyle name="Normal 20 9" xfId="34626" xr:uid="{E31F9B52-CEB0-470E-AB7E-0B020D1EDD3C}"/>
    <cellStyle name="Normal 20 9 2" xfId="34627" xr:uid="{88C81A38-4556-4F0D-8078-F69B6A35E6BE}"/>
    <cellStyle name="Normal 20 9 2 2" xfId="34628" xr:uid="{CD9E68BB-4A09-4D12-AC72-EF011D2A4C4E}"/>
    <cellStyle name="Normal 20 9 3" xfId="34629" xr:uid="{672AB469-BB17-4150-BBDE-B0F2119B2F8C}"/>
    <cellStyle name="Normal 21" xfId="730" xr:uid="{00000000-0005-0000-0000-0000D8020000}"/>
    <cellStyle name="Normal 21 10" xfId="34631" xr:uid="{4CA179FF-BC36-40EA-9AF1-144512C6CA8F}"/>
    <cellStyle name="Normal 21 10 2" xfId="34632" xr:uid="{55EE5538-5395-4BC8-BB44-C55530C104B5}"/>
    <cellStyle name="Normal 21 11" xfId="34633" xr:uid="{47271496-2194-4F08-B2E3-6D00D5057A81}"/>
    <cellStyle name="Normal 21 12" xfId="34630" xr:uid="{1C377537-E11C-4B70-9204-E6B756060F81}"/>
    <cellStyle name="Normal 21 2" xfId="34634" xr:uid="{2057229E-F99A-4B25-BE62-56666115BA77}"/>
    <cellStyle name="Normal 21 2 2" xfId="34635" xr:uid="{D800B77C-57A1-4044-BA37-EB2B85D09221}"/>
    <cellStyle name="Normal 21 2 2 2" xfId="34636" xr:uid="{020737CF-8ADC-4239-8CF9-8E6230BF68D3}"/>
    <cellStyle name="Normal 21 2 2 2 2" xfId="34637" xr:uid="{506A1A30-4BF8-4070-A06F-1BE6F1E0EB2E}"/>
    <cellStyle name="Normal 21 2 2 2 2 2" xfId="34638" xr:uid="{79DD2378-4183-4EB2-95E2-E1A071056234}"/>
    <cellStyle name="Normal 21 2 2 2 3" xfId="34639" xr:uid="{7ACAE1C5-0B6E-49E7-9DA6-70FF4A7FB1FE}"/>
    <cellStyle name="Normal 21 2 2 3" xfId="34640" xr:uid="{11E13874-1FA4-46BD-B68D-8F29C8E45871}"/>
    <cellStyle name="Normal 21 2 2 3 2" xfId="34641" xr:uid="{556BBDDE-8F3C-481A-9EA6-63C93E24484E}"/>
    <cellStyle name="Normal 21 2 2 3 2 2" xfId="34642" xr:uid="{46AED360-D380-4F22-90EF-02FEE09D5F8E}"/>
    <cellStyle name="Normal 21 2 2 3 3" xfId="34643" xr:uid="{C3B6DA82-DEDB-47E4-AAAB-D06B1660AF98}"/>
    <cellStyle name="Normal 21 2 2 4" xfId="34644" xr:uid="{3C188560-9918-45AB-920E-9B4AD59AF8D5}"/>
    <cellStyle name="Normal 21 2 2 4 2" xfId="34645" xr:uid="{14A5A871-8868-4599-99D4-C0A0DC6ADA31}"/>
    <cellStyle name="Normal 21 2 2 4 2 2" xfId="34646" xr:uid="{4901FCFE-31E8-4DC1-878E-74118A04E011}"/>
    <cellStyle name="Normal 21 2 2 4 3" xfId="34647" xr:uid="{DC0F53AC-7F9A-429D-A72B-E9F03669C28E}"/>
    <cellStyle name="Normal 21 2 2 4 4" xfId="34648" xr:uid="{8618DDB8-9E23-4513-BF9A-4A388EAA4255}"/>
    <cellStyle name="Normal 21 2 2 5" xfId="34649" xr:uid="{ED2F351E-36FC-4C9B-BF93-B53D31750425}"/>
    <cellStyle name="Normal 21 2 2 5 2" xfId="34650" xr:uid="{FA785E94-BE74-4505-B852-B0B49993F221}"/>
    <cellStyle name="Normal 21 2 2 6" xfId="34651" xr:uid="{3C0A3D15-E0B2-421E-972C-CA76EAF624C7}"/>
    <cellStyle name="Normal 21 2 3" xfId="34652" xr:uid="{0B058580-E409-43EB-B8E2-33F876A974D0}"/>
    <cellStyle name="Normal 21 2 3 2" xfId="34653" xr:uid="{87AFCFC6-0F6C-4CF4-B2E8-9D0C26239684}"/>
    <cellStyle name="Normal 21 2 3 2 2" xfId="34654" xr:uid="{42E35878-76CE-46BA-915C-E946B62CD938}"/>
    <cellStyle name="Normal 21 2 3 3" xfId="34655" xr:uid="{5F6B3D1C-2B0E-4F75-8D18-1779C10AEF6C}"/>
    <cellStyle name="Normal 21 2 4" xfId="34656" xr:uid="{8F629A22-06B6-4C12-A64B-FF5F6A83B254}"/>
    <cellStyle name="Normal 21 2 4 2" xfId="34657" xr:uid="{20953BFC-90C7-45F1-AC8D-EC7553782220}"/>
    <cellStyle name="Normal 21 2 4 2 2" xfId="34658" xr:uid="{AC1A1861-816D-4F29-891D-3D144482F980}"/>
    <cellStyle name="Normal 21 2 4 2 3" xfId="34659" xr:uid="{E7ED15F9-163B-4AA4-885B-F77FBF29895C}"/>
    <cellStyle name="Normal 21 2 4 3" xfId="34660" xr:uid="{645BCD8D-BC97-443D-80F8-3254BDF453BA}"/>
    <cellStyle name="Normal 21 2 5" xfId="34661" xr:uid="{F56A5904-46E2-4FA4-B65E-CD40449B316A}"/>
    <cellStyle name="Normal 21 2 5 2" xfId="34662" xr:uid="{CD709CE8-D437-4257-A262-565BC5DAD323}"/>
    <cellStyle name="Normal 21 2 5 2 2" xfId="34663" xr:uid="{D0E0467A-C51D-474F-9AA3-461192B2C860}"/>
    <cellStyle name="Normal 21 2 5 3" xfId="34664" xr:uid="{AD6F6F03-E142-451E-84FE-3260C2A1F6A6}"/>
    <cellStyle name="Normal 21 2 6" xfId="34665" xr:uid="{909EAE1C-8B05-4FC9-B599-DAA1DB34336B}"/>
    <cellStyle name="Normal 21 2 6 2" xfId="34666" xr:uid="{442EDFB7-B2A5-4DE2-99B6-07ABD274610F}"/>
    <cellStyle name="Normal 21 2 7" xfId="34667" xr:uid="{B9744319-987E-46D4-AA0E-BD0D745A3BEC}"/>
    <cellStyle name="Normal 21 3" xfId="34668" xr:uid="{F2AC9CB6-997F-4216-832A-E4212363FE2C}"/>
    <cellStyle name="Normal 21 3 2" xfId="34669" xr:uid="{2F45E161-E8C7-4C73-B336-A6A895656840}"/>
    <cellStyle name="Normal 21 3 2 2" xfId="34670" xr:uid="{80C096EF-085E-4878-AB97-7B0ACC2DCA70}"/>
    <cellStyle name="Normal 21 3 2 2 2" xfId="34671" xr:uid="{32291D0A-5EE5-4C96-9EF1-B6471F73D842}"/>
    <cellStyle name="Normal 21 3 2 3" xfId="34672" xr:uid="{7FA3B5A3-3356-4779-BA05-F2F42452C227}"/>
    <cellStyle name="Normal 21 3 3" xfId="34673" xr:uid="{5085CB4C-661F-4E63-ACD9-E37BBFC87868}"/>
    <cellStyle name="Normal 21 3 3 2" xfId="34674" xr:uid="{45685F76-4C41-4DDC-9D79-024B67EEFF7D}"/>
    <cellStyle name="Normal 21 3 3 2 2" xfId="34675" xr:uid="{989EF193-3E4F-48F2-96C2-9707CD2FD304}"/>
    <cellStyle name="Normal 21 3 3 3" xfId="34676" xr:uid="{7EE70173-5E68-4464-BDC9-5E84EA28E6BA}"/>
    <cellStyle name="Normal 21 3 4" xfId="34677" xr:uid="{D35CA876-351B-43CC-8277-05004E9A18C2}"/>
    <cellStyle name="Normal 21 3 4 2" xfId="34678" xr:uid="{9187DB1D-EF2C-456B-9339-881AA8DD75DC}"/>
    <cellStyle name="Normal 21 3 4 2 2" xfId="34679" xr:uid="{6C5CEC12-95D5-4BD4-8E6E-DDA038DD43BB}"/>
    <cellStyle name="Normal 21 3 4 3" xfId="34680" xr:uid="{CFC2B5BF-46A9-4A8F-B779-91FDF0776050}"/>
    <cellStyle name="Normal 21 3 4 4" xfId="34681" xr:uid="{6C7545B9-81DD-47FD-8EFC-40310E886A06}"/>
    <cellStyle name="Normal 21 3 5" xfId="34682" xr:uid="{F02623A3-53F4-430F-A9C2-2834274C4846}"/>
    <cellStyle name="Normal 21 3 5 2" xfId="34683" xr:uid="{2F25E50C-52CC-403B-AC58-0B6B244F193E}"/>
    <cellStyle name="Normal 21 3 6" xfId="34684" xr:uid="{93C3551A-DB5E-443F-8A92-EEEDF647B30C}"/>
    <cellStyle name="Normal 21 4" xfId="34685" xr:uid="{8F1F018C-0ADF-4738-873F-E5138F3C7978}"/>
    <cellStyle name="Normal 21 4 2" xfId="34686" xr:uid="{0A6120F8-E342-4C44-9110-9BDE54458546}"/>
    <cellStyle name="Normal 21 4 2 2" xfId="34687" xr:uid="{02277A3F-E3DB-4C46-AE85-6500C1411851}"/>
    <cellStyle name="Normal 21 4 2 2 2" xfId="34688" xr:uid="{808BC42A-F70A-475A-8985-D21BC1FD0A17}"/>
    <cellStyle name="Normal 21 4 2 3" xfId="34689" xr:uid="{B776CA87-04F6-4DC8-B901-5DD1C3917908}"/>
    <cellStyle name="Normal 21 4 3" xfId="34690" xr:uid="{C9FBD651-1A10-45A7-BA93-41118AD36234}"/>
    <cellStyle name="Normal 21 4 3 2" xfId="34691" xr:uid="{E8D610F4-506D-4CC7-B8F2-ABF474E2EFEC}"/>
    <cellStyle name="Normal 21 4 3 2 2" xfId="34692" xr:uid="{7672CC92-6954-43F7-8875-12B49DC91B37}"/>
    <cellStyle name="Normal 21 4 3 3" xfId="34693" xr:uid="{70EA1D17-475A-4B0C-B27D-36DF045DC19B}"/>
    <cellStyle name="Normal 21 4 4" xfId="34694" xr:uid="{1E28DD65-B75F-4062-A5A0-BD5B14E2F012}"/>
    <cellStyle name="Normal 21 4 4 2" xfId="34695" xr:uid="{850DDBD9-A214-4878-91E2-82C3E56AF405}"/>
    <cellStyle name="Normal 21 4 4 2 2" xfId="34696" xr:uid="{0EEDFCFD-43C2-489B-8995-6CCD124AE6F5}"/>
    <cellStyle name="Normal 21 4 4 3" xfId="34697" xr:uid="{76245A39-998B-4FE1-9FF8-056345A23B0E}"/>
    <cellStyle name="Normal 21 4 5" xfId="34698" xr:uid="{F6200252-5083-4741-B0B9-119B560B6DCA}"/>
    <cellStyle name="Normal 21 4 5 2" xfId="34699" xr:uid="{390529CF-D881-462A-AEF4-7897867A08E6}"/>
    <cellStyle name="Normal 21 4 6" xfId="34700" xr:uid="{B9B29F11-8D22-44EE-8FEA-55BFB1E468E5}"/>
    <cellStyle name="Normal 21 5" xfId="34701" xr:uid="{BF5C71CE-E4CA-4E3C-A152-3951F2544366}"/>
    <cellStyle name="Normal 21 5 2" xfId="34702" xr:uid="{602686B3-E1CD-4B8C-A07E-6CA0AE0111AB}"/>
    <cellStyle name="Normal 21 5 2 2" xfId="34703" xr:uid="{29D73674-F451-46DE-8E82-D65613CD1ACD}"/>
    <cellStyle name="Normal 21 5 2 2 2" xfId="34704" xr:uid="{78D25BC4-91D7-4226-884B-1FDAB41CC48C}"/>
    <cellStyle name="Normal 21 5 2 3" xfId="34705" xr:uid="{7D7A79CD-BCFC-497E-B962-68BDF5BB6889}"/>
    <cellStyle name="Normal 21 5 3" xfId="34706" xr:uid="{4CA99A6E-420C-42D9-BDE8-3EC23ECF7036}"/>
    <cellStyle name="Normal 21 5 3 2" xfId="34707" xr:uid="{8E89815D-3E58-491E-9DF6-18F2F31CC67B}"/>
    <cellStyle name="Normal 21 5 3 2 2" xfId="34708" xr:uid="{C86C4F8C-8A79-473D-87FF-0EB30A309A21}"/>
    <cellStyle name="Normal 21 5 3 3" xfId="34709" xr:uid="{E03C29A1-CFC3-4C5C-8D83-C6CF95EA9E71}"/>
    <cellStyle name="Normal 21 5 4" xfId="34710" xr:uid="{44CCE92C-03C7-4BF3-B2E2-777749C1476C}"/>
    <cellStyle name="Normal 21 5 4 2" xfId="34711" xr:uid="{846D3A94-CDBB-492C-982B-FD96F426F602}"/>
    <cellStyle name="Normal 21 5 4 2 2" xfId="34712" xr:uid="{A4DB3F5D-1C72-4925-BFCF-3B5A5E3AC0B9}"/>
    <cellStyle name="Normal 21 5 4 3" xfId="34713" xr:uid="{613D8863-223C-4900-816B-2C02721BD3C8}"/>
    <cellStyle name="Normal 21 5 5" xfId="34714" xr:uid="{6894068A-0580-4E1C-B070-3B29F401EEC6}"/>
    <cellStyle name="Normal 21 5 5 2" xfId="34715" xr:uid="{753E510F-443B-4726-B491-9C986C418D28}"/>
    <cellStyle name="Normal 21 5 6" xfId="34716" xr:uid="{18B78F19-820C-4938-8978-AAE3B66DBD39}"/>
    <cellStyle name="Normal 21 6" xfId="34717" xr:uid="{A7E26312-E1C9-47FE-ADD8-DD51E59C93EA}"/>
    <cellStyle name="Normal 21 6 2" xfId="34718" xr:uid="{81D7CF3D-5E74-4034-8453-1428EE27288B}"/>
    <cellStyle name="Normal 21 6 2 2" xfId="34719" xr:uid="{47F2391B-5A24-43EF-879F-EEB174B0B557}"/>
    <cellStyle name="Normal 21 6 2 3" xfId="34720" xr:uid="{1EBAE42C-D92B-45B2-BC7C-2459CE1C91D9}"/>
    <cellStyle name="Normal 21 6 3" xfId="34721" xr:uid="{0D6AF0A0-92BD-481C-8082-17DFD1BA3752}"/>
    <cellStyle name="Normal 21 7" xfId="34722" xr:uid="{B0267D9C-9758-49D7-AEDA-857DB8D00D85}"/>
    <cellStyle name="Normal 21 7 2" xfId="34723" xr:uid="{576EFF58-8F9E-40F7-A26E-DA7E5C9621DA}"/>
    <cellStyle name="Normal 21 7 2 2" xfId="34724" xr:uid="{8AED7849-3239-43DF-A4B3-190C42ABF73A}"/>
    <cellStyle name="Normal 21 7 3" xfId="34725" xr:uid="{8232DED6-A3FC-4750-A8BF-70B885AF8E88}"/>
    <cellStyle name="Normal 21 8" xfId="34726" xr:uid="{356E5606-4A5F-4682-9FF2-DB9967C0EBF6}"/>
    <cellStyle name="Normal 21 8 2" xfId="34727" xr:uid="{7D863B20-106D-4EE8-9E9D-745F7F0501FA}"/>
    <cellStyle name="Normal 21 8 2 2" xfId="34728" xr:uid="{BBCB10A7-9B3D-4292-AB62-F7181E416A60}"/>
    <cellStyle name="Normal 21 8 3" xfId="34729" xr:uid="{CBC0FB8F-07B7-40BA-88FF-4DD0E2E9DC5F}"/>
    <cellStyle name="Normal 21 9" xfId="34730" xr:uid="{FB0E5D65-2392-4DCE-9198-4163F2540929}"/>
    <cellStyle name="Normal 21 9 2" xfId="34731" xr:uid="{364D5AE4-BFA3-4D23-BD1A-E902079071FB}"/>
    <cellStyle name="Normal 21 9 2 2" xfId="34732" xr:uid="{C2E8B043-01CB-433C-A4D5-469ACBF60CDB}"/>
    <cellStyle name="Normal 21 9 3" xfId="34733" xr:uid="{900D8A30-D152-4B84-BFA6-3BE2F6D125F2}"/>
    <cellStyle name="Normal 22" xfId="731" xr:uid="{00000000-0005-0000-0000-0000D9020000}"/>
    <cellStyle name="Normal 22 10" xfId="34735" xr:uid="{FC585F65-178F-4DE3-AE51-2F86F103DF3A}"/>
    <cellStyle name="Normal 22 10 2" xfId="34736" xr:uid="{88BD6BDA-F135-4833-98B2-81C61280DB4A}"/>
    <cellStyle name="Normal 22 11" xfId="34737" xr:uid="{C949B08C-44AA-4468-87BB-998C9E6B66B2}"/>
    <cellStyle name="Normal 22 12" xfId="34738" xr:uid="{1573D607-B8E7-4D3D-AF18-8186F84DCE39}"/>
    <cellStyle name="Normal 22 13" xfId="34734" xr:uid="{DC32C35F-7CC9-4157-A2E6-8608DC8B7CE4}"/>
    <cellStyle name="Normal 22 2" xfId="34739" xr:uid="{D3E3E8D3-7A33-4E4A-9ECF-58B5C37A252E}"/>
    <cellStyle name="Normal 22 2 2" xfId="34740" xr:uid="{0423C767-74E0-474B-AAA4-B6F0697E3AA8}"/>
    <cellStyle name="Normal 22 2 2 2" xfId="34741" xr:uid="{F6190C4E-9032-4124-B6A3-D81CFA9F35DA}"/>
    <cellStyle name="Normal 22 2 2 2 2" xfId="34742" xr:uid="{9B0FB53F-962D-4EF7-A190-9E44F44C6192}"/>
    <cellStyle name="Normal 22 2 2 2 2 2" xfId="34743" xr:uid="{E061AE8F-638F-4A23-AEB5-A915960C643A}"/>
    <cellStyle name="Normal 22 2 2 2 3" xfId="34744" xr:uid="{325F61FF-6DF0-4A5E-BE0E-A180FA6111A0}"/>
    <cellStyle name="Normal 22 2 2 3" xfId="34745" xr:uid="{AEE64F4A-7A1F-4193-B2BE-F62274A9990E}"/>
    <cellStyle name="Normal 22 2 2 3 2" xfId="34746" xr:uid="{063C9479-F880-4025-802B-7E314FFEA207}"/>
    <cellStyle name="Normal 22 2 2 3 2 2" xfId="34747" xr:uid="{D296B85D-DC0F-4476-88A9-AEC90E408B17}"/>
    <cellStyle name="Normal 22 2 2 3 3" xfId="34748" xr:uid="{6E50E573-18F2-4464-A6A3-9958E73AE0A4}"/>
    <cellStyle name="Normal 22 2 2 4" xfId="34749" xr:uid="{8B126437-7A64-46B1-8549-CDD0C2E701EF}"/>
    <cellStyle name="Normal 22 2 2 4 2" xfId="34750" xr:uid="{FFB1D81A-C399-4D01-920B-7AB697BFBD50}"/>
    <cellStyle name="Normal 22 2 2 4 2 2" xfId="34751" xr:uid="{46DD598C-3EC2-4508-BC6E-E8F5E1EAA1E3}"/>
    <cellStyle name="Normal 22 2 2 4 3" xfId="34752" xr:uid="{33DEE464-7A4D-46AE-AFC8-F24DEB831D5A}"/>
    <cellStyle name="Normal 22 2 2 5" xfId="34753" xr:uid="{4E67C657-DF7C-4649-9E61-BB511CBECC1A}"/>
    <cellStyle name="Normal 22 2 2 5 2" xfId="34754" xr:uid="{2C1D88A4-5177-4BC8-B533-190F6CDA9C3A}"/>
    <cellStyle name="Normal 22 2 2 6" xfId="34755" xr:uid="{E32BB633-E747-4E00-8997-015C1AA724FF}"/>
    <cellStyle name="Normal 22 2 3" xfId="34756" xr:uid="{605A883E-15D0-4D6C-8652-894A0AABF6CF}"/>
    <cellStyle name="Normal 22 2 3 2" xfId="34757" xr:uid="{2AABCDFE-1383-4DAA-B996-06F9EBBE2CBD}"/>
    <cellStyle name="Normal 22 2 3 2 2" xfId="34758" xr:uid="{96FD91DB-4C40-43DB-B484-3DCB4A7A7103}"/>
    <cellStyle name="Normal 22 2 3 3" xfId="34759" xr:uid="{E822E84E-14F8-406D-9517-FA2831D3FF69}"/>
    <cellStyle name="Normal 22 2 4" xfId="34760" xr:uid="{A6705498-0A96-4661-8053-BF9EF9F47AE5}"/>
    <cellStyle name="Normal 22 2 4 2" xfId="34761" xr:uid="{7EFB4665-FF01-490F-937B-47BC8522C811}"/>
    <cellStyle name="Normal 22 2 4 2 2" xfId="34762" xr:uid="{85C627E4-8826-42A1-903F-25206D741CA1}"/>
    <cellStyle name="Normal 22 2 4 3" xfId="34763" xr:uid="{62DD3C8B-6758-4244-B6C5-971D74A629AF}"/>
    <cellStyle name="Normal 22 2 5" xfId="34764" xr:uid="{FD938FB0-AE3A-48B8-8B2D-0A794CD96E77}"/>
    <cellStyle name="Normal 22 2 5 2" xfId="34765" xr:uid="{146ED2F2-E975-45EC-9D42-A443106F2356}"/>
    <cellStyle name="Normal 22 2 5 2 2" xfId="34766" xr:uid="{F1643F39-1733-43BF-971F-26ECAB0369C6}"/>
    <cellStyle name="Normal 22 2 5 3" xfId="34767" xr:uid="{0FEF94CB-0C94-4F64-B70C-45D53D655319}"/>
    <cellStyle name="Normal 22 2 6" xfId="34768" xr:uid="{01B31B81-5396-43CF-BBEC-BDA619014F44}"/>
    <cellStyle name="Normal 22 2 6 2" xfId="34769" xr:uid="{CD2EFC80-4E94-416A-B4AB-3CDFF894C11D}"/>
    <cellStyle name="Normal 22 2 7" xfId="34770" xr:uid="{A48E3E18-03B6-4B30-B536-D4B6A3336858}"/>
    <cellStyle name="Normal 22 3" xfId="34771" xr:uid="{EA551618-B5D5-4412-A278-E730677AEF3A}"/>
    <cellStyle name="Normal 22 3 2" xfId="34772" xr:uid="{CAFEECAA-5847-404B-BA1E-EAFC737DCFAD}"/>
    <cellStyle name="Normal 22 3 2 2" xfId="34773" xr:uid="{95A0E1C6-2771-41DE-A40A-BB689EB5134D}"/>
    <cellStyle name="Normal 22 3 2 2 2" xfId="34774" xr:uid="{37661476-2F00-4445-9F69-35FE7640C30C}"/>
    <cellStyle name="Normal 22 3 2 3" xfId="34775" xr:uid="{BFD39EC5-7718-47FA-868D-1490DFE85C4F}"/>
    <cellStyle name="Normal 22 3 3" xfId="34776" xr:uid="{78A8F1C6-2867-4A8D-9008-10AFC63C67D4}"/>
    <cellStyle name="Normal 22 3 3 2" xfId="34777" xr:uid="{0769F5C6-7E23-4DEA-8914-7EFACA417DD1}"/>
    <cellStyle name="Normal 22 3 3 2 2" xfId="34778" xr:uid="{565A75F9-D266-4FF5-B746-F30ED7610A44}"/>
    <cellStyle name="Normal 22 3 3 3" xfId="34779" xr:uid="{E2831A52-CF5C-4B5B-979D-55222C77F075}"/>
    <cellStyle name="Normal 22 3 4" xfId="34780" xr:uid="{49358EBC-6309-432D-8473-D02C7FF43D11}"/>
    <cellStyle name="Normal 22 3 4 2" xfId="34781" xr:uid="{70154DA6-44CD-477E-B492-57B1E82FA1F3}"/>
    <cellStyle name="Normal 22 3 4 2 2" xfId="34782" xr:uid="{DD7A94EC-74F8-4A45-B09B-ECC9258B1686}"/>
    <cellStyle name="Normal 22 3 4 3" xfId="34783" xr:uid="{495A1C2A-78C5-41B7-999F-140CC18C5280}"/>
    <cellStyle name="Normal 22 3 5" xfId="34784" xr:uid="{26C09413-F32E-4212-B86D-B4755E110C23}"/>
    <cellStyle name="Normal 22 3 5 2" xfId="34785" xr:uid="{54FB3977-C24A-470E-B09A-92C184203911}"/>
    <cellStyle name="Normal 22 3 6" xfId="34786" xr:uid="{B041A068-0500-4542-81C3-4037F4E7CC73}"/>
    <cellStyle name="Normal 22 4" xfId="34787" xr:uid="{CBD0BCD4-2E40-4940-8DDA-B8F407D653DD}"/>
    <cellStyle name="Normal 22 4 2" xfId="34788" xr:uid="{59E074DF-48E8-4A12-BC53-C4B60998826B}"/>
    <cellStyle name="Normal 22 4 2 2" xfId="34789" xr:uid="{2BE5D8D7-140C-42EF-A9A8-0170AB41A0EB}"/>
    <cellStyle name="Normal 22 4 2 2 2" xfId="34790" xr:uid="{A83202AD-770C-4EBB-944D-929DDE1384A9}"/>
    <cellStyle name="Normal 22 4 2 3" xfId="34791" xr:uid="{758FF30D-E971-4071-8416-C4825ECCA4F7}"/>
    <cellStyle name="Normal 22 4 3" xfId="34792" xr:uid="{DA52C5BA-0093-414B-B84E-6C730042F704}"/>
    <cellStyle name="Normal 22 4 3 2" xfId="34793" xr:uid="{A0EE7102-5E77-46D4-AC64-1EC70E8393AE}"/>
    <cellStyle name="Normal 22 4 3 2 2" xfId="34794" xr:uid="{224880F2-290A-4DC8-8857-14B4697E8BEF}"/>
    <cellStyle name="Normal 22 4 3 3" xfId="34795" xr:uid="{F36B8C0D-74AF-4DCC-9CC3-35F6BD11ECF8}"/>
    <cellStyle name="Normal 22 4 4" xfId="34796" xr:uid="{5372AC37-6B49-4190-9D34-9BA2CE3BAB12}"/>
    <cellStyle name="Normal 22 4 4 2" xfId="34797" xr:uid="{83633935-3432-44BE-9C0C-9E7FC12072DE}"/>
    <cellStyle name="Normal 22 4 4 2 2" xfId="34798" xr:uid="{DF870E26-6A24-4CD7-A484-059E6A31C834}"/>
    <cellStyle name="Normal 22 4 4 3" xfId="34799" xr:uid="{FA55AA29-2A8E-4356-8F71-DFCDD947A664}"/>
    <cellStyle name="Normal 22 4 5" xfId="34800" xr:uid="{AE694749-4DAD-47DF-98D6-B76688762EC0}"/>
    <cellStyle name="Normal 22 4 5 2" xfId="34801" xr:uid="{F4DB4AF8-F142-43AD-96E6-854D2C74A174}"/>
    <cellStyle name="Normal 22 4 6" xfId="34802" xr:uid="{356B689A-F7F0-4E26-B8A7-6AE1416012AA}"/>
    <cellStyle name="Normal 22 5" xfId="34803" xr:uid="{6FC888BB-0DC3-489F-B215-C823C9E918DC}"/>
    <cellStyle name="Normal 22 5 2" xfId="34804" xr:uid="{0D8F367E-A8E5-43E6-9383-79C592DEA89D}"/>
    <cellStyle name="Normal 22 5 2 2" xfId="34805" xr:uid="{2B911466-F0EA-4FB6-B752-D610C2B5EBC2}"/>
    <cellStyle name="Normal 22 5 2 2 2" xfId="34806" xr:uid="{F10B0419-E829-42F2-8953-FB7D19DB4326}"/>
    <cellStyle name="Normal 22 5 2 3" xfId="34807" xr:uid="{73FBF7EE-B5D9-42EC-8DA9-2B334C22E625}"/>
    <cellStyle name="Normal 22 5 3" xfId="34808" xr:uid="{FF79E395-CF7B-48E7-AD5C-1F42A9FBA281}"/>
    <cellStyle name="Normal 22 5 3 2" xfId="34809" xr:uid="{533D365B-3983-4ABD-91BB-DD4C01FE54B6}"/>
    <cellStyle name="Normal 22 5 3 2 2" xfId="34810" xr:uid="{387ACBE4-F4F9-4666-92E0-B670611D9918}"/>
    <cellStyle name="Normal 22 5 3 3" xfId="34811" xr:uid="{281D71F3-B110-485A-8E50-25538DC782D3}"/>
    <cellStyle name="Normal 22 5 4" xfId="34812" xr:uid="{2B5D687C-20DB-4274-9A0B-99A78D35173C}"/>
    <cellStyle name="Normal 22 5 4 2" xfId="34813" xr:uid="{A799717F-B073-472A-97A9-B83071C53B63}"/>
    <cellStyle name="Normal 22 5 4 2 2" xfId="34814" xr:uid="{87B4CB67-4CB6-4BD5-AA4F-564EE65535B0}"/>
    <cellStyle name="Normal 22 5 4 3" xfId="34815" xr:uid="{F0001984-B2B6-42F5-AB71-8E672CC19ED2}"/>
    <cellStyle name="Normal 22 5 5" xfId="34816" xr:uid="{21277459-8746-47E9-86A5-6B4D68968243}"/>
    <cellStyle name="Normal 22 5 5 2" xfId="34817" xr:uid="{323815BC-BC06-4F1F-984B-EBB7D3C787AC}"/>
    <cellStyle name="Normal 22 5 6" xfId="34818" xr:uid="{79808776-50D5-4BDF-8D62-70191C349241}"/>
    <cellStyle name="Normal 22 6" xfId="34819" xr:uid="{93B7EC89-1005-4105-8008-C4D0F8A5C962}"/>
    <cellStyle name="Normal 22 6 2" xfId="34820" xr:uid="{D8F56F12-A8AF-499A-B9E9-4B11882D74FD}"/>
    <cellStyle name="Normal 22 6 2 2" xfId="34821" xr:uid="{D38F958B-EDF2-4FF6-8566-19B1A1344CC5}"/>
    <cellStyle name="Normal 22 6 3" xfId="34822" xr:uid="{790488EF-EE4B-40F6-8490-F55DED6E9BE6}"/>
    <cellStyle name="Normal 22 7" xfId="34823" xr:uid="{1D642F29-EA65-4601-B451-C94093F2FE06}"/>
    <cellStyle name="Normal 22 7 2" xfId="34824" xr:uid="{AEECEAF7-96A0-4AC7-B138-70F478D70C19}"/>
    <cellStyle name="Normal 22 7 2 2" xfId="34825" xr:uid="{16CE3487-6490-461A-888F-07E87BF10F72}"/>
    <cellStyle name="Normal 22 7 3" xfId="34826" xr:uid="{91E6D276-B86D-4CC1-8398-DD22B3E6E59B}"/>
    <cellStyle name="Normal 22 8" xfId="34827" xr:uid="{97D652C5-33F2-458A-9BBF-CE638254F33C}"/>
    <cellStyle name="Normal 22 8 2" xfId="34828" xr:uid="{762D91D6-6215-420C-A1A0-315BE7E077FA}"/>
    <cellStyle name="Normal 22 8 2 2" xfId="34829" xr:uid="{924C58DD-09EA-42D0-A43A-845146614ACC}"/>
    <cellStyle name="Normal 22 8 3" xfId="34830" xr:uid="{7F21C211-354B-4692-98F3-1930F8F77A84}"/>
    <cellStyle name="Normal 22 9" xfId="34831" xr:uid="{DE25E0BF-82FA-4755-A1F0-33D139CB0609}"/>
    <cellStyle name="Normal 22 9 2" xfId="34832" xr:uid="{CA27C955-D8B5-44E7-B501-1762C532E04A}"/>
    <cellStyle name="Normal 22 9 2 2" xfId="34833" xr:uid="{FC95B695-A862-4F67-A47B-B9EE545FCA24}"/>
    <cellStyle name="Normal 22 9 3" xfId="34834" xr:uid="{1EA221B7-3A10-47C9-98F2-0467F0B98606}"/>
    <cellStyle name="Normal 23" xfId="732" xr:uid="{00000000-0005-0000-0000-0000DA020000}"/>
    <cellStyle name="Normal 23 10" xfId="34836" xr:uid="{B76EBD9F-BD59-4D1B-8BBE-82A23982999A}"/>
    <cellStyle name="Normal 23 10 2" xfId="34837" xr:uid="{7AC989AB-55A1-41F8-81FB-AB6CD00EA34C}"/>
    <cellStyle name="Normal 23 11" xfId="34838" xr:uid="{83F7B00A-B476-4397-80CC-131EA638EDDF}"/>
    <cellStyle name="Normal 23 12" xfId="34835" xr:uid="{D8FC3FB4-6D58-4587-83E8-575DC7CC2AAD}"/>
    <cellStyle name="Normal 23 2" xfId="34839" xr:uid="{C9A8ABD6-CD08-4BCB-AB43-E851FCCB9EF0}"/>
    <cellStyle name="Normal 23 2 2" xfId="34840" xr:uid="{7A363CEB-7865-42B0-B5F7-36D97A70F7BF}"/>
    <cellStyle name="Normal 23 2 2 2" xfId="34841" xr:uid="{303C6539-8134-488E-9A8A-AB3501497ED4}"/>
    <cellStyle name="Normal 23 2 2 2 2" xfId="34842" xr:uid="{A2A99001-21C6-4860-8968-960B9AB26548}"/>
    <cellStyle name="Normal 23 2 2 2 2 2" xfId="34843" xr:uid="{2E0F6CBC-CB7F-44AA-918A-F7A71333AE3A}"/>
    <cellStyle name="Normal 23 2 2 2 3" xfId="34844" xr:uid="{6359D948-DD3F-4413-9238-CEF1645AD7E4}"/>
    <cellStyle name="Normal 23 2 2 3" xfId="34845" xr:uid="{628A5730-7AEB-4388-AD6B-45CF20E989D8}"/>
    <cellStyle name="Normal 23 2 2 3 2" xfId="34846" xr:uid="{348AFAAC-5880-4E66-A0DC-58F3707D05F7}"/>
    <cellStyle name="Normal 23 2 2 3 2 2" xfId="34847" xr:uid="{1FD77FE8-3C33-4F72-BF37-0391A3EF85A6}"/>
    <cellStyle name="Normal 23 2 2 3 3" xfId="34848" xr:uid="{D548066C-2F83-4852-A5D7-2D18C911F161}"/>
    <cellStyle name="Normal 23 2 2 4" xfId="34849" xr:uid="{26B6D377-AF59-438C-8EEE-75AFC8148989}"/>
    <cellStyle name="Normal 23 2 2 4 2" xfId="34850" xr:uid="{E6552B88-5F6F-45B5-ABB0-8BC68E9F9A5E}"/>
    <cellStyle name="Normal 23 2 2 4 2 2" xfId="34851" xr:uid="{258F4CAA-4728-4292-AC76-D97D6786C7EB}"/>
    <cellStyle name="Normal 23 2 2 4 3" xfId="34852" xr:uid="{E5B24529-2E8B-46E5-9064-47196F61C639}"/>
    <cellStyle name="Normal 23 2 2 5" xfId="34853" xr:uid="{CE5065B2-7460-4036-85F5-AFDBEFD3A0E2}"/>
    <cellStyle name="Normal 23 2 2 5 2" xfId="34854" xr:uid="{937E2E46-12D5-4DD1-B1D3-40C7B12924DB}"/>
    <cellStyle name="Normal 23 2 2 6" xfId="34855" xr:uid="{DF45D2E6-7484-4B9F-B243-5CCCEA071BF8}"/>
    <cellStyle name="Normal 23 2 3" xfId="34856" xr:uid="{B40E3262-3819-4B38-8D52-44B1DECFB7B5}"/>
    <cellStyle name="Normal 23 2 3 2" xfId="34857" xr:uid="{06596464-CD7C-4924-AC12-DF7CF65E2205}"/>
    <cellStyle name="Normal 23 2 3 2 2" xfId="34858" xr:uid="{6554DF5C-560F-402F-816E-CF6F51F2BB44}"/>
    <cellStyle name="Normal 23 2 3 3" xfId="34859" xr:uid="{D7AEA7EE-F7F9-4379-969F-17CA317ADDB8}"/>
    <cellStyle name="Normal 23 2 4" xfId="34860" xr:uid="{657F25FF-2802-427F-B96A-980A0CBA9889}"/>
    <cellStyle name="Normal 23 2 4 2" xfId="34861" xr:uid="{2F25C0CA-80F7-4D87-B549-637DB11F9843}"/>
    <cellStyle name="Normal 23 2 4 2 2" xfId="34862" xr:uid="{BEA80042-A51B-454A-B40D-800938CE1E0C}"/>
    <cellStyle name="Normal 23 2 4 3" xfId="34863" xr:uid="{EE78A234-6F58-48FC-BDC8-E5CC6A211727}"/>
    <cellStyle name="Normal 23 2 5" xfId="34864" xr:uid="{873DAD5A-5A3F-4533-9C03-7FDBF0AC9492}"/>
    <cellStyle name="Normal 23 2 5 2" xfId="34865" xr:uid="{B5AEB3F2-7827-4FD5-BB77-154BA18FE72D}"/>
    <cellStyle name="Normal 23 2 5 2 2" xfId="34866" xr:uid="{DC6FCBAF-A8BE-41F4-8591-668184468869}"/>
    <cellStyle name="Normal 23 2 5 3" xfId="34867" xr:uid="{ED404E30-E164-45D5-AB04-902362DC58EF}"/>
    <cellStyle name="Normal 23 2 6" xfId="34868" xr:uid="{59990CD2-AE4C-4A16-A7C0-80CF7BC1E4BF}"/>
    <cellStyle name="Normal 23 2 6 2" xfId="34869" xr:uid="{66ADC6BA-A2AE-4AFE-B388-EA669FEB7999}"/>
    <cellStyle name="Normal 23 2 7" xfId="34870" xr:uid="{70745237-BCC5-4144-A9FF-EB2CFE9202E5}"/>
    <cellStyle name="Normal 23 3" xfId="34871" xr:uid="{B6296060-E09C-43FA-8DAE-5FABB9BC6FF7}"/>
    <cellStyle name="Normal 23 3 2" xfId="34872" xr:uid="{29A2E184-E075-4C6C-BC68-3FC510C91550}"/>
    <cellStyle name="Normal 23 3 2 2" xfId="34873" xr:uid="{1F7E142D-27D0-4554-A1BC-ED5FC5A4D099}"/>
    <cellStyle name="Normal 23 3 2 2 2" xfId="34874" xr:uid="{6B2C5ACB-4285-4690-BC41-A055A1BA1C65}"/>
    <cellStyle name="Normal 23 3 2 3" xfId="34875" xr:uid="{64FC9512-23E1-48A5-9188-7C4EA3F544EB}"/>
    <cellStyle name="Normal 23 3 3" xfId="34876" xr:uid="{E672ADBA-BEA5-4399-95A4-10A54A32623C}"/>
    <cellStyle name="Normal 23 3 3 2" xfId="34877" xr:uid="{4ED254F5-5B7A-421F-95E4-034D649F887D}"/>
    <cellStyle name="Normal 23 3 3 2 2" xfId="34878" xr:uid="{0DC45BF3-33B3-47AE-9763-CEF81AA63FEA}"/>
    <cellStyle name="Normal 23 3 3 3" xfId="34879" xr:uid="{6AE35A03-1FB5-4170-A45E-7CC759B9BFF8}"/>
    <cellStyle name="Normal 23 3 4" xfId="34880" xr:uid="{C2375E25-6131-448C-BE89-4345C3A6DE25}"/>
    <cellStyle name="Normal 23 3 4 2" xfId="34881" xr:uid="{3F553BF5-827F-4185-8EFE-A58386F53E17}"/>
    <cellStyle name="Normal 23 3 4 2 2" xfId="34882" xr:uid="{F05F58C7-E147-4165-9981-C2AF79BEBECE}"/>
    <cellStyle name="Normal 23 3 4 3" xfId="34883" xr:uid="{9660E6D5-D003-448D-BB57-9A475DEFD85A}"/>
    <cellStyle name="Normal 23 3 5" xfId="34884" xr:uid="{C426DAB2-04A7-4F47-A4A2-4268F16B8566}"/>
    <cellStyle name="Normal 23 3 5 2" xfId="34885" xr:uid="{FE9AA495-9C43-4BB1-9C21-125E654DFF9A}"/>
    <cellStyle name="Normal 23 3 6" xfId="34886" xr:uid="{3754F8C5-A53A-4019-AFC5-5A35C91D5BF7}"/>
    <cellStyle name="Normal 23 4" xfId="34887" xr:uid="{A2A8E883-4366-4360-B5D2-44CD53493EE3}"/>
    <cellStyle name="Normal 23 4 2" xfId="34888" xr:uid="{11E75B56-D77B-42CD-93A5-49E817E700D6}"/>
    <cellStyle name="Normal 23 4 2 2" xfId="34889" xr:uid="{BC67E4C0-9E84-432D-A95A-30355314368B}"/>
    <cellStyle name="Normal 23 4 2 2 2" xfId="34890" xr:uid="{09A50BB0-CE98-4C94-9770-9F7A3BFA4BE8}"/>
    <cellStyle name="Normal 23 4 2 3" xfId="34891" xr:uid="{CECCD86F-06C3-4225-86C5-2656446096C1}"/>
    <cellStyle name="Normal 23 4 3" xfId="34892" xr:uid="{51B2BE55-0D1B-4481-828B-8B150CD446A9}"/>
    <cellStyle name="Normal 23 4 3 2" xfId="34893" xr:uid="{BAC22053-152C-4969-B948-6536B93C51C7}"/>
    <cellStyle name="Normal 23 4 3 2 2" xfId="34894" xr:uid="{73FD0021-CA83-4B3B-B005-EB3C23E72E28}"/>
    <cellStyle name="Normal 23 4 3 3" xfId="34895" xr:uid="{8E8AC265-BC19-4C8B-8958-A77368B4E2DF}"/>
    <cellStyle name="Normal 23 4 4" xfId="34896" xr:uid="{8FA8C734-E3E2-44C3-8368-6027E886EC61}"/>
    <cellStyle name="Normal 23 4 4 2" xfId="34897" xr:uid="{33B91E56-A2C5-42F7-A926-12FE6360981D}"/>
    <cellStyle name="Normal 23 4 4 2 2" xfId="34898" xr:uid="{404FE25F-95CC-48A3-9B30-B0BF9588016F}"/>
    <cellStyle name="Normal 23 4 4 3" xfId="34899" xr:uid="{852F9FE9-298D-40DC-B938-66B7F41D1E7B}"/>
    <cellStyle name="Normal 23 4 5" xfId="34900" xr:uid="{DFCA55D7-D4EF-4E28-A2D3-E6B1F7438447}"/>
    <cellStyle name="Normal 23 4 5 2" xfId="34901" xr:uid="{3BA44DF0-F10E-479A-9EBD-E60C173EFC27}"/>
    <cellStyle name="Normal 23 4 6" xfId="34902" xr:uid="{15C16F40-ADB7-4E4E-96C1-5D90A109FF46}"/>
    <cellStyle name="Normal 23 5" xfId="34903" xr:uid="{372F1BC7-45E2-4F84-B1AA-34156250DD0A}"/>
    <cellStyle name="Normal 23 5 2" xfId="34904" xr:uid="{C002E58D-C0A1-421C-AAAD-C728A2EDC138}"/>
    <cellStyle name="Normal 23 5 2 2" xfId="34905" xr:uid="{D93AE49A-7BB6-419B-8BEA-AC6526A7A13D}"/>
    <cellStyle name="Normal 23 5 2 2 2" xfId="34906" xr:uid="{BE68605B-DE77-4CB5-8FC9-3BDDC22B1999}"/>
    <cellStyle name="Normal 23 5 2 3" xfId="34907" xr:uid="{47358602-5AAA-4828-91D8-5199A1DFD576}"/>
    <cellStyle name="Normal 23 5 3" xfId="34908" xr:uid="{63790523-7C16-4B42-85A2-5605CE76F354}"/>
    <cellStyle name="Normal 23 5 3 2" xfId="34909" xr:uid="{32B8E708-2374-49A0-936B-3E34823C8FEF}"/>
    <cellStyle name="Normal 23 5 3 2 2" xfId="34910" xr:uid="{B0D3633A-D668-43A5-A73C-20DD5FC911AD}"/>
    <cellStyle name="Normal 23 5 3 3" xfId="34911" xr:uid="{A9E30C4A-C41C-4F23-8372-8E0ECFE07072}"/>
    <cellStyle name="Normal 23 5 4" xfId="34912" xr:uid="{FF060625-CBF6-4014-9D3E-487903A33868}"/>
    <cellStyle name="Normal 23 5 4 2" xfId="34913" xr:uid="{1F426620-74A4-4D40-8E28-83D2084C68EF}"/>
    <cellStyle name="Normal 23 5 4 2 2" xfId="34914" xr:uid="{14CB2A1E-8E6C-414E-AACB-65690EC4471C}"/>
    <cellStyle name="Normal 23 5 4 3" xfId="34915" xr:uid="{5EF8F04E-52DE-4649-9598-A310200B1403}"/>
    <cellStyle name="Normal 23 5 5" xfId="34916" xr:uid="{1C3EAEEB-25A2-4D73-85FC-7239A59C5069}"/>
    <cellStyle name="Normal 23 5 5 2" xfId="34917" xr:uid="{6E9BB8B0-557C-40CB-853B-C5865947CDD9}"/>
    <cellStyle name="Normal 23 5 6" xfId="34918" xr:uid="{DBB81FBA-C42D-4D39-B809-D41B12A3ABB0}"/>
    <cellStyle name="Normal 23 6" xfId="34919" xr:uid="{38A106AE-90C7-438A-B100-7E132C0C20D4}"/>
    <cellStyle name="Normal 23 6 2" xfId="34920" xr:uid="{7132822E-AB6A-4BFE-9C2F-2390D1B7CBB1}"/>
    <cellStyle name="Normal 23 6 2 2" xfId="34921" xr:uid="{FEE09BB6-D6C9-403C-8179-69882D5325FD}"/>
    <cellStyle name="Normal 23 6 3" xfId="34922" xr:uid="{B70781C5-5B78-49E9-8AE7-3D526BD2C1E2}"/>
    <cellStyle name="Normal 23 7" xfId="34923" xr:uid="{7CBB6CB5-7633-4EF2-AB9C-3F0BE0FDD2F9}"/>
    <cellStyle name="Normal 23 7 2" xfId="34924" xr:uid="{67C7DFBE-2B2B-43B2-9DAC-0FB078D9583C}"/>
    <cellStyle name="Normal 23 7 2 2" xfId="34925" xr:uid="{F64EE2C5-542A-4FC8-B49E-344222530317}"/>
    <cellStyle name="Normal 23 7 3" xfId="34926" xr:uid="{32B8F24F-5BC2-43F8-AE92-8A22BA4E91B3}"/>
    <cellStyle name="Normal 23 8" xfId="34927" xr:uid="{EB956D7F-4903-42D2-8377-B47203A9E185}"/>
    <cellStyle name="Normal 23 8 2" xfId="34928" xr:uid="{43951894-9A8D-471A-8407-07E608A244FA}"/>
    <cellStyle name="Normal 23 8 2 2" xfId="34929" xr:uid="{E04D7C25-6578-4648-9918-70E8B5932260}"/>
    <cellStyle name="Normal 23 8 3" xfId="34930" xr:uid="{74EFC1D8-0D3D-42D8-B812-CE564E11549B}"/>
    <cellStyle name="Normal 23 9" xfId="34931" xr:uid="{C00EC828-42DE-4D6D-857C-F17ED693B99F}"/>
    <cellStyle name="Normal 23 9 2" xfId="34932" xr:uid="{3B1CF254-7AE0-4BCD-86D4-58294DE0974E}"/>
    <cellStyle name="Normal 23 9 2 2" xfId="34933" xr:uid="{83E9E4B6-74BB-425C-B938-39DB5A8D81E2}"/>
    <cellStyle name="Normal 23 9 3" xfId="34934" xr:uid="{F966510F-C897-4F31-B6B2-06C7ED2AF5A0}"/>
    <cellStyle name="Normal 24" xfId="733" xr:uid="{00000000-0005-0000-0000-0000DB020000}"/>
    <cellStyle name="Normal 24 2" xfId="34936" xr:uid="{2B5B9071-D3FC-44DF-A640-CB8D6D623CD4}"/>
    <cellStyle name="Normal 24 2 2" xfId="34937" xr:uid="{E9629E1A-14F2-40F4-8917-FCC791CB20EB}"/>
    <cellStyle name="Normal 24 2 2 2" xfId="34938" xr:uid="{BDD8A397-C3D0-40B6-80BA-71B991A716E7}"/>
    <cellStyle name="Normal 24 2 2 2 2" xfId="34939" xr:uid="{5CA36A8C-F025-4516-8809-7FC2054C805B}"/>
    <cellStyle name="Normal 24 2 2 3" xfId="34940" xr:uid="{E13DD925-E067-4820-A78B-173460E6C4FD}"/>
    <cellStyle name="Normal 24 2 3" xfId="34941" xr:uid="{92C82F32-2D32-470F-A63D-E0EA3DA6F22B}"/>
    <cellStyle name="Normal 24 2 3 2" xfId="34942" xr:uid="{CBC04771-4619-4432-8254-4023772E7925}"/>
    <cellStyle name="Normal 24 2 3 2 2" xfId="34943" xr:uid="{327A0029-F016-4486-B841-E92D004685F1}"/>
    <cellStyle name="Normal 24 2 3 3" xfId="34944" xr:uid="{0C24A5D1-B1FD-4CB1-9AE6-6CDCDB011FF9}"/>
    <cellStyle name="Normal 24 2 4" xfId="34945" xr:uid="{5C324494-9695-43D6-9C98-09ADB3D725F9}"/>
    <cellStyle name="Normal 24 2 4 2" xfId="34946" xr:uid="{E0567F16-CFBA-46F2-9C07-B3A07A165C7D}"/>
    <cellStyle name="Normal 24 2 4 2 2" xfId="34947" xr:uid="{5E785A58-12C4-4ED9-B34F-F1666C6A5EE1}"/>
    <cellStyle name="Normal 24 2 4 3" xfId="34948" xr:uid="{B8248F67-81AA-4342-9146-A27D07EBF7E6}"/>
    <cellStyle name="Normal 24 2 5" xfId="34949" xr:uid="{D2375723-0880-4A14-AED3-3E8096FF8E4E}"/>
    <cellStyle name="Normal 24 2 5 2" xfId="34950" xr:uid="{4F20018B-20D0-4AF1-8BF0-762674970CC7}"/>
    <cellStyle name="Normal 24 2 6" xfId="34951" xr:uid="{AACC7D4D-2B10-4777-B616-1193C33BF4A1}"/>
    <cellStyle name="Normal 24 2 7" xfId="34952" xr:uid="{29FA0468-9BF1-4626-8F5C-AC4D20F6C8D9}"/>
    <cellStyle name="Normal 24 3" xfId="34953" xr:uid="{33B563F2-4A8D-4466-B17D-FD680C5876EF}"/>
    <cellStyle name="Normal 24 3 2" xfId="34954" xr:uid="{AF01857A-32E0-4B07-91D9-A908451E7AC6}"/>
    <cellStyle name="Normal 24 3 2 2" xfId="34955" xr:uid="{D2436107-05DA-45A3-8923-1B144AFD9595}"/>
    <cellStyle name="Normal 24 3 2 2 2" xfId="34956" xr:uid="{CB65CDEA-F48F-40FC-B19E-467CE4881DFC}"/>
    <cellStyle name="Normal 24 3 2 3" xfId="34957" xr:uid="{B1264DCE-8D87-45BB-9047-2ECAAEC8627F}"/>
    <cellStyle name="Normal 24 3 3" xfId="34958" xr:uid="{11D64B89-E62B-4B0E-A19C-7F9E68C3E4C6}"/>
    <cellStyle name="Normal 24 3 3 2" xfId="34959" xr:uid="{B85D46C2-4ADF-4A58-8D22-BEE8D74995A0}"/>
    <cellStyle name="Normal 24 3 3 2 2" xfId="34960" xr:uid="{302F2292-F16A-40E6-AE36-01CB5425E750}"/>
    <cellStyle name="Normal 24 3 3 3" xfId="34961" xr:uid="{303E66ED-FF13-4A56-BB10-90249E9D966D}"/>
    <cellStyle name="Normal 24 3 4" xfId="34962" xr:uid="{E756C2AE-4DE6-4B5D-B41E-DAB4F2F99723}"/>
    <cellStyle name="Normal 24 3 4 2" xfId="34963" xr:uid="{D7BD4FF9-E159-46AE-AEB2-DF3EEB6B7EB9}"/>
    <cellStyle name="Normal 24 3 4 2 2" xfId="34964" xr:uid="{907BD65C-15E5-4732-A664-86E94E33E280}"/>
    <cellStyle name="Normal 24 3 4 3" xfId="34965" xr:uid="{1BC80870-4A3F-4981-A967-24620D95DD9B}"/>
    <cellStyle name="Normal 24 3 5" xfId="34966" xr:uid="{6125D2D1-0137-43E8-BE85-CAF66F9BE6DC}"/>
    <cellStyle name="Normal 24 3 5 2" xfId="34967" xr:uid="{248331D9-6639-44BE-B696-10EE7CC1AFA7}"/>
    <cellStyle name="Normal 24 3 6" xfId="34968" xr:uid="{243DB9D2-E14B-4F47-A55B-5469C96F84F0}"/>
    <cellStyle name="Normal 24 4" xfId="34969" xr:uid="{C6FC0E52-92C9-4F7F-BC21-B998A35E04F0}"/>
    <cellStyle name="Normal 24 4 2" xfId="34970" xr:uid="{547506AD-FA4A-4E4F-B92D-BC71C1296CE5}"/>
    <cellStyle name="Normal 24 4 2 2" xfId="34971" xr:uid="{3DE7B7B9-8781-416C-9AFE-6EDCCFC736C8}"/>
    <cellStyle name="Normal 24 4 3" xfId="34972" xr:uid="{969638EA-F302-4908-B610-E7D9212AF8E6}"/>
    <cellStyle name="Normal 24 5" xfId="34973" xr:uid="{E2B48156-A04B-4906-AD98-1CCFADA9379F}"/>
    <cellStyle name="Normal 24 6" xfId="34974" xr:uid="{CFCA308B-4A4C-489E-9194-F59B0235E67A}"/>
    <cellStyle name="Normal 24 7" xfId="34975" xr:uid="{6C43D9C8-398D-4A68-8C8B-E0B4F342014B}"/>
    <cellStyle name="Normal 24 8" xfId="34976" xr:uid="{83EE4B5E-85A1-454F-8C06-CB20FD5EE9B6}"/>
    <cellStyle name="Normal 24 9" xfId="34935" xr:uid="{79F3A74A-4785-4264-9A47-96C2CB838F71}"/>
    <cellStyle name="Normal 25" xfId="734" xr:uid="{00000000-0005-0000-0000-0000DC020000}"/>
    <cellStyle name="Normal 25 10" xfId="34977" xr:uid="{916F39F1-7FE1-4F3A-B021-A05250C1DA25}"/>
    <cellStyle name="Normal 25 2" xfId="34978" xr:uid="{80DFD37E-2F8B-4463-A09D-2E382AD7FB4C}"/>
    <cellStyle name="Normal 25 2 2" xfId="34979" xr:uid="{1D4EC837-42F2-4B3B-B301-A6A3BC02D117}"/>
    <cellStyle name="Normal 25 2 2 2" xfId="34980" xr:uid="{1BBB770D-4B60-4CE0-809B-7054593E2140}"/>
    <cellStyle name="Normal 25 2 2 2 2" xfId="34981" xr:uid="{C5A78116-0FB8-4966-B0A0-FC2B4999276A}"/>
    <cellStyle name="Normal 25 2 2 3" xfId="34982" xr:uid="{AC2B5DAE-DEA6-45D4-9565-218CD939B873}"/>
    <cellStyle name="Normal 25 2 3" xfId="34983" xr:uid="{6CDD85F8-66ED-4C87-AB08-1372F2D831EE}"/>
    <cellStyle name="Normal 25 2 3 2" xfId="34984" xr:uid="{087657D7-1B33-49B4-B150-260A2C50BF3A}"/>
    <cellStyle name="Normal 25 2 3 2 2" xfId="34985" xr:uid="{841D96D1-CF58-459D-A109-51B319804444}"/>
    <cellStyle name="Normal 25 2 3 3" xfId="34986" xr:uid="{DAA4E7F7-61A1-4836-BD9B-05A5DBADAF62}"/>
    <cellStyle name="Normal 25 2 4" xfId="34987" xr:uid="{6851ADD5-85FA-4378-A369-05BF191B58FD}"/>
    <cellStyle name="Normal 25 2 4 2" xfId="34988" xr:uid="{B177EE7D-E4D4-4A0B-8EEF-EE339BB648AC}"/>
    <cellStyle name="Normal 25 2 4 2 2" xfId="34989" xr:uid="{FE293D95-38F4-49C1-8C90-0B1CE886126C}"/>
    <cellStyle name="Normal 25 2 4 3" xfId="34990" xr:uid="{4DF79D2A-7B9B-4340-8C3D-51EDA77CC9F4}"/>
    <cellStyle name="Normal 25 2 5" xfId="34991" xr:uid="{CB4F749A-C942-4EF4-B6DE-5C27355A767F}"/>
    <cellStyle name="Normal 25 2 5 2" xfId="34992" xr:uid="{E41CAAA1-E152-4BEB-8730-F2E7ACAD76B8}"/>
    <cellStyle name="Normal 25 2 6" xfId="34993" xr:uid="{80A18598-F9AC-4D15-BE54-0FAF00680F70}"/>
    <cellStyle name="Normal 25 2 7" xfId="34994" xr:uid="{D6575416-F270-4C1A-8DEE-BA02CC810213}"/>
    <cellStyle name="Normal 25 3" xfId="34995" xr:uid="{3DCA21E5-DABB-496B-9B2D-27E39B5C9893}"/>
    <cellStyle name="Normal 25 3 2" xfId="34996" xr:uid="{33A8B301-5500-49B5-B450-7F26A4D56F8B}"/>
    <cellStyle name="Normal 25 3 2 2" xfId="34997" xr:uid="{435DDCDF-83D2-42AA-8C71-B6551DE39A6F}"/>
    <cellStyle name="Normal 25 3 2 2 2" xfId="34998" xr:uid="{F36D8E6E-7E20-413F-9D01-AB48E65D0C8C}"/>
    <cellStyle name="Normal 25 3 2 3" xfId="34999" xr:uid="{DB6A5B28-EAA9-49D5-AC3A-A015C2BDCB39}"/>
    <cellStyle name="Normal 25 3 3" xfId="35000" xr:uid="{0CD862D2-C440-4E74-9C25-3E6E26480658}"/>
    <cellStyle name="Normal 25 3 3 2" xfId="35001" xr:uid="{DB5378A1-D83F-471C-A6BA-F40F88BAF389}"/>
    <cellStyle name="Normal 25 3 3 2 2" xfId="35002" xr:uid="{241F1C40-1528-4694-AE51-5B14847E5E42}"/>
    <cellStyle name="Normal 25 3 3 3" xfId="35003" xr:uid="{96EF79CB-E06A-4CB5-BC7A-A5FB74E88770}"/>
    <cellStyle name="Normal 25 3 4" xfId="35004" xr:uid="{9702C136-C59E-4F49-979A-6CE4EADC230C}"/>
    <cellStyle name="Normal 25 3 4 2" xfId="35005" xr:uid="{95B4C7ED-5F08-4536-AE9C-AF513E15BFE8}"/>
    <cellStyle name="Normal 25 3 4 2 2" xfId="35006" xr:uid="{3CDF3342-5B46-4923-958B-F9F33B745B76}"/>
    <cellStyle name="Normal 25 3 4 3" xfId="35007" xr:uid="{590F91DC-4DCE-445F-BB9D-6F84EA8F7907}"/>
    <cellStyle name="Normal 25 3 5" xfId="35008" xr:uid="{478F0857-3359-43FD-8E0E-2C4D6B3F4267}"/>
    <cellStyle name="Normal 25 3 5 2" xfId="35009" xr:uid="{8883EB20-3DCF-4B0A-A087-6E47386199DA}"/>
    <cellStyle name="Normal 25 3 6" xfId="35010" xr:uid="{6A27ADCC-B556-48AF-A2B1-E0F3F0537337}"/>
    <cellStyle name="Normal 25 4" xfId="35011" xr:uid="{95DA4FC9-EEE9-45A1-9526-4EEF6317954C}"/>
    <cellStyle name="Normal 25 4 2" xfId="35012" xr:uid="{D851D914-6603-4AC9-BB81-422A9378A8C5}"/>
    <cellStyle name="Normal 25 4 2 2" xfId="35013" xr:uid="{58FAD5BD-EF18-4CE6-9A1B-65282104E005}"/>
    <cellStyle name="Normal 25 4 3" xfId="35014" xr:uid="{A864AA68-C31E-495F-802C-ACD29569B513}"/>
    <cellStyle name="Normal 25 5" xfId="35015" xr:uid="{8226AE80-644C-4CE8-9D53-7ED4E6AE8E93}"/>
    <cellStyle name="Normal 25 5 2" xfId="35016" xr:uid="{E4D86DE3-E79D-4B72-84F8-14AFF9D608C8}"/>
    <cellStyle name="Normal 25 5 2 2" xfId="35017" xr:uid="{D712C142-FDA7-4DE3-8F84-D534A532274B}"/>
    <cellStyle name="Normal 25 5 3" xfId="35018" xr:uid="{71BBA0A0-78A1-4A8E-945E-3129C30312DE}"/>
    <cellStyle name="Normal 25 6" xfId="35019" xr:uid="{5A83FB0D-EA4C-4F46-A157-856D9ABC0E3B}"/>
    <cellStyle name="Normal 25 6 2" xfId="35020" xr:uid="{5ED53500-11A1-47BC-9132-61C0D11E1FB4}"/>
    <cellStyle name="Normal 25 6 2 2" xfId="35021" xr:uid="{56718C27-C26D-4F22-8923-2061EE8C1E45}"/>
    <cellStyle name="Normal 25 6 3" xfId="35022" xr:uid="{267CC27F-CE6D-4699-9BCC-9F34987F40D4}"/>
    <cellStyle name="Normal 25 7" xfId="35023" xr:uid="{220A247F-49CA-4BB4-A605-B305E3371E58}"/>
    <cellStyle name="Normal 25 7 2" xfId="35024" xr:uid="{698D50EA-FA23-4E1D-A94E-33F4616210FB}"/>
    <cellStyle name="Normal 25 7 2 2" xfId="35025" xr:uid="{042A46D5-687A-44DC-AAE5-BBDB00928134}"/>
    <cellStyle name="Normal 25 7 3" xfId="35026" xr:uid="{619D5F65-23F6-4A33-AFE6-7632BDC721DA}"/>
    <cellStyle name="Normal 25 8" xfId="35027" xr:uid="{379AC2B9-6EE6-48B0-8B27-4EF6F16F2C46}"/>
    <cellStyle name="Normal 25 8 2" xfId="35028" xr:uid="{D07D1E52-8FE8-4B1B-BDFB-13691BFB236A}"/>
    <cellStyle name="Normal 25 9" xfId="35029" xr:uid="{46C6B3BF-169A-46F5-BAF1-AC78BEBA1558}"/>
    <cellStyle name="Normal 26" xfId="735" xr:uid="{00000000-0005-0000-0000-0000DD020000}"/>
    <cellStyle name="Normal 26 2" xfId="35031" xr:uid="{3D780D28-AE29-4C43-995A-6CF1BADE0E53}"/>
    <cellStyle name="Normal 26 2 2" xfId="35032" xr:uid="{F3BF9BDC-8301-42DA-AE56-B4CB666534A3}"/>
    <cellStyle name="Normal 26 2 2 2" xfId="35033" xr:uid="{39EEDE2C-E249-4D89-8ACB-FC9DB623E273}"/>
    <cellStyle name="Normal 26 2 3" xfId="35034" xr:uid="{1ABBD2F9-52CB-4B27-9EFA-D5689BD8346E}"/>
    <cellStyle name="Normal 26 2 4" xfId="35035" xr:uid="{E6D54B7E-5FED-4918-86CD-1090C5876815}"/>
    <cellStyle name="Normal 26 3" xfId="35036" xr:uid="{12EDA5D0-5320-434F-9D5A-6ECB45CBF4F1}"/>
    <cellStyle name="Normal 26 3 2" xfId="35037" xr:uid="{289038C2-A21F-4DDB-B05A-D80AF9A46693}"/>
    <cellStyle name="Normal 26 3 2 2" xfId="35038" xr:uid="{FF0EB558-CBC8-43E8-8D1A-8620470341C3}"/>
    <cellStyle name="Normal 26 3 3" xfId="35039" xr:uid="{3EE207A3-00A8-4657-A0E0-28AFD5C8CB4E}"/>
    <cellStyle name="Normal 26 4" xfId="35040" xr:uid="{3AEFC2F8-5327-4E25-982A-A69CB30F02DC}"/>
    <cellStyle name="Normal 26 4 2" xfId="35041" xr:uid="{09170930-E508-4C10-B716-99F110406D9B}"/>
    <cellStyle name="Normal 26 4 2 2" xfId="35042" xr:uid="{E7B7F7C1-3507-4005-B70C-FCE993F9BCE3}"/>
    <cellStyle name="Normal 26 4 3" xfId="35043" xr:uid="{D1175CA5-48EB-43FA-BC5F-84BB7D10E2A6}"/>
    <cellStyle name="Normal 26 5" xfId="35044" xr:uid="{DB14DCF3-41B2-457E-8A4B-25A83D678192}"/>
    <cellStyle name="Normal 26 5 2" xfId="35045" xr:uid="{7B5A7009-29D3-4840-9EBB-54F4A9F2DFE9}"/>
    <cellStyle name="Normal 26 5 2 2" xfId="35046" xr:uid="{0DC36D5E-D412-4E7B-BE82-BD90612F12FA}"/>
    <cellStyle name="Normal 26 5 3" xfId="35047" xr:uid="{4C11ADF5-B33A-4EE3-99E5-C0CC05C365DC}"/>
    <cellStyle name="Normal 26 6" xfId="35048" xr:uid="{3CE2CE6C-088E-429E-B892-663086EB1FFD}"/>
    <cellStyle name="Normal 26 6 2" xfId="35049" xr:uid="{BEF2D8AA-D052-468A-9D07-2DF316243DDA}"/>
    <cellStyle name="Normal 26 7" xfId="35050" xr:uid="{630784AA-5DBE-4651-9D38-11521849E9FF}"/>
    <cellStyle name="Normal 26 8" xfId="35030" xr:uid="{8BAD2643-30C0-4A66-A63E-67A4170F3C58}"/>
    <cellStyle name="Normal 27" xfId="736" xr:uid="{00000000-0005-0000-0000-0000DE020000}"/>
    <cellStyle name="Normal 27 2" xfId="35052" xr:uid="{07E70F46-E4DD-4BA1-8490-25FBDA74D75E}"/>
    <cellStyle name="Normal 27 2 2" xfId="35053" xr:uid="{3CD4D316-BCBD-4A44-94DD-A986F9A32130}"/>
    <cellStyle name="Normal 27 2 2 2" xfId="35054" xr:uid="{0A3F214F-28C2-452E-9D1A-E0F638F10C35}"/>
    <cellStyle name="Normal 27 2 3" xfId="35055" xr:uid="{5AACC064-5ED6-437F-BE6E-6AC54AC72E2F}"/>
    <cellStyle name="Normal 27 2 4" xfId="35056" xr:uid="{361E62D2-2939-4C6E-93A7-406C511DC5CE}"/>
    <cellStyle name="Normal 27 3" xfId="35057" xr:uid="{669CBC87-D7E9-468E-8111-A289D808FE23}"/>
    <cellStyle name="Normal 27 3 2" xfId="35058" xr:uid="{A2ACCDC1-B005-4A74-B7E4-0A32B730646F}"/>
    <cellStyle name="Normal 27 3 2 2" xfId="35059" xr:uid="{B463A81F-39B6-4B84-A2A6-7204BB4AAEA6}"/>
    <cellStyle name="Normal 27 3 3" xfId="35060" xr:uid="{A4DB90F1-F86E-4FD3-A6B3-22C6596EAC01}"/>
    <cellStyle name="Normal 27 4" xfId="35061" xr:uid="{D6232BEC-BCCE-436B-8C02-FDC9AF0DA7AF}"/>
    <cellStyle name="Normal 27 4 2" xfId="35062" xr:uid="{20315BA1-8352-4507-9CBD-F15EFCD0A051}"/>
    <cellStyle name="Normal 27 4 2 2" xfId="35063" xr:uid="{03F35473-0CFA-4867-B44A-55677D43F6DA}"/>
    <cellStyle name="Normal 27 4 3" xfId="35064" xr:uid="{7C3877F8-2992-4885-BC8C-80EC8EF0A794}"/>
    <cellStyle name="Normal 27 5" xfId="35065" xr:uid="{D6F0D76A-6032-4464-A723-8722D89DC149}"/>
    <cellStyle name="Normal 27 5 2" xfId="35066" xr:uid="{B1CA5E0A-F4DE-43D7-8C13-D026AEFE2B1B}"/>
    <cellStyle name="Normal 27 5 2 2" xfId="35067" xr:uid="{7B70536E-2CBF-422C-9548-5AA6D7378CE6}"/>
    <cellStyle name="Normal 27 5 3" xfId="35068" xr:uid="{FDFE3099-3A55-49A1-84BE-06422BAE101F}"/>
    <cellStyle name="Normal 27 6" xfId="35069" xr:uid="{0A9D1A77-3311-4C7C-8C31-9A4B336109CD}"/>
    <cellStyle name="Normal 27 6 2" xfId="35070" xr:uid="{68A5021C-8A82-4882-9288-0123C6E67FB8}"/>
    <cellStyle name="Normal 27 7" xfId="35071" xr:uid="{7EBB8E53-9E66-427E-8A51-B9949B7DA6D9}"/>
    <cellStyle name="Normal 27 8" xfId="35051" xr:uid="{506CEF2B-66B4-426B-9B3A-FC2081A3588B}"/>
    <cellStyle name="Normal 28" xfId="737" xr:uid="{00000000-0005-0000-0000-0000DF020000}"/>
    <cellStyle name="Normal 28 2" xfId="35073" xr:uid="{0F79F130-A55A-4F82-A2A9-999521623522}"/>
    <cellStyle name="Normal 28 2 2" xfId="35074" xr:uid="{9CADC4CC-9DF8-4156-A305-2F1ADE2EE591}"/>
    <cellStyle name="Normal 28 2 2 2" xfId="35075" xr:uid="{FD1501B6-29DA-4088-9B46-B74C23B9F745}"/>
    <cellStyle name="Normal 28 2 3" xfId="35076" xr:uid="{2A3CE51D-2BD5-4FD4-B40A-2E292C827948}"/>
    <cellStyle name="Normal 28 2 4" xfId="35077" xr:uid="{0DBE2EFE-92DD-4E3F-B082-F0229C4A6555}"/>
    <cellStyle name="Normal 28 3" xfId="35078" xr:uid="{21C51D04-3067-445F-8265-2621C4751E44}"/>
    <cellStyle name="Normal 28 3 2" xfId="35079" xr:uid="{90264343-D9F1-4D1B-AFEE-82B973816797}"/>
    <cellStyle name="Normal 28 3 2 2" xfId="35080" xr:uid="{D6F70097-6541-4C3C-9066-4EFC64CDE619}"/>
    <cellStyle name="Normal 28 3 3" xfId="35081" xr:uid="{53AD5519-45B4-4790-91F3-7839B2382595}"/>
    <cellStyle name="Normal 28 4" xfId="35082" xr:uid="{0BCD9F62-2B90-4E55-B924-0FFA1F0C6CDE}"/>
    <cellStyle name="Normal 28 4 2" xfId="35083" xr:uid="{F60D0846-7962-47FE-9425-AE8994A49965}"/>
    <cellStyle name="Normal 28 4 2 2" xfId="35084" xr:uid="{788763F6-FCCC-4706-8F33-8AE704B7939A}"/>
    <cellStyle name="Normal 28 4 3" xfId="35085" xr:uid="{DAB8D012-79DA-4B6B-A2E7-3240F4DD673A}"/>
    <cellStyle name="Normal 28 5" xfId="35086" xr:uid="{87B17837-1182-4BAE-87AF-C661A2381659}"/>
    <cellStyle name="Normal 28 6" xfId="35087" xr:uid="{B5094717-FA85-4A63-A680-A59865A680A7}"/>
    <cellStyle name="Normal 28 6 2" xfId="35088" xr:uid="{5336B3DA-EA68-4414-9D51-DBDBB59A55DB}"/>
    <cellStyle name="Normal 28 7" xfId="35089" xr:uid="{3EE8C7C9-7EED-4739-AAC3-1F296BA04723}"/>
    <cellStyle name="Normal 28 8" xfId="35072" xr:uid="{3C36CD95-46F5-4132-AFA7-9C0BE6CB8A43}"/>
    <cellStyle name="Normal 29" xfId="738" xr:uid="{00000000-0005-0000-0000-0000E0020000}"/>
    <cellStyle name="Normal 29 10" xfId="35091" xr:uid="{C162EF0C-7DB9-46D9-AC40-7F0A505ABC7A}"/>
    <cellStyle name="Normal 29 11" xfId="35090" xr:uid="{9FD4C487-00DA-473E-BEF8-36D9F1942B48}"/>
    <cellStyle name="Normal 29 2" xfId="35092" xr:uid="{B2C41D62-FCB2-4A6E-91EF-947036B6C722}"/>
    <cellStyle name="Normal 29 2 2" xfId="35093" xr:uid="{75033A9A-9100-4B13-8BCE-22D5809EDA7F}"/>
    <cellStyle name="Normal 29 2 2 2" xfId="35094" xr:uid="{A191039D-DE7F-4ED2-824B-636D0757788A}"/>
    <cellStyle name="Normal 29 2 2 3" xfId="35095" xr:uid="{1D3193EE-558C-442B-9785-0B4C465A513C}"/>
    <cellStyle name="Normal 29 2 3" xfId="35096" xr:uid="{49B1D945-D28F-4CDD-88BA-E9651A71A4CD}"/>
    <cellStyle name="Normal 29 2 4" xfId="35097" xr:uid="{E49263DB-9BB1-4E85-A57D-48AF7469D254}"/>
    <cellStyle name="Normal 29 3" xfId="35098" xr:uid="{F1CF8396-DD38-47E8-BD99-9358C31C1D89}"/>
    <cellStyle name="Normal 29 3 2" xfId="35099" xr:uid="{8B067564-B760-43EA-9AC6-33A397E47F36}"/>
    <cellStyle name="Normal 29 3 3" xfId="35100" xr:uid="{22A2BDD5-3170-4880-952E-3E2AAF862DA5}"/>
    <cellStyle name="Normal 29 4" xfId="35101" xr:uid="{CE7F0AF1-E4F9-4CFF-B5F6-4D2E19E7D17D}"/>
    <cellStyle name="Normal 29 4 2" xfId="35102" xr:uid="{9CD8B32F-708E-45A6-A3E9-17FFA5044855}"/>
    <cellStyle name="Normal 29 5" xfId="35103" xr:uid="{4DE143DF-488B-420C-998B-9EAD27B72A41}"/>
    <cellStyle name="Normal 29 5 2" xfId="35104" xr:uid="{784B4D52-CA6D-47FD-BC15-A22AC1C05523}"/>
    <cellStyle name="Normal 29 5 2 2" xfId="35105" xr:uid="{A4430082-ED5B-4A55-9AA1-D3921D27CAF9}"/>
    <cellStyle name="Normal 29 5 3" xfId="35106" xr:uid="{72EB5C81-C60B-4A69-9291-B149631ACFB2}"/>
    <cellStyle name="Normal 29 6" xfId="35107" xr:uid="{D4B1F42C-B9EC-410A-AF74-CF4D1AC3915A}"/>
    <cellStyle name="Normal 29 6 2" xfId="35108" xr:uid="{3BDAE2BD-2781-404E-AB16-6FADE65377A3}"/>
    <cellStyle name="Normal 29 6 2 2" xfId="35109" xr:uid="{1AF99931-098B-4E52-810B-CBF41DA21B88}"/>
    <cellStyle name="Normal 29 6 3" xfId="35110" xr:uid="{836EF932-8D44-4274-9357-412287AB540E}"/>
    <cellStyle name="Normal 29 7" xfId="35111" xr:uid="{AE09B666-9EC8-40D0-A8DD-6D6E87088AA1}"/>
    <cellStyle name="Normal 29 7 2" xfId="35112" xr:uid="{D5E78E06-0088-402B-9526-DED06406F2E6}"/>
    <cellStyle name="Normal 29 7 2 2" xfId="35113" xr:uid="{598FF8AE-A39F-4E13-AAA5-2DBB37441F9B}"/>
    <cellStyle name="Normal 29 7 3" xfId="35114" xr:uid="{1B9A5334-B2A0-4EDC-84DD-445EA07E481C}"/>
    <cellStyle name="Normal 29 8" xfId="35115" xr:uid="{E01BDF84-25C3-48CC-AC77-C93BBEE218F9}"/>
    <cellStyle name="Normal 29 9" xfId="35116" xr:uid="{512CDBEC-4098-43AD-BFFC-024DFB192AAC}"/>
    <cellStyle name="Normal 29 9 2" xfId="35117" xr:uid="{A7F11819-2753-48CD-98B9-BA47EFC14FA9}"/>
    <cellStyle name="Normal 3" xfId="8" xr:uid="{00000000-0005-0000-0000-0000E1020000}"/>
    <cellStyle name="Normal 3 10" xfId="35118" xr:uid="{81479887-B83A-45FC-B08B-899ECDA06238}"/>
    <cellStyle name="Normal 3 10 10" xfId="35119" xr:uid="{85DB9D21-3673-4CCB-84D3-55C8B068A720}"/>
    <cellStyle name="Normal 3 10 10 2" xfId="35120" xr:uid="{DFA25C70-B89F-44C7-8171-77173F73B231}"/>
    <cellStyle name="Normal 3 10 10 2 2" xfId="35121" xr:uid="{46464A3B-D99C-4C2A-8AFE-9CCFDB1ACD47}"/>
    <cellStyle name="Normal 3 10 10 3" xfId="35122" xr:uid="{D6412744-7FD3-48E8-893D-F5B5B8B4EE82}"/>
    <cellStyle name="Normal 3 10 11" xfId="35123" xr:uid="{3B6F2192-067D-4FB7-8068-FEDC917367C9}"/>
    <cellStyle name="Normal 3 10 11 2" xfId="35124" xr:uid="{25C20E94-098F-4256-9596-F5E809E4CCD8}"/>
    <cellStyle name="Normal 3 10 11 2 2" xfId="35125" xr:uid="{EA704E1F-7A8B-4FDA-9E54-CFD77EF23FC8}"/>
    <cellStyle name="Normal 3 10 11 3" xfId="35126" xr:uid="{D2C6618C-504F-4724-A374-DE89026D2AF5}"/>
    <cellStyle name="Normal 3 10 12" xfId="35127" xr:uid="{EF6B7D2A-2C90-42A7-9EEF-7B6BFBF79E15}"/>
    <cellStyle name="Normal 3 10 12 2" xfId="35128" xr:uid="{E7CBFE37-7798-476C-8648-7DDA5C956A44}"/>
    <cellStyle name="Normal 3 10 12 2 2" xfId="35129" xr:uid="{5991166E-60E8-44B9-9B66-B2B2D0F3AFAB}"/>
    <cellStyle name="Normal 3 10 12 3" xfId="35130" xr:uid="{AC2F7C87-F058-42A7-8846-E49A412A4935}"/>
    <cellStyle name="Normal 3 10 13" xfId="35131" xr:uid="{3BB910A3-F925-453E-B465-29F401AD47BE}"/>
    <cellStyle name="Normal 3 10 13 2" xfId="35132" xr:uid="{56ECBA46-3EB7-40BF-991B-2182D4161CCF}"/>
    <cellStyle name="Normal 3 10 14" xfId="35133" xr:uid="{1609B4E8-E1C2-451A-B3AB-6076308B81A3}"/>
    <cellStyle name="Normal 3 10 2" xfId="35134" xr:uid="{BE9E2CDC-DF24-4650-8B5C-C5C93197DFBC}"/>
    <cellStyle name="Normal 3 10 2 2" xfId="35135" xr:uid="{4BCCCF85-3879-4ACA-8330-232F22F7C53A}"/>
    <cellStyle name="Normal 3 10 2 2 2" xfId="35136" xr:uid="{C086864D-643F-48AA-AD8C-F614096FD3CF}"/>
    <cellStyle name="Normal 3 10 2 2 2 2" xfId="35137" xr:uid="{D9B5CA57-918D-4462-9B22-6B365F8A5F59}"/>
    <cellStyle name="Normal 3 10 2 2 2 2 2" xfId="35138" xr:uid="{C26D91A3-B71E-44F6-AE34-B70C035ECCE2}"/>
    <cellStyle name="Normal 3 10 2 2 2 3" xfId="35139" xr:uid="{B92FAC28-6E8F-4381-BC8F-BFA066A6644C}"/>
    <cellStyle name="Normal 3 10 2 2 3" xfId="35140" xr:uid="{0ACBFCDD-DB48-47A5-B449-A211EBB48E36}"/>
    <cellStyle name="Normal 3 10 2 2 3 2" xfId="35141" xr:uid="{9C58CBB8-58C4-4633-B939-C336805D2824}"/>
    <cellStyle name="Normal 3 10 2 2 3 2 2" xfId="35142" xr:uid="{A1218EEF-65F4-41E4-8129-FF8DF1A0F4F9}"/>
    <cellStyle name="Normal 3 10 2 2 3 3" xfId="35143" xr:uid="{4D07A97D-961E-42BB-BC51-2B7639DD3B65}"/>
    <cellStyle name="Normal 3 10 2 2 4" xfId="35144" xr:uid="{3BE94722-9072-4150-B8CB-AE817CB0A7F5}"/>
    <cellStyle name="Normal 3 10 2 2 4 2" xfId="35145" xr:uid="{A4FD2642-9005-4537-86A2-E3CDCC28F41B}"/>
    <cellStyle name="Normal 3 10 2 2 4 2 2" xfId="35146" xr:uid="{491079B7-6486-478E-A10D-38094C7E1807}"/>
    <cellStyle name="Normal 3 10 2 2 4 3" xfId="35147" xr:uid="{4C6A7741-6FDE-4B20-BD73-A74669D0A00D}"/>
    <cellStyle name="Normal 3 10 2 2 5" xfId="35148" xr:uid="{2A69AF34-17A2-4898-921A-896AB27AF424}"/>
    <cellStyle name="Normal 3 10 2 2 5 2" xfId="35149" xr:uid="{D01E5566-2E71-4BFD-B656-25C883F38B6C}"/>
    <cellStyle name="Normal 3 10 2 2 6" xfId="35150" xr:uid="{E50E34F4-5BF1-42A3-9793-6C2B7369FAA2}"/>
    <cellStyle name="Normal 3 10 2 3" xfId="35151" xr:uid="{81B22C07-2A38-471F-9731-C3BD8197B1EE}"/>
    <cellStyle name="Normal 3 10 2 3 2" xfId="35152" xr:uid="{1A1D85AC-05FA-43A3-BC9B-3DCD18C114B6}"/>
    <cellStyle name="Normal 3 10 2 3 2 2" xfId="35153" xr:uid="{D64676A9-F5CC-443B-A368-EBA45CD90B54}"/>
    <cellStyle name="Normal 3 10 2 3 3" xfId="35154" xr:uid="{8D0C5C18-F9C9-4FD0-B583-8D3E801AC368}"/>
    <cellStyle name="Normal 3 10 2 4" xfId="35155" xr:uid="{5A104B27-0D6E-4356-AE20-33F935BBC755}"/>
    <cellStyle name="Normal 3 10 2 4 2" xfId="35156" xr:uid="{DF5A64A0-D8A0-4CFF-ADE5-C9AF879F52BC}"/>
    <cellStyle name="Normal 3 10 2 4 2 2" xfId="35157" xr:uid="{7BC83C50-0C49-4644-A2CD-B5B3FE5E69D0}"/>
    <cellStyle name="Normal 3 10 2 4 3" xfId="35158" xr:uid="{97D62644-9447-47A7-80AA-659830F18389}"/>
    <cellStyle name="Normal 3 10 2 5" xfId="35159" xr:uid="{4A956878-5A24-41F0-8810-43D5BAA8F8F4}"/>
    <cellStyle name="Normal 3 10 2 5 2" xfId="35160" xr:uid="{451A5533-F0BF-40C6-8335-4BCA1F6C72C5}"/>
    <cellStyle name="Normal 3 10 2 5 2 2" xfId="35161" xr:uid="{E5E929C1-8950-4FE3-BE42-F0F120A81D57}"/>
    <cellStyle name="Normal 3 10 2 5 3" xfId="35162" xr:uid="{F63CCCEA-571C-419E-B246-24F2895DF905}"/>
    <cellStyle name="Normal 3 10 2 6" xfId="35163" xr:uid="{F190BFD9-4728-46C1-98CC-13A0E3DF1C9C}"/>
    <cellStyle name="Normal 3 10 2 6 2" xfId="35164" xr:uid="{279A587E-A85F-416A-9E6F-2EC9E7D9DDB3}"/>
    <cellStyle name="Normal 3 10 2 7" xfId="35165" xr:uid="{20711E34-EBEA-4127-8D85-1F1CDA30E4D6}"/>
    <cellStyle name="Normal 3 10 3" xfId="35166" xr:uid="{00D6576C-4E1B-4BD4-96B0-EB2C91964FFC}"/>
    <cellStyle name="Normal 3 10 3 2" xfId="35167" xr:uid="{10AF2C72-D7F5-4EBA-92BE-B2C8AD8CA93C}"/>
    <cellStyle name="Normal 3 10 3 2 2" xfId="35168" xr:uid="{23AC9B69-B853-40E8-BD34-120314ECD5D1}"/>
    <cellStyle name="Normal 3 10 3 2 2 2" xfId="35169" xr:uid="{9E81EA0D-03DF-4C16-91E8-7459D2A6DFE4}"/>
    <cellStyle name="Normal 3 10 3 2 2 2 2" xfId="35170" xr:uid="{43FAFFA0-1537-4529-AEFF-2531B747E57B}"/>
    <cellStyle name="Normal 3 10 3 2 2 3" xfId="35171" xr:uid="{1189C3FA-F5F5-4E14-80F9-9B04665A3C26}"/>
    <cellStyle name="Normal 3 10 3 2 3" xfId="35172" xr:uid="{A99541FC-0932-4DC4-8493-DD5F09C5BB93}"/>
    <cellStyle name="Normal 3 10 3 2 3 2" xfId="35173" xr:uid="{BECF630F-3510-47AA-BB28-E7810EABC439}"/>
    <cellStyle name="Normal 3 10 3 2 3 2 2" xfId="35174" xr:uid="{43F8734F-6456-41B6-978A-EF6040F2DD7F}"/>
    <cellStyle name="Normal 3 10 3 2 3 3" xfId="35175" xr:uid="{E36F115C-A79C-4FA9-BCB0-37B9A473F3A6}"/>
    <cellStyle name="Normal 3 10 3 2 4" xfId="35176" xr:uid="{82AEC4E4-0BB6-4B80-9258-9A3DCA55007B}"/>
    <cellStyle name="Normal 3 10 3 2 4 2" xfId="35177" xr:uid="{E403DB6F-4CFF-4A78-BE3E-3C49A0674D3F}"/>
    <cellStyle name="Normal 3 10 3 2 4 2 2" xfId="35178" xr:uid="{878C69D5-1981-41F4-A7A8-03A19E95ADF9}"/>
    <cellStyle name="Normal 3 10 3 2 4 3" xfId="35179" xr:uid="{9C9E11C5-1414-4E87-9042-4A8800FA2BE8}"/>
    <cellStyle name="Normal 3 10 3 2 5" xfId="35180" xr:uid="{D48AFF28-CD56-41C4-B5BC-77505573A8B3}"/>
    <cellStyle name="Normal 3 10 3 2 5 2" xfId="35181" xr:uid="{6ACE3B09-5D47-43A3-8AC5-F19F85AB4FD7}"/>
    <cellStyle name="Normal 3 10 3 2 6" xfId="35182" xr:uid="{EC335227-3696-48FC-A229-5DF7349E6F68}"/>
    <cellStyle name="Normal 3 10 3 3" xfId="35183" xr:uid="{8C3AF89F-EDD8-49B4-A387-12D9E6E05C67}"/>
    <cellStyle name="Normal 3 10 3 3 2" xfId="35184" xr:uid="{A4C6C230-16C9-4FB0-BC5F-4724DC7FBD38}"/>
    <cellStyle name="Normal 3 10 3 3 2 2" xfId="35185" xr:uid="{8878F458-6838-4CD2-9F1F-3EC4107E48AD}"/>
    <cellStyle name="Normal 3 10 3 3 3" xfId="35186" xr:uid="{DD569C9C-E0FE-4A33-A91B-920E4E15E10C}"/>
    <cellStyle name="Normal 3 10 3 4" xfId="35187" xr:uid="{D1151404-CDA1-4631-9735-53A808519EF7}"/>
    <cellStyle name="Normal 3 10 3 4 2" xfId="35188" xr:uid="{EF9D096C-D4DC-45CF-96A9-A666B6CAA6D5}"/>
    <cellStyle name="Normal 3 10 3 4 2 2" xfId="35189" xr:uid="{1F9AA25F-B2CA-45FC-BECA-FFF5EB921AD3}"/>
    <cellStyle name="Normal 3 10 3 4 3" xfId="35190" xr:uid="{C5BBD7D9-B286-4733-8F84-2AC5A2C5EE0A}"/>
    <cellStyle name="Normal 3 10 3 5" xfId="35191" xr:uid="{D752B3AB-5CC7-4D11-BB46-DD9306992EC6}"/>
    <cellStyle name="Normal 3 10 3 5 2" xfId="35192" xr:uid="{E6DF1597-4E5F-4B6F-9925-2C65DB460904}"/>
    <cellStyle name="Normal 3 10 3 5 2 2" xfId="35193" xr:uid="{388A2E22-8B89-4413-8CC8-797412DA1970}"/>
    <cellStyle name="Normal 3 10 3 5 3" xfId="35194" xr:uid="{E6260671-D022-4E44-BC25-8C6E1AA78D43}"/>
    <cellStyle name="Normal 3 10 3 6" xfId="35195" xr:uid="{07BA650B-4980-49B7-8080-304E910C5CFC}"/>
    <cellStyle name="Normal 3 10 3 6 2" xfId="35196" xr:uid="{407A7C9A-00E9-426C-9213-8C7366977AD7}"/>
    <cellStyle name="Normal 3 10 3 7" xfId="35197" xr:uid="{91CDC3E9-7BAE-46AC-9A02-16E99B14F52D}"/>
    <cellStyle name="Normal 3 10 4" xfId="35198" xr:uid="{910C1BCF-E67F-4510-AF1A-9F446CFB8B9C}"/>
    <cellStyle name="Normal 3 10 4 2" xfId="35199" xr:uid="{BF2623A7-A0FB-4A5F-854E-66AA09F6EC57}"/>
    <cellStyle name="Normal 3 10 4 2 2" xfId="35200" xr:uid="{F986424B-D613-4202-8C3C-94380CB6DDC9}"/>
    <cellStyle name="Normal 3 10 4 2 2 2" xfId="35201" xr:uid="{173AA8CA-FFAB-4A8C-A2E9-DC09A6EEBD87}"/>
    <cellStyle name="Normal 3 10 4 2 3" xfId="35202" xr:uid="{D69FDFFC-68EE-4420-A7E1-D807C6E15A8D}"/>
    <cellStyle name="Normal 3 10 4 3" xfId="35203" xr:uid="{A9E5E202-6248-4C66-BEFF-B8D5FA2B337D}"/>
    <cellStyle name="Normal 3 10 4 3 2" xfId="35204" xr:uid="{108AC5E5-CD8F-4E53-98E0-AAE50B2DCA30}"/>
    <cellStyle name="Normal 3 10 4 3 2 2" xfId="35205" xr:uid="{2B4DAD40-E602-48EF-95EE-38676BEB7B5E}"/>
    <cellStyle name="Normal 3 10 4 3 3" xfId="35206" xr:uid="{5A47FFE2-20F7-4354-8649-C8AAFE627FF8}"/>
    <cellStyle name="Normal 3 10 4 4" xfId="35207" xr:uid="{5B0DE506-D448-4F24-996D-74CE0224CCF2}"/>
    <cellStyle name="Normal 3 10 4 4 2" xfId="35208" xr:uid="{580F21F2-BE21-496D-B134-473C69736188}"/>
    <cellStyle name="Normal 3 10 4 4 2 2" xfId="35209" xr:uid="{BB6B0FB3-E69E-4785-A247-351401176F50}"/>
    <cellStyle name="Normal 3 10 4 4 3" xfId="35210" xr:uid="{6334FEBC-CF6E-4225-844C-DF8C31A493D7}"/>
    <cellStyle name="Normal 3 10 4 5" xfId="35211" xr:uid="{D095E114-C1A4-49D2-913F-F102B1DBABF1}"/>
    <cellStyle name="Normal 3 10 4 5 2" xfId="35212" xr:uid="{CE7C2C5E-96FA-4815-A0D2-F3C286B3E79F}"/>
    <cellStyle name="Normal 3 10 4 6" xfId="35213" xr:uid="{ACA9D1A8-5C82-4547-AFEE-95063EC025A5}"/>
    <cellStyle name="Normal 3 10 5" xfId="35214" xr:uid="{1D01F387-5C47-4C9F-90FB-7EA660EDAE3F}"/>
    <cellStyle name="Normal 3 10 5 2" xfId="35215" xr:uid="{BC46346D-3746-455E-96E1-EED094825F31}"/>
    <cellStyle name="Normal 3 10 5 2 2" xfId="35216" xr:uid="{F8D89B77-EA21-47CB-A31F-B9258770D847}"/>
    <cellStyle name="Normal 3 10 5 2 2 2" xfId="35217" xr:uid="{086A7BF8-10D7-41FC-A776-1E13ECA4F64F}"/>
    <cellStyle name="Normal 3 10 5 2 3" xfId="35218" xr:uid="{E5591346-AA57-46A9-861C-669DB6FE91AC}"/>
    <cellStyle name="Normal 3 10 5 3" xfId="35219" xr:uid="{F4D53FE3-C9F8-4AA7-811F-986BE4FFFF6F}"/>
    <cellStyle name="Normal 3 10 5 3 2" xfId="35220" xr:uid="{E0F879D6-09C6-482B-B710-8C4026BF5137}"/>
    <cellStyle name="Normal 3 10 5 3 2 2" xfId="35221" xr:uid="{CB49B8FE-F888-4236-BACC-B4058C0431C2}"/>
    <cellStyle name="Normal 3 10 5 3 3" xfId="35222" xr:uid="{D80AB4D5-3F1D-4AFC-BB8A-F5079DB97842}"/>
    <cellStyle name="Normal 3 10 5 4" xfId="35223" xr:uid="{B951986E-25E4-42F9-9D55-8FC4BF60EC34}"/>
    <cellStyle name="Normal 3 10 5 4 2" xfId="35224" xr:uid="{70508426-AF50-472B-9A13-DBEA8E4EB591}"/>
    <cellStyle name="Normal 3 10 5 4 2 2" xfId="35225" xr:uid="{422CA4FE-C6B1-47FF-9484-50AA8CCABC22}"/>
    <cellStyle name="Normal 3 10 5 4 3" xfId="35226" xr:uid="{06DDF521-AF39-4969-B5D9-D20BDA653CDD}"/>
    <cellStyle name="Normal 3 10 5 5" xfId="35227" xr:uid="{400CED1D-BF56-4C2B-B38E-1B6D5E125BF0}"/>
    <cellStyle name="Normal 3 10 5 5 2" xfId="35228" xr:uid="{D89BBD09-78C9-49F9-A4CB-B8209A4AEBA0}"/>
    <cellStyle name="Normal 3 10 5 6" xfId="35229" xr:uid="{A222A95D-9BF0-4588-ACC1-13B076159818}"/>
    <cellStyle name="Normal 3 10 6" xfId="35230" xr:uid="{B433A475-F56B-4804-B63E-ACF3BC894888}"/>
    <cellStyle name="Normal 3 10 6 2" xfId="35231" xr:uid="{2741E7AF-D5C9-4640-9C0D-BE067F0C7957}"/>
    <cellStyle name="Normal 3 10 6 2 2" xfId="35232" xr:uid="{258E5C00-5201-4E91-85EE-F006EBE772BB}"/>
    <cellStyle name="Normal 3 10 6 2 2 2" xfId="35233" xr:uid="{F07B4448-D828-476C-9468-04B315AA641D}"/>
    <cellStyle name="Normal 3 10 6 2 3" xfId="35234" xr:uid="{16FE7532-7350-490D-935B-7A1AE73C2BF9}"/>
    <cellStyle name="Normal 3 10 6 3" xfId="35235" xr:uid="{5B5EC3AF-50F9-41EF-B056-EDBECC890302}"/>
    <cellStyle name="Normal 3 10 6 3 2" xfId="35236" xr:uid="{47E591B8-538F-4755-8E49-EA2E75C1E282}"/>
    <cellStyle name="Normal 3 10 6 3 2 2" xfId="35237" xr:uid="{FE1E831E-4251-4EF7-BBCC-DCE5A52FEE44}"/>
    <cellStyle name="Normal 3 10 6 3 3" xfId="35238" xr:uid="{A1FC4F83-ABD2-4A10-AC80-D3AF3854635A}"/>
    <cellStyle name="Normal 3 10 6 4" xfId="35239" xr:uid="{426BF6BF-8B80-4CEB-8B11-8EBEEECE6270}"/>
    <cellStyle name="Normal 3 10 6 4 2" xfId="35240" xr:uid="{38E1C3C9-0273-4BA6-B5B9-C922B5381EB6}"/>
    <cellStyle name="Normal 3 10 6 4 2 2" xfId="35241" xr:uid="{738F1B80-B158-4BDE-ACC2-59A4E4570D93}"/>
    <cellStyle name="Normal 3 10 6 4 3" xfId="35242" xr:uid="{3CE528E2-81AD-4BC4-9E38-F4A6BDBD760C}"/>
    <cellStyle name="Normal 3 10 6 5" xfId="35243" xr:uid="{660AF868-7950-4746-B938-01EBB8EE4FB5}"/>
    <cellStyle name="Normal 3 10 6 5 2" xfId="35244" xr:uid="{7EF01937-2F55-4F2E-8AC5-A2CB9577C479}"/>
    <cellStyle name="Normal 3 10 6 6" xfId="35245" xr:uid="{A9B96FB2-3FA8-430F-A4D2-73D92ECDCAB1}"/>
    <cellStyle name="Normal 3 10 7" xfId="35246" xr:uid="{76346C4E-AA5F-4FDB-8F8B-AF2EE200413F}"/>
    <cellStyle name="Normal 3 10 7 2" xfId="35247" xr:uid="{5313F39C-AFB2-4489-8CEB-963D1F3ECA44}"/>
    <cellStyle name="Normal 3 10 7 2 2" xfId="35248" xr:uid="{87F693E8-1F85-498A-967F-4203B15DCDE6}"/>
    <cellStyle name="Normal 3 10 7 2 2 2" xfId="35249" xr:uid="{609A28B2-AEFA-42B8-BE92-141ED390EFCF}"/>
    <cellStyle name="Normal 3 10 7 2 3" xfId="35250" xr:uid="{7E3A92E9-E0E9-411B-83C1-AF91DAB71222}"/>
    <cellStyle name="Normal 3 10 7 3" xfId="35251" xr:uid="{3DB8510E-23F6-4248-B1DC-6FF448D10909}"/>
    <cellStyle name="Normal 3 10 7 3 2" xfId="35252" xr:uid="{F9FD8041-CFF2-4EED-8EB5-17790B447CBE}"/>
    <cellStyle name="Normal 3 10 7 3 2 2" xfId="35253" xr:uid="{0B97657B-C991-44C2-9962-B2EA6357F7B4}"/>
    <cellStyle name="Normal 3 10 7 3 3" xfId="35254" xr:uid="{4722F26E-2168-4F80-87FB-750B7FA3EDBA}"/>
    <cellStyle name="Normal 3 10 7 4" xfId="35255" xr:uid="{C95988A0-5E7D-44D4-B8D1-551FC8B7A677}"/>
    <cellStyle name="Normal 3 10 7 4 2" xfId="35256" xr:uid="{DB6D7F83-3512-4825-8FF6-CE6D9C7B4683}"/>
    <cellStyle name="Normal 3 10 7 4 2 2" xfId="35257" xr:uid="{D804F7E4-0C7B-431A-871F-9BF17F4C3E0B}"/>
    <cellStyle name="Normal 3 10 7 4 3" xfId="35258" xr:uid="{D2CC2FF0-3AFD-4A3C-915E-3CE3BDF17B45}"/>
    <cellStyle name="Normal 3 10 7 5" xfId="35259" xr:uid="{0C1797AF-202C-4389-AA2F-F3F7CA56E1C3}"/>
    <cellStyle name="Normal 3 10 7 5 2" xfId="35260" xr:uid="{60F60E6C-1ECF-4CFC-A067-AAE44108972D}"/>
    <cellStyle name="Normal 3 10 7 6" xfId="35261" xr:uid="{E14134CD-2990-4106-ADCA-EB27E4530490}"/>
    <cellStyle name="Normal 3 10 8" xfId="35262" xr:uid="{218CFE06-B66A-4025-81E7-18CF3044A813}"/>
    <cellStyle name="Normal 3 10 8 2" xfId="35263" xr:uid="{53CF48A8-3220-4142-BEA6-0099B96F58A1}"/>
    <cellStyle name="Normal 3 10 8 2 2" xfId="35264" xr:uid="{2D295AF3-A026-444A-9430-F13F17C39C44}"/>
    <cellStyle name="Normal 3 10 8 2 2 2" xfId="35265" xr:uid="{B4CB0827-C0C1-4234-A932-FF7471AC84E6}"/>
    <cellStyle name="Normal 3 10 8 2 3" xfId="35266" xr:uid="{373E31D2-FA5D-4F55-859D-2E137ADAF32A}"/>
    <cellStyle name="Normal 3 10 8 3" xfId="35267" xr:uid="{6199C060-306D-46E3-B83B-C3E8E7F68F38}"/>
    <cellStyle name="Normal 3 10 8 3 2" xfId="35268" xr:uid="{DF8E0C31-2210-4E74-8F72-E08C0517DC07}"/>
    <cellStyle name="Normal 3 10 8 3 2 2" xfId="35269" xr:uid="{C4EEE968-8960-4B48-AD82-1637957B43D1}"/>
    <cellStyle name="Normal 3 10 8 3 3" xfId="35270" xr:uid="{644501E0-AC37-4E92-90FF-D02C5DCA2FB0}"/>
    <cellStyle name="Normal 3 10 8 4" xfId="35271" xr:uid="{7D66B7C9-272A-4145-B197-0C5AAB6EBC23}"/>
    <cellStyle name="Normal 3 10 8 4 2" xfId="35272" xr:uid="{96463174-3373-41E4-9C1E-EB3EA93B3140}"/>
    <cellStyle name="Normal 3 10 8 4 2 2" xfId="35273" xr:uid="{F217F4E9-B0F3-4736-AC69-4E5C3A4BDD8A}"/>
    <cellStyle name="Normal 3 10 8 4 3" xfId="35274" xr:uid="{7CAB9F17-B5EE-4F1C-8EC0-62A62274DA40}"/>
    <cellStyle name="Normal 3 10 8 5" xfId="35275" xr:uid="{A6E08A87-7057-4ECD-8B35-11F6AEA8F528}"/>
    <cellStyle name="Normal 3 10 8 5 2" xfId="35276" xr:uid="{64257E00-600B-49FE-9F1B-3B76FC45A26F}"/>
    <cellStyle name="Normal 3 10 8 6" xfId="35277" xr:uid="{0B10BD09-388B-48B4-88EB-A877E5A2F091}"/>
    <cellStyle name="Normal 3 10 9" xfId="35278" xr:uid="{CEBA831E-5BFC-470E-86B2-CFBA9DA74485}"/>
    <cellStyle name="Normal 3 10 9 2" xfId="35279" xr:uid="{78A18906-3065-46B2-A62B-92E64B55920E}"/>
    <cellStyle name="Normal 3 10 9 2 2" xfId="35280" xr:uid="{D6FFF48F-6036-42B4-A493-0BB36C9CE666}"/>
    <cellStyle name="Normal 3 10 9 3" xfId="35281" xr:uid="{E8CF0860-D9E1-4291-BAE4-A5D9E6F10914}"/>
    <cellStyle name="Normal 3 11" xfId="35282" xr:uid="{A7797A67-9BC9-40CD-812C-23EFAC3F43D4}"/>
    <cellStyle name="Normal 3 11 2" xfId="35283" xr:uid="{403BFEF8-5A67-4098-B8B5-77A49AAA50E6}"/>
    <cellStyle name="Normal 3 11 2 2" xfId="35284" xr:uid="{4583250C-0BED-4AC8-8FA8-F840820B1B2E}"/>
    <cellStyle name="Normal 3 11 2 2 2" xfId="35285" xr:uid="{B77E8E6E-219F-4AF6-9BE9-F7BDF29AD548}"/>
    <cellStyle name="Normal 3 11 2 2 2 2" xfId="35286" xr:uid="{E82389EE-DEEE-47A4-B16A-06F6DE00A635}"/>
    <cellStyle name="Normal 3 11 2 2 3" xfId="35287" xr:uid="{E913400F-53DE-4BB4-A6EE-2BEFB5BF5333}"/>
    <cellStyle name="Normal 3 11 2 3" xfId="35288" xr:uid="{33F77FF5-D9FD-42BD-9FE0-C4A0BF86C99B}"/>
    <cellStyle name="Normal 3 11 2 3 2" xfId="35289" xr:uid="{CC57D336-8EBF-41F8-8040-7851C982ADBD}"/>
    <cellStyle name="Normal 3 11 2 3 2 2" xfId="35290" xr:uid="{092B52B8-AF93-4158-AC6D-93FA2BDF4940}"/>
    <cellStyle name="Normal 3 11 2 3 3" xfId="35291" xr:uid="{3B45728C-F132-447A-B7AF-F41A3DA804DA}"/>
    <cellStyle name="Normal 3 11 2 4" xfId="35292" xr:uid="{133DC75A-5099-4A62-B3DB-17A59C99EBAD}"/>
    <cellStyle name="Normal 3 11 2 4 2" xfId="35293" xr:uid="{DE8E02A6-DA34-4522-BB66-23B42B27196A}"/>
    <cellStyle name="Normal 3 11 2 4 2 2" xfId="35294" xr:uid="{DF0356E9-5484-4487-B2E1-B25D10564494}"/>
    <cellStyle name="Normal 3 11 2 4 3" xfId="35295" xr:uid="{1D6B6402-9CE5-4348-B117-C74469C159F1}"/>
    <cellStyle name="Normal 3 11 2 5" xfId="35296" xr:uid="{68BAED2B-A378-4FAC-A6C7-C7AE1ADFA3C8}"/>
    <cellStyle name="Normal 3 11 2 5 2" xfId="35297" xr:uid="{114EF1A0-7FB6-451C-B86D-49B2DD80AD40}"/>
    <cellStyle name="Normal 3 11 2 6" xfId="35298" xr:uid="{855C2E7F-C311-4DA4-A78E-25233336ED5F}"/>
    <cellStyle name="Normal 3 11 3" xfId="35299" xr:uid="{843CAFB0-93E7-4EFD-91EE-D8D525141AA9}"/>
    <cellStyle name="Normal 3 11 3 2" xfId="35300" xr:uid="{74A0469E-5F8B-474C-8D25-FCAFC25870D4}"/>
    <cellStyle name="Normal 3 11 3 2 2" xfId="35301" xr:uid="{CFA02E9F-321E-4386-B99E-AC7D9EACB165}"/>
    <cellStyle name="Normal 3 11 3 3" xfId="35302" xr:uid="{4B1B2808-566F-40B5-96E0-124D384591F5}"/>
    <cellStyle name="Normal 3 11 4" xfId="35303" xr:uid="{D0F295E4-FF50-43AE-9CB9-87CD47D23C24}"/>
    <cellStyle name="Normal 3 11 4 2" xfId="35304" xr:uid="{57E85885-13C8-468C-BC7B-BD3AE19826A6}"/>
    <cellStyle name="Normal 3 11 4 2 2" xfId="35305" xr:uid="{2CCF9B0F-881D-40AB-A3E1-252DFFF25F3A}"/>
    <cellStyle name="Normal 3 11 4 3" xfId="35306" xr:uid="{8D2DB72C-8D13-4C13-BC0C-1A9AD51CAC25}"/>
    <cellStyle name="Normal 3 11 5" xfId="35307" xr:uid="{57832A26-E427-483A-9DE7-DD9B300324A4}"/>
    <cellStyle name="Normal 3 11 5 2" xfId="35308" xr:uid="{D47F9A6C-D323-4A62-AE92-C91FA9855EA1}"/>
    <cellStyle name="Normal 3 11 5 2 2" xfId="35309" xr:uid="{DDEF43B3-8725-42D7-8C42-A5F2A8F519E9}"/>
    <cellStyle name="Normal 3 11 5 3" xfId="35310" xr:uid="{5DCD7756-5615-4530-BF09-05AB4E30C987}"/>
    <cellStyle name="Normal 3 11 6" xfId="35311" xr:uid="{8B1370BE-9B08-4783-BB30-8339C07B0BCE}"/>
    <cellStyle name="Normal 3 11 6 2" xfId="35312" xr:uid="{A57D186D-42C9-43DF-9800-CAC3709DF8A6}"/>
    <cellStyle name="Normal 3 11 7" xfId="35313" xr:uid="{CD4F42C1-06C9-42C3-8D3E-7446BD576BC3}"/>
    <cellStyle name="Normal 3 12" xfId="35314" xr:uid="{DD524A5D-86F3-4024-835C-DAD152A3B487}"/>
    <cellStyle name="Normal 3 12 2" xfId="35315" xr:uid="{9F32E398-9F43-4533-BE7B-8652992CE642}"/>
    <cellStyle name="Normal 3 12 2 2" xfId="35316" xr:uid="{D06A67B6-0843-4281-B19C-369D93C47751}"/>
    <cellStyle name="Normal 3 12 2 2 2" xfId="35317" xr:uid="{EDF806BA-F370-491C-917E-082B645C06BA}"/>
    <cellStyle name="Normal 3 12 2 3" xfId="35318" xr:uid="{2CED0EFC-C5AB-476C-B2AA-1095B2FB1F70}"/>
    <cellStyle name="Normal 3 12 3" xfId="35319" xr:uid="{F4569748-1B82-4F5C-9FD0-6438DE65A354}"/>
    <cellStyle name="Normal 3 12 3 2" xfId="35320" xr:uid="{8DE5BE41-9FCA-4AC6-94A0-7E5A09197FE8}"/>
    <cellStyle name="Normal 3 12 3 2 2" xfId="35321" xr:uid="{D0ABA1B4-516D-4D54-B6BD-58CE51927D4A}"/>
    <cellStyle name="Normal 3 12 3 3" xfId="35322" xr:uid="{7990D34C-F464-46F6-933E-041668080692}"/>
    <cellStyle name="Normal 3 12 4" xfId="35323" xr:uid="{60EDCD66-189A-4E36-9657-7FDA5743D2C8}"/>
    <cellStyle name="Normal 3 12 4 2" xfId="35324" xr:uid="{46FCBDC8-D7A5-427D-B0A2-3788B07870A1}"/>
    <cellStyle name="Normal 3 12 4 2 2" xfId="35325" xr:uid="{57250D2B-20C5-48C1-89A1-4A7C55DBA119}"/>
    <cellStyle name="Normal 3 12 4 3" xfId="35326" xr:uid="{C4F23F71-22F3-4298-9434-E84C614660C2}"/>
    <cellStyle name="Normal 3 12 5" xfId="35327" xr:uid="{8EF9E709-AC7D-4267-8CB3-E18C65697094}"/>
    <cellStyle name="Normal 3 12 5 2" xfId="35328" xr:uid="{9A661A6A-489F-48CC-A44D-04A1B624CA93}"/>
    <cellStyle name="Normal 3 12 6" xfId="35329" xr:uid="{EC2C846D-0B88-443E-B7A2-74C3F908FF2A}"/>
    <cellStyle name="Normal 3 13" xfId="35330" xr:uid="{F2D32C1E-5755-49F9-A9F1-1E354ABCD55B}"/>
    <cellStyle name="Normal 3 13 2" xfId="35331" xr:uid="{0DB85605-6565-4045-8412-5D9D2F069351}"/>
    <cellStyle name="Normal 3 13 2 2" xfId="35332" xr:uid="{5C318C55-2626-4A8A-82AB-4CD6F0F7B719}"/>
    <cellStyle name="Normal 3 13 2 2 2" xfId="35333" xr:uid="{C22A36C2-C517-443C-86C6-C1401366E3B9}"/>
    <cellStyle name="Normal 3 13 2 3" xfId="35334" xr:uid="{EBAF9505-0969-4D8B-8D24-CD7744516D18}"/>
    <cellStyle name="Normal 3 13 3" xfId="35335" xr:uid="{76292666-110E-47ED-A3E6-910B7E9D96DE}"/>
    <cellStyle name="Normal 3 13 3 2" xfId="35336" xr:uid="{ACE43D4A-8F11-4F6F-9F43-06F47B321670}"/>
    <cellStyle name="Normal 3 13 3 2 2" xfId="35337" xr:uid="{43147095-C140-4323-8317-3974C3FEDBA2}"/>
    <cellStyle name="Normal 3 13 3 3" xfId="35338" xr:uid="{99C80DE3-89AD-4429-9CF8-3B3C734C4B46}"/>
    <cellStyle name="Normal 3 13 4" xfId="35339" xr:uid="{40878720-B783-4E07-8FD9-EB5E084E53FD}"/>
    <cellStyle name="Normal 3 13 4 2" xfId="35340" xr:uid="{91D0DB81-5AB7-4FA6-950F-F966BBE111D6}"/>
    <cellStyle name="Normal 3 13 4 2 2" xfId="35341" xr:uid="{439A6B65-CEB7-4BB0-92CB-DFBAF1EC3C30}"/>
    <cellStyle name="Normal 3 13 4 3" xfId="35342" xr:uid="{589436CE-82A9-489B-B5F1-31E688560281}"/>
    <cellStyle name="Normal 3 13 5" xfId="35343" xr:uid="{A13883EC-FDA3-4DD8-903D-AB88F39E2921}"/>
    <cellStyle name="Normal 3 13 5 2" xfId="35344" xr:uid="{C75CE9ED-683C-4164-AAC7-0E935A11DBC6}"/>
    <cellStyle name="Normal 3 13 6" xfId="35345" xr:uid="{127330BE-AEF9-4D9C-8A75-BF4DD256B04C}"/>
    <cellStyle name="Normal 3 14" xfId="35346" xr:uid="{A9E0919A-9164-4EE4-8B97-E748B83D852E}"/>
    <cellStyle name="Normal 3 14 2" xfId="35347" xr:uid="{5321133C-3B40-42E0-9FA5-46EA869F46CF}"/>
    <cellStyle name="Normal 3 14 2 2" xfId="35348" xr:uid="{CCC1FF01-0E3B-4B8C-B5CF-42236E747CC9}"/>
    <cellStyle name="Normal 3 14 2 2 2" xfId="35349" xr:uid="{F3B46369-CB13-4F1F-A6C9-72E2BE1DAD4D}"/>
    <cellStyle name="Normal 3 14 2 3" xfId="35350" xr:uid="{6E16293B-4D64-42D0-8C89-89FB16E5430A}"/>
    <cellStyle name="Normal 3 14 3" xfId="35351" xr:uid="{FBD52B2A-F501-4F51-B094-42FB06B1CF44}"/>
    <cellStyle name="Normal 3 14 3 2" xfId="35352" xr:uid="{D5D901EF-A4E0-4B5E-9488-58006A2AFA58}"/>
    <cellStyle name="Normal 3 14 3 2 2" xfId="35353" xr:uid="{76C31B11-B7EC-4154-A3B2-CC1EBA77671A}"/>
    <cellStyle name="Normal 3 14 3 3" xfId="35354" xr:uid="{053220F4-A6BE-4497-8C36-2B50EE32AB7F}"/>
    <cellStyle name="Normal 3 14 4" xfId="35355" xr:uid="{80FAD52E-DD9C-4B61-BD26-2E7F466FF235}"/>
    <cellStyle name="Normal 3 14 4 2" xfId="35356" xr:uid="{729EA5D3-D0B5-485F-9F0E-5F25DF209E62}"/>
    <cellStyle name="Normal 3 14 4 2 2" xfId="35357" xr:uid="{1B86E054-D418-4DBD-8811-1F3022DB08DB}"/>
    <cellStyle name="Normal 3 14 4 3" xfId="35358" xr:uid="{F6172786-39EE-4403-A889-8A447AC8F417}"/>
    <cellStyle name="Normal 3 14 5" xfId="35359" xr:uid="{D080A6EA-3DBD-4657-A42B-1CC84AAF5C6D}"/>
    <cellStyle name="Normal 3 14 5 2" xfId="35360" xr:uid="{F09559CF-059B-4FD4-87C1-DE950A9AA7C5}"/>
    <cellStyle name="Normal 3 14 6" xfId="35361" xr:uid="{A8CDF2AF-9BBC-45B0-BB79-6DD6DD697889}"/>
    <cellStyle name="Normal 3 15" xfId="35362" xr:uid="{6B6936B4-4DEA-43BD-9388-BDB3C64032BF}"/>
    <cellStyle name="Normal 3 15 2" xfId="35363" xr:uid="{C1991245-A6E5-4996-B087-B4089EF2CE43}"/>
    <cellStyle name="Normal 3 15 2 2" xfId="35364" xr:uid="{74AC1E99-8BDD-4A2D-B149-B42736401CAE}"/>
    <cellStyle name="Normal 3 15 2 2 2" xfId="35365" xr:uid="{5977BD38-07BD-452E-AF44-67D49BBDECFA}"/>
    <cellStyle name="Normal 3 15 2 3" xfId="35366" xr:uid="{A3FF4995-3110-412B-9315-DB2332FDE5DD}"/>
    <cellStyle name="Normal 3 15 3" xfId="35367" xr:uid="{BC2AB6C7-F048-46FE-BA59-2F046065160F}"/>
    <cellStyle name="Normal 3 15 3 2" xfId="35368" xr:uid="{92EA0F4A-99CA-4CB3-8B23-F2F7EDBB2358}"/>
    <cellStyle name="Normal 3 15 3 2 2" xfId="35369" xr:uid="{9CA28F90-10F5-49FF-99D2-9BEF1866D9A1}"/>
    <cellStyle name="Normal 3 15 3 3" xfId="35370" xr:uid="{403376AA-8C13-4228-AA53-FFFCA197388D}"/>
    <cellStyle name="Normal 3 15 4" xfId="35371" xr:uid="{CF28866A-DECA-4D2B-BEB8-5BFA61D160CB}"/>
    <cellStyle name="Normal 3 15 4 2" xfId="35372" xr:uid="{A9EB8BB1-FFAB-4A04-BD8F-272147D6DEC6}"/>
    <cellStyle name="Normal 3 15 4 2 2" xfId="35373" xr:uid="{2EE10528-7B38-4810-8B29-FFF46E9BF366}"/>
    <cellStyle name="Normal 3 15 4 3" xfId="35374" xr:uid="{EC531FD0-ABF5-4DDA-B50F-61217DF2631C}"/>
    <cellStyle name="Normal 3 15 5" xfId="35375" xr:uid="{2C988163-0253-4129-903F-F3E20868F7BE}"/>
    <cellStyle name="Normal 3 15 5 2" xfId="35376" xr:uid="{A3E7D17C-20C3-4801-9EF0-6AFE993D39C6}"/>
    <cellStyle name="Normal 3 15 6" xfId="35377" xr:uid="{E72E786E-7E99-4F1C-9C24-CB8605C487BC}"/>
    <cellStyle name="Normal 3 16" xfId="35378" xr:uid="{442C4AE8-2790-4B8E-8990-8896B612119C}"/>
    <cellStyle name="Normal 3 17" xfId="35379" xr:uid="{1C154EC6-13DB-4E40-A62E-8022E6961ACD}"/>
    <cellStyle name="Normal 3 18" xfId="35380" xr:uid="{8ED255EF-74A8-437F-B14D-BB0BAA3024EA}"/>
    <cellStyle name="Normal 3 19" xfId="35381" xr:uid="{9ECB141D-6BC5-4F74-9402-FB4E5576BF18}"/>
    <cellStyle name="Normal 3 2" xfId="739" xr:uid="{00000000-0005-0000-0000-0000E2020000}"/>
    <cellStyle name="Normal 3 2 2" xfId="1327" xr:uid="{00000000-0005-0000-0000-0000E3020000}"/>
    <cellStyle name="Normal 3 2 2 2" xfId="35383" xr:uid="{60787B14-BE03-415D-8410-FCB9BA025A4F}"/>
    <cellStyle name="Normal 3 2 2 3" xfId="35384" xr:uid="{A740E9CC-5AAA-4E15-8320-528F4102837E}"/>
    <cellStyle name="Normal 3 2 2 4" xfId="35382" xr:uid="{81F35DE0-A656-41D7-B512-EA792AEB1C37}"/>
    <cellStyle name="Normal 3 2 3" xfId="35385" xr:uid="{E3D78D33-0CE7-4B55-AC70-85E070693A9A}"/>
    <cellStyle name="Normal 3 2 4" xfId="35386" xr:uid="{F3952F31-A3E5-4142-9325-5093D3EB9402}"/>
    <cellStyle name="Normal 3 2 5" xfId="1349" xr:uid="{6BDD41A8-5B25-4F8D-BEB3-C9BCEDF9D0AA}"/>
    <cellStyle name="Normal 3 20" xfId="35387" xr:uid="{8C3F7B83-C2E7-46BE-A1F4-E2D2F2BF3A0A}"/>
    <cellStyle name="Normal 3 21" xfId="35388" xr:uid="{60BD3A0D-F0F5-4234-A1EF-7556EB0BE46E}"/>
    <cellStyle name="Normal 3 22" xfId="35389" xr:uid="{8C7FD93E-264F-47AD-BD2C-EDDC895BFD08}"/>
    <cellStyle name="Normal 3 23" xfId="35390" xr:uid="{31A89709-56AB-4703-8CC4-C3D7727047E6}"/>
    <cellStyle name="Normal 3 24" xfId="35391" xr:uid="{DD986192-1E5B-44B9-9F40-E6280FDCEA61}"/>
    <cellStyle name="Normal 3 25" xfId="35392" xr:uid="{02EB3960-CC10-4B04-8F20-40A919648AC9}"/>
    <cellStyle name="Normal 3 26" xfId="35393" xr:uid="{39DC52CA-CC66-4739-8C3D-E9299D6092E1}"/>
    <cellStyle name="Normal 3 26 2" xfId="35394" xr:uid="{5C7D2846-24C7-490F-A97C-698283E2AF23}"/>
    <cellStyle name="Normal 3 26 2 2" xfId="35395" xr:uid="{29E11C15-970C-4EC6-A6A6-04CDDFB3BDB5}"/>
    <cellStyle name="Normal 3 26 3" xfId="35396" xr:uid="{D5A62B22-D132-4AB8-A43B-FFE20E1E4C7F}"/>
    <cellStyle name="Normal 3 27" xfId="35397" xr:uid="{93A1F1F7-A330-4C65-A288-3E5BA58E1CDD}"/>
    <cellStyle name="Normal 3 27 2" xfId="35398" xr:uid="{64F47BF3-940A-4158-986D-5960C4B0AAF7}"/>
    <cellStyle name="Normal 3 27 2 2" xfId="35399" xr:uid="{FA3A078E-F281-458A-9FD5-D883182934B8}"/>
    <cellStyle name="Normal 3 27 3" xfId="35400" xr:uid="{487AC878-C3D8-4244-8E70-7D9ECC2ACF26}"/>
    <cellStyle name="Normal 3 28" xfId="35401" xr:uid="{2D437EFF-1CF2-42F8-8502-44126D88DF27}"/>
    <cellStyle name="Normal 3 28 2" xfId="35402" xr:uid="{6A3D3A3D-40DF-4DAB-A74E-6227738AD0F4}"/>
    <cellStyle name="Normal 3 28 2 2" xfId="35403" xr:uid="{FE51D140-BD9D-43E0-BD24-A64151B9A49D}"/>
    <cellStyle name="Normal 3 28 3" xfId="35404" xr:uid="{B3D6EC2C-9D8F-4049-9AF2-058BA9C6205E}"/>
    <cellStyle name="Normal 3 29" xfId="35405" xr:uid="{B4624C36-1D3A-44E8-ACE0-153AAD47AA82}"/>
    <cellStyle name="Normal 3 3" xfId="1319" xr:uid="{00000000-0005-0000-0000-0000E4020000}"/>
    <cellStyle name="Normal 3 3 10" xfId="35407" xr:uid="{2F5E52CE-A1A6-4BB2-BD8E-D5444DEB185A}"/>
    <cellStyle name="Normal 3 3 11" xfId="35408" xr:uid="{7E7149FC-E62F-4249-BDF4-F4B3294AE857}"/>
    <cellStyle name="Normal 3 3 12" xfId="35406" xr:uid="{E42B53D9-D017-464D-A33F-30ABDD97391E}"/>
    <cellStyle name="Normal 3 3 2" xfId="35409" xr:uid="{FBA472CB-0B29-4F80-8F6F-B493C58FED8B}"/>
    <cellStyle name="Normal 3 3 2 10" xfId="35410" xr:uid="{CF3F2FF5-EF9C-4607-849F-1FD2775686FB}"/>
    <cellStyle name="Normal 3 3 2 2" xfId="35411" xr:uid="{F9002A55-C2AA-4F63-A337-CAFE83C9596F}"/>
    <cellStyle name="Normal 3 3 2 2 2" xfId="35412" xr:uid="{EDA624FC-1CB8-4954-9267-FA7DC3769FE9}"/>
    <cellStyle name="Normal 3 3 2 2 2 2" xfId="35413" xr:uid="{3E68B104-B70E-402A-903B-BB36A667BBAF}"/>
    <cellStyle name="Normal 3 3 2 2 2 2 2" xfId="35414" xr:uid="{6A50BC1A-E3AE-4448-901B-A4B09C5D1918}"/>
    <cellStyle name="Normal 3 3 2 2 2 2 2 2" xfId="35415" xr:uid="{4CC13EEF-908E-4626-B389-954035152F77}"/>
    <cellStyle name="Normal 3 3 2 2 2 2 2 2 2" xfId="35416" xr:uid="{E73D52F6-06A3-421C-A3B0-17F4CDAC3D50}"/>
    <cellStyle name="Normal 3 3 2 2 2 2 2 3" xfId="35417" xr:uid="{B37072C2-60E4-4BEC-B465-ABD081EE9DB0}"/>
    <cellStyle name="Normal 3 3 2 2 2 2 3" xfId="35418" xr:uid="{C8E9FAF2-ADE8-4A46-9158-8093E54BE8AB}"/>
    <cellStyle name="Normal 3 3 2 2 2 2 3 2" xfId="35419" xr:uid="{F4ABE133-D9CB-41B4-A569-72DECD9E2359}"/>
    <cellStyle name="Normal 3 3 2 2 2 2 3 2 2" xfId="35420" xr:uid="{8DD9ACBE-F243-4315-87C9-6E3C8739682F}"/>
    <cellStyle name="Normal 3 3 2 2 2 2 3 3" xfId="35421" xr:uid="{1EB6C48B-2344-456C-A758-FA115C126496}"/>
    <cellStyle name="Normal 3 3 2 2 2 2 4" xfId="35422" xr:uid="{5E4821E4-B5B2-4C89-BE89-7973F78AF323}"/>
    <cellStyle name="Normal 3 3 2 2 2 2 4 2" xfId="35423" xr:uid="{7DC692D8-6A6C-4918-A20B-9034B8051F16}"/>
    <cellStyle name="Normal 3 3 2 2 2 2 4 2 2" xfId="35424" xr:uid="{071DE63B-ECD2-4510-B220-3C02C53D174B}"/>
    <cellStyle name="Normal 3 3 2 2 2 2 4 3" xfId="35425" xr:uid="{46E3539B-10E8-4B2C-A7AF-4277700EC3F7}"/>
    <cellStyle name="Normal 3 3 2 2 2 2 5" xfId="35426" xr:uid="{E8ADF58F-7E50-4C7C-B3E1-6E505D9CEC73}"/>
    <cellStyle name="Normal 3 3 2 2 2 2 5 2" xfId="35427" xr:uid="{703E01EC-FF88-40D9-9A6D-D4E74CD1521C}"/>
    <cellStyle name="Normal 3 3 2 2 2 2 6" xfId="35428" xr:uid="{A294113F-E29A-44D4-8950-149BFAC96195}"/>
    <cellStyle name="Normal 3 3 2 2 2 3" xfId="35429" xr:uid="{FD168778-8739-44CB-A573-D7E8858AB647}"/>
    <cellStyle name="Normal 3 3 2 2 2 3 2" xfId="35430" xr:uid="{CC8B2B31-B646-4A2A-9246-E4281C993EB2}"/>
    <cellStyle name="Normal 3 3 2 2 2 3 2 2" xfId="35431" xr:uid="{69C2178E-B7AD-4F79-8EE3-466605C990A9}"/>
    <cellStyle name="Normal 3 3 2 2 2 3 3" xfId="35432" xr:uid="{0517FB43-B288-4AEF-847E-E68C1A30829D}"/>
    <cellStyle name="Normal 3 3 2 2 2 4" xfId="35433" xr:uid="{9A6F663E-5FD1-46A4-A00F-7056B2E2C3AA}"/>
    <cellStyle name="Normal 3 3 2 2 2 4 2" xfId="35434" xr:uid="{A9F0160C-5A55-464E-BE62-631670BF992C}"/>
    <cellStyle name="Normal 3 3 2 2 2 4 2 2" xfId="35435" xr:uid="{FBD44839-CEA5-4400-9DB9-3F79B54670C1}"/>
    <cellStyle name="Normal 3 3 2 2 2 4 3" xfId="35436" xr:uid="{A1691D71-B713-435F-94F8-B90FA9C33EEB}"/>
    <cellStyle name="Normal 3 3 2 2 2 5" xfId="35437" xr:uid="{F0F35494-598A-4BE6-A966-F2FE19104DB5}"/>
    <cellStyle name="Normal 3 3 2 2 2 5 2" xfId="35438" xr:uid="{2F3D4092-D93C-4279-8DB9-98E9622045D9}"/>
    <cellStyle name="Normal 3 3 2 2 2 5 2 2" xfId="35439" xr:uid="{612410F6-DDF4-4CA3-B917-4B5CAD9425D4}"/>
    <cellStyle name="Normal 3 3 2 2 2 5 3" xfId="35440" xr:uid="{E7AA11DE-88FC-453F-B913-0EACDD9A11EC}"/>
    <cellStyle name="Normal 3 3 2 2 2 6" xfId="35441" xr:uid="{0D8C8092-0D07-4FD1-94E1-08F36AB2D93D}"/>
    <cellStyle name="Normal 3 3 2 2 2 6 2" xfId="35442" xr:uid="{FDE34F58-3295-43D6-901D-E29044B85F29}"/>
    <cellStyle name="Normal 3 3 2 2 2 7" xfId="35443" xr:uid="{0FC27AAB-FD63-44E5-9233-D61334DEC2D2}"/>
    <cellStyle name="Normal 3 3 2 2 3" xfId="35444" xr:uid="{8BC84353-B25E-4D8F-BABD-BD662E4F6BD5}"/>
    <cellStyle name="Normal 3 3 2 2 3 2" xfId="35445" xr:uid="{31AF28A4-3B24-4D6C-849A-A252CE5809AD}"/>
    <cellStyle name="Normal 3 3 2 2 3 2 2" xfId="35446" xr:uid="{11D6B753-90E1-469E-B4C7-09BFEFE80E69}"/>
    <cellStyle name="Normal 3 3 2 2 3 2 2 2" xfId="35447" xr:uid="{37B8E8E6-BACF-4FB5-BA98-0332E92BF7F6}"/>
    <cellStyle name="Normal 3 3 2 2 3 2 3" xfId="35448" xr:uid="{14849B77-B364-47C8-A162-589AA59B8C13}"/>
    <cellStyle name="Normal 3 3 2 2 3 3" xfId="35449" xr:uid="{E84F8C8C-C44F-46B6-B896-A76BAEEC4D1E}"/>
    <cellStyle name="Normal 3 3 2 2 3 3 2" xfId="35450" xr:uid="{0FBDFC17-974F-4103-B4D0-21BFBF591B32}"/>
    <cellStyle name="Normal 3 3 2 2 3 3 2 2" xfId="35451" xr:uid="{59EE56B6-15FF-42C4-8441-FC14CC9A2FE8}"/>
    <cellStyle name="Normal 3 3 2 2 3 3 3" xfId="35452" xr:uid="{64ACC87A-43AE-4C8F-B14B-41BFE47CC73D}"/>
    <cellStyle name="Normal 3 3 2 2 3 4" xfId="35453" xr:uid="{7CA790F3-26BA-4265-AE41-D19A76C4D609}"/>
    <cellStyle name="Normal 3 3 2 2 3 4 2" xfId="35454" xr:uid="{75F47BAF-A11B-4BBD-BC35-57E7068B9103}"/>
    <cellStyle name="Normal 3 3 2 2 3 4 2 2" xfId="35455" xr:uid="{ED00A721-53B7-4325-8DFF-91AAD1982200}"/>
    <cellStyle name="Normal 3 3 2 2 3 4 3" xfId="35456" xr:uid="{0F15FD11-9D8A-423E-9924-1235E32ECA46}"/>
    <cellStyle name="Normal 3 3 2 2 3 5" xfId="35457" xr:uid="{975C001B-1F19-4EB9-842B-8CD2A5BAC1B2}"/>
    <cellStyle name="Normal 3 3 2 2 3 5 2" xfId="35458" xr:uid="{F5F7C11E-6198-43F6-9186-13A3CB19E60A}"/>
    <cellStyle name="Normal 3 3 2 2 3 6" xfId="35459" xr:uid="{F730A9B4-1DF9-4A0E-BACB-0DFE4E7627CC}"/>
    <cellStyle name="Normal 3 3 2 2 4" xfId="35460" xr:uid="{BC68FAE0-DA43-438A-8DFB-13B421B93D5B}"/>
    <cellStyle name="Normal 3 3 2 2 4 2" xfId="35461" xr:uid="{4114C4EC-931C-4EE5-B981-E947CFF69B09}"/>
    <cellStyle name="Normal 3 3 2 2 4 2 2" xfId="35462" xr:uid="{B053FB76-74CF-4896-B558-44A650BF0DC1}"/>
    <cellStyle name="Normal 3 3 2 2 4 3" xfId="35463" xr:uid="{B76456A0-206F-4351-A85E-4189789318CF}"/>
    <cellStyle name="Normal 3 3 2 2 5" xfId="35464" xr:uid="{DD133D9C-6369-4F05-90CC-CBA79F47C15E}"/>
    <cellStyle name="Normal 3 3 2 2 5 2" xfId="35465" xr:uid="{71BCC63A-2078-4C68-85B5-444DD9DBFE4D}"/>
    <cellStyle name="Normal 3 3 2 2 5 2 2" xfId="35466" xr:uid="{73541F04-A4DA-4032-8942-FE91091B75AD}"/>
    <cellStyle name="Normal 3 3 2 2 5 3" xfId="35467" xr:uid="{84339872-74DA-432D-9EA6-A5BBDB824303}"/>
    <cellStyle name="Normal 3 3 2 2 6" xfId="35468" xr:uid="{4CC628C8-86E2-494A-84A7-CF148DD71B4A}"/>
    <cellStyle name="Normal 3 3 2 2 6 2" xfId="35469" xr:uid="{DC1F5DE0-10B1-4E75-A3D5-8A5B1554D200}"/>
    <cellStyle name="Normal 3 3 2 2 6 2 2" xfId="35470" xr:uid="{257FECD6-A512-4628-9800-20C45E720B6E}"/>
    <cellStyle name="Normal 3 3 2 2 6 3" xfId="35471" xr:uid="{BF005179-41DA-486A-A3CE-EDED8A3879D9}"/>
    <cellStyle name="Normal 3 3 2 2 7" xfId="35472" xr:uid="{8A41819E-6EE9-4C51-8618-89E68BABDFB2}"/>
    <cellStyle name="Normal 3 3 2 2 7 2" xfId="35473" xr:uid="{F27A84F8-2C40-4F07-81F4-7E6C7601BD66}"/>
    <cellStyle name="Normal 3 3 2 2 8" xfId="35474" xr:uid="{0695A130-12AB-4268-8F4D-CB4AFE9485E8}"/>
    <cellStyle name="Normal 3 3 2 2 9" xfId="35475" xr:uid="{84B829DA-212C-44DE-A6BB-81432845B538}"/>
    <cellStyle name="Normal 3 3 2 3" xfId="35476" xr:uid="{9FAE8526-B7F1-49FC-9E0D-7FB559EC93E0}"/>
    <cellStyle name="Normal 3 3 2 3 2" xfId="35477" xr:uid="{0389587F-DD59-45A1-A11F-7DBD4F2FA493}"/>
    <cellStyle name="Normal 3 3 2 3 2 2" xfId="35478" xr:uid="{9C47879C-A46F-4627-A2CB-06539255118F}"/>
    <cellStyle name="Normal 3 3 2 3 2 2 2" xfId="35479" xr:uid="{2B1A981F-3141-4383-864B-74A69047EA2A}"/>
    <cellStyle name="Normal 3 3 2 3 2 2 2 2" xfId="35480" xr:uid="{77F287A8-2A9C-4F6C-AB1C-D4613FF1EAD0}"/>
    <cellStyle name="Normal 3 3 2 3 2 2 3" xfId="35481" xr:uid="{88C5C338-F564-4BC3-82A0-4C0AE7771FB7}"/>
    <cellStyle name="Normal 3 3 2 3 2 3" xfId="35482" xr:uid="{24A813F7-DB2C-4DC1-81D8-FDF726C6ED35}"/>
    <cellStyle name="Normal 3 3 2 3 2 3 2" xfId="35483" xr:uid="{53889F28-82E3-4433-8FB1-2767E26F2974}"/>
    <cellStyle name="Normal 3 3 2 3 2 3 2 2" xfId="35484" xr:uid="{2E6587F9-4D91-45F6-B2EA-3B52CE521C96}"/>
    <cellStyle name="Normal 3 3 2 3 2 3 3" xfId="35485" xr:uid="{8DADA3C7-DC1D-4B88-8BAB-99DF7024A369}"/>
    <cellStyle name="Normal 3 3 2 3 2 4" xfId="35486" xr:uid="{D1FDE73D-1CE5-4AFC-A450-292B81F76714}"/>
    <cellStyle name="Normal 3 3 2 3 2 4 2" xfId="35487" xr:uid="{7AB5FA6C-5946-4A3D-B056-D3817C187C00}"/>
    <cellStyle name="Normal 3 3 2 3 2 4 2 2" xfId="35488" xr:uid="{79A655A9-DBF8-479B-8F90-69EA7E5CFA13}"/>
    <cellStyle name="Normal 3 3 2 3 2 4 3" xfId="35489" xr:uid="{23FB4C16-0BAC-40B6-BC89-032109ED996B}"/>
    <cellStyle name="Normal 3 3 2 3 2 5" xfId="35490" xr:uid="{DB437DF9-E4B7-4AE4-8436-51696F434C71}"/>
    <cellStyle name="Normal 3 3 2 3 2 5 2" xfId="35491" xr:uid="{D3EE7133-564C-4BDC-BE6F-F407567C6440}"/>
    <cellStyle name="Normal 3 3 2 3 2 6" xfId="35492" xr:uid="{07A6CBDF-296D-477A-93CA-DB48B561E02A}"/>
    <cellStyle name="Normal 3 3 2 3 3" xfId="35493" xr:uid="{18651BA7-4227-4BAA-B225-53E2B383F35A}"/>
    <cellStyle name="Normal 3 3 2 3 3 2" xfId="35494" xr:uid="{456079D0-B37E-47AB-B03A-10860231FC14}"/>
    <cellStyle name="Normal 3 3 2 3 3 2 2" xfId="35495" xr:uid="{EB922D82-D3B6-4543-BE52-D577E2C0036C}"/>
    <cellStyle name="Normal 3 3 2 3 3 3" xfId="35496" xr:uid="{F31B143E-4A42-49E8-9D93-036F53C746E8}"/>
    <cellStyle name="Normal 3 3 2 3 4" xfId="35497" xr:uid="{8A1287F7-C8C2-43F1-8B1A-43465E67FF05}"/>
    <cellStyle name="Normal 3 3 2 3 4 2" xfId="35498" xr:uid="{B04B9B3C-F44A-40D3-ACA2-8C7237CE44A9}"/>
    <cellStyle name="Normal 3 3 2 3 4 2 2" xfId="35499" xr:uid="{4A7F8B6E-ACEE-4D74-B87A-B278E158A6BE}"/>
    <cellStyle name="Normal 3 3 2 3 4 3" xfId="35500" xr:uid="{E54FFA58-9F14-44A6-948A-1A0F5ABE7DB6}"/>
    <cellStyle name="Normal 3 3 2 3 5" xfId="35501" xr:uid="{4A610897-788B-4F1E-A622-CF90331F7610}"/>
    <cellStyle name="Normal 3 3 2 3 5 2" xfId="35502" xr:uid="{A510E9C6-C79F-4C89-8F49-8D8439293FF2}"/>
    <cellStyle name="Normal 3 3 2 3 5 2 2" xfId="35503" xr:uid="{3873D40E-C03D-4EAC-AE5D-6B7EAAC2F765}"/>
    <cellStyle name="Normal 3 3 2 3 5 3" xfId="35504" xr:uid="{B57EDB18-FA81-407F-AA1E-1D58F56FBDC3}"/>
    <cellStyle name="Normal 3 3 2 3 6" xfId="35505" xr:uid="{FF254FDE-4918-498F-9487-57E49B27FAEC}"/>
    <cellStyle name="Normal 3 3 2 3 6 2" xfId="35506" xr:uid="{2A4CFB0F-E0CA-49FC-B847-1810F9C384EA}"/>
    <cellStyle name="Normal 3 3 2 3 7" xfId="35507" xr:uid="{0EA0EC2A-ED0E-498B-9DAE-FE9E7CC4806A}"/>
    <cellStyle name="Normal 3 3 2 3 8" xfId="35508" xr:uid="{6138DD31-CFA2-4E2F-91AF-D92042C26FBA}"/>
    <cellStyle name="Normal 3 3 2 4" xfId="35509" xr:uid="{E668D2C0-85A4-43B7-AA05-247529505D2D}"/>
    <cellStyle name="Normal 3 3 2 4 2" xfId="35510" xr:uid="{4749C4A1-1519-47A6-BBBE-8B692154FC5E}"/>
    <cellStyle name="Normal 3 3 2 4 2 2" xfId="35511" xr:uid="{9C27BB7F-1BEF-4BB1-95C1-62B6A787516F}"/>
    <cellStyle name="Normal 3 3 2 4 2 2 2" xfId="35512" xr:uid="{BA62B2E5-A1B8-40D4-B3A5-EF4DDE02E3E6}"/>
    <cellStyle name="Normal 3 3 2 4 2 3" xfId="35513" xr:uid="{79E01107-88EE-4338-A867-87F3B927C613}"/>
    <cellStyle name="Normal 3 3 2 4 3" xfId="35514" xr:uid="{BF9C4BFC-BB23-425E-8B56-7D9A82D2FD34}"/>
    <cellStyle name="Normal 3 3 2 4 3 2" xfId="35515" xr:uid="{71EF3D74-345E-42E0-8FE2-7F385F87725F}"/>
    <cellStyle name="Normal 3 3 2 4 3 2 2" xfId="35516" xr:uid="{93EC64B5-0972-4A8F-8E06-D0D89A49B077}"/>
    <cellStyle name="Normal 3 3 2 4 3 3" xfId="35517" xr:uid="{9C5CED1A-CC24-4642-8DFF-26D7E6D00D38}"/>
    <cellStyle name="Normal 3 3 2 4 4" xfId="35518" xr:uid="{F07E045F-A460-4FED-BA35-21E5500321B7}"/>
    <cellStyle name="Normal 3 3 2 4 4 2" xfId="35519" xr:uid="{16833D87-3565-41BF-A512-07E573A5AD93}"/>
    <cellStyle name="Normal 3 3 2 4 4 2 2" xfId="35520" xr:uid="{D98AE19D-7BD9-4408-8691-E599B8EECB7D}"/>
    <cellStyle name="Normal 3 3 2 4 4 3" xfId="35521" xr:uid="{6FE230F6-8EF8-422C-B8B8-500D0E5C1A7B}"/>
    <cellStyle name="Normal 3 3 2 4 5" xfId="35522" xr:uid="{917B0ADD-9E30-4489-A628-C78E302BD9F1}"/>
    <cellStyle name="Normal 3 3 2 4 5 2" xfId="35523" xr:uid="{4D8D6281-0779-46D1-A8AE-EF4131DAE48E}"/>
    <cellStyle name="Normal 3 3 2 4 6" xfId="35524" xr:uid="{96A1E91A-C0F2-4503-9C60-1B403499411A}"/>
    <cellStyle name="Normal 3 3 2 5" xfId="35525" xr:uid="{DF68E390-018E-411B-8C84-DF1501C2DC17}"/>
    <cellStyle name="Normal 3 3 2 5 2" xfId="35526" xr:uid="{9DAE6FDA-4533-47A1-83CD-19991EAE8266}"/>
    <cellStyle name="Normal 3 3 2 5 2 2" xfId="35527" xr:uid="{EE7ABCD8-C9E8-463C-9DDF-11DF308CCCAE}"/>
    <cellStyle name="Normal 3 3 2 5 3" xfId="35528" xr:uid="{51EE9469-4D9F-41E3-B87D-C6B1333317FF}"/>
    <cellStyle name="Normal 3 3 2 6" xfId="35529" xr:uid="{13997326-EEA4-466C-B676-593A27533485}"/>
    <cellStyle name="Normal 3 3 2 6 2" xfId="35530" xr:uid="{89838167-FA0D-4C6F-9823-482EE2CA42AE}"/>
    <cellStyle name="Normal 3 3 2 6 2 2" xfId="35531" xr:uid="{9972F77F-ADE0-4479-8049-28C88FE4B0DC}"/>
    <cellStyle name="Normal 3 3 2 6 3" xfId="35532" xr:uid="{622511C1-22F9-4154-956C-19185A2EC837}"/>
    <cellStyle name="Normal 3 3 2 7" xfId="35533" xr:uid="{9F539734-C9FF-4AA6-974B-0BB9007354BE}"/>
    <cellStyle name="Normal 3 3 2 7 2" xfId="35534" xr:uid="{7AC56C5A-3730-42D6-A453-01CCA8B857E3}"/>
    <cellStyle name="Normal 3 3 2 7 2 2" xfId="35535" xr:uid="{4C5646F3-2493-4381-A1E2-B537C9325BCD}"/>
    <cellStyle name="Normal 3 3 2 7 3" xfId="35536" xr:uid="{27CD4AE2-CD39-42C2-A943-089E1F9D90AF}"/>
    <cellStyle name="Normal 3 3 2 8" xfId="35537" xr:uid="{47745C46-B58F-4592-B694-89014D3C020C}"/>
    <cellStyle name="Normal 3 3 2 8 2" xfId="35538" xr:uid="{6AC5D40F-88D0-4EF1-8666-969FE366DD2D}"/>
    <cellStyle name="Normal 3 3 2 9" xfId="35539" xr:uid="{92C16CA1-3B73-4D59-8ED8-DCC3419017BF}"/>
    <cellStyle name="Normal 3 3 3" xfId="35540" xr:uid="{C3A18C97-C84A-4E24-810C-923C391AB9FE}"/>
    <cellStyle name="Normal 3 3 3 2" xfId="35541" xr:uid="{509FD1F4-82BA-464A-B6D2-D2A35468C05B}"/>
    <cellStyle name="Normal 3 3 3 2 2" xfId="35542" xr:uid="{A91AB139-CAC6-445D-B37D-2EAA9CF2A919}"/>
    <cellStyle name="Normal 3 3 3 2 2 2" xfId="35543" xr:uid="{CB41891F-345C-456B-BF9E-9CB1B2792D7E}"/>
    <cellStyle name="Normal 3 3 3 2 2 3" xfId="35544" xr:uid="{37DFBB61-2D60-4A21-BCB1-8FFADBC09B0F}"/>
    <cellStyle name="Normal 3 3 3 2 3" xfId="35545" xr:uid="{C5CFF3DA-79E0-406A-8CEB-E2035E4BC612}"/>
    <cellStyle name="Normal 3 3 3 2 4" xfId="35546" xr:uid="{329CEB0B-B1C8-4217-9E51-CAAC46835DA3}"/>
    <cellStyle name="Normal 3 3 3 2 5" xfId="35547" xr:uid="{C3425C0B-457E-450B-9B40-D903B97EE9A1}"/>
    <cellStyle name="Normal 3 3 3 2 6" xfId="35548" xr:uid="{643DE1E3-659D-47C8-BBF0-2B3735BC86EA}"/>
    <cellStyle name="Normal 3 3 3 2 7" xfId="35549" xr:uid="{E7F477D4-DAE8-4DD3-920F-2E5BD23C0128}"/>
    <cellStyle name="Normal 3 3 3 3" xfId="35550" xr:uid="{4AC11644-B468-41D7-B2A2-D33548413812}"/>
    <cellStyle name="Normal 3 3 3 3 2" xfId="35551" xr:uid="{31A1AD40-0EA0-4CBA-8907-A044C4F58A09}"/>
    <cellStyle name="Normal 3 3 3 3 3" xfId="35552" xr:uid="{08692B37-8F22-489C-8C80-1F4F4234099B}"/>
    <cellStyle name="Normal 3 3 3 4" xfId="35553" xr:uid="{F026FBE2-7667-4329-8F7D-CEF46349AE98}"/>
    <cellStyle name="Normal 3 3 3 5" xfId="35554" xr:uid="{876F8B47-5769-4338-881A-E2E013E6CE77}"/>
    <cellStyle name="Normal 3 3 3 6" xfId="35555" xr:uid="{9F9A60A3-13C4-46A7-A7F2-99D6B6141BF1}"/>
    <cellStyle name="Normal 3 3 3 7" xfId="35556" xr:uid="{D0FC0485-DFBF-449C-B6C9-A698ECCCBA7D}"/>
    <cellStyle name="Normal 3 3 3 8" xfId="35557" xr:uid="{D1239E23-C25A-4B20-ABAD-E418CAD3B431}"/>
    <cellStyle name="Normal 3 3 3 9" xfId="35558" xr:uid="{66276E5F-8840-4DE9-9BF1-CE597BD48C8A}"/>
    <cellStyle name="Normal 3 3 4" xfId="35559" xr:uid="{A3B23834-FFB3-4675-B058-45E863FC85A3}"/>
    <cellStyle name="Normal 3 3 4 2" xfId="35560" xr:uid="{7E25A049-4A0C-42E0-9B7C-0BAC00671C08}"/>
    <cellStyle name="Normal 3 3 4 2 2" xfId="35561" xr:uid="{C2B42B9A-D030-4C6F-863F-830EE0430EAE}"/>
    <cellStyle name="Normal 3 3 4 2 3" xfId="35562" xr:uid="{96F0F36D-22A0-44E5-8DF9-559ADABE6CAC}"/>
    <cellStyle name="Normal 3 3 4 3" xfId="35563" xr:uid="{3038C835-B227-4013-BB16-FCA6523E3819}"/>
    <cellStyle name="Normal 3 3 4 4" xfId="35564" xr:uid="{3766493C-575B-4186-996E-BBC6AC4E8BD0}"/>
    <cellStyle name="Normal 3 3 4 5" xfId="35565" xr:uid="{96DEE5EC-3C2A-4E69-9199-3E82E30ADFA4}"/>
    <cellStyle name="Normal 3 3 4 6" xfId="35566" xr:uid="{8950ED5B-E2B2-4689-A869-4654EB30A13E}"/>
    <cellStyle name="Normal 3 3 4 7" xfId="35567" xr:uid="{9C72EC76-B075-422A-B5ED-898E32591F0E}"/>
    <cellStyle name="Normal 3 3 4 8" xfId="35568" xr:uid="{548D8503-ED27-4059-A70D-7FE5722FC6CF}"/>
    <cellStyle name="Normal 3 3 5" xfId="35569" xr:uid="{8B1124CD-6E2A-4AD8-B198-F7B0BBCC4F8C}"/>
    <cellStyle name="Normal 3 3 5 2" xfId="35570" xr:uid="{62FF5193-3DCB-478D-A2B8-599DC4AC606C}"/>
    <cellStyle name="Normal 3 3 5 3" xfId="35571" xr:uid="{1A41D112-0231-4FC9-B556-D35DB44CC8B2}"/>
    <cellStyle name="Normal 3 3 5 4" xfId="35572" xr:uid="{A3409A3D-9EAA-4FBC-9C8E-FE7F8097FE97}"/>
    <cellStyle name="Normal 3 3 6" xfId="35573" xr:uid="{064FDBAA-AC41-4AD8-8A71-053978F799C5}"/>
    <cellStyle name="Normal 3 3 6 2" xfId="35574" xr:uid="{8E6F1B3F-6B77-483D-87F6-DC39089D706F}"/>
    <cellStyle name="Normal 3 3 6 3" xfId="35575" xr:uid="{D32ACE32-7E7F-47D1-965D-EA3572377353}"/>
    <cellStyle name="Normal 3 3 7" xfId="35576" xr:uid="{41C9CAEA-0E1E-41D2-AEE2-37479BC6A898}"/>
    <cellStyle name="Normal 3 3 7 2" xfId="35577" xr:uid="{A4DB210F-CF6E-4BA3-84B3-3DA76EAF8EB7}"/>
    <cellStyle name="Normal 3 3 8" xfId="35578" xr:uid="{2E64FEA4-B97F-4ACC-B241-2F2B2D1B833B}"/>
    <cellStyle name="Normal 3 3 8 2" xfId="35579" xr:uid="{CBB8AED4-5E7E-4238-8AE3-95F260113C85}"/>
    <cellStyle name="Normal 3 3 9" xfId="35580" xr:uid="{64F58E63-B32E-48E0-9B56-598DE5C38622}"/>
    <cellStyle name="Normal 3 3 9 2" xfId="35581" xr:uid="{DFC4577C-CFCF-4CE3-9D2F-8BC5F43C5522}"/>
    <cellStyle name="Normal 3 30" xfId="35582" xr:uid="{7AE1CF97-FC2F-4DF9-BD1E-A05B6A5C04F9}"/>
    <cellStyle name="Normal 3 30 2" xfId="35583" xr:uid="{47E41856-155F-4877-8506-2FC47B7C1720}"/>
    <cellStyle name="Normal 3 31" xfId="35584" xr:uid="{0F78BE9D-75DE-4E70-B7D7-93769C8FF007}"/>
    <cellStyle name="Normal 3 32" xfId="1343" xr:uid="{92D8C660-7A63-484F-8876-FCA535ECBB4A}"/>
    <cellStyle name="Normal 3 4" xfId="35585" xr:uid="{4E66A40D-F7D8-420B-9888-AF9947E2943E}"/>
    <cellStyle name="Normal 3 4 10" xfId="35586" xr:uid="{1DAA54F7-C8B1-4E86-B3FF-AC178E322CCA}"/>
    <cellStyle name="Normal 3 4 11" xfId="35587" xr:uid="{AC478271-D97C-411E-B2D5-38E1026F34D6}"/>
    <cellStyle name="Normal 3 4 12" xfId="35588" xr:uid="{91023480-8C9A-465C-8F4C-133BAF7D75E1}"/>
    <cellStyle name="Normal 3 4 2" xfId="35589" xr:uid="{BC5AD205-1828-4B11-9663-A6EE8F9C7670}"/>
    <cellStyle name="Normal 3 4 2 2" xfId="35590" xr:uid="{7B089C5B-0FDC-4A0C-B385-FCBB4BD362B7}"/>
    <cellStyle name="Normal 3 4 2 2 2" xfId="35591" xr:uid="{CCD86771-C243-488C-A9F6-CC3AE2C92EE9}"/>
    <cellStyle name="Normal 3 4 2 2 2 2" xfId="35592" xr:uid="{FB5C6197-6D5D-4248-9915-A70419BFCEFD}"/>
    <cellStyle name="Normal 3 4 2 2 2 3" xfId="35593" xr:uid="{2F0757BA-A239-475A-8D27-8565BAEF4AE6}"/>
    <cellStyle name="Normal 3 4 2 2 3" xfId="35594" xr:uid="{183FB13F-BC99-434B-9390-A25C5CAA5409}"/>
    <cellStyle name="Normal 3 4 2 2 4" xfId="35595" xr:uid="{31A7918A-9511-4E35-8F81-AC399FB4B2DE}"/>
    <cellStyle name="Normal 3 4 2 2 5" xfId="35596" xr:uid="{A29C2FD9-9BCA-45CC-8F44-63D13C8C609D}"/>
    <cellStyle name="Normal 3 4 2 2 6" xfId="35597" xr:uid="{F25503AC-00E6-418B-BDC4-62AE520445E2}"/>
    <cellStyle name="Normal 3 4 2 2 7" xfId="35598" xr:uid="{9A243EBF-C715-48A9-8FBE-A7BF65800A66}"/>
    <cellStyle name="Normal 3 4 2 2 8" xfId="35599" xr:uid="{7AE8A38A-E50E-4F4F-B1DE-3E3E5888696A}"/>
    <cellStyle name="Normal 3 4 2 3" xfId="35600" xr:uid="{2F6B0FF6-8CDE-40B6-BAEE-2D64A75712DE}"/>
    <cellStyle name="Normal 3 4 2 3 2" xfId="35601" xr:uid="{53F5F0AF-EC1C-4A67-97D1-8418874CA544}"/>
    <cellStyle name="Normal 3 4 2 3 3" xfId="35602" xr:uid="{EAACBE5A-E5F3-47AB-BB78-B9AAA57C5A3E}"/>
    <cellStyle name="Normal 3 4 2 3 4" xfId="35603" xr:uid="{487BA110-87C3-4E0C-9D01-A9CCD4A19F77}"/>
    <cellStyle name="Normal 3 4 2 4" xfId="35604" xr:uid="{05F64696-542D-44B5-881C-321A9986EB9A}"/>
    <cellStyle name="Normal 3 4 2 4 2" xfId="35605" xr:uid="{3F4B988D-7FEC-4FCC-AC7B-C129DC364A79}"/>
    <cellStyle name="Normal 3 4 2 5" xfId="35606" xr:uid="{3F215FB1-9112-4ACF-B7E7-3391BE547D78}"/>
    <cellStyle name="Normal 3 4 2 5 2" xfId="35607" xr:uid="{CFA3E9DA-24CD-4285-9D70-098778B44046}"/>
    <cellStyle name="Normal 3 4 2 6" xfId="35608" xr:uid="{F74E805B-BCE0-41F3-9568-4BD0026F97A7}"/>
    <cellStyle name="Normal 3 4 2 6 2" xfId="35609" xr:uid="{AEFC37E8-74EC-40B5-A371-20213575B9EE}"/>
    <cellStyle name="Normal 3 4 2 7" xfId="35610" xr:uid="{6BED60C5-8EE0-489A-92DF-ADD6564FDC33}"/>
    <cellStyle name="Normal 3 4 2 7 2" xfId="35611" xr:uid="{1AAE8486-7367-467C-A530-2C6D2E1D9003}"/>
    <cellStyle name="Normal 3 4 2 8" xfId="35612" xr:uid="{EA7CEE40-9C3D-47FB-86D6-76FE33BF4D2D}"/>
    <cellStyle name="Normal 3 4 2 8 2" xfId="35613" xr:uid="{FE4FFE63-BE6B-49CD-93E4-18C1D53B724E}"/>
    <cellStyle name="Normal 3 4 2 9" xfId="35614" xr:uid="{DBA085B3-9466-4E39-A73F-D83C13A2C442}"/>
    <cellStyle name="Normal 3 4 3" xfId="35615" xr:uid="{DDF5690D-8E85-40BB-ADF0-9B1591CD3EB9}"/>
    <cellStyle name="Normal 3 4 3 2" xfId="35616" xr:uid="{43FA45A1-0ED3-4E6F-BBEE-C6A101FBD2FE}"/>
    <cellStyle name="Normal 3 4 3 2 2" xfId="35617" xr:uid="{EFEAA980-DF7A-4734-86E9-EDBEABC2262A}"/>
    <cellStyle name="Normal 3 4 3 2 2 2" xfId="35618" xr:uid="{114EA37A-2365-43D7-9BD0-F37E78631B63}"/>
    <cellStyle name="Normal 3 4 3 2 3" xfId="35619" xr:uid="{7E1D4BC4-1D84-425E-8098-1A1FB4ACE23E}"/>
    <cellStyle name="Normal 3 4 3 3" xfId="35620" xr:uid="{434D3AA0-78AA-4C44-9C17-B4502F7253D0}"/>
    <cellStyle name="Normal 3 4 3 3 2" xfId="35621" xr:uid="{F4A13280-0BE4-4BD4-A4F4-0C38D90995F1}"/>
    <cellStyle name="Normal 3 4 3 4" xfId="35622" xr:uid="{81805A48-F762-44F3-B2A7-605FD3C513C6}"/>
    <cellStyle name="Normal 3 4 3 5" xfId="35623" xr:uid="{1168AFE3-495C-4C8F-A354-FA1DE3367686}"/>
    <cellStyle name="Normal 3 4 3 6" xfId="35624" xr:uid="{29D277B4-350B-4EBB-8B6E-D67FD0032D47}"/>
    <cellStyle name="Normal 3 4 3 7" xfId="35625" xr:uid="{FD22CD29-0F8A-4506-87EC-C6EB3A515C6B}"/>
    <cellStyle name="Normal 3 4 3 8" xfId="35626" xr:uid="{9E63247E-E7D2-4C06-9C8B-0257B92462E9}"/>
    <cellStyle name="Normal 3 4 4" xfId="35627" xr:uid="{ADFCC53B-2F73-4A3F-89C1-BFFBAE854B02}"/>
    <cellStyle name="Normal 3 4 4 2" xfId="35628" xr:uid="{D1BCC805-E7F4-411B-AF47-32FF6D974672}"/>
    <cellStyle name="Normal 3 4 4 2 2" xfId="35629" xr:uid="{530D72D9-853C-4C97-B762-87954831329C}"/>
    <cellStyle name="Normal 3 4 4 3" xfId="35630" xr:uid="{86F09233-A3A2-468B-8E0D-10C6F85C4921}"/>
    <cellStyle name="Normal 3 4 4 4" xfId="35631" xr:uid="{5B1E403A-8FCD-476E-A74C-B77EE59E7668}"/>
    <cellStyle name="Normal 3 4 5" xfId="35632" xr:uid="{E8ADBAF8-E114-49BE-B550-A396F26F2502}"/>
    <cellStyle name="Normal 3 4 5 2" xfId="35633" xr:uid="{EB5867C5-D087-4ECF-950C-E8EE3567281A}"/>
    <cellStyle name="Normal 3 4 5 3" xfId="35634" xr:uid="{2DDB6A39-5DC7-4E66-B5BD-8C8276C1814F}"/>
    <cellStyle name="Normal 3 4 6" xfId="35635" xr:uid="{B45B2208-7069-4632-8360-D09B79419ABF}"/>
    <cellStyle name="Normal 3 4 6 2" xfId="35636" xr:uid="{2A2659BE-479B-4BFA-B97C-F489EE11A02E}"/>
    <cellStyle name="Normal 3 4 7" xfId="35637" xr:uid="{75A965CF-63A0-4715-ADEC-8B766F897B9C}"/>
    <cellStyle name="Normal 3 4 7 2" xfId="35638" xr:uid="{9B98E6D2-7A5F-4995-950E-FBE2C70966D2}"/>
    <cellStyle name="Normal 3 4 8" xfId="35639" xr:uid="{5C36FC24-AF08-4375-ACDC-A89619D123C0}"/>
    <cellStyle name="Normal 3 4 8 2" xfId="35640" xr:uid="{2DDC1120-C539-464B-970E-4553F5A2CCF6}"/>
    <cellStyle name="Normal 3 4 9" xfId="35641" xr:uid="{CE5749E2-0D87-4250-8C8C-A5D78CA61958}"/>
    <cellStyle name="Normal 3 5" xfId="35642" xr:uid="{111B739A-7269-403E-9D5E-C4109AF14E69}"/>
    <cellStyle name="Normal 3 5 10" xfId="35643" xr:uid="{1D879876-D9EC-4C40-A1B5-B78CE91CF425}"/>
    <cellStyle name="Normal 3 5 10 2" xfId="35644" xr:uid="{F2769BA4-75E5-4900-93EF-D6AF650C3262}"/>
    <cellStyle name="Normal 3 5 10 2 2" xfId="35645" xr:uid="{1E5D0F02-9575-4669-9F7F-5EED914B8851}"/>
    <cellStyle name="Normal 3 5 10 2 2 2" xfId="35646" xr:uid="{B2D3EDA3-167D-46DB-997B-4C0BB398EA77}"/>
    <cellStyle name="Normal 3 5 10 2 3" xfId="35647" xr:uid="{5F612A01-20FB-45C9-B3F7-F41DFFB77696}"/>
    <cellStyle name="Normal 3 5 10 3" xfId="35648" xr:uid="{CF77E8BF-951E-4915-AFAC-9BECB421A602}"/>
    <cellStyle name="Normal 3 5 10 3 2" xfId="35649" xr:uid="{984E9774-7A5D-440D-A0F2-5F027D2DC9F4}"/>
    <cellStyle name="Normal 3 5 10 3 2 2" xfId="35650" xr:uid="{9EDF6E7E-9C89-48AF-B15F-BEBFA3F838B0}"/>
    <cellStyle name="Normal 3 5 10 3 3" xfId="35651" xr:uid="{323C7840-6CD0-4B9C-B045-D1D44A3BD73B}"/>
    <cellStyle name="Normal 3 5 10 4" xfId="35652" xr:uid="{A7A30407-97BB-49EF-8784-5F732F2CCB54}"/>
    <cellStyle name="Normal 3 5 10 4 2" xfId="35653" xr:uid="{90B444B8-71D2-4524-B79E-6A68DE187ADE}"/>
    <cellStyle name="Normal 3 5 10 4 2 2" xfId="35654" xr:uid="{368A6582-8615-4D66-911F-F42E5DDC5433}"/>
    <cellStyle name="Normal 3 5 10 4 3" xfId="35655" xr:uid="{1974D378-4C06-4C8A-8FDE-8539A0719762}"/>
    <cellStyle name="Normal 3 5 10 5" xfId="35656" xr:uid="{C5E37572-0DB8-4509-B3B2-21F1ECB20443}"/>
    <cellStyle name="Normal 3 5 10 5 2" xfId="35657" xr:uid="{C1244029-74DF-4F76-BD44-8EC12BC29F5E}"/>
    <cellStyle name="Normal 3 5 10 6" xfId="35658" xr:uid="{67F6ED2C-80E2-4D24-AFA1-FA8E93669BE4}"/>
    <cellStyle name="Normal 3 5 10 7" xfId="35659" xr:uid="{8BBE3A54-4DDC-4A84-8D23-89BEB8193E2D}"/>
    <cellStyle name="Normal 3 5 11" xfId="35660" xr:uid="{AE431A6C-C996-4101-8B1E-4F15958191CE}"/>
    <cellStyle name="Normal 3 5 11 2" xfId="35661" xr:uid="{DA9C06A8-7464-465F-B0B8-0907307D41DD}"/>
    <cellStyle name="Normal 3 5 11 2 2" xfId="35662" xr:uid="{FCA17E85-0918-4339-9076-750432F86B26}"/>
    <cellStyle name="Normal 3 5 11 2 2 2" xfId="35663" xr:uid="{B0DB24D1-911C-4426-8C09-D3D99B54038D}"/>
    <cellStyle name="Normal 3 5 11 2 3" xfId="35664" xr:uid="{BF3F657D-53B3-470A-919D-65D74E07C97A}"/>
    <cellStyle name="Normal 3 5 11 3" xfId="35665" xr:uid="{5781C875-1382-4007-942F-30EC3E55B265}"/>
    <cellStyle name="Normal 3 5 11 3 2" xfId="35666" xr:uid="{1A6F18FE-9812-4616-8F85-85D7EEDB0799}"/>
    <cellStyle name="Normal 3 5 11 3 2 2" xfId="35667" xr:uid="{CAEF2170-19B5-49AE-B76B-D8EB60749B3F}"/>
    <cellStyle name="Normal 3 5 11 3 3" xfId="35668" xr:uid="{4F5F8227-87AA-4476-86B8-0266A2BC87AD}"/>
    <cellStyle name="Normal 3 5 11 4" xfId="35669" xr:uid="{AD230033-02DE-482E-80D9-BB944034B741}"/>
    <cellStyle name="Normal 3 5 11 4 2" xfId="35670" xr:uid="{812644AD-8911-4AB7-B403-401BCAF7EBB6}"/>
    <cellStyle name="Normal 3 5 11 4 2 2" xfId="35671" xr:uid="{686A9AFF-6881-4652-BD7B-03688E5B4A65}"/>
    <cellStyle name="Normal 3 5 11 4 3" xfId="35672" xr:uid="{87A43FDB-9602-43D4-9C68-A873F22458AB}"/>
    <cellStyle name="Normal 3 5 11 5" xfId="35673" xr:uid="{89BCE893-4785-4E20-AF06-80B2145144C9}"/>
    <cellStyle name="Normal 3 5 11 5 2" xfId="35674" xr:uid="{A8CFEB00-80C2-430A-AAD0-45C75FB43654}"/>
    <cellStyle name="Normal 3 5 11 6" xfId="35675" xr:uid="{A106D25F-AE14-44E4-A0AC-8D5C219F1B25}"/>
    <cellStyle name="Normal 3 5 12" xfId="35676" xr:uid="{E9BC9B1C-5199-4D66-B754-1143534B04B5}"/>
    <cellStyle name="Normal 3 5 12 2" xfId="35677" xr:uid="{818DE57A-93A2-4D15-8879-4611D3B4B3E8}"/>
    <cellStyle name="Normal 3 5 12 2 2" xfId="35678" xr:uid="{99337A73-F93F-484C-AD09-2A5D70E54DBF}"/>
    <cellStyle name="Normal 3 5 12 3" xfId="35679" xr:uid="{27415F60-C8DF-46B0-ADA8-8D9537094239}"/>
    <cellStyle name="Normal 3 5 13" xfId="35680" xr:uid="{3EB7B489-2DEF-4ED0-B5B1-345351F9B157}"/>
    <cellStyle name="Normal 3 5 13 2" xfId="35681" xr:uid="{743CBCB6-2A22-452C-B53E-78099B038A29}"/>
    <cellStyle name="Normal 3 5 13 2 2" xfId="35682" xr:uid="{D379D5F0-E79E-423D-B29E-9DFAA0150573}"/>
    <cellStyle name="Normal 3 5 13 3" xfId="35683" xr:uid="{E47C2501-1901-4966-938F-621557B38A40}"/>
    <cellStyle name="Normal 3 5 14" xfId="35684" xr:uid="{89CAD871-3A62-4A03-8C07-CFAABC99C555}"/>
    <cellStyle name="Normal 3 5 14 2" xfId="35685" xr:uid="{19F9D1E0-7BD5-44BB-83FB-B1B75BDC8128}"/>
    <cellStyle name="Normal 3 5 14 2 2" xfId="35686" xr:uid="{1D8BFDC7-08D6-487F-AA59-7BB22AC2B3F5}"/>
    <cellStyle name="Normal 3 5 14 3" xfId="35687" xr:uid="{DB06614E-19D1-408D-B48B-8FC64274821E}"/>
    <cellStyle name="Normal 3 5 15" xfId="35688" xr:uid="{7B0A9E71-4A5D-4BC6-923C-C01522A55B11}"/>
    <cellStyle name="Normal 3 5 15 2" xfId="35689" xr:uid="{EBB2DDF1-3847-4F1F-A03A-0D157CE6B5D3}"/>
    <cellStyle name="Normal 3 5 15 2 2" xfId="35690" xr:uid="{F36EF7F5-7E62-4F0C-A0ED-B180AA6844C5}"/>
    <cellStyle name="Normal 3 5 15 3" xfId="35691" xr:uid="{B97A00CB-C379-4BE8-9000-3245F202F561}"/>
    <cellStyle name="Normal 3 5 16" xfId="35692" xr:uid="{7AF8D82B-3D8C-43FD-9F39-4A5FF6A8A66C}"/>
    <cellStyle name="Normal 3 5 16 2" xfId="35693" xr:uid="{4D23E5A3-562C-405B-87AE-48464CE1DBC1}"/>
    <cellStyle name="Normal 3 5 17" xfId="35694" xr:uid="{70B6AEF6-26B3-4D63-9DAC-DD7BFB5AF0E1}"/>
    <cellStyle name="Normal 3 5 2" xfId="35695" xr:uid="{CCE315EA-BB75-4C12-A516-476DB81BD425}"/>
    <cellStyle name="Normal 3 5 2 2" xfId="35696" xr:uid="{32DB0E88-2830-4FD0-AA2A-A15D3B4287BA}"/>
    <cellStyle name="Normal 3 5 2 2 2" xfId="35697" xr:uid="{DD5150CE-4B68-4FEF-8E80-2A7E75711846}"/>
    <cellStyle name="Normal 3 5 2 2 3" xfId="35698" xr:uid="{21D60246-09B2-479B-B9FD-9A041C8A7393}"/>
    <cellStyle name="Normal 3 5 2 3" xfId="35699" xr:uid="{879E85D3-5A11-4680-B854-7235B1C42BC4}"/>
    <cellStyle name="Normal 3 5 2 4" xfId="35700" xr:uid="{EFCA490F-C4CA-418B-A65F-265347D507B5}"/>
    <cellStyle name="Normal 3 5 2 5" xfId="35701" xr:uid="{15F33556-5707-499D-BDE1-D3A1FE1DCC1C}"/>
    <cellStyle name="Normal 3 5 2 6" xfId="35702" xr:uid="{1B4BD3D9-95C1-43A3-A829-FDF715B7394F}"/>
    <cellStyle name="Normal 3 5 2 7" xfId="35703" xr:uid="{CB8DA3B4-2624-4B7F-AE10-CC9735F293DC}"/>
    <cellStyle name="Normal 3 5 2 8" xfId="35704" xr:uid="{014E4D03-022D-4B23-B1B4-425C9BB684FA}"/>
    <cellStyle name="Normal 3 5 3" xfId="35705" xr:uid="{9F07572E-0FB4-41C0-B8F6-A7CA19A4C4DF}"/>
    <cellStyle name="Normal 3 5 3 2" xfId="35706" xr:uid="{1380DD5B-E603-4B40-BCC5-539C76F5CBBD}"/>
    <cellStyle name="Normal 3 5 3 2 2" xfId="35707" xr:uid="{4C39BE9E-2E66-41CC-AAA1-2AD79B02D8DA}"/>
    <cellStyle name="Normal 3 5 3 2 2 2" xfId="35708" xr:uid="{6E06EAB0-5AB1-4596-98CE-A52403AF62A2}"/>
    <cellStyle name="Normal 3 5 3 2 2 2 2" xfId="35709" xr:uid="{10F3E727-928D-4053-8709-5E3407113846}"/>
    <cellStyle name="Normal 3 5 3 2 2 2 2 2" xfId="35710" xr:uid="{1ECDEFB3-3526-453A-A094-FEC204E16D6F}"/>
    <cellStyle name="Normal 3 5 3 2 2 2 3" xfId="35711" xr:uid="{126C4E4D-3E55-4041-A03D-703DC7E5F482}"/>
    <cellStyle name="Normal 3 5 3 2 2 3" xfId="35712" xr:uid="{2280AE9F-3461-4B96-BB81-BD8FA2B8A266}"/>
    <cellStyle name="Normal 3 5 3 2 2 3 2" xfId="35713" xr:uid="{07C570AA-96D8-44B7-A9F2-6655D4CDF6E9}"/>
    <cellStyle name="Normal 3 5 3 2 2 3 2 2" xfId="35714" xr:uid="{3F7AD468-1AC7-48F5-87E9-2C1925FCDA54}"/>
    <cellStyle name="Normal 3 5 3 2 2 3 3" xfId="35715" xr:uid="{EC5B4C57-A465-40B1-9739-A0224A2F5B38}"/>
    <cellStyle name="Normal 3 5 3 2 2 4" xfId="35716" xr:uid="{9CB03C44-157A-4EA1-A1ED-E59F40D32CAE}"/>
    <cellStyle name="Normal 3 5 3 2 2 4 2" xfId="35717" xr:uid="{18244404-2498-4C77-A168-B737C640A2BF}"/>
    <cellStyle name="Normal 3 5 3 2 2 4 2 2" xfId="35718" xr:uid="{F912C077-63D5-4213-8359-2030ABDEAF73}"/>
    <cellStyle name="Normal 3 5 3 2 2 4 3" xfId="35719" xr:uid="{8ED6CD5B-7F80-4835-B5AF-22FBD8142E91}"/>
    <cellStyle name="Normal 3 5 3 2 2 5" xfId="35720" xr:uid="{898DFD4B-054C-4A87-879F-31C980CB5E81}"/>
    <cellStyle name="Normal 3 5 3 2 2 5 2" xfId="35721" xr:uid="{2112F501-FBEF-4230-9ACE-A0951C8E97AE}"/>
    <cellStyle name="Normal 3 5 3 2 2 6" xfId="35722" xr:uid="{8911174A-F18E-4B69-B6E4-605B9FF0A0D3}"/>
    <cellStyle name="Normal 3 5 3 2 3" xfId="35723" xr:uid="{4199701C-765F-4C7E-8428-A2BD7E996FD7}"/>
    <cellStyle name="Normal 3 5 3 2 3 2" xfId="35724" xr:uid="{3052CE03-65CF-49B9-8A08-92C5965B871D}"/>
    <cellStyle name="Normal 3 5 3 2 3 2 2" xfId="35725" xr:uid="{FE99EBB9-31B7-4F95-96CC-AFA0F33E42CB}"/>
    <cellStyle name="Normal 3 5 3 2 3 3" xfId="35726" xr:uid="{01179206-2801-47DA-9705-55F4C1906FD1}"/>
    <cellStyle name="Normal 3 5 3 2 4" xfId="35727" xr:uid="{5EBA4296-4670-4D8F-BD41-ADD0B81FEF9A}"/>
    <cellStyle name="Normal 3 5 3 2 4 2" xfId="35728" xr:uid="{C0B5F15B-847B-4DCF-B024-450501EED384}"/>
    <cellStyle name="Normal 3 5 3 2 4 2 2" xfId="35729" xr:uid="{892D3BE8-387F-4B3F-92A7-ABFB40A1CA14}"/>
    <cellStyle name="Normal 3 5 3 2 4 3" xfId="35730" xr:uid="{EEF0A333-4837-4195-9D0D-00593C48F9FA}"/>
    <cellStyle name="Normal 3 5 3 2 5" xfId="35731" xr:uid="{AA6E04EB-6E5E-462A-9272-53EE630D2D6B}"/>
    <cellStyle name="Normal 3 5 3 2 5 2" xfId="35732" xr:uid="{2C6469C1-53CC-4F4A-A9B5-FA10986A70D0}"/>
    <cellStyle name="Normal 3 5 3 2 5 2 2" xfId="35733" xr:uid="{3858E39A-7CAF-4BC8-B5C7-7BE946A3C24B}"/>
    <cellStyle name="Normal 3 5 3 2 5 3" xfId="35734" xr:uid="{CEBD8565-5F09-4589-B846-F6785D6EACA7}"/>
    <cellStyle name="Normal 3 5 3 2 6" xfId="35735" xr:uid="{F66E8BD4-291E-4101-B1D9-009ADD3CB1C2}"/>
    <cellStyle name="Normal 3 5 3 2 6 2" xfId="35736" xr:uid="{185D39B0-6587-417B-A84A-4D59D1101DC8}"/>
    <cellStyle name="Normal 3 5 3 2 7" xfId="35737" xr:uid="{AC11D1DE-2F1A-4ABD-AB9E-2DEB0075D4FD}"/>
    <cellStyle name="Normal 3 5 3 3" xfId="35738" xr:uid="{8AE1B785-4A08-44CC-9832-A1B230E1BBB8}"/>
    <cellStyle name="Normal 3 5 3 3 2" xfId="35739" xr:uid="{99ABF6EE-9EB9-4DF7-9FB1-18F125A7FCEB}"/>
    <cellStyle name="Normal 3 5 3 3 2 2" xfId="35740" xr:uid="{D4E6FD95-3EDC-462A-9D7A-EBA954839A29}"/>
    <cellStyle name="Normal 3 5 3 3 2 2 2" xfId="35741" xr:uid="{BC04918B-9DCE-4C6A-A81F-1D3545557BB9}"/>
    <cellStyle name="Normal 3 5 3 3 2 3" xfId="35742" xr:uid="{23768F29-3EB3-44C8-B9A8-9CA60A1B6A13}"/>
    <cellStyle name="Normal 3 5 3 3 3" xfId="35743" xr:uid="{389F222A-0ACC-4A40-988D-9E0C4D0C9476}"/>
    <cellStyle name="Normal 3 5 3 3 3 2" xfId="35744" xr:uid="{F3696BEC-0308-43FD-AAC0-33CBCFA41C8F}"/>
    <cellStyle name="Normal 3 5 3 3 3 2 2" xfId="35745" xr:uid="{848BF0B0-C492-4439-9893-BDDE877ADBDF}"/>
    <cellStyle name="Normal 3 5 3 3 3 3" xfId="35746" xr:uid="{ED2611D4-305E-4BC5-83ED-6258A1E42C71}"/>
    <cellStyle name="Normal 3 5 3 3 4" xfId="35747" xr:uid="{75BAF189-CC28-49B0-B5CA-4DFB62C160B9}"/>
    <cellStyle name="Normal 3 5 3 3 4 2" xfId="35748" xr:uid="{3F1D8C88-4F50-4398-8846-CA0D6357922B}"/>
    <cellStyle name="Normal 3 5 3 3 4 2 2" xfId="35749" xr:uid="{DB2BAAE7-CF81-45A3-BECD-89B06FCA0740}"/>
    <cellStyle name="Normal 3 5 3 3 4 3" xfId="35750" xr:uid="{855D5248-A197-4206-ACEB-B02B2F39A1A6}"/>
    <cellStyle name="Normal 3 5 3 3 5" xfId="35751" xr:uid="{363D7F5C-A23B-41AC-BDDC-259D32D260E0}"/>
    <cellStyle name="Normal 3 5 3 3 5 2" xfId="35752" xr:uid="{2520B03E-FFE9-4E3D-B589-CA75A96CF9A2}"/>
    <cellStyle name="Normal 3 5 3 3 6" xfId="35753" xr:uid="{0E79CFA2-72FA-446D-B3F2-A0205B1C9C5B}"/>
    <cellStyle name="Normal 3 5 3 4" xfId="35754" xr:uid="{40AE51CC-2CC5-4B3B-9073-0846E8A92FBB}"/>
    <cellStyle name="Normal 3 5 3 4 2" xfId="35755" xr:uid="{4C2996BE-5D46-44D3-A70A-CA4F26ACD233}"/>
    <cellStyle name="Normal 3 5 3 4 2 2" xfId="35756" xr:uid="{56721949-0938-4842-A647-FFB65D609F48}"/>
    <cellStyle name="Normal 3 5 3 4 3" xfId="35757" xr:uid="{67B43134-6078-4078-A015-A48A7592B460}"/>
    <cellStyle name="Normal 3 5 3 5" xfId="35758" xr:uid="{C232E8A1-85FE-4577-827E-396BCBF68AF8}"/>
    <cellStyle name="Normal 3 5 3 5 2" xfId="35759" xr:uid="{0177C70B-E81E-4286-97E3-AFE21785211C}"/>
    <cellStyle name="Normal 3 5 3 5 2 2" xfId="35760" xr:uid="{124262FE-2D36-498A-BCF8-E74787F00714}"/>
    <cellStyle name="Normal 3 5 3 5 3" xfId="35761" xr:uid="{A53E8282-7E9B-4748-8C02-FD8AA1565667}"/>
    <cellStyle name="Normal 3 5 3 6" xfId="35762" xr:uid="{AA357545-9626-4C6A-A848-E6E40E717765}"/>
    <cellStyle name="Normal 3 5 3 6 2" xfId="35763" xr:uid="{E73CE1CD-43A0-4ABE-8C52-B577599E5CDF}"/>
    <cellStyle name="Normal 3 5 3 6 2 2" xfId="35764" xr:uid="{7F6AAF45-F045-4F0D-A949-5206E21DB67B}"/>
    <cellStyle name="Normal 3 5 3 6 3" xfId="35765" xr:uid="{2645DC14-812D-4F43-90FB-D7A4C857D19F}"/>
    <cellStyle name="Normal 3 5 3 7" xfId="35766" xr:uid="{E131F957-6CA1-4602-8298-091E5A6D5F66}"/>
    <cellStyle name="Normal 3 5 3 7 2" xfId="35767" xr:uid="{07E1B9A0-2B98-4D4C-B6A5-12F9BAF67BF1}"/>
    <cellStyle name="Normal 3 5 3 8" xfId="35768" xr:uid="{02BD4991-FB4E-46E1-ADBB-394EA795EAF6}"/>
    <cellStyle name="Normal 3 5 4" xfId="35769" xr:uid="{138AA236-27B6-4618-BC66-9D92856CE4ED}"/>
    <cellStyle name="Normal 3 5 4 2" xfId="35770" xr:uid="{58EB1702-A7D4-43EB-8856-75EEFC9C9F30}"/>
    <cellStyle name="Normal 3 5 4 2 2" xfId="35771" xr:uid="{EC00BBD9-545B-4F76-A67A-6F1D80DD2CE9}"/>
    <cellStyle name="Normal 3 5 4 2 2 2" xfId="35772" xr:uid="{06886813-9D7D-4D58-BBE3-31F4BF133D8A}"/>
    <cellStyle name="Normal 3 5 4 2 2 2 2" xfId="35773" xr:uid="{AC25D943-5664-4F00-A613-9DC1319F7F44}"/>
    <cellStyle name="Normal 3 5 4 2 2 2 2 2" xfId="35774" xr:uid="{AC56BC9F-8837-4E31-86D3-8BE7B293EA64}"/>
    <cellStyle name="Normal 3 5 4 2 2 2 3" xfId="35775" xr:uid="{38B2C499-EE44-4456-A681-0598195290FC}"/>
    <cellStyle name="Normal 3 5 4 2 2 3" xfId="35776" xr:uid="{2BFA22DA-770F-4EE9-88B1-C914B9D73084}"/>
    <cellStyle name="Normal 3 5 4 2 2 3 2" xfId="35777" xr:uid="{2C545F22-63D3-4C45-89F4-923F804CD7AB}"/>
    <cellStyle name="Normal 3 5 4 2 2 3 2 2" xfId="35778" xr:uid="{110DE469-614B-4E9F-9B65-CAF3ACC5D4EB}"/>
    <cellStyle name="Normal 3 5 4 2 2 3 3" xfId="35779" xr:uid="{9A198904-42C2-4DB7-8447-50FCF22FB289}"/>
    <cellStyle name="Normal 3 5 4 2 2 4" xfId="35780" xr:uid="{C4F322B6-4966-45E3-B6BD-E905480EA2AD}"/>
    <cellStyle name="Normal 3 5 4 2 2 4 2" xfId="35781" xr:uid="{0A11C651-2034-47A1-A84F-A7DEE423034D}"/>
    <cellStyle name="Normal 3 5 4 2 2 4 2 2" xfId="35782" xr:uid="{26B5F110-3052-4963-9EAA-11679E373893}"/>
    <cellStyle name="Normal 3 5 4 2 2 4 3" xfId="35783" xr:uid="{BD56E0F5-563A-4651-9EA8-EDECA6E3E24B}"/>
    <cellStyle name="Normal 3 5 4 2 2 5" xfId="35784" xr:uid="{1A569DA0-ED27-43E6-B0B5-815A0DD68691}"/>
    <cellStyle name="Normal 3 5 4 2 2 5 2" xfId="35785" xr:uid="{16962DF3-08E0-4E9E-9959-04DDBBA559E0}"/>
    <cellStyle name="Normal 3 5 4 2 2 6" xfId="35786" xr:uid="{1D3B3038-94D8-4128-9353-0E35CDBA2A65}"/>
    <cellStyle name="Normal 3 5 4 2 3" xfId="35787" xr:uid="{B5B94599-796C-4E37-8C65-EC823AA50163}"/>
    <cellStyle name="Normal 3 5 4 2 3 2" xfId="35788" xr:uid="{B0A910E5-9F1F-4E3E-9A85-C72574F4E325}"/>
    <cellStyle name="Normal 3 5 4 2 3 2 2" xfId="35789" xr:uid="{EEC7D019-4A25-4212-8302-21AA1747B9C0}"/>
    <cellStyle name="Normal 3 5 4 2 3 3" xfId="35790" xr:uid="{1C3356E6-DE44-4BAA-BAEA-B33A589E6847}"/>
    <cellStyle name="Normal 3 5 4 2 4" xfId="35791" xr:uid="{0A73B284-5FDA-4334-BD04-F7EC3930E7C1}"/>
    <cellStyle name="Normal 3 5 4 2 4 2" xfId="35792" xr:uid="{B94471CD-A11F-4292-B9A9-26B7E58E9961}"/>
    <cellStyle name="Normal 3 5 4 2 4 2 2" xfId="35793" xr:uid="{2C440E72-1AA3-4784-8EEE-8B63F1894885}"/>
    <cellStyle name="Normal 3 5 4 2 4 3" xfId="35794" xr:uid="{DF8026F1-4BE6-4E39-BBE9-BF0374BE80A4}"/>
    <cellStyle name="Normal 3 5 4 2 5" xfId="35795" xr:uid="{1CB21EC7-056E-43C6-A51B-9A9A3F7F46C0}"/>
    <cellStyle name="Normal 3 5 4 2 5 2" xfId="35796" xr:uid="{CCFB466B-ECE6-4C8E-8BE4-8A245F9DAEAD}"/>
    <cellStyle name="Normal 3 5 4 2 5 2 2" xfId="35797" xr:uid="{07A5DD30-4B66-4988-BD5F-8B3DB97A6484}"/>
    <cellStyle name="Normal 3 5 4 2 5 3" xfId="35798" xr:uid="{B0FBA84B-C32D-42EB-BC36-C2E2CE4D5D07}"/>
    <cellStyle name="Normal 3 5 4 2 6" xfId="35799" xr:uid="{8E623396-D156-4817-9C9D-35D598C3D02F}"/>
    <cellStyle name="Normal 3 5 4 2 6 2" xfId="35800" xr:uid="{ABE0D9C2-82DF-44FF-A932-2DF3942FDED9}"/>
    <cellStyle name="Normal 3 5 4 2 7" xfId="35801" xr:uid="{218BB8A8-2948-47D7-B4D7-A3B8B358D85A}"/>
    <cellStyle name="Normal 3 5 4 3" xfId="35802" xr:uid="{95A50AE0-10D7-4382-8397-3F57BDA03D1D}"/>
    <cellStyle name="Normal 3 5 4 3 2" xfId="35803" xr:uid="{D0AFC050-B09C-418C-BEDF-AD8069785E12}"/>
    <cellStyle name="Normal 3 5 4 3 2 2" xfId="35804" xr:uid="{180EA502-CA63-494B-9C52-CE54E39490F0}"/>
    <cellStyle name="Normal 3 5 4 3 2 2 2" xfId="35805" xr:uid="{E471E2A6-F4C0-404A-A556-3D779E922F64}"/>
    <cellStyle name="Normal 3 5 4 3 2 3" xfId="35806" xr:uid="{BBF72391-60F0-4F5B-A9C3-50AA600B8E2C}"/>
    <cellStyle name="Normal 3 5 4 3 3" xfId="35807" xr:uid="{E8C8204E-D913-4A4F-AEC1-95480898C132}"/>
    <cellStyle name="Normal 3 5 4 3 3 2" xfId="35808" xr:uid="{FDAFFF4F-0F82-449A-9952-DE766BB892BC}"/>
    <cellStyle name="Normal 3 5 4 3 3 2 2" xfId="35809" xr:uid="{6BE0D543-0DB6-4BE0-AC34-56148CE89C3D}"/>
    <cellStyle name="Normal 3 5 4 3 3 3" xfId="35810" xr:uid="{D01BCFD1-D26A-4FFB-9EA4-27B72E96FC7A}"/>
    <cellStyle name="Normal 3 5 4 3 4" xfId="35811" xr:uid="{CCC4E19E-7092-48A8-8947-B566A0F2DF12}"/>
    <cellStyle name="Normal 3 5 4 3 4 2" xfId="35812" xr:uid="{07E63F42-CDE2-4BA7-8511-C2673ED303CE}"/>
    <cellStyle name="Normal 3 5 4 3 4 2 2" xfId="35813" xr:uid="{AEDD50B2-820F-42EC-AF3F-ECF66BB83602}"/>
    <cellStyle name="Normal 3 5 4 3 4 3" xfId="35814" xr:uid="{43840825-B7B5-41F4-8E70-1543C065A14A}"/>
    <cellStyle name="Normal 3 5 4 3 5" xfId="35815" xr:uid="{CC2C2066-BB96-4ECB-9B5B-BE14ED98C4B4}"/>
    <cellStyle name="Normal 3 5 4 3 5 2" xfId="35816" xr:uid="{E87AB932-F785-482D-AC1B-62ED4563EA93}"/>
    <cellStyle name="Normal 3 5 4 3 6" xfId="35817" xr:uid="{85A067A5-A35D-45D4-BBCC-A6B8ACE764D0}"/>
    <cellStyle name="Normal 3 5 4 4" xfId="35818" xr:uid="{EE80EBF4-7D99-43D0-B942-5AB5BD8E3589}"/>
    <cellStyle name="Normal 3 5 4 4 2" xfId="35819" xr:uid="{9985E6B3-9626-4194-8AD8-83F58B27FA93}"/>
    <cellStyle name="Normal 3 5 4 4 2 2" xfId="35820" xr:uid="{37A14414-EE8C-474E-99A6-82FB6B4BF89A}"/>
    <cellStyle name="Normal 3 5 4 4 3" xfId="35821" xr:uid="{D2E32CCB-B9AD-4285-B289-D33E9E21D6FD}"/>
    <cellStyle name="Normal 3 5 4 5" xfId="35822" xr:uid="{5071084E-F4E6-41F8-A5A0-9B64E7950A90}"/>
    <cellStyle name="Normal 3 5 4 5 2" xfId="35823" xr:uid="{50F3C5A3-A2F7-49F8-8385-4A0684A0A9B7}"/>
    <cellStyle name="Normal 3 5 4 5 2 2" xfId="35824" xr:uid="{5C459A2C-BBF0-425E-915D-9647F16AC34A}"/>
    <cellStyle name="Normal 3 5 4 5 3" xfId="35825" xr:uid="{48570BE8-F23F-439D-9190-BE7950C2039A}"/>
    <cellStyle name="Normal 3 5 4 6" xfId="35826" xr:uid="{EA58716E-4300-4705-B580-550F90361B2B}"/>
    <cellStyle name="Normal 3 5 4 6 2" xfId="35827" xr:uid="{961C7857-3D40-408E-AAE4-59C515233D3F}"/>
    <cellStyle name="Normal 3 5 4 6 2 2" xfId="35828" xr:uid="{57D46BA5-F572-4E11-912A-583C7DD8D1C5}"/>
    <cellStyle name="Normal 3 5 4 6 3" xfId="35829" xr:uid="{BA9077D2-6015-436B-ACEE-7C522D47FDCB}"/>
    <cellStyle name="Normal 3 5 4 7" xfId="35830" xr:uid="{42F45693-6E6D-4E82-83DC-F2F0478D2943}"/>
    <cellStyle name="Normal 3 5 4 7 2" xfId="35831" xr:uid="{F13B43B5-4A26-4B65-99D1-A0DEC66DD1D8}"/>
    <cellStyle name="Normal 3 5 4 8" xfId="35832" xr:uid="{F052E5DE-8506-45A9-BBE0-28A5F18C3468}"/>
    <cellStyle name="Normal 3 5 5" xfId="35833" xr:uid="{40639898-37F1-4BCD-9930-72E8D77DD39E}"/>
    <cellStyle name="Normal 3 5 5 2" xfId="35834" xr:uid="{A931C612-5D14-4334-93AA-30026EB25605}"/>
    <cellStyle name="Normal 3 5 5 2 2" xfId="35835" xr:uid="{194661D3-47C8-44D6-924A-58B5D37738B2}"/>
    <cellStyle name="Normal 3 5 5 2 2 2" xfId="35836" xr:uid="{111295AC-56A9-49BB-9E37-B314D1776164}"/>
    <cellStyle name="Normal 3 5 5 2 2 2 2" xfId="35837" xr:uid="{E6D759FA-1A69-4DCC-8CF8-B8999AF0F026}"/>
    <cellStyle name="Normal 3 5 5 2 2 3" xfId="35838" xr:uid="{A3564C6F-CC01-4B7F-A6DC-8158966BE410}"/>
    <cellStyle name="Normal 3 5 5 2 3" xfId="35839" xr:uid="{3D0E7F03-13F2-48CD-B0EA-500A49A3DD4C}"/>
    <cellStyle name="Normal 3 5 5 2 3 2" xfId="35840" xr:uid="{3328A52F-ADFD-43A6-A00A-D2249F5FE4EF}"/>
    <cellStyle name="Normal 3 5 5 2 3 2 2" xfId="35841" xr:uid="{82C695C6-B0D3-4988-B455-88B5AF6D750C}"/>
    <cellStyle name="Normal 3 5 5 2 3 3" xfId="35842" xr:uid="{5CA0A6BD-9181-4C73-86BB-9BD0263524C8}"/>
    <cellStyle name="Normal 3 5 5 2 4" xfId="35843" xr:uid="{8BECA93B-7C4F-42B9-A0A8-2079E8243F1D}"/>
    <cellStyle name="Normal 3 5 5 2 4 2" xfId="35844" xr:uid="{2635F300-5A9C-4094-B14E-B55571259BA7}"/>
    <cellStyle name="Normal 3 5 5 2 4 2 2" xfId="35845" xr:uid="{CFCD4D2A-9175-4F9C-89F8-D35C6F4031CA}"/>
    <cellStyle name="Normal 3 5 5 2 4 3" xfId="35846" xr:uid="{84C7A459-6BC0-4AA3-B308-B5650EA86EEB}"/>
    <cellStyle name="Normal 3 5 5 2 5" xfId="35847" xr:uid="{8683D130-1AD0-497A-AEBF-837704D52CF3}"/>
    <cellStyle name="Normal 3 5 5 2 5 2" xfId="35848" xr:uid="{80B853BA-5B00-4ED1-A8CA-B2C60782FF20}"/>
    <cellStyle name="Normal 3 5 5 2 6" xfId="35849" xr:uid="{BEFAB47C-C832-40F5-A776-434F1AFA6DAD}"/>
    <cellStyle name="Normal 3 5 5 3" xfId="35850" xr:uid="{2F005610-838B-4800-ABA6-9378D112F9D0}"/>
    <cellStyle name="Normal 3 5 5 3 2" xfId="35851" xr:uid="{2E243E98-A37A-4E6A-82CD-1018B36CD149}"/>
    <cellStyle name="Normal 3 5 5 3 2 2" xfId="35852" xr:uid="{E5E1A40E-E86F-4B7D-B764-5C0D9550A8AD}"/>
    <cellStyle name="Normal 3 5 5 3 3" xfId="35853" xr:uid="{CFD0A6A9-55D8-4D32-BA85-150910F40EC9}"/>
    <cellStyle name="Normal 3 5 5 4" xfId="35854" xr:uid="{CA8641B6-A04F-4C9C-BF92-67E50FA3259F}"/>
    <cellStyle name="Normal 3 5 5 4 2" xfId="35855" xr:uid="{2E8D61B5-2020-4C6A-9217-152CCE0BB2AB}"/>
    <cellStyle name="Normal 3 5 5 4 2 2" xfId="35856" xr:uid="{4E4E6F40-7C38-442C-9098-F114E31ABAA3}"/>
    <cellStyle name="Normal 3 5 5 4 3" xfId="35857" xr:uid="{78C44CC0-B2CF-43FE-BCAD-CC60B75D9A66}"/>
    <cellStyle name="Normal 3 5 5 5" xfId="35858" xr:uid="{0A6BFE85-D858-4399-B311-38527D696B4B}"/>
    <cellStyle name="Normal 3 5 5 5 2" xfId="35859" xr:uid="{C19F5846-B560-4A73-BADB-56F71B7EFB6D}"/>
    <cellStyle name="Normal 3 5 5 5 2 2" xfId="35860" xr:uid="{7EA58D30-B8E7-4E5B-A4A7-49E0078183BB}"/>
    <cellStyle name="Normal 3 5 5 5 3" xfId="35861" xr:uid="{F4109E8E-7EF9-4CBF-9338-8C158ED8103A}"/>
    <cellStyle name="Normal 3 5 5 6" xfId="35862" xr:uid="{723A2B98-420D-4EFB-BA19-39A7EDFAB972}"/>
    <cellStyle name="Normal 3 5 5 6 2" xfId="35863" xr:uid="{16351725-6F50-45CC-A4F9-FC2CA9F7C86E}"/>
    <cellStyle name="Normal 3 5 5 7" xfId="35864" xr:uid="{F23A91A7-8505-48F4-82ED-594F24D89D1B}"/>
    <cellStyle name="Normal 3 5 6" xfId="35865" xr:uid="{80560961-30CE-4982-A5F8-E694FCB5FA6A}"/>
    <cellStyle name="Normal 3 5 6 2" xfId="35866" xr:uid="{FA828842-852B-43D7-9F1A-28EE4E1E81FB}"/>
    <cellStyle name="Normal 3 5 6 2 2" xfId="35867" xr:uid="{B21CD973-A197-4E50-BD7C-F77CCBE3B215}"/>
    <cellStyle name="Normal 3 5 6 2 2 2" xfId="35868" xr:uid="{A8E89D1B-4EA0-4680-99BE-540F17BCB74C}"/>
    <cellStyle name="Normal 3 5 6 2 2 2 2" xfId="35869" xr:uid="{29360683-2904-48CC-A8AA-97A08811DE54}"/>
    <cellStyle name="Normal 3 5 6 2 2 3" xfId="35870" xr:uid="{DBC0840F-2A89-464D-AA48-5C8FFBDB7819}"/>
    <cellStyle name="Normal 3 5 6 2 3" xfId="35871" xr:uid="{B48DE4C6-8180-41E8-8E2C-8BCAF61BFF94}"/>
    <cellStyle name="Normal 3 5 6 2 3 2" xfId="35872" xr:uid="{006410B4-1D52-4BA8-B508-C01E3B053E46}"/>
    <cellStyle name="Normal 3 5 6 2 3 2 2" xfId="35873" xr:uid="{C73EC9B3-E896-46BD-BD01-2CD54BF72755}"/>
    <cellStyle name="Normal 3 5 6 2 3 3" xfId="35874" xr:uid="{CCB39C8E-3E26-417F-81CC-4CE985686E40}"/>
    <cellStyle name="Normal 3 5 6 2 4" xfId="35875" xr:uid="{37AE971E-90E5-4DCC-A18E-D3ACB45892F2}"/>
    <cellStyle name="Normal 3 5 6 2 4 2" xfId="35876" xr:uid="{C960751A-D6A5-477C-8EC0-D492E815C6AC}"/>
    <cellStyle name="Normal 3 5 6 2 4 2 2" xfId="35877" xr:uid="{7DE498AB-0687-4462-B503-47AF818096F4}"/>
    <cellStyle name="Normal 3 5 6 2 4 3" xfId="35878" xr:uid="{ED55B03B-6E7E-4BA2-B42A-BAD35E57382D}"/>
    <cellStyle name="Normal 3 5 6 2 5" xfId="35879" xr:uid="{F9A8E8F7-F733-4F8E-997E-13524F88B213}"/>
    <cellStyle name="Normal 3 5 6 2 5 2" xfId="35880" xr:uid="{B029866E-2826-4BEF-89E4-B96EEFD9BE51}"/>
    <cellStyle name="Normal 3 5 6 2 6" xfId="35881" xr:uid="{A510C7D7-91B9-471E-8677-ED3838DA1ECB}"/>
    <cellStyle name="Normal 3 5 6 3" xfId="35882" xr:uid="{D93352E0-8DFA-4277-B397-DBE06ED49F6B}"/>
    <cellStyle name="Normal 3 5 6 3 2" xfId="35883" xr:uid="{90734195-76B2-4A9B-A715-F3D3E1D56593}"/>
    <cellStyle name="Normal 3 5 6 3 2 2" xfId="35884" xr:uid="{919F2BE1-3C26-4318-B083-96057D9A4F5F}"/>
    <cellStyle name="Normal 3 5 6 3 3" xfId="35885" xr:uid="{949D058F-0C06-423D-91E0-6FA995209736}"/>
    <cellStyle name="Normal 3 5 6 4" xfId="35886" xr:uid="{9E214339-17A7-4640-B166-2500BBF7B9D4}"/>
    <cellStyle name="Normal 3 5 6 4 2" xfId="35887" xr:uid="{3D2FA18E-CEBF-4111-B4CB-1B1B91590A37}"/>
    <cellStyle name="Normal 3 5 6 4 2 2" xfId="35888" xr:uid="{B831B355-9A4D-4762-AD0E-955A0AA3EA50}"/>
    <cellStyle name="Normal 3 5 6 4 3" xfId="35889" xr:uid="{0C71D3F5-8CA5-4B2E-B3A4-CAA819B9AFC5}"/>
    <cellStyle name="Normal 3 5 6 5" xfId="35890" xr:uid="{47AF77D3-13CF-4DE5-9CF5-485EBAF30FE9}"/>
    <cellStyle name="Normal 3 5 6 5 2" xfId="35891" xr:uid="{3EC013DC-B289-4847-98D8-DFA32133F7E6}"/>
    <cellStyle name="Normal 3 5 6 5 2 2" xfId="35892" xr:uid="{F2A0618B-BC88-4951-9018-3113D260FA3A}"/>
    <cellStyle name="Normal 3 5 6 5 3" xfId="35893" xr:uid="{84269725-59B7-4739-BEF0-B1C32204193E}"/>
    <cellStyle name="Normal 3 5 6 6" xfId="35894" xr:uid="{ACBE643E-4D8C-4FF0-8207-248B8F6BD67E}"/>
    <cellStyle name="Normal 3 5 6 6 2" xfId="35895" xr:uid="{5169E9AC-988F-47F4-B120-F85F348AC943}"/>
    <cellStyle name="Normal 3 5 6 7" xfId="35896" xr:uid="{5A2FE8EF-FA2B-4C24-94CD-F86EB3F1E4A3}"/>
    <cellStyle name="Normal 3 5 7" xfId="35897" xr:uid="{7C73D7FD-C25F-4CDD-8A98-8454E456B9E4}"/>
    <cellStyle name="Normal 3 5 7 2" xfId="35898" xr:uid="{374BD02D-334D-4C16-99CA-FBCC541F77A4}"/>
    <cellStyle name="Normal 3 5 7 2 2" xfId="35899" xr:uid="{E7326014-797A-4EE6-B07A-201DC1AACBB8}"/>
    <cellStyle name="Normal 3 5 7 2 2 2" xfId="35900" xr:uid="{26B7560F-CDCB-41A5-95CF-94966A4276E4}"/>
    <cellStyle name="Normal 3 5 7 2 3" xfId="35901" xr:uid="{C8D59230-AEF8-4DE2-98A6-B756693BC0F2}"/>
    <cellStyle name="Normal 3 5 7 3" xfId="35902" xr:uid="{026DA49F-529D-45C9-B1A7-008D9C967723}"/>
    <cellStyle name="Normal 3 5 7 3 2" xfId="35903" xr:uid="{19DFFAEC-0B9C-49FD-B26D-3180E431A562}"/>
    <cellStyle name="Normal 3 5 7 3 2 2" xfId="35904" xr:uid="{A8C36C8C-64B7-49FC-9CDC-E79D27013103}"/>
    <cellStyle name="Normal 3 5 7 3 3" xfId="35905" xr:uid="{D821A583-48B3-4CA1-8986-80EBA29CB35A}"/>
    <cellStyle name="Normal 3 5 7 4" xfId="35906" xr:uid="{6C0FD79C-167A-4043-8AFC-D3178BD4BDB4}"/>
    <cellStyle name="Normal 3 5 7 4 2" xfId="35907" xr:uid="{F52A9BBD-B73B-40DE-A10C-3AC495263B7C}"/>
    <cellStyle name="Normal 3 5 7 4 2 2" xfId="35908" xr:uid="{8E09D2FA-5B63-4B6E-B0F2-5E7813090A8E}"/>
    <cellStyle name="Normal 3 5 7 4 3" xfId="35909" xr:uid="{E10ED7D2-EA7D-4400-8F73-F98929ACAAAD}"/>
    <cellStyle name="Normal 3 5 7 5" xfId="35910" xr:uid="{100CDD20-D6DE-4F21-82E1-7E3F8DC83440}"/>
    <cellStyle name="Normal 3 5 7 5 2" xfId="35911" xr:uid="{9A560004-667B-443E-8291-8554014B57DF}"/>
    <cellStyle name="Normal 3 5 7 6" xfId="35912" xr:uid="{7D9F2532-4952-4BE1-B71E-60A9C44A85F0}"/>
    <cellStyle name="Normal 3 5 8" xfId="35913" xr:uid="{8B33A6B0-05F9-4B7E-A3A1-CDD0D6D173F4}"/>
    <cellStyle name="Normal 3 5 8 2" xfId="35914" xr:uid="{A4EEDA05-8869-4B85-A30E-CA26AA5C1C49}"/>
    <cellStyle name="Normal 3 5 8 2 2" xfId="35915" xr:uid="{B9EBBB2F-C06F-4CD8-82C5-288178672035}"/>
    <cellStyle name="Normal 3 5 8 2 2 2" xfId="35916" xr:uid="{F52477C5-C362-48D5-AB32-FEFB802BF517}"/>
    <cellStyle name="Normal 3 5 8 2 3" xfId="35917" xr:uid="{1C856FF4-8653-4185-A2D3-B27D95E13706}"/>
    <cellStyle name="Normal 3 5 8 3" xfId="35918" xr:uid="{1CC7C976-EA7A-423B-8AFF-469829FBE3CB}"/>
    <cellStyle name="Normal 3 5 8 3 2" xfId="35919" xr:uid="{52222141-EDCB-47BF-B461-BA71991D9BFF}"/>
    <cellStyle name="Normal 3 5 8 3 2 2" xfId="35920" xr:uid="{370443D0-905F-49A0-8928-CE145334623A}"/>
    <cellStyle name="Normal 3 5 8 3 3" xfId="35921" xr:uid="{5F022C77-66E3-44FB-9335-3784B6955767}"/>
    <cellStyle name="Normal 3 5 8 4" xfId="35922" xr:uid="{591C2606-2144-42B7-ACCE-E76172509007}"/>
    <cellStyle name="Normal 3 5 8 4 2" xfId="35923" xr:uid="{BA655036-9291-4CCA-941D-3C0819A2DF9A}"/>
    <cellStyle name="Normal 3 5 8 4 2 2" xfId="35924" xr:uid="{4D8DCE0C-C8B9-445C-8D63-CE66FE1CB7A3}"/>
    <cellStyle name="Normal 3 5 8 4 3" xfId="35925" xr:uid="{9988A804-AB86-4929-ADF2-6CA97763B688}"/>
    <cellStyle name="Normal 3 5 8 5" xfId="35926" xr:uid="{3841CA35-53FA-444B-BABD-812D0E232E72}"/>
    <cellStyle name="Normal 3 5 8 5 2" xfId="35927" xr:uid="{84746353-4440-47A1-9C7A-3D08A3F26320}"/>
    <cellStyle name="Normal 3 5 8 6" xfId="35928" xr:uid="{DAE1A8C9-0B49-415C-AFFF-3CA008A9D1E3}"/>
    <cellStyle name="Normal 3 5 9" xfId="35929" xr:uid="{475B69FB-E5C7-41E9-8245-7DBA3E30DB97}"/>
    <cellStyle name="Normal 3 5 9 2" xfId="35930" xr:uid="{906B2049-B043-40D7-8966-791429FEC4FE}"/>
    <cellStyle name="Normal 3 5 9 2 2" xfId="35931" xr:uid="{F43C526E-FE29-4655-A219-CC762A0F5B27}"/>
    <cellStyle name="Normal 3 5 9 2 2 2" xfId="35932" xr:uid="{965E56AF-F49F-48FA-A911-B87939FE3E45}"/>
    <cellStyle name="Normal 3 5 9 2 3" xfId="35933" xr:uid="{0F5E26FF-7728-4601-8F5C-5AD17CAA3998}"/>
    <cellStyle name="Normal 3 5 9 3" xfId="35934" xr:uid="{0E2765DB-12B1-42A1-9932-5FC2D8B0D90C}"/>
    <cellStyle name="Normal 3 5 9 3 2" xfId="35935" xr:uid="{F8AD1826-569E-47BA-8BED-8D8E6D84862A}"/>
    <cellStyle name="Normal 3 5 9 3 2 2" xfId="35936" xr:uid="{21253EAD-6FB2-468D-9156-83B05B5470E6}"/>
    <cellStyle name="Normal 3 5 9 3 3" xfId="35937" xr:uid="{E0927929-E682-4B8B-B3A2-B02128379471}"/>
    <cellStyle name="Normal 3 5 9 4" xfId="35938" xr:uid="{F3963A5A-0926-48E5-BF6C-E48653210A92}"/>
    <cellStyle name="Normal 3 5 9 4 2" xfId="35939" xr:uid="{83BAA9D4-4765-4E2E-B5BA-B0EE564294A1}"/>
    <cellStyle name="Normal 3 5 9 4 2 2" xfId="35940" xr:uid="{26F6F2AD-6F39-402E-A1CC-D47CB9934A1E}"/>
    <cellStyle name="Normal 3 5 9 4 3" xfId="35941" xr:uid="{C2503A1A-E028-4EA8-9550-16F2B3926E1B}"/>
    <cellStyle name="Normal 3 5 9 5" xfId="35942" xr:uid="{76E0B85B-1893-427B-B660-5E0910DE47DD}"/>
    <cellStyle name="Normal 3 5 9 5 2" xfId="35943" xr:uid="{62064312-511A-4D33-ACAF-526077B6BF10}"/>
    <cellStyle name="Normal 3 5 9 6" xfId="35944" xr:uid="{17D67931-89A7-4D95-8C99-C12C6D7A4DDE}"/>
    <cellStyle name="Normal 3 6" xfId="35945" xr:uid="{CD227E07-B166-4BA7-BE13-6A004D2D9B1A}"/>
    <cellStyle name="Normal 3 6 10" xfId="35946" xr:uid="{19FB72CB-FC6B-4816-95A0-0F8565CB4395}"/>
    <cellStyle name="Normal 3 6 10 2" xfId="35947" xr:uid="{B7098D33-E274-41C9-B5FB-062BFF4CF7A9}"/>
    <cellStyle name="Normal 3 6 10 2 2" xfId="35948" xr:uid="{E59318A9-2F09-49C3-A6B3-9113A4F4A34F}"/>
    <cellStyle name="Normal 3 6 10 2 2 2" xfId="35949" xr:uid="{7DBDDF73-FF22-48EE-A317-B90BA17AEF8E}"/>
    <cellStyle name="Normal 3 6 10 2 3" xfId="35950" xr:uid="{6994520F-3891-450F-B4AC-9E806F472BA8}"/>
    <cellStyle name="Normal 3 6 10 3" xfId="35951" xr:uid="{359DE86B-6835-4FF1-A95D-1F7003D6E0A4}"/>
    <cellStyle name="Normal 3 6 10 3 2" xfId="35952" xr:uid="{6576CDE1-8819-4FD7-A773-65510040F582}"/>
    <cellStyle name="Normal 3 6 10 3 2 2" xfId="35953" xr:uid="{2CF20953-69C3-4283-8B8D-270C65BDC6FD}"/>
    <cellStyle name="Normal 3 6 10 3 3" xfId="35954" xr:uid="{6C99AF51-E22C-4DB4-8BED-6C739E674689}"/>
    <cellStyle name="Normal 3 6 10 4" xfId="35955" xr:uid="{C044F9F6-8CB9-4EE6-B6F2-EAFBA41FC4C0}"/>
    <cellStyle name="Normal 3 6 10 4 2" xfId="35956" xr:uid="{A0AE80AD-DEEA-431A-8DBF-43011FDBDA93}"/>
    <cellStyle name="Normal 3 6 10 4 2 2" xfId="35957" xr:uid="{017327E3-A4DF-4382-864F-C4468FDA0D54}"/>
    <cellStyle name="Normal 3 6 10 4 3" xfId="35958" xr:uid="{0B4E8E0B-D5A6-4F6E-9AC1-13B1E195AA9D}"/>
    <cellStyle name="Normal 3 6 10 5" xfId="35959" xr:uid="{9166A819-CBFF-4940-9D10-B2A1EE975574}"/>
    <cellStyle name="Normal 3 6 10 5 2" xfId="35960" xr:uid="{5450318E-FAD8-4452-81F2-3480798CEB8E}"/>
    <cellStyle name="Normal 3 6 10 6" xfId="35961" xr:uid="{D349ECD0-799B-4A5C-AB4C-50D89332E090}"/>
    <cellStyle name="Normal 3 6 11" xfId="35962" xr:uid="{140F46B1-1808-4141-8C8D-609C49D25E02}"/>
    <cellStyle name="Normal 3 6 11 2" xfId="35963" xr:uid="{6BABA639-879C-413F-BA30-C8146739DB00}"/>
    <cellStyle name="Normal 3 6 11 2 2" xfId="35964" xr:uid="{66BE818A-DB90-42F4-BA38-C4FFB70E99BA}"/>
    <cellStyle name="Normal 3 6 11 3" xfId="35965" xr:uid="{9A2702C6-CF6E-4D6C-B38D-C917C6A68FE8}"/>
    <cellStyle name="Normal 3 6 12" xfId="35966" xr:uid="{E2E7EC09-8F16-47DB-AEE9-6AB715074AFC}"/>
    <cellStyle name="Normal 3 6 12 2" xfId="35967" xr:uid="{05659AB1-4F2E-4EB8-AB5D-61FE5DCE237A}"/>
    <cellStyle name="Normal 3 6 12 2 2" xfId="35968" xr:uid="{34EEB5E3-69A9-4301-AA21-0CE0E653AF41}"/>
    <cellStyle name="Normal 3 6 12 3" xfId="35969" xr:uid="{1ECF8D84-B7CA-477D-AFFE-2FBEA1DA2A33}"/>
    <cellStyle name="Normal 3 6 13" xfId="35970" xr:uid="{5DAD5ED0-F901-446D-BDED-4C240B3187BE}"/>
    <cellStyle name="Normal 3 6 13 2" xfId="35971" xr:uid="{0F248993-9F48-44BD-8ECE-97F15E4D6615}"/>
    <cellStyle name="Normal 3 6 13 2 2" xfId="35972" xr:uid="{8727A148-8FFE-45E9-8C2A-38E66D482A4C}"/>
    <cellStyle name="Normal 3 6 13 3" xfId="35973" xr:uid="{19579A4C-BCAC-4B24-9811-60B4589D6E37}"/>
    <cellStyle name="Normal 3 6 14" xfId="35974" xr:uid="{77C1B42A-A85D-415E-A01A-65D65D8977AA}"/>
    <cellStyle name="Normal 3 6 14 2" xfId="35975" xr:uid="{9F3EEE58-8B46-4992-90FC-1C7020A658BD}"/>
    <cellStyle name="Normal 3 6 14 2 2" xfId="35976" xr:uid="{11705B4D-9DE6-407B-9B6E-1E2D4841F2A2}"/>
    <cellStyle name="Normal 3 6 14 3" xfId="35977" xr:uid="{948AAC9A-EC98-42E1-8639-894D31C72C58}"/>
    <cellStyle name="Normal 3 6 15" xfId="35978" xr:uid="{C0985B61-F782-4AFF-8EF9-E8DBA056183A}"/>
    <cellStyle name="Normal 3 6 15 2" xfId="35979" xr:uid="{E5E25140-1BE1-4404-95C9-D63FBE2FBFD4}"/>
    <cellStyle name="Normal 3 6 16" xfId="35980" xr:uid="{74D7BE6F-4237-45E6-A048-B97CE9FFA0AE}"/>
    <cellStyle name="Normal 3 6 2" xfId="35981" xr:uid="{5BBBE10F-60B3-4B1C-9D9B-7F6F0240C0A7}"/>
    <cellStyle name="Normal 3 6 2 2" xfId="35982" xr:uid="{07B85733-939D-4C67-BD57-5BEC78F8A0A0}"/>
    <cellStyle name="Normal 3 6 2 2 2" xfId="35983" xr:uid="{3ABA5F46-6A8B-43FA-A39F-8F688465CCB2}"/>
    <cellStyle name="Normal 3 6 2 2 2 2" xfId="35984" xr:uid="{9A0DCB67-CD40-4315-A7FB-43DB4AF2D8CE}"/>
    <cellStyle name="Normal 3 6 2 2 2 2 2" xfId="35985" xr:uid="{8A4B4A19-4BB5-4C08-88A1-730EDB08D8DF}"/>
    <cellStyle name="Normal 3 6 2 2 2 2 2 2" xfId="35986" xr:uid="{467EA0C3-7819-4C62-8A99-515EE2836DC0}"/>
    <cellStyle name="Normal 3 6 2 2 2 2 3" xfId="35987" xr:uid="{7F97D9E1-44FD-47E6-BDD9-8B86522B1A89}"/>
    <cellStyle name="Normal 3 6 2 2 2 3" xfId="35988" xr:uid="{CDDFF277-DB2F-4797-B4AA-6E45AFDF8FA3}"/>
    <cellStyle name="Normal 3 6 2 2 2 3 2" xfId="35989" xr:uid="{1D8C7B8F-BC7F-49C1-9D50-A7D7D1B646CB}"/>
    <cellStyle name="Normal 3 6 2 2 2 3 2 2" xfId="35990" xr:uid="{8E7567A4-6061-44A8-8998-7820AA66D215}"/>
    <cellStyle name="Normal 3 6 2 2 2 3 3" xfId="35991" xr:uid="{18801840-AD50-4BD0-8324-6B5F1398B704}"/>
    <cellStyle name="Normal 3 6 2 2 2 4" xfId="35992" xr:uid="{5E02D0DE-21A2-4D06-A9CB-E8C6910643FD}"/>
    <cellStyle name="Normal 3 6 2 2 2 4 2" xfId="35993" xr:uid="{8A2DD684-3D4B-431C-BF44-6453123FD3DF}"/>
    <cellStyle name="Normal 3 6 2 2 2 4 2 2" xfId="35994" xr:uid="{B05E5BF1-215F-4B9F-B86C-E28759D799B6}"/>
    <cellStyle name="Normal 3 6 2 2 2 4 3" xfId="35995" xr:uid="{C303C0F5-79CD-44D2-AB3D-9B18EA9D3ECC}"/>
    <cellStyle name="Normal 3 6 2 2 2 5" xfId="35996" xr:uid="{52901F96-7F1C-4271-AD31-68EB4A43F982}"/>
    <cellStyle name="Normal 3 6 2 2 2 5 2" xfId="35997" xr:uid="{6C4555C5-E112-4D7E-BF09-B28682201A5A}"/>
    <cellStyle name="Normal 3 6 2 2 2 6" xfId="35998" xr:uid="{A62B54B7-339C-4713-8EC3-80EE93478B19}"/>
    <cellStyle name="Normal 3 6 2 2 3" xfId="35999" xr:uid="{E1C452F5-4189-4A19-9BF9-CC71D6128C4C}"/>
    <cellStyle name="Normal 3 6 2 2 3 2" xfId="36000" xr:uid="{8EF7CC84-B66E-41D5-B931-47D159B91396}"/>
    <cellStyle name="Normal 3 6 2 2 3 2 2" xfId="36001" xr:uid="{38087F23-2F05-4436-9368-2A5A50FF746C}"/>
    <cellStyle name="Normal 3 6 2 2 3 3" xfId="36002" xr:uid="{C1B8E634-ADAD-4688-AC87-AA7FC28C6A1D}"/>
    <cellStyle name="Normal 3 6 2 2 4" xfId="36003" xr:uid="{9967176F-1C86-46B7-BDDE-59224E7FB7A8}"/>
    <cellStyle name="Normal 3 6 2 2 4 2" xfId="36004" xr:uid="{C957DC93-4266-4271-B164-D55C7682AFC4}"/>
    <cellStyle name="Normal 3 6 2 2 4 2 2" xfId="36005" xr:uid="{24E527D5-9772-4F47-826B-C284BE1A26CF}"/>
    <cellStyle name="Normal 3 6 2 2 4 3" xfId="36006" xr:uid="{43140470-A7E5-47B7-ACA7-4CD29D84AD93}"/>
    <cellStyle name="Normal 3 6 2 2 5" xfId="36007" xr:uid="{75DD7E6E-450C-40F7-95C1-23FF275AD281}"/>
    <cellStyle name="Normal 3 6 2 2 5 2" xfId="36008" xr:uid="{1875D111-2043-457A-9A90-05FD7EFD5C8D}"/>
    <cellStyle name="Normal 3 6 2 2 5 2 2" xfId="36009" xr:uid="{52E68278-BCF2-4E1D-B52B-60137B5F6FB7}"/>
    <cellStyle name="Normal 3 6 2 2 5 3" xfId="36010" xr:uid="{C7F5EDD0-0438-4147-A8DA-1722DC605A28}"/>
    <cellStyle name="Normal 3 6 2 2 6" xfId="36011" xr:uid="{7D8DA069-FE31-43C0-8889-9005FB7A6B22}"/>
    <cellStyle name="Normal 3 6 2 2 6 2" xfId="36012" xr:uid="{9DFE1774-68D1-49BA-8D1E-614A5FD469C8}"/>
    <cellStyle name="Normal 3 6 2 2 7" xfId="36013" xr:uid="{82B7A0C7-CD9A-4DF0-9A47-5A1EA73DBF3A}"/>
    <cellStyle name="Normal 3 6 2 3" xfId="36014" xr:uid="{296B5C85-D44B-4E89-A5F1-4257E90BB323}"/>
    <cellStyle name="Normal 3 6 2 3 2" xfId="36015" xr:uid="{ABA7F363-A5F3-4BE0-BF4C-C3315BD2A31D}"/>
    <cellStyle name="Normal 3 6 2 3 2 2" xfId="36016" xr:uid="{6A452972-0CDF-4175-A65B-5FA3BF247700}"/>
    <cellStyle name="Normal 3 6 2 3 2 2 2" xfId="36017" xr:uid="{93F9A0F9-D401-48C2-ADF3-BAF3A5D0A829}"/>
    <cellStyle name="Normal 3 6 2 3 2 3" xfId="36018" xr:uid="{D273AA3A-642D-4265-93E0-4C7726332275}"/>
    <cellStyle name="Normal 3 6 2 3 3" xfId="36019" xr:uid="{6E4D3C0B-61E6-479B-AF3E-54D10FC3407B}"/>
    <cellStyle name="Normal 3 6 2 3 3 2" xfId="36020" xr:uid="{E87680ED-3AE8-4403-AE3B-15AF074EAC31}"/>
    <cellStyle name="Normal 3 6 2 3 3 2 2" xfId="36021" xr:uid="{E054C3E7-1EDC-4EC6-BE1F-2E241E411F60}"/>
    <cellStyle name="Normal 3 6 2 3 3 3" xfId="36022" xr:uid="{182AB802-1A9E-4354-9FD7-47C8895EFA8E}"/>
    <cellStyle name="Normal 3 6 2 3 4" xfId="36023" xr:uid="{76E7E6E5-EEC6-4339-90CA-E067BA8CC8C7}"/>
    <cellStyle name="Normal 3 6 2 3 4 2" xfId="36024" xr:uid="{0E0105FE-E36D-4E50-929E-D0F52C2F0FC7}"/>
    <cellStyle name="Normal 3 6 2 3 4 2 2" xfId="36025" xr:uid="{D87B2E24-49B4-4390-9022-3FFB45C4F407}"/>
    <cellStyle name="Normal 3 6 2 3 4 3" xfId="36026" xr:uid="{CBAF8411-23A3-4964-BD7C-C605ACDEB4A7}"/>
    <cellStyle name="Normal 3 6 2 3 5" xfId="36027" xr:uid="{0A23807A-C111-475B-AEF3-C2A167663BD1}"/>
    <cellStyle name="Normal 3 6 2 3 5 2" xfId="36028" xr:uid="{22D888EA-40A5-4EBD-89B5-8A36B8BF3867}"/>
    <cellStyle name="Normal 3 6 2 3 6" xfId="36029" xr:uid="{405E23C0-88CA-46B1-B537-41C370BB5235}"/>
    <cellStyle name="Normal 3 6 2 4" xfId="36030" xr:uid="{9C1224B5-9506-4E52-8DD7-36F0EA2EE3C9}"/>
    <cellStyle name="Normal 3 6 2 4 2" xfId="36031" xr:uid="{DB61D5A1-42D0-4923-A956-205A6C8E33A1}"/>
    <cellStyle name="Normal 3 6 2 4 2 2" xfId="36032" xr:uid="{9E050277-AC70-4CF6-90D6-839A19E7CE7F}"/>
    <cellStyle name="Normal 3 6 2 4 3" xfId="36033" xr:uid="{C9756425-7201-4C5A-A63A-938754D022BC}"/>
    <cellStyle name="Normal 3 6 2 5" xfId="36034" xr:uid="{E579DB74-5AD9-41DD-8937-A04E187ED797}"/>
    <cellStyle name="Normal 3 6 2 5 2" xfId="36035" xr:uid="{7C5B9A52-5208-4A33-975E-2BF7CEAB6EBA}"/>
    <cellStyle name="Normal 3 6 2 5 2 2" xfId="36036" xr:uid="{33053FA7-CEDF-4B8F-BD2D-67E7C90C956A}"/>
    <cellStyle name="Normal 3 6 2 5 3" xfId="36037" xr:uid="{B607FB4C-8EB1-4F67-9040-4113A1180E87}"/>
    <cellStyle name="Normal 3 6 2 6" xfId="36038" xr:uid="{6A60CBAC-F40A-4B7A-AE0C-FB2DB13A6BCA}"/>
    <cellStyle name="Normal 3 6 2 6 2" xfId="36039" xr:uid="{64700558-887D-4040-85CF-2B32DE76DA24}"/>
    <cellStyle name="Normal 3 6 2 6 2 2" xfId="36040" xr:uid="{6A91D87D-D66D-40FC-BF23-2AE5A53CED44}"/>
    <cellStyle name="Normal 3 6 2 6 3" xfId="36041" xr:uid="{99EA7424-7312-41AE-9572-7157D34F1650}"/>
    <cellStyle name="Normal 3 6 2 7" xfId="36042" xr:uid="{F7AF6E6C-C040-4FE7-9BDF-F97ACCAAF84B}"/>
    <cellStyle name="Normal 3 6 2 7 2" xfId="36043" xr:uid="{89E1C6AC-F928-4CED-ACCC-677DC5D3F90C}"/>
    <cellStyle name="Normal 3 6 2 8" xfId="36044" xr:uid="{C6D4362C-838D-45CB-B58D-EB4AF864BF9D}"/>
    <cellStyle name="Normal 3 6 3" xfId="36045" xr:uid="{F6C2420F-1BF5-4F44-B450-7CD5F2C1F803}"/>
    <cellStyle name="Normal 3 6 3 2" xfId="36046" xr:uid="{677AD39A-3842-483C-BD20-6EF7343AE732}"/>
    <cellStyle name="Normal 3 6 3 2 2" xfId="36047" xr:uid="{549D75EB-53C9-40E2-8C85-273501F90854}"/>
    <cellStyle name="Normal 3 6 3 2 2 2" xfId="36048" xr:uid="{4F009156-A405-403D-8241-5C77C83A7B44}"/>
    <cellStyle name="Normal 3 6 3 2 2 2 2" xfId="36049" xr:uid="{96584E5A-1B87-4B32-92AD-0931366C8D3E}"/>
    <cellStyle name="Normal 3 6 3 2 2 2 2 2" xfId="36050" xr:uid="{64EBDE70-1BBD-442A-8874-AA1FADAE3B2D}"/>
    <cellStyle name="Normal 3 6 3 2 2 2 3" xfId="36051" xr:uid="{2689BAEC-D3F3-4AE8-A99C-AE2FD241FDDC}"/>
    <cellStyle name="Normal 3 6 3 2 2 3" xfId="36052" xr:uid="{02AB1ED4-B03F-458A-B556-281B146EA142}"/>
    <cellStyle name="Normal 3 6 3 2 2 3 2" xfId="36053" xr:uid="{F1645467-6697-4A8F-B4C4-24BD595176D2}"/>
    <cellStyle name="Normal 3 6 3 2 2 3 2 2" xfId="36054" xr:uid="{74FA6311-27A5-42F5-94EB-30676D2B5302}"/>
    <cellStyle name="Normal 3 6 3 2 2 3 3" xfId="36055" xr:uid="{12ACCE7D-1BFD-4E05-BD3A-C5FBF4318FD7}"/>
    <cellStyle name="Normal 3 6 3 2 2 4" xfId="36056" xr:uid="{0B707814-77F5-45E8-A886-8FFC7B73327C}"/>
    <cellStyle name="Normal 3 6 3 2 2 4 2" xfId="36057" xr:uid="{DA737411-8E0A-4655-B243-F7E12DC2AAD5}"/>
    <cellStyle name="Normal 3 6 3 2 2 4 2 2" xfId="36058" xr:uid="{CDEFA9D5-C2ED-4599-8D5A-F59BC68ED7F8}"/>
    <cellStyle name="Normal 3 6 3 2 2 4 3" xfId="36059" xr:uid="{5E1EFC87-79AC-4AC0-9347-E900D8BED2F1}"/>
    <cellStyle name="Normal 3 6 3 2 2 5" xfId="36060" xr:uid="{A33CB4DE-4A37-4E69-A8E3-D490E9744F8F}"/>
    <cellStyle name="Normal 3 6 3 2 2 5 2" xfId="36061" xr:uid="{36A5F38A-46E5-42DC-BD00-0A86C72A903E}"/>
    <cellStyle name="Normal 3 6 3 2 2 6" xfId="36062" xr:uid="{4CE73A19-64C7-458A-AE86-C8C18A235D43}"/>
    <cellStyle name="Normal 3 6 3 2 3" xfId="36063" xr:uid="{442A07DB-5E51-4709-A2EC-2C91B3E7064C}"/>
    <cellStyle name="Normal 3 6 3 2 3 2" xfId="36064" xr:uid="{BFE6F454-7A9F-4DF8-95C3-517E5C0D11A6}"/>
    <cellStyle name="Normal 3 6 3 2 3 2 2" xfId="36065" xr:uid="{B8ADEB49-E5B0-47B8-86FD-913D26278A26}"/>
    <cellStyle name="Normal 3 6 3 2 3 3" xfId="36066" xr:uid="{16F58C5F-46D0-40E2-B834-306412995273}"/>
    <cellStyle name="Normal 3 6 3 2 4" xfId="36067" xr:uid="{800A1682-A28B-4532-98E0-126765BE3F80}"/>
    <cellStyle name="Normal 3 6 3 2 4 2" xfId="36068" xr:uid="{9A541C2E-6C3D-4E2A-9810-667CED1B9EA0}"/>
    <cellStyle name="Normal 3 6 3 2 4 2 2" xfId="36069" xr:uid="{B8133818-9A2C-47E1-9757-22A13C332B51}"/>
    <cellStyle name="Normal 3 6 3 2 4 3" xfId="36070" xr:uid="{5B33EB76-96B5-4628-B074-834A2F21AFF6}"/>
    <cellStyle name="Normal 3 6 3 2 5" xfId="36071" xr:uid="{85858C57-3AF7-478B-8C58-11F4263EC81F}"/>
    <cellStyle name="Normal 3 6 3 2 5 2" xfId="36072" xr:uid="{9FB91AE4-6838-48B4-B4AC-3DB4334AF075}"/>
    <cellStyle name="Normal 3 6 3 2 5 2 2" xfId="36073" xr:uid="{58A4572B-716A-4531-9B91-BD2003D9EE3A}"/>
    <cellStyle name="Normal 3 6 3 2 5 3" xfId="36074" xr:uid="{B8BEE0BA-5022-428B-9CBF-B51F00427DC9}"/>
    <cellStyle name="Normal 3 6 3 2 6" xfId="36075" xr:uid="{9C296866-874C-4F96-BC28-9C96E99A9508}"/>
    <cellStyle name="Normal 3 6 3 2 6 2" xfId="36076" xr:uid="{776B067C-9AA0-4452-A362-970CE2257ABE}"/>
    <cellStyle name="Normal 3 6 3 2 7" xfId="36077" xr:uid="{03BB5B74-96C5-4BF7-9598-A6C1A576DDDF}"/>
    <cellStyle name="Normal 3 6 3 3" xfId="36078" xr:uid="{31884FAC-A745-4F34-8241-481D6AEC4041}"/>
    <cellStyle name="Normal 3 6 3 3 2" xfId="36079" xr:uid="{CA8AC4B9-4C34-49CA-BEBE-B17DDD3F441F}"/>
    <cellStyle name="Normal 3 6 3 3 2 2" xfId="36080" xr:uid="{E0A8EE50-9689-404F-A3EB-FA9995F0E0BA}"/>
    <cellStyle name="Normal 3 6 3 3 2 2 2" xfId="36081" xr:uid="{542C67CB-FF24-4C23-80A9-CC5632C227BD}"/>
    <cellStyle name="Normal 3 6 3 3 2 3" xfId="36082" xr:uid="{5AE39567-3355-470D-A264-5C1B665B9CC7}"/>
    <cellStyle name="Normal 3 6 3 3 3" xfId="36083" xr:uid="{C1BFF6D4-47FB-4C32-8D5B-A95568F2E229}"/>
    <cellStyle name="Normal 3 6 3 3 3 2" xfId="36084" xr:uid="{12C1840A-6A3C-49B0-9DDA-5BE9335C2868}"/>
    <cellStyle name="Normal 3 6 3 3 3 2 2" xfId="36085" xr:uid="{35062679-33B5-466C-8E1D-A3F7B6CD017C}"/>
    <cellStyle name="Normal 3 6 3 3 3 3" xfId="36086" xr:uid="{ECA887F5-2436-49C2-A4F5-45112D6D0DC5}"/>
    <cellStyle name="Normal 3 6 3 3 4" xfId="36087" xr:uid="{63AED9B0-A68A-4543-8F70-F6FB43B3E707}"/>
    <cellStyle name="Normal 3 6 3 3 4 2" xfId="36088" xr:uid="{A4CDC8AF-394F-4BB5-8420-9DAF9539E36E}"/>
    <cellStyle name="Normal 3 6 3 3 4 2 2" xfId="36089" xr:uid="{448620FB-E4BD-42C5-8FFF-E3651BBC8B14}"/>
    <cellStyle name="Normal 3 6 3 3 4 3" xfId="36090" xr:uid="{D5FBBFC3-6EC8-4B24-88C6-7E891CC84E3E}"/>
    <cellStyle name="Normal 3 6 3 3 5" xfId="36091" xr:uid="{19DDB9EA-1668-4077-B8C7-8EF4F960768F}"/>
    <cellStyle name="Normal 3 6 3 3 5 2" xfId="36092" xr:uid="{FF5C585F-6307-482A-B9EC-689DCADC707C}"/>
    <cellStyle name="Normal 3 6 3 3 6" xfId="36093" xr:uid="{9A060DF6-3337-4210-A4FC-4B9CD2E60FE4}"/>
    <cellStyle name="Normal 3 6 3 4" xfId="36094" xr:uid="{1AFE4B4B-6195-421C-875E-B185368EA7EB}"/>
    <cellStyle name="Normal 3 6 3 4 2" xfId="36095" xr:uid="{947D7B9D-4946-492F-9071-9F93D2BB2AEB}"/>
    <cellStyle name="Normal 3 6 3 4 2 2" xfId="36096" xr:uid="{A1465956-007A-4B4F-BA49-0443CD988C1D}"/>
    <cellStyle name="Normal 3 6 3 4 3" xfId="36097" xr:uid="{90E82247-DEFF-4B99-B274-9F7C3D87AC92}"/>
    <cellStyle name="Normal 3 6 3 5" xfId="36098" xr:uid="{3AEB7DC7-7345-4DEB-8E85-474871CB5F20}"/>
    <cellStyle name="Normal 3 6 3 5 2" xfId="36099" xr:uid="{C4E8949C-49B7-4874-AD24-17CE274A7C88}"/>
    <cellStyle name="Normal 3 6 3 5 2 2" xfId="36100" xr:uid="{9234075D-A1A8-4257-BAC3-C6ED0B512911}"/>
    <cellStyle name="Normal 3 6 3 5 3" xfId="36101" xr:uid="{062D844E-DF0B-4E92-882E-A06287A1CCEB}"/>
    <cellStyle name="Normal 3 6 3 6" xfId="36102" xr:uid="{BC47AE8A-933A-4851-A1C3-33D9D2CF417B}"/>
    <cellStyle name="Normal 3 6 3 6 2" xfId="36103" xr:uid="{7E9C9857-D122-4956-84B6-F5DDAA76E0F5}"/>
    <cellStyle name="Normal 3 6 3 6 2 2" xfId="36104" xr:uid="{08D8119E-51A2-41CA-BD08-C60695470C33}"/>
    <cellStyle name="Normal 3 6 3 6 3" xfId="36105" xr:uid="{151C0330-7D81-4F0C-8EA4-D7209EE52A16}"/>
    <cellStyle name="Normal 3 6 3 7" xfId="36106" xr:uid="{8C7F9DF2-C1E7-43CE-ADF0-733DF9198378}"/>
    <cellStyle name="Normal 3 6 3 7 2" xfId="36107" xr:uid="{86F7074C-BF1F-45B1-9A7A-15B04171C004}"/>
    <cellStyle name="Normal 3 6 3 8" xfId="36108" xr:uid="{BACE0850-871B-461A-9F54-DD1E48B80D65}"/>
    <cellStyle name="Normal 3 6 4" xfId="36109" xr:uid="{73DE81E0-5E41-4967-A8C2-744D4FEE1AC5}"/>
    <cellStyle name="Normal 3 6 4 2" xfId="36110" xr:uid="{7DF906DE-EB0F-459F-A681-418586E43DF2}"/>
    <cellStyle name="Normal 3 6 4 2 2" xfId="36111" xr:uid="{A0ED8EA2-F024-49BC-BCC8-682E49D6B2A4}"/>
    <cellStyle name="Normal 3 6 4 2 2 2" xfId="36112" xr:uid="{F8620315-2A35-4FD1-95FB-79B87BDD7845}"/>
    <cellStyle name="Normal 3 6 4 2 2 2 2" xfId="36113" xr:uid="{E24BDFAE-67DB-4887-9497-CFE261543D37}"/>
    <cellStyle name="Normal 3 6 4 2 2 3" xfId="36114" xr:uid="{77B66669-9EED-4A42-A28D-3265D716550E}"/>
    <cellStyle name="Normal 3 6 4 2 3" xfId="36115" xr:uid="{9231CDBD-9248-449D-9999-1A2E3F4A1D29}"/>
    <cellStyle name="Normal 3 6 4 2 3 2" xfId="36116" xr:uid="{5AA81EFE-E667-4F85-A59E-8544316BAEEC}"/>
    <cellStyle name="Normal 3 6 4 2 3 2 2" xfId="36117" xr:uid="{86600852-2D76-42B0-B6FB-D459AA37D5E9}"/>
    <cellStyle name="Normal 3 6 4 2 3 3" xfId="36118" xr:uid="{1A7C9A5E-1A07-4B1E-92AC-4EA11A4742F1}"/>
    <cellStyle name="Normal 3 6 4 2 4" xfId="36119" xr:uid="{8A8922F3-3D3F-413F-A787-70924A5E9E83}"/>
    <cellStyle name="Normal 3 6 4 2 4 2" xfId="36120" xr:uid="{68AF0F02-6A8F-48A7-B63E-3197F3DDF2C5}"/>
    <cellStyle name="Normal 3 6 4 2 4 2 2" xfId="36121" xr:uid="{006560E2-C2B7-4DE0-A1B1-834780CD479E}"/>
    <cellStyle name="Normal 3 6 4 2 4 3" xfId="36122" xr:uid="{740599DA-6466-4BE3-97AD-93BF3ADA3A9A}"/>
    <cellStyle name="Normal 3 6 4 2 5" xfId="36123" xr:uid="{1DCFD7BB-98E1-468E-A567-D7ABEC215A78}"/>
    <cellStyle name="Normal 3 6 4 2 5 2" xfId="36124" xr:uid="{3C00C160-55E2-453F-A0B9-CE49626B1BA9}"/>
    <cellStyle name="Normal 3 6 4 2 6" xfId="36125" xr:uid="{860EC0F3-A2ED-474B-AE71-15FB81333989}"/>
    <cellStyle name="Normal 3 6 4 3" xfId="36126" xr:uid="{BCCF6ADF-AE10-4112-887E-44564D9A41D6}"/>
    <cellStyle name="Normal 3 6 4 3 2" xfId="36127" xr:uid="{7BD607D7-35F7-41E1-8636-11C41CC89D4B}"/>
    <cellStyle name="Normal 3 6 4 3 2 2" xfId="36128" xr:uid="{73F34F56-02DE-41BD-936E-E0440305CCE3}"/>
    <cellStyle name="Normal 3 6 4 3 3" xfId="36129" xr:uid="{507145FC-7E71-42A2-998A-DF0D4FA82C25}"/>
    <cellStyle name="Normal 3 6 4 4" xfId="36130" xr:uid="{3C6A4E69-383A-45F8-BA1F-B23E30E4559E}"/>
    <cellStyle name="Normal 3 6 4 4 2" xfId="36131" xr:uid="{990E5408-7194-4B67-8BA9-8851510865D4}"/>
    <cellStyle name="Normal 3 6 4 4 2 2" xfId="36132" xr:uid="{A12DAAFF-260A-43E2-8BB8-19484DE1EAC2}"/>
    <cellStyle name="Normal 3 6 4 4 3" xfId="36133" xr:uid="{7A34E690-3791-4CCA-A644-51BD461491D8}"/>
    <cellStyle name="Normal 3 6 4 5" xfId="36134" xr:uid="{D1074D74-C110-4E4E-9F47-59B37F2F9019}"/>
    <cellStyle name="Normal 3 6 4 5 2" xfId="36135" xr:uid="{7F90D4B3-F1B2-46D7-8A68-33064022E710}"/>
    <cellStyle name="Normal 3 6 4 5 2 2" xfId="36136" xr:uid="{DE19DFFD-2B8F-42A8-B9D8-E1E1F16F82C0}"/>
    <cellStyle name="Normal 3 6 4 5 3" xfId="36137" xr:uid="{03C56BA2-FB8B-4F36-83A4-627827C203D4}"/>
    <cellStyle name="Normal 3 6 4 6" xfId="36138" xr:uid="{545A07D1-9B2B-4E17-8C69-89E48889E8FC}"/>
    <cellStyle name="Normal 3 6 4 6 2" xfId="36139" xr:uid="{F07332D1-C84A-4442-80EA-405AB5B43453}"/>
    <cellStyle name="Normal 3 6 4 7" xfId="36140" xr:uid="{C3AAB5CA-0FDB-4541-9B50-555E9BB613CA}"/>
    <cellStyle name="Normal 3 6 5" xfId="36141" xr:uid="{23AC1394-50C6-4087-B0A6-4B9AAE91F59F}"/>
    <cellStyle name="Normal 3 6 5 2" xfId="36142" xr:uid="{66A40EDA-F72D-4C66-B012-CE628E05BF7C}"/>
    <cellStyle name="Normal 3 6 5 2 2" xfId="36143" xr:uid="{E05745D7-A766-4882-9D46-170047EBFF15}"/>
    <cellStyle name="Normal 3 6 5 2 2 2" xfId="36144" xr:uid="{5D5EFE54-966E-44A3-A592-E05850032C83}"/>
    <cellStyle name="Normal 3 6 5 2 2 2 2" xfId="36145" xr:uid="{22686A6C-E401-42E0-B982-7258B4CA63A1}"/>
    <cellStyle name="Normal 3 6 5 2 2 3" xfId="36146" xr:uid="{8021BD48-B7C4-46F3-84B6-1B91BF7ADEFC}"/>
    <cellStyle name="Normal 3 6 5 2 3" xfId="36147" xr:uid="{32361514-FE61-4122-A123-D3F9D7C8D8D8}"/>
    <cellStyle name="Normal 3 6 5 2 3 2" xfId="36148" xr:uid="{69EE46E8-E00B-4D99-AA78-C44F1C64BD0D}"/>
    <cellStyle name="Normal 3 6 5 2 3 2 2" xfId="36149" xr:uid="{B00BAA9F-EE25-4E94-99D6-D3C3812A0F0E}"/>
    <cellStyle name="Normal 3 6 5 2 3 3" xfId="36150" xr:uid="{7BA2793F-6A99-4E11-8BD8-7E8D55D3A39B}"/>
    <cellStyle name="Normal 3 6 5 2 4" xfId="36151" xr:uid="{B94A22CB-E84C-4330-B71D-34E86EC18DF7}"/>
    <cellStyle name="Normal 3 6 5 2 4 2" xfId="36152" xr:uid="{25561746-64A8-46B2-8FEB-9944795FFA7F}"/>
    <cellStyle name="Normal 3 6 5 2 4 2 2" xfId="36153" xr:uid="{443478C2-B73F-48C5-89BD-C8698B4E8A9E}"/>
    <cellStyle name="Normal 3 6 5 2 4 3" xfId="36154" xr:uid="{7C31F751-0FBD-4508-A18C-74BF3B7DD2A8}"/>
    <cellStyle name="Normal 3 6 5 2 5" xfId="36155" xr:uid="{C4FCA5C8-6C34-442D-993C-17179B164E47}"/>
    <cellStyle name="Normal 3 6 5 2 5 2" xfId="36156" xr:uid="{C49B545A-642A-4C4A-866B-10D6936812F2}"/>
    <cellStyle name="Normal 3 6 5 2 6" xfId="36157" xr:uid="{D8AC7B35-F1E4-4435-A197-3BA2761DD70B}"/>
    <cellStyle name="Normal 3 6 5 3" xfId="36158" xr:uid="{B6B52609-15E3-480C-AD2C-31EDE987F424}"/>
    <cellStyle name="Normal 3 6 5 3 2" xfId="36159" xr:uid="{C3E1CA83-A217-4D8D-BBAC-8E804E6BB313}"/>
    <cellStyle name="Normal 3 6 5 3 2 2" xfId="36160" xr:uid="{CA2CD540-D616-486D-91CD-C69A845E48C1}"/>
    <cellStyle name="Normal 3 6 5 3 3" xfId="36161" xr:uid="{3F1D4149-56EF-4122-9833-92661D663065}"/>
    <cellStyle name="Normal 3 6 5 4" xfId="36162" xr:uid="{AE509403-6CC9-46AA-9153-87C822AD6E27}"/>
    <cellStyle name="Normal 3 6 5 4 2" xfId="36163" xr:uid="{74160A41-8E66-4C27-B068-94DA9A0BFBD8}"/>
    <cellStyle name="Normal 3 6 5 4 2 2" xfId="36164" xr:uid="{219F4F7F-9C80-447F-A29C-858A9EE63920}"/>
    <cellStyle name="Normal 3 6 5 4 3" xfId="36165" xr:uid="{E9F2F97B-72C7-417E-8E63-5784995D5F80}"/>
    <cellStyle name="Normal 3 6 5 5" xfId="36166" xr:uid="{27E7DD2F-3480-444B-8F10-2CF3A7230044}"/>
    <cellStyle name="Normal 3 6 5 5 2" xfId="36167" xr:uid="{4283211A-AE22-4413-B0BF-D279A80C95CA}"/>
    <cellStyle name="Normal 3 6 5 5 2 2" xfId="36168" xr:uid="{E5D61B58-9FB7-47AF-8FFB-6F827023BFD9}"/>
    <cellStyle name="Normal 3 6 5 5 3" xfId="36169" xr:uid="{DCA36811-8366-4AE6-B5C6-30506D992713}"/>
    <cellStyle name="Normal 3 6 5 6" xfId="36170" xr:uid="{284178CA-F94C-47E6-83B6-08D26708CE1A}"/>
    <cellStyle name="Normal 3 6 5 6 2" xfId="36171" xr:uid="{6AA80B65-9EC4-45F6-822D-20788E081CA8}"/>
    <cellStyle name="Normal 3 6 5 7" xfId="36172" xr:uid="{85588B39-0D7F-44BF-9E15-BAC25099A5D6}"/>
    <cellStyle name="Normal 3 6 6" xfId="36173" xr:uid="{DC1BB9B5-8B77-4E2B-BA40-7AC572DB6E6B}"/>
    <cellStyle name="Normal 3 6 6 2" xfId="36174" xr:uid="{978D095E-E988-4807-AE21-A4A1162D02E4}"/>
    <cellStyle name="Normal 3 6 6 2 2" xfId="36175" xr:uid="{2D486401-85AC-4DAD-B536-5B9F69A5D4C7}"/>
    <cellStyle name="Normal 3 6 6 2 2 2" xfId="36176" xr:uid="{545A5E07-7235-4998-9E74-8F274ED3D47D}"/>
    <cellStyle name="Normal 3 6 6 2 3" xfId="36177" xr:uid="{A66FE4FC-A57C-4F18-89D4-A64751FD5F7D}"/>
    <cellStyle name="Normal 3 6 6 3" xfId="36178" xr:uid="{9E271EC3-62CE-44D2-A27A-98143AD7A29A}"/>
    <cellStyle name="Normal 3 6 6 3 2" xfId="36179" xr:uid="{26CF0AAB-FC68-417E-965F-182BF2270A2C}"/>
    <cellStyle name="Normal 3 6 6 3 2 2" xfId="36180" xr:uid="{9A40988B-EDFE-42BF-9CA6-9800E24B6389}"/>
    <cellStyle name="Normal 3 6 6 3 3" xfId="36181" xr:uid="{C26CB1D8-49C6-4649-9417-EEFA0244B858}"/>
    <cellStyle name="Normal 3 6 6 4" xfId="36182" xr:uid="{895C1300-F316-4F68-A6E7-B1A1AC33A65B}"/>
    <cellStyle name="Normal 3 6 6 4 2" xfId="36183" xr:uid="{777A6CA9-82FF-45F8-8516-0CE22215A368}"/>
    <cellStyle name="Normal 3 6 6 4 2 2" xfId="36184" xr:uid="{26C83766-857A-4B23-9F3B-A988E3ADBB43}"/>
    <cellStyle name="Normal 3 6 6 4 3" xfId="36185" xr:uid="{83712EA2-05AE-4620-9971-06C00CC75861}"/>
    <cellStyle name="Normal 3 6 6 5" xfId="36186" xr:uid="{195DC8D9-7864-4390-B5C0-BE15ED6E3C93}"/>
    <cellStyle name="Normal 3 6 6 5 2" xfId="36187" xr:uid="{1114CF46-948A-4480-9851-ACBA27D1058B}"/>
    <cellStyle name="Normal 3 6 6 6" xfId="36188" xr:uid="{69FB580C-754E-4A3D-A7D8-D5E8DC99E1D8}"/>
    <cellStyle name="Normal 3 6 7" xfId="36189" xr:uid="{D2C9FD66-6437-4C50-9044-0DBFE5CB1341}"/>
    <cellStyle name="Normal 3 6 7 2" xfId="36190" xr:uid="{DC2E2E76-BAF1-4D4A-8047-8ABEF99E9CDC}"/>
    <cellStyle name="Normal 3 6 7 2 2" xfId="36191" xr:uid="{8F15C247-0517-492F-8989-262FE888BD34}"/>
    <cellStyle name="Normal 3 6 7 2 2 2" xfId="36192" xr:uid="{29104624-B525-44AE-B8B3-C3D685319536}"/>
    <cellStyle name="Normal 3 6 7 2 3" xfId="36193" xr:uid="{C46D3E01-7146-47C8-B6C8-8F4DCD53BBC1}"/>
    <cellStyle name="Normal 3 6 7 3" xfId="36194" xr:uid="{00350EE9-BF2B-47D5-BEB6-A3D1FF1FC717}"/>
    <cellStyle name="Normal 3 6 7 3 2" xfId="36195" xr:uid="{942B1A46-58C8-4A07-B10B-98CA7A802971}"/>
    <cellStyle name="Normal 3 6 7 3 2 2" xfId="36196" xr:uid="{A8F86B36-BA06-4ADD-9B95-411AB17FFAF2}"/>
    <cellStyle name="Normal 3 6 7 3 3" xfId="36197" xr:uid="{8A41FD6B-5753-45FC-BCBC-601075E733A4}"/>
    <cellStyle name="Normal 3 6 7 4" xfId="36198" xr:uid="{DD8DCEED-A9FE-4518-B8F1-3A445A6915EE}"/>
    <cellStyle name="Normal 3 6 7 4 2" xfId="36199" xr:uid="{B63D0BFC-53F0-4113-849C-C4AF0E26CB0A}"/>
    <cellStyle name="Normal 3 6 7 4 2 2" xfId="36200" xr:uid="{0B410C07-0093-437B-99DC-CF23F37826AD}"/>
    <cellStyle name="Normal 3 6 7 4 3" xfId="36201" xr:uid="{1ED1CBFE-DC80-47A0-AEE3-EC2C31BF3529}"/>
    <cellStyle name="Normal 3 6 7 5" xfId="36202" xr:uid="{FFB520DB-E02A-4E4B-A695-4208D7C0A21B}"/>
    <cellStyle name="Normal 3 6 7 5 2" xfId="36203" xr:uid="{B1117F8B-81BC-421C-9642-6C63326AE2CE}"/>
    <cellStyle name="Normal 3 6 7 6" xfId="36204" xr:uid="{C2633298-5F20-409D-9E48-E6A83C4FD485}"/>
    <cellStyle name="Normal 3 6 8" xfId="36205" xr:uid="{86E57E22-B2BE-4105-869D-59F0355BFDC9}"/>
    <cellStyle name="Normal 3 6 8 2" xfId="36206" xr:uid="{8DAB8D16-8860-4EC5-91B7-398F4B6677E5}"/>
    <cellStyle name="Normal 3 6 8 2 2" xfId="36207" xr:uid="{18409134-CAD5-4308-9BF9-4DCF202E07BC}"/>
    <cellStyle name="Normal 3 6 8 2 2 2" xfId="36208" xr:uid="{5681DEA5-4745-42D2-AB0D-6C67E404C158}"/>
    <cellStyle name="Normal 3 6 8 2 3" xfId="36209" xr:uid="{B9DA60F6-48D9-401D-986D-5F945B16DDE5}"/>
    <cellStyle name="Normal 3 6 8 3" xfId="36210" xr:uid="{05DE3BFE-E8CB-454B-AF4B-735AA708C730}"/>
    <cellStyle name="Normal 3 6 8 3 2" xfId="36211" xr:uid="{A6F83C4F-1FFA-44A1-AD41-19588AE4C288}"/>
    <cellStyle name="Normal 3 6 8 3 2 2" xfId="36212" xr:uid="{EA15620C-D9B8-4886-89BE-9B059ED32B82}"/>
    <cellStyle name="Normal 3 6 8 3 3" xfId="36213" xr:uid="{EA61A901-856C-4332-A2E1-AA6335B12F92}"/>
    <cellStyle name="Normal 3 6 8 4" xfId="36214" xr:uid="{C9362AAA-2968-48C3-AAAC-B1E5CA868B3F}"/>
    <cellStyle name="Normal 3 6 8 4 2" xfId="36215" xr:uid="{59CE5709-DF18-4374-9D31-F16B10BC672D}"/>
    <cellStyle name="Normal 3 6 8 4 2 2" xfId="36216" xr:uid="{E67060AE-5384-43E9-9623-8DB2E889BCC5}"/>
    <cellStyle name="Normal 3 6 8 4 3" xfId="36217" xr:uid="{775B0715-FF54-4139-85FE-147E25641A9E}"/>
    <cellStyle name="Normal 3 6 8 5" xfId="36218" xr:uid="{C37FE386-B401-49AF-BE66-16E2AD075179}"/>
    <cellStyle name="Normal 3 6 8 5 2" xfId="36219" xr:uid="{30C8EFE5-3FE8-496D-BC02-2B36C723DD63}"/>
    <cellStyle name="Normal 3 6 8 6" xfId="36220" xr:uid="{B62F4E80-E848-4BA4-B405-A18D5F1C54A5}"/>
    <cellStyle name="Normal 3 6 9" xfId="36221" xr:uid="{A67393EA-C9A8-4B97-9219-FD35964F457C}"/>
    <cellStyle name="Normal 3 6 9 2" xfId="36222" xr:uid="{EEB3C125-B06F-4115-A27E-70A25AD9C427}"/>
    <cellStyle name="Normal 3 6 9 2 2" xfId="36223" xr:uid="{89E97B5C-51FD-41E4-B4F9-9B78049062B7}"/>
    <cellStyle name="Normal 3 6 9 2 2 2" xfId="36224" xr:uid="{CB035404-17E4-4034-8947-DB5F8836B47F}"/>
    <cellStyle name="Normal 3 6 9 2 3" xfId="36225" xr:uid="{E357B318-13C6-4190-85D1-6DF753E9ABD2}"/>
    <cellStyle name="Normal 3 6 9 3" xfId="36226" xr:uid="{39D84FA9-7453-449D-9912-8DF1E6A78751}"/>
    <cellStyle name="Normal 3 6 9 3 2" xfId="36227" xr:uid="{B7C3912D-C482-498C-A123-0E3148C426A5}"/>
    <cellStyle name="Normal 3 6 9 3 2 2" xfId="36228" xr:uid="{83526FDD-9416-480F-9D53-DDCCC839BB39}"/>
    <cellStyle name="Normal 3 6 9 3 3" xfId="36229" xr:uid="{81090F79-B53C-40A1-81FD-5ADF4892EAA9}"/>
    <cellStyle name="Normal 3 6 9 4" xfId="36230" xr:uid="{884C023B-1029-4048-AE33-6A2F7532F8F8}"/>
    <cellStyle name="Normal 3 6 9 4 2" xfId="36231" xr:uid="{ECC48722-0301-4E5B-A3AC-38968C31D709}"/>
    <cellStyle name="Normal 3 6 9 4 2 2" xfId="36232" xr:uid="{2370E448-9184-4251-BE71-1A904C8F08E9}"/>
    <cellStyle name="Normal 3 6 9 4 3" xfId="36233" xr:uid="{6AAEB1E1-B88A-49A9-9EE3-C260BE38D286}"/>
    <cellStyle name="Normal 3 6 9 5" xfId="36234" xr:uid="{7531205C-B84A-4B1A-906F-C5E43F91387D}"/>
    <cellStyle name="Normal 3 6 9 5 2" xfId="36235" xr:uid="{8C193C10-A2B9-471B-8B36-D92426D08D60}"/>
    <cellStyle name="Normal 3 6 9 6" xfId="36236" xr:uid="{F71D9E1B-2C5B-4877-8ACA-9A0FC35E6FFC}"/>
    <cellStyle name="Normal 3 7" xfId="36237" xr:uid="{8A8A703E-B647-4E46-9339-CB5647884DEF}"/>
    <cellStyle name="Normal 3 7 10" xfId="36238" xr:uid="{D5D4FE98-3B98-4BAE-9C9E-D2EA8F5C8ABD}"/>
    <cellStyle name="Normal 3 7 10 2" xfId="36239" xr:uid="{A256AF94-C45A-4702-9251-98020FF313C4}"/>
    <cellStyle name="Normal 3 7 10 2 2" xfId="36240" xr:uid="{2682A9C2-DF00-40F6-A9D9-6E51126C9CB7}"/>
    <cellStyle name="Normal 3 7 10 2 2 2" xfId="36241" xr:uid="{B048D13C-1A54-4F4C-B588-90AAAEC8A05C}"/>
    <cellStyle name="Normal 3 7 10 2 3" xfId="36242" xr:uid="{4ECD4832-1FF2-4ABF-A590-74664C7C80CC}"/>
    <cellStyle name="Normal 3 7 10 3" xfId="36243" xr:uid="{D565E801-CAEF-47F3-9F4E-B4F80A491627}"/>
    <cellStyle name="Normal 3 7 10 3 2" xfId="36244" xr:uid="{5365E0B5-B50B-425F-95C8-902020AC9B1F}"/>
    <cellStyle name="Normal 3 7 10 3 2 2" xfId="36245" xr:uid="{1AD99930-715E-49C7-81D5-5AEC5BA97B5F}"/>
    <cellStyle name="Normal 3 7 10 3 3" xfId="36246" xr:uid="{C61523AD-B412-4CB0-9A32-D1C65741680E}"/>
    <cellStyle name="Normal 3 7 10 4" xfId="36247" xr:uid="{AF22033B-EB52-477B-9233-05E278B85A6B}"/>
    <cellStyle name="Normal 3 7 10 4 2" xfId="36248" xr:uid="{5455BCA6-0EDF-4B5F-9A12-50EF9AAAED8D}"/>
    <cellStyle name="Normal 3 7 10 4 2 2" xfId="36249" xr:uid="{6EAFDA3C-D47F-4750-9525-500FB4FC0622}"/>
    <cellStyle name="Normal 3 7 10 4 3" xfId="36250" xr:uid="{E8E11929-2177-481C-9B2B-6248BB02DA45}"/>
    <cellStyle name="Normal 3 7 10 5" xfId="36251" xr:uid="{61224AE9-75FA-4997-8A8B-4531E5969E96}"/>
    <cellStyle name="Normal 3 7 10 5 2" xfId="36252" xr:uid="{A51835E4-BFF7-44F2-A107-E7DDB410279C}"/>
    <cellStyle name="Normal 3 7 10 6" xfId="36253" xr:uid="{C326326C-1590-41C5-815C-899AFB709ED0}"/>
    <cellStyle name="Normal 3 7 11" xfId="36254" xr:uid="{07CB2F69-103E-4F03-8092-0D09E883DA2D}"/>
    <cellStyle name="Normal 3 7 11 2" xfId="36255" xr:uid="{958B15AC-895C-4148-BBAB-6C2785B2C469}"/>
    <cellStyle name="Normal 3 7 11 2 2" xfId="36256" xr:uid="{2F28950D-4234-40A7-A0C3-F0D78FBFAE4D}"/>
    <cellStyle name="Normal 3 7 11 3" xfId="36257" xr:uid="{7C594E6D-2F22-4033-A318-90CE23F5D68E}"/>
    <cellStyle name="Normal 3 7 12" xfId="36258" xr:uid="{E1E5C8A2-297B-4EB5-9A05-8AC1A41BCACF}"/>
    <cellStyle name="Normal 3 7 12 2" xfId="36259" xr:uid="{FE8CE9D5-90DE-432B-B726-BF6A89C5F478}"/>
    <cellStyle name="Normal 3 7 12 2 2" xfId="36260" xr:uid="{65BB488C-0AED-4706-9A6C-B031D22228BC}"/>
    <cellStyle name="Normal 3 7 12 3" xfId="36261" xr:uid="{5ED4E6D9-B6E6-4774-A931-4EED1CBC2EDE}"/>
    <cellStyle name="Normal 3 7 13" xfId="36262" xr:uid="{FC28E447-CB4A-4CED-ACB5-FEA5081B6103}"/>
    <cellStyle name="Normal 3 7 13 2" xfId="36263" xr:uid="{DEF562B7-B0D7-4D74-86F4-CACAC5C85C98}"/>
    <cellStyle name="Normal 3 7 13 2 2" xfId="36264" xr:uid="{FA281E06-D1CF-4BA5-A437-A83AC7DF4008}"/>
    <cellStyle name="Normal 3 7 13 3" xfId="36265" xr:uid="{70364DDD-96B0-4221-94A4-27C81F6908D8}"/>
    <cellStyle name="Normal 3 7 14" xfId="36266" xr:uid="{D4527214-20E1-4F7A-A48E-FE5F59C79682}"/>
    <cellStyle name="Normal 3 7 14 2" xfId="36267" xr:uid="{0584AD8F-81DC-4656-9B57-560DF2EA341C}"/>
    <cellStyle name="Normal 3 7 14 2 2" xfId="36268" xr:uid="{06E42F9C-D9BA-4C36-A05F-3FD0C40313BE}"/>
    <cellStyle name="Normal 3 7 14 3" xfId="36269" xr:uid="{5FB2CE57-CDF5-47AE-8EFB-5A7DF35C684B}"/>
    <cellStyle name="Normal 3 7 15" xfId="36270" xr:uid="{2BB1EF73-0EF1-447F-95C1-8F3F42DEFF4B}"/>
    <cellStyle name="Normal 3 7 15 2" xfId="36271" xr:uid="{910AC3FE-1CFC-4444-8678-4BDCAC5C1C8E}"/>
    <cellStyle name="Normal 3 7 16" xfId="36272" xr:uid="{0677CD05-A259-4F9C-A49C-B653CAC4AB93}"/>
    <cellStyle name="Normal 3 7 2" xfId="36273" xr:uid="{18D95E97-E2D8-48FA-9DFE-E1FD227247E1}"/>
    <cellStyle name="Normal 3 7 2 2" xfId="36274" xr:uid="{F893F1E1-7E79-4B12-91E7-E32115328F3A}"/>
    <cellStyle name="Normal 3 7 2 2 2" xfId="36275" xr:uid="{C273EA7A-B670-4A3D-B5A0-2EF9BF033960}"/>
    <cellStyle name="Normal 3 7 2 2 2 2" xfId="36276" xr:uid="{857C94A2-72E3-4B27-A060-00217D7CA4AB}"/>
    <cellStyle name="Normal 3 7 2 2 2 2 2" xfId="36277" xr:uid="{E58396C6-5FFF-46B7-976E-C1E7E47B9A25}"/>
    <cellStyle name="Normal 3 7 2 2 2 2 2 2" xfId="36278" xr:uid="{9178CA3F-7E59-4EDC-8F12-3E5965323D0C}"/>
    <cellStyle name="Normal 3 7 2 2 2 2 3" xfId="36279" xr:uid="{67FA8F95-5EA5-42C0-93C8-D738C951735B}"/>
    <cellStyle name="Normal 3 7 2 2 2 3" xfId="36280" xr:uid="{D32A0E1E-DDF8-4B06-AE44-176AABEA5C82}"/>
    <cellStyle name="Normal 3 7 2 2 2 3 2" xfId="36281" xr:uid="{6EFD0344-F28B-4487-A1E1-2112F6C23F6F}"/>
    <cellStyle name="Normal 3 7 2 2 2 3 2 2" xfId="36282" xr:uid="{560F0E05-56C8-4693-A443-C3B83BC13F0D}"/>
    <cellStyle name="Normal 3 7 2 2 2 3 3" xfId="36283" xr:uid="{C66972CF-0E5B-4FDD-B808-997C2AC0E573}"/>
    <cellStyle name="Normal 3 7 2 2 2 4" xfId="36284" xr:uid="{1833E844-9817-4A16-ABE5-58A0F4C3DDE3}"/>
    <cellStyle name="Normal 3 7 2 2 2 4 2" xfId="36285" xr:uid="{431986FF-4A00-48FE-8A17-E3913021E9B5}"/>
    <cellStyle name="Normal 3 7 2 2 2 4 2 2" xfId="36286" xr:uid="{64F01FCA-309D-47B7-BCC1-E4A41FE541DB}"/>
    <cellStyle name="Normal 3 7 2 2 2 4 3" xfId="36287" xr:uid="{987CD8CB-CBDC-4519-87E8-3A3D2B9102AB}"/>
    <cellStyle name="Normal 3 7 2 2 2 5" xfId="36288" xr:uid="{7AA4F0EE-0676-47FC-9632-4EECABF2008F}"/>
    <cellStyle name="Normal 3 7 2 2 2 5 2" xfId="36289" xr:uid="{9DB4BF7D-7616-4A69-A4ED-B589C7EC74DD}"/>
    <cellStyle name="Normal 3 7 2 2 2 6" xfId="36290" xr:uid="{5D83CD05-FBE9-4F4D-8F68-3B2D59F9C054}"/>
    <cellStyle name="Normal 3 7 2 2 3" xfId="36291" xr:uid="{4B1EBD11-3DBF-4697-B82C-EB606F81BBFB}"/>
    <cellStyle name="Normal 3 7 2 2 3 2" xfId="36292" xr:uid="{08F5FA46-8758-4721-B690-87F3757C0C98}"/>
    <cellStyle name="Normal 3 7 2 2 3 2 2" xfId="36293" xr:uid="{93309508-6180-48E8-B3A1-E74A54F1457F}"/>
    <cellStyle name="Normal 3 7 2 2 3 3" xfId="36294" xr:uid="{28563E0F-6A09-4E2F-8C81-F47F8C1AF300}"/>
    <cellStyle name="Normal 3 7 2 2 4" xfId="36295" xr:uid="{F1AD47FC-63E9-41C6-8E49-63317674BD02}"/>
    <cellStyle name="Normal 3 7 2 2 4 2" xfId="36296" xr:uid="{BE2A9ECF-E4C5-447A-8790-ECAEE57F6423}"/>
    <cellStyle name="Normal 3 7 2 2 4 2 2" xfId="36297" xr:uid="{FFB0EFBC-A4B6-4A96-8889-4D2A18B450FB}"/>
    <cellStyle name="Normal 3 7 2 2 4 3" xfId="36298" xr:uid="{C0AF5AB4-7D41-4193-A463-38093CACACF3}"/>
    <cellStyle name="Normal 3 7 2 2 5" xfId="36299" xr:uid="{C7ABECCD-EE66-44F9-BD3E-FF1CC6613519}"/>
    <cellStyle name="Normal 3 7 2 2 5 2" xfId="36300" xr:uid="{5C1B1A3A-2853-435D-B1B8-3EF07F33724D}"/>
    <cellStyle name="Normal 3 7 2 2 5 2 2" xfId="36301" xr:uid="{ECCD5F51-A62F-49A2-9177-7AE71F128744}"/>
    <cellStyle name="Normal 3 7 2 2 5 3" xfId="36302" xr:uid="{D57E5591-1DEC-40BD-9FEF-595AE98ADF97}"/>
    <cellStyle name="Normal 3 7 2 2 6" xfId="36303" xr:uid="{B1FC8136-5B6E-4C97-8F70-5EA53F587492}"/>
    <cellStyle name="Normal 3 7 2 2 6 2" xfId="36304" xr:uid="{B3B1716B-64BB-47DD-B129-2720191C9F4E}"/>
    <cellStyle name="Normal 3 7 2 2 7" xfId="36305" xr:uid="{B5D6288A-EB64-4094-BF02-F8A188974A6C}"/>
    <cellStyle name="Normal 3 7 2 3" xfId="36306" xr:uid="{E90679E8-5003-412B-92A1-E33ADFD4EB7B}"/>
    <cellStyle name="Normal 3 7 2 3 2" xfId="36307" xr:uid="{94F1630D-C446-4FA7-8BD2-8F6864B5891E}"/>
    <cellStyle name="Normal 3 7 2 3 2 2" xfId="36308" xr:uid="{29808972-7F27-4876-9F13-6A6C875FF456}"/>
    <cellStyle name="Normal 3 7 2 3 2 2 2" xfId="36309" xr:uid="{FA410072-C2AE-47D2-ABF3-FDB3A9CC4A3A}"/>
    <cellStyle name="Normal 3 7 2 3 2 3" xfId="36310" xr:uid="{1D8D4792-8123-49E0-AB90-C85E47151F68}"/>
    <cellStyle name="Normal 3 7 2 3 3" xfId="36311" xr:uid="{E3AC1D74-7E0D-44BF-82A3-FE4FA7E21DDC}"/>
    <cellStyle name="Normal 3 7 2 3 3 2" xfId="36312" xr:uid="{BB8ABFCB-4188-40CA-8B0E-A49058498D20}"/>
    <cellStyle name="Normal 3 7 2 3 3 2 2" xfId="36313" xr:uid="{3C69E7D9-1439-422F-AD1D-FB82A85AF081}"/>
    <cellStyle name="Normal 3 7 2 3 3 3" xfId="36314" xr:uid="{DB0EA357-7C3B-40DA-A659-AB152B5CE1B4}"/>
    <cellStyle name="Normal 3 7 2 3 4" xfId="36315" xr:uid="{877DB133-A041-4321-90AD-17105AB3713A}"/>
    <cellStyle name="Normal 3 7 2 3 4 2" xfId="36316" xr:uid="{A481E993-B75E-4711-B6DA-AFBB1BDA03EF}"/>
    <cellStyle name="Normal 3 7 2 3 4 2 2" xfId="36317" xr:uid="{DE7A2534-F677-4D30-9091-470DD2E67329}"/>
    <cellStyle name="Normal 3 7 2 3 4 3" xfId="36318" xr:uid="{A3192E8A-9517-46E8-9896-F003B9D6F2C1}"/>
    <cellStyle name="Normal 3 7 2 3 5" xfId="36319" xr:uid="{3FC0475D-892E-494A-840F-C3494D0A7AC9}"/>
    <cellStyle name="Normal 3 7 2 3 5 2" xfId="36320" xr:uid="{9A9847FF-A310-4CC4-A6C5-D992A60E2E90}"/>
    <cellStyle name="Normal 3 7 2 3 6" xfId="36321" xr:uid="{B60D9575-AC52-4F93-8AF9-75914964C300}"/>
    <cellStyle name="Normal 3 7 2 4" xfId="36322" xr:uid="{B930F331-ACA8-451B-ADA0-C11370CA7F90}"/>
    <cellStyle name="Normal 3 7 2 4 2" xfId="36323" xr:uid="{AF18739B-34CF-454B-ADD7-78A8F264F8CA}"/>
    <cellStyle name="Normal 3 7 2 4 2 2" xfId="36324" xr:uid="{35661713-EEC8-4A5A-B915-20CF4843AA15}"/>
    <cellStyle name="Normal 3 7 2 4 3" xfId="36325" xr:uid="{4346EAA3-A66B-41B3-9188-0F02D8CA54C0}"/>
    <cellStyle name="Normal 3 7 2 5" xfId="36326" xr:uid="{15BE766F-0A83-4A5E-9B5A-6A5315A8205D}"/>
    <cellStyle name="Normal 3 7 2 5 2" xfId="36327" xr:uid="{2C823D03-721F-4EC7-B5DC-DA9E76CBF29D}"/>
    <cellStyle name="Normal 3 7 2 5 2 2" xfId="36328" xr:uid="{EFE16C03-FC43-4D8F-8E11-00070AE81C1C}"/>
    <cellStyle name="Normal 3 7 2 5 3" xfId="36329" xr:uid="{AD286A41-9489-45FF-8A06-AEB51FCB227D}"/>
    <cellStyle name="Normal 3 7 2 6" xfId="36330" xr:uid="{B22A5BF5-AEB5-44C9-A017-1316347FC76A}"/>
    <cellStyle name="Normal 3 7 2 6 2" xfId="36331" xr:uid="{E1C8AD5A-1BB0-43AC-B2B3-7E468F399A0D}"/>
    <cellStyle name="Normal 3 7 2 6 2 2" xfId="36332" xr:uid="{1C9FE6EE-9236-4BA6-AB21-1AF6E8411ADB}"/>
    <cellStyle name="Normal 3 7 2 6 3" xfId="36333" xr:uid="{6D89C533-023C-439E-8302-19556AC5836B}"/>
    <cellStyle name="Normal 3 7 2 7" xfId="36334" xr:uid="{0AA2D5FD-8EE7-4239-82F6-9537BDEB43C8}"/>
    <cellStyle name="Normal 3 7 2 7 2" xfId="36335" xr:uid="{592B92A1-5988-4DDF-8EA6-A18647649E40}"/>
    <cellStyle name="Normal 3 7 2 8" xfId="36336" xr:uid="{9C7234E0-7ACC-4CE8-9A68-BA53DC8FEBB9}"/>
    <cellStyle name="Normal 3 7 3" xfId="36337" xr:uid="{02A8FBCE-F4C5-4BEC-9F8C-2F0B7726F207}"/>
    <cellStyle name="Normal 3 7 3 2" xfId="36338" xr:uid="{412DEBBA-0F93-4723-8E4F-81B2B4EA0908}"/>
    <cellStyle name="Normal 3 7 3 2 2" xfId="36339" xr:uid="{C6D9516B-AEC7-4D0D-85CD-029137DC2D35}"/>
    <cellStyle name="Normal 3 7 3 2 2 2" xfId="36340" xr:uid="{EBCD85F2-A3F7-4891-93CF-4C8B4B09A807}"/>
    <cellStyle name="Normal 3 7 3 2 2 2 2" xfId="36341" xr:uid="{1A94D3F8-FB7E-4CCA-B1F8-EBD2C854E987}"/>
    <cellStyle name="Normal 3 7 3 2 2 2 2 2" xfId="36342" xr:uid="{303BDEAC-4BA3-4266-A204-F62C0E45B26F}"/>
    <cellStyle name="Normal 3 7 3 2 2 2 3" xfId="36343" xr:uid="{76B50C90-9BFC-4235-9AAC-48611B12FEF6}"/>
    <cellStyle name="Normal 3 7 3 2 2 3" xfId="36344" xr:uid="{2D07B642-E8BD-4F67-BB76-0D1524BCADD8}"/>
    <cellStyle name="Normal 3 7 3 2 2 3 2" xfId="36345" xr:uid="{2904FCD8-E7D1-496E-BC83-4B59669AAA17}"/>
    <cellStyle name="Normal 3 7 3 2 2 3 2 2" xfId="36346" xr:uid="{39293A49-3F72-4BBE-A034-C3906B76BE3C}"/>
    <cellStyle name="Normal 3 7 3 2 2 3 3" xfId="36347" xr:uid="{EA54A2F9-D5CF-46B7-8FA5-92581F4C22BE}"/>
    <cellStyle name="Normal 3 7 3 2 2 4" xfId="36348" xr:uid="{B9FCD3D5-9166-444D-9CA7-AA361552EDA5}"/>
    <cellStyle name="Normal 3 7 3 2 2 4 2" xfId="36349" xr:uid="{ABC764D5-C641-4C44-BF6F-798FE85AF732}"/>
    <cellStyle name="Normal 3 7 3 2 2 4 2 2" xfId="36350" xr:uid="{313C4FFA-268A-4CA8-B245-28BA518ADCCE}"/>
    <cellStyle name="Normal 3 7 3 2 2 4 3" xfId="36351" xr:uid="{EF2D25D0-620D-46EB-91C7-A481BA370218}"/>
    <cellStyle name="Normal 3 7 3 2 2 5" xfId="36352" xr:uid="{687FC57A-0C39-42F7-9E46-91562A24FD43}"/>
    <cellStyle name="Normal 3 7 3 2 2 5 2" xfId="36353" xr:uid="{17E8292A-D0B2-420B-8070-02FF2F2A5AEA}"/>
    <cellStyle name="Normal 3 7 3 2 2 6" xfId="36354" xr:uid="{AFE343D7-079E-4A0F-AEAB-66EDB654E4D6}"/>
    <cellStyle name="Normal 3 7 3 2 3" xfId="36355" xr:uid="{3127487C-493F-4F01-BC06-477EBE52BA3E}"/>
    <cellStyle name="Normal 3 7 3 2 3 2" xfId="36356" xr:uid="{C34C6E60-2900-409C-8AFF-67B460A55F39}"/>
    <cellStyle name="Normal 3 7 3 2 3 2 2" xfId="36357" xr:uid="{9768F24C-C9B0-47A3-A3FB-7D1D806A0902}"/>
    <cellStyle name="Normal 3 7 3 2 3 3" xfId="36358" xr:uid="{803AF69A-85B5-4A0D-A7BD-994CB0F5AFF9}"/>
    <cellStyle name="Normal 3 7 3 2 4" xfId="36359" xr:uid="{97F07566-B144-4007-9E79-586A7303DE1A}"/>
    <cellStyle name="Normal 3 7 3 2 4 2" xfId="36360" xr:uid="{C30CC254-EE51-4C00-9183-9F7998CF0A30}"/>
    <cellStyle name="Normal 3 7 3 2 4 2 2" xfId="36361" xr:uid="{F610C64F-6B85-42BD-B71F-F1B63527B657}"/>
    <cellStyle name="Normal 3 7 3 2 4 3" xfId="36362" xr:uid="{3186E584-91E0-46F9-945B-43DBF12A846D}"/>
    <cellStyle name="Normal 3 7 3 2 5" xfId="36363" xr:uid="{55395782-4E7C-4DE2-9AFD-CD03E21FB71D}"/>
    <cellStyle name="Normal 3 7 3 2 5 2" xfId="36364" xr:uid="{27F67A8A-D84F-4416-BE85-46E638D61714}"/>
    <cellStyle name="Normal 3 7 3 2 5 2 2" xfId="36365" xr:uid="{7198F8E9-F82F-4E73-84E1-9EE81C1574E2}"/>
    <cellStyle name="Normal 3 7 3 2 5 3" xfId="36366" xr:uid="{1D29455D-19C4-46A4-A098-49ED44640072}"/>
    <cellStyle name="Normal 3 7 3 2 6" xfId="36367" xr:uid="{AD26ED0D-8392-46AA-9D2C-69CE75F3C598}"/>
    <cellStyle name="Normal 3 7 3 2 6 2" xfId="36368" xr:uid="{D5BC3B02-7D37-42D6-A7D7-8D4896BDFE3F}"/>
    <cellStyle name="Normal 3 7 3 2 7" xfId="36369" xr:uid="{9A9F3448-E5E3-407E-B3DB-6213506221FE}"/>
    <cellStyle name="Normal 3 7 3 3" xfId="36370" xr:uid="{F99398B2-2579-421A-AD33-62E4B122D267}"/>
    <cellStyle name="Normal 3 7 3 3 2" xfId="36371" xr:uid="{91F3A2B5-2B51-4D87-8538-0E0A4D6D9A05}"/>
    <cellStyle name="Normal 3 7 3 3 2 2" xfId="36372" xr:uid="{52AE37E4-0F91-45D1-973A-EFFA248F74C3}"/>
    <cellStyle name="Normal 3 7 3 3 2 2 2" xfId="36373" xr:uid="{6ACA5F7D-C766-42D2-A7BD-07B4A1A2924A}"/>
    <cellStyle name="Normal 3 7 3 3 2 3" xfId="36374" xr:uid="{4E441B75-364A-4C27-95D5-5CCA47C0B1D3}"/>
    <cellStyle name="Normal 3 7 3 3 3" xfId="36375" xr:uid="{ED4F3DBE-BF96-498F-A469-CFC80891ADB7}"/>
    <cellStyle name="Normal 3 7 3 3 3 2" xfId="36376" xr:uid="{BED68A7D-7B7B-4E36-A872-F8B0AC09137F}"/>
    <cellStyle name="Normal 3 7 3 3 3 2 2" xfId="36377" xr:uid="{5D45BA17-D38B-4E83-8CB0-A0F370681D87}"/>
    <cellStyle name="Normal 3 7 3 3 3 3" xfId="36378" xr:uid="{10442A0E-334D-415C-9CAD-5F60AD05B19E}"/>
    <cellStyle name="Normal 3 7 3 3 4" xfId="36379" xr:uid="{2F19C684-675C-4F1C-9FEC-AC285C367DE9}"/>
    <cellStyle name="Normal 3 7 3 3 4 2" xfId="36380" xr:uid="{3DE45C36-CE50-4048-84C6-6288FB879303}"/>
    <cellStyle name="Normal 3 7 3 3 4 2 2" xfId="36381" xr:uid="{04CD14FD-E125-44CC-B357-37A614954F01}"/>
    <cellStyle name="Normal 3 7 3 3 4 3" xfId="36382" xr:uid="{3DE34CBA-AA7E-4638-AA25-B18C8C57404A}"/>
    <cellStyle name="Normal 3 7 3 3 5" xfId="36383" xr:uid="{7CED18F0-2021-4BE5-80CF-6D902D323637}"/>
    <cellStyle name="Normal 3 7 3 3 5 2" xfId="36384" xr:uid="{BEAFA08A-4488-44DE-B85E-DD95660F4EA5}"/>
    <cellStyle name="Normal 3 7 3 3 6" xfId="36385" xr:uid="{D496CF70-EEC7-4AA6-8DDF-904D38DD7589}"/>
    <cellStyle name="Normal 3 7 3 4" xfId="36386" xr:uid="{957990C5-A49F-46BC-AC3D-7B9173ECD5AD}"/>
    <cellStyle name="Normal 3 7 3 4 2" xfId="36387" xr:uid="{B2CDAA31-6396-42BD-A79D-630409A7414E}"/>
    <cellStyle name="Normal 3 7 3 4 2 2" xfId="36388" xr:uid="{CB2199D4-57CD-4F67-B30B-CF8C65980407}"/>
    <cellStyle name="Normal 3 7 3 4 3" xfId="36389" xr:uid="{AB517910-0D66-4571-A4C1-0465A10EE526}"/>
    <cellStyle name="Normal 3 7 3 5" xfId="36390" xr:uid="{F44B8654-4B72-4BEE-8E3F-5063E2CCCD87}"/>
    <cellStyle name="Normal 3 7 3 5 2" xfId="36391" xr:uid="{97842EB2-D5CF-427D-AA22-E946F1BF54B5}"/>
    <cellStyle name="Normal 3 7 3 5 2 2" xfId="36392" xr:uid="{7C0BA278-DEC7-45ED-948E-0992B21DF72B}"/>
    <cellStyle name="Normal 3 7 3 5 3" xfId="36393" xr:uid="{28DA62BB-D8DB-4DA8-BDA4-6143D52C44B6}"/>
    <cellStyle name="Normal 3 7 3 6" xfId="36394" xr:uid="{803A490D-4EB1-4841-9492-963BCB12B153}"/>
    <cellStyle name="Normal 3 7 3 6 2" xfId="36395" xr:uid="{0F8A1C22-40C7-45E0-92C8-E04F4055FA28}"/>
    <cellStyle name="Normal 3 7 3 6 2 2" xfId="36396" xr:uid="{2E39C24F-D2C3-48CA-B99F-E5A47486C7BF}"/>
    <cellStyle name="Normal 3 7 3 6 3" xfId="36397" xr:uid="{6AEBFB72-AE26-4903-80BF-456D2F4161FA}"/>
    <cellStyle name="Normal 3 7 3 7" xfId="36398" xr:uid="{369E6210-DCE8-4599-9D1C-08A832761ABA}"/>
    <cellStyle name="Normal 3 7 3 7 2" xfId="36399" xr:uid="{6A270002-0E97-46E1-A86F-8B56A2CD56AD}"/>
    <cellStyle name="Normal 3 7 3 8" xfId="36400" xr:uid="{AF8B7DE1-CDF5-4165-8A31-5A015286619B}"/>
    <cellStyle name="Normal 3 7 4" xfId="36401" xr:uid="{2584FF41-B25B-4C84-AF16-5E6708935A0C}"/>
    <cellStyle name="Normal 3 7 4 2" xfId="36402" xr:uid="{D2B60D86-17C7-4812-8DBB-C3D01DDB1B7E}"/>
    <cellStyle name="Normal 3 7 4 2 2" xfId="36403" xr:uid="{9448DB5C-8DE0-4D23-BCA7-7CF3C97E014F}"/>
    <cellStyle name="Normal 3 7 4 2 2 2" xfId="36404" xr:uid="{C5BCF994-0219-478B-B6E6-8DB2A3AF2B44}"/>
    <cellStyle name="Normal 3 7 4 2 2 2 2" xfId="36405" xr:uid="{2C941D2B-14E0-4D09-A244-B9BF1C875D8E}"/>
    <cellStyle name="Normal 3 7 4 2 2 3" xfId="36406" xr:uid="{6A6BC180-322E-440C-A3DC-A6A3B1595AF3}"/>
    <cellStyle name="Normal 3 7 4 2 3" xfId="36407" xr:uid="{A561A1B1-2FB3-43C2-98F6-E68BCDA1515E}"/>
    <cellStyle name="Normal 3 7 4 2 3 2" xfId="36408" xr:uid="{1DEF31DF-58BA-4B4A-91A6-787B8AE3F8B3}"/>
    <cellStyle name="Normal 3 7 4 2 3 2 2" xfId="36409" xr:uid="{C9C5FA47-6533-40DB-863B-C8752CBD0BF0}"/>
    <cellStyle name="Normal 3 7 4 2 3 3" xfId="36410" xr:uid="{5B299AC4-5CB8-445D-99C5-029F52A747EE}"/>
    <cellStyle name="Normal 3 7 4 2 4" xfId="36411" xr:uid="{F94706AD-14D5-4EEC-80E8-657FB4BFEC21}"/>
    <cellStyle name="Normal 3 7 4 2 4 2" xfId="36412" xr:uid="{792B732D-78E1-4574-8C2B-F30AD7D3BD8E}"/>
    <cellStyle name="Normal 3 7 4 2 4 2 2" xfId="36413" xr:uid="{34B4384A-D24C-4068-906B-166B0FFEEA30}"/>
    <cellStyle name="Normal 3 7 4 2 4 3" xfId="36414" xr:uid="{3C22C9B3-415F-42DA-A473-634DE29DB8DF}"/>
    <cellStyle name="Normal 3 7 4 2 5" xfId="36415" xr:uid="{5A27C02A-4EA4-4C39-9DBE-2F61E046CC57}"/>
    <cellStyle name="Normal 3 7 4 2 5 2" xfId="36416" xr:uid="{8663A909-3002-464A-938A-C86956908FD2}"/>
    <cellStyle name="Normal 3 7 4 2 6" xfId="36417" xr:uid="{9DBEDAEE-A407-4C28-8C83-C4D5CB9D1D0F}"/>
    <cellStyle name="Normal 3 7 4 3" xfId="36418" xr:uid="{158E613D-80F6-499F-92F8-239035FBC468}"/>
    <cellStyle name="Normal 3 7 4 3 2" xfId="36419" xr:uid="{D6138A8C-8867-416D-B604-1E69008BD57C}"/>
    <cellStyle name="Normal 3 7 4 3 2 2" xfId="36420" xr:uid="{3DF0CBF2-A0FB-46B7-9883-A0E946ADB6E0}"/>
    <cellStyle name="Normal 3 7 4 3 3" xfId="36421" xr:uid="{036A2F41-DC32-47B0-BA93-88A996AB259A}"/>
    <cellStyle name="Normal 3 7 4 4" xfId="36422" xr:uid="{46787D84-EC2B-4643-B92B-808BFA973FE7}"/>
    <cellStyle name="Normal 3 7 4 4 2" xfId="36423" xr:uid="{A1E9AE63-4EB2-4669-9F66-432DCB1BB25B}"/>
    <cellStyle name="Normal 3 7 4 4 2 2" xfId="36424" xr:uid="{93D06656-06E0-4845-83D8-5797F510230F}"/>
    <cellStyle name="Normal 3 7 4 4 3" xfId="36425" xr:uid="{E6BB48B5-65C1-4C1C-942E-9FC9ACC83D18}"/>
    <cellStyle name="Normal 3 7 4 5" xfId="36426" xr:uid="{4616737A-8DAB-414F-BF32-EECD3226AEBC}"/>
    <cellStyle name="Normal 3 7 4 5 2" xfId="36427" xr:uid="{9C6FA959-285C-430C-9395-55541146A1CA}"/>
    <cellStyle name="Normal 3 7 4 5 2 2" xfId="36428" xr:uid="{2F11BF0C-C78B-4368-8500-E82B27B58B64}"/>
    <cellStyle name="Normal 3 7 4 5 3" xfId="36429" xr:uid="{A7D7B6AB-8C58-4615-8037-95798350A23E}"/>
    <cellStyle name="Normal 3 7 4 6" xfId="36430" xr:uid="{C46A77A0-C0EF-474C-BB54-F586E00B0D44}"/>
    <cellStyle name="Normal 3 7 4 6 2" xfId="36431" xr:uid="{CD79151E-9664-4A44-8F46-1F28B02D1927}"/>
    <cellStyle name="Normal 3 7 4 7" xfId="36432" xr:uid="{652DE793-AD85-4BE9-B1E2-0F498F611882}"/>
    <cellStyle name="Normal 3 7 5" xfId="36433" xr:uid="{3846E127-656F-41F8-B135-1EB16922BFBB}"/>
    <cellStyle name="Normal 3 7 5 2" xfId="36434" xr:uid="{64DBAE91-3859-4E86-999F-67A7C8DD57FC}"/>
    <cellStyle name="Normal 3 7 5 2 2" xfId="36435" xr:uid="{592E43EF-0F7B-4FAF-894F-8C9F8B9C85A2}"/>
    <cellStyle name="Normal 3 7 5 2 2 2" xfId="36436" xr:uid="{7E841C11-4A13-4ADD-BA35-A0E1693D49BE}"/>
    <cellStyle name="Normal 3 7 5 2 2 2 2" xfId="36437" xr:uid="{8684A2C7-5527-41AC-A80B-D28349842843}"/>
    <cellStyle name="Normal 3 7 5 2 2 3" xfId="36438" xr:uid="{02DB41CF-4902-4E76-BEA5-12F48DF530C6}"/>
    <cellStyle name="Normal 3 7 5 2 3" xfId="36439" xr:uid="{81BD6B47-3A00-4D4F-8D6E-2BEB9F79E314}"/>
    <cellStyle name="Normal 3 7 5 2 3 2" xfId="36440" xr:uid="{7647C521-2482-4797-A136-B54452474414}"/>
    <cellStyle name="Normal 3 7 5 2 3 2 2" xfId="36441" xr:uid="{5C88E9D8-EBD7-495B-9FB2-FB59597A9076}"/>
    <cellStyle name="Normal 3 7 5 2 3 3" xfId="36442" xr:uid="{2626183F-25E2-4FDC-93BC-3B7CA4EC11D8}"/>
    <cellStyle name="Normal 3 7 5 2 4" xfId="36443" xr:uid="{13FA504E-6C2D-4DCE-8980-6614592901C9}"/>
    <cellStyle name="Normal 3 7 5 2 4 2" xfId="36444" xr:uid="{A7838FB9-8D73-4620-B3F0-30E539E0E679}"/>
    <cellStyle name="Normal 3 7 5 2 4 2 2" xfId="36445" xr:uid="{723E83AB-CBF2-4A3B-87AF-108DCB38B6B7}"/>
    <cellStyle name="Normal 3 7 5 2 4 3" xfId="36446" xr:uid="{2F973035-172B-44DE-AF6F-4FCD051A25D3}"/>
    <cellStyle name="Normal 3 7 5 2 5" xfId="36447" xr:uid="{EB459B2D-95D1-4207-B49A-B3647BBD9532}"/>
    <cellStyle name="Normal 3 7 5 2 5 2" xfId="36448" xr:uid="{35257979-8855-4B3D-ADB3-C9B37AC9E690}"/>
    <cellStyle name="Normal 3 7 5 2 6" xfId="36449" xr:uid="{E6ED7B67-A003-4D29-A2C7-7EFEACEF60FE}"/>
    <cellStyle name="Normal 3 7 5 3" xfId="36450" xr:uid="{6A716550-FED1-401B-B3AF-40A614150D6C}"/>
    <cellStyle name="Normal 3 7 5 3 2" xfId="36451" xr:uid="{0DBC2E75-DFA5-44C8-B3E0-E45A4CF60A98}"/>
    <cellStyle name="Normal 3 7 5 3 2 2" xfId="36452" xr:uid="{4C19B76A-109D-4D0B-AD38-70E18BF4CF3F}"/>
    <cellStyle name="Normal 3 7 5 3 3" xfId="36453" xr:uid="{DDC08FE3-7766-4A67-A1CA-C952B6E1CADB}"/>
    <cellStyle name="Normal 3 7 5 4" xfId="36454" xr:uid="{260B1EFB-652E-4037-AC23-FEAE2F990E58}"/>
    <cellStyle name="Normal 3 7 5 4 2" xfId="36455" xr:uid="{A3565DAB-16E1-4E26-80CD-26CC4FBC2C25}"/>
    <cellStyle name="Normal 3 7 5 4 2 2" xfId="36456" xr:uid="{488C83EB-DD55-42DC-8854-139B961E275F}"/>
    <cellStyle name="Normal 3 7 5 4 3" xfId="36457" xr:uid="{B766FBA9-D2AF-4F0D-B07B-52A0E2FBBF2B}"/>
    <cellStyle name="Normal 3 7 5 5" xfId="36458" xr:uid="{CA945DA9-E654-485B-9433-2091F0F96A18}"/>
    <cellStyle name="Normal 3 7 5 5 2" xfId="36459" xr:uid="{39A3DBD6-3AC2-41CA-A2CC-AFA9D0A2E3B7}"/>
    <cellStyle name="Normal 3 7 5 5 2 2" xfId="36460" xr:uid="{C84B7476-A710-4B7D-A62A-92328E99CA67}"/>
    <cellStyle name="Normal 3 7 5 5 3" xfId="36461" xr:uid="{77161C48-F46F-43E6-A095-7353B17009BA}"/>
    <cellStyle name="Normal 3 7 5 6" xfId="36462" xr:uid="{962D26FA-C1E6-49F2-ABFF-64FAD2A263A4}"/>
    <cellStyle name="Normal 3 7 5 6 2" xfId="36463" xr:uid="{71E1FFA5-E86C-490F-B6E2-4DD20EF1CE0D}"/>
    <cellStyle name="Normal 3 7 5 7" xfId="36464" xr:uid="{CDC544DE-A486-4B1B-A898-DEA8DACBB8DD}"/>
    <cellStyle name="Normal 3 7 6" xfId="36465" xr:uid="{615436F5-4B0F-45A4-9C50-5C6F9808B51F}"/>
    <cellStyle name="Normal 3 7 6 2" xfId="36466" xr:uid="{42A77091-AFD2-4284-B381-8516064BD8EC}"/>
    <cellStyle name="Normal 3 7 6 2 2" xfId="36467" xr:uid="{26246AE3-8378-47B2-9DD3-F5F3CCE2BB1F}"/>
    <cellStyle name="Normal 3 7 6 2 2 2" xfId="36468" xr:uid="{C16EA125-D5E5-410A-B6EA-F93856BDEE53}"/>
    <cellStyle name="Normal 3 7 6 2 3" xfId="36469" xr:uid="{DB7A25D7-707B-41DF-A6BD-EDB90880EC42}"/>
    <cellStyle name="Normal 3 7 6 3" xfId="36470" xr:uid="{A0C7B71D-2DC2-44E2-BE55-602D47721C43}"/>
    <cellStyle name="Normal 3 7 6 3 2" xfId="36471" xr:uid="{B75DABD4-7824-4A33-996A-BA6138310763}"/>
    <cellStyle name="Normal 3 7 6 3 2 2" xfId="36472" xr:uid="{CC23F25D-A05B-4DD7-9F6C-283CD5BAD329}"/>
    <cellStyle name="Normal 3 7 6 3 3" xfId="36473" xr:uid="{BC39F019-6EDA-4786-A574-3EC790E25819}"/>
    <cellStyle name="Normal 3 7 6 4" xfId="36474" xr:uid="{254064CA-7794-4883-A604-6EF4323C77B1}"/>
    <cellStyle name="Normal 3 7 6 4 2" xfId="36475" xr:uid="{59F72762-2F96-479D-9E79-DA2B21CAE98E}"/>
    <cellStyle name="Normal 3 7 6 4 2 2" xfId="36476" xr:uid="{BFF44BB2-CD96-4D56-89E2-7023069A8EAD}"/>
    <cellStyle name="Normal 3 7 6 4 3" xfId="36477" xr:uid="{EAFB7FEA-39AD-49B2-A9FA-A3B58366142B}"/>
    <cellStyle name="Normal 3 7 6 5" xfId="36478" xr:uid="{DE3386BA-C69A-479D-825C-01CCBDCD5B84}"/>
    <cellStyle name="Normal 3 7 6 5 2" xfId="36479" xr:uid="{7A1F2C61-79DD-49CC-B3A3-0A7098E7A310}"/>
    <cellStyle name="Normal 3 7 6 6" xfId="36480" xr:uid="{90B5DF26-7772-4C02-BAD4-3A08B7DB2324}"/>
    <cellStyle name="Normal 3 7 7" xfId="36481" xr:uid="{8CF5A42B-421D-4689-9F44-FD2A89A35C77}"/>
    <cellStyle name="Normal 3 7 7 2" xfId="36482" xr:uid="{CF012937-C20D-4989-B8DF-E2BE0258DF49}"/>
    <cellStyle name="Normal 3 7 7 2 2" xfId="36483" xr:uid="{2D8F6DD9-20CB-4AF4-8634-6D3133F86184}"/>
    <cellStyle name="Normal 3 7 7 2 2 2" xfId="36484" xr:uid="{BDC7D04D-B196-4823-839C-CC57C1518E5E}"/>
    <cellStyle name="Normal 3 7 7 2 3" xfId="36485" xr:uid="{7C210FE8-872A-4C79-BFF3-A7C819AF4580}"/>
    <cellStyle name="Normal 3 7 7 3" xfId="36486" xr:uid="{FA35EA31-261A-4726-9335-E51BADD4B959}"/>
    <cellStyle name="Normal 3 7 7 3 2" xfId="36487" xr:uid="{012EFC64-8301-4A2D-8C88-8583DCC53313}"/>
    <cellStyle name="Normal 3 7 7 3 2 2" xfId="36488" xr:uid="{5B16F0DD-545E-4328-B374-5155D24D7F94}"/>
    <cellStyle name="Normal 3 7 7 3 3" xfId="36489" xr:uid="{B5BC4F2F-36B7-488B-90FD-5811318863C5}"/>
    <cellStyle name="Normal 3 7 7 4" xfId="36490" xr:uid="{A3DE2898-64BE-40D8-BC1B-7FA421675515}"/>
    <cellStyle name="Normal 3 7 7 4 2" xfId="36491" xr:uid="{D0B53F32-61FD-4FB3-88D0-C10EBA11A5B1}"/>
    <cellStyle name="Normal 3 7 7 4 2 2" xfId="36492" xr:uid="{E85AEA4F-7B61-45B5-87D2-C73B46B30E47}"/>
    <cellStyle name="Normal 3 7 7 4 3" xfId="36493" xr:uid="{53183FA9-2E3E-463E-B0AD-37B7CCA68484}"/>
    <cellStyle name="Normal 3 7 7 5" xfId="36494" xr:uid="{C8552555-D508-4554-B211-A467C3B6A7A5}"/>
    <cellStyle name="Normal 3 7 7 5 2" xfId="36495" xr:uid="{18700E1B-571D-48D7-87CC-65054383B6B3}"/>
    <cellStyle name="Normal 3 7 7 6" xfId="36496" xr:uid="{D8D3B5AE-1E39-4A0B-9C65-1DEAD5348CC9}"/>
    <cellStyle name="Normal 3 7 8" xfId="36497" xr:uid="{C0F0F63B-6634-47E4-B16F-CCC7E82D1D07}"/>
    <cellStyle name="Normal 3 7 8 2" xfId="36498" xr:uid="{7F5033B1-E1B5-480F-B46D-C6D44B9AC2C2}"/>
    <cellStyle name="Normal 3 7 8 2 2" xfId="36499" xr:uid="{6E427EC0-C18F-43E6-8279-39941834D58E}"/>
    <cellStyle name="Normal 3 7 8 2 2 2" xfId="36500" xr:uid="{10560D57-8156-4C36-B49B-6C01D29903B9}"/>
    <cellStyle name="Normal 3 7 8 2 3" xfId="36501" xr:uid="{31EA72D1-6139-4B92-92C1-6E27E05E4FE0}"/>
    <cellStyle name="Normal 3 7 8 3" xfId="36502" xr:uid="{425DA6F3-7513-4D5D-A16F-FD4C464568D9}"/>
    <cellStyle name="Normal 3 7 8 3 2" xfId="36503" xr:uid="{0A5DBAC6-DB29-42B4-B524-1CA7E6CDE326}"/>
    <cellStyle name="Normal 3 7 8 3 2 2" xfId="36504" xr:uid="{6EFE15D0-4FC3-48C8-AC80-2B74E894B63F}"/>
    <cellStyle name="Normal 3 7 8 3 3" xfId="36505" xr:uid="{22C9660D-1537-4431-A8C7-FC8825F93F89}"/>
    <cellStyle name="Normal 3 7 8 4" xfId="36506" xr:uid="{466368B8-91EE-4B64-8DB9-A4C32DC461DA}"/>
    <cellStyle name="Normal 3 7 8 4 2" xfId="36507" xr:uid="{D9BDB3FC-9CEE-40D7-9606-06D946A81C51}"/>
    <cellStyle name="Normal 3 7 8 4 2 2" xfId="36508" xr:uid="{59827594-EE9C-4FF1-AFC6-3567329DC4A7}"/>
    <cellStyle name="Normal 3 7 8 4 3" xfId="36509" xr:uid="{0AE037F5-0F6B-4521-AEFE-9A5901C42807}"/>
    <cellStyle name="Normal 3 7 8 5" xfId="36510" xr:uid="{B6B2CC10-604C-46A0-912C-79654E7A8693}"/>
    <cellStyle name="Normal 3 7 8 5 2" xfId="36511" xr:uid="{8DD76785-1009-4E49-AAB3-70598601CDED}"/>
    <cellStyle name="Normal 3 7 8 6" xfId="36512" xr:uid="{1E8AFC6C-997F-4CD0-A879-0A7EA88CFC4E}"/>
    <cellStyle name="Normal 3 7 9" xfId="36513" xr:uid="{67D9370A-6872-4A5C-AE0D-3502FEEDD06C}"/>
    <cellStyle name="Normal 3 7 9 2" xfId="36514" xr:uid="{6FA995FD-1640-49DD-BA85-909EEDA95979}"/>
    <cellStyle name="Normal 3 7 9 2 2" xfId="36515" xr:uid="{763283B7-DC06-46E8-BDD0-61A388314305}"/>
    <cellStyle name="Normal 3 7 9 2 2 2" xfId="36516" xr:uid="{6D6D7385-494C-4566-97A7-04D21547BB97}"/>
    <cellStyle name="Normal 3 7 9 2 3" xfId="36517" xr:uid="{0CAAD308-B15E-4409-ABF9-397E01B1B1C9}"/>
    <cellStyle name="Normal 3 7 9 3" xfId="36518" xr:uid="{F931F87D-4028-4D5C-9C37-C21A09B61327}"/>
    <cellStyle name="Normal 3 7 9 3 2" xfId="36519" xr:uid="{AECAEADA-6ADE-4F29-86D4-00C73975DC8A}"/>
    <cellStyle name="Normal 3 7 9 3 2 2" xfId="36520" xr:uid="{93A98BA0-F3B2-4045-A0EE-C00B4E56CC18}"/>
    <cellStyle name="Normal 3 7 9 3 3" xfId="36521" xr:uid="{82E15166-B5EE-492E-A9EF-6BCEA5211DD3}"/>
    <cellStyle name="Normal 3 7 9 4" xfId="36522" xr:uid="{29824A82-4DD2-4C27-BCA3-193DF0CF72B6}"/>
    <cellStyle name="Normal 3 7 9 4 2" xfId="36523" xr:uid="{26D4197C-B4AA-480C-A667-4C48F18B5E47}"/>
    <cellStyle name="Normal 3 7 9 4 2 2" xfId="36524" xr:uid="{B44C3C2A-121F-47C8-87C2-25C6F231B6AD}"/>
    <cellStyle name="Normal 3 7 9 4 3" xfId="36525" xr:uid="{0A4700AE-FB6A-494C-938E-05D7A4583E25}"/>
    <cellStyle name="Normal 3 7 9 5" xfId="36526" xr:uid="{15131042-6940-494F-A240-74AE11F9EC9D}"/>
    <cellStyle name="Normal 3 7 9 5 2" xfId="36527" xr:uid="{41DBBAB2-303A-49FD-BCDC-4C32285BD55D}"/>
    <cellStyle name="Normal 3 7 9 6" xfId="36528" xr:uid="{C1D03116-523D-4296-AC52-7D65F762B34B}"/>
    <cellStyle name="Normal 3 8" xfId="36529" xr:uid="{18F3154D-A4CA-4331-9000-62A42BDA7A72}"/>
    <cellStyle name="Normal 3 8 2" xfId="36530" xr:uid="{9FC610E1-61EC-451C-972C-A2CC12CE46DD}"/>
    <cellStyle name="Normal 3 8 2 2" xfId="36531" xr:uid="{0E815EFA-E944-4EE8-A175-F9FDCE1E24C7}"/>
    <cellStyle name="Normal 3 8 3" xfId="36532" xr:uid="{D2A2FB68-42F8-47E2-8888-040DD531BF74}"/>
    <cellStyle name="Normal 3 8 4" xfId="36533" xr:uid="{0AAB158F-557D-4778-BDED-6F55AA0A56D4}"/>
    <cellStyle name="Normal 3 8 5" xfId="36534" xr:uid="{8A234478-6A81-40B4-A80D-29AA4D1D7A52}"/>
    <cellStyle name="Normal 3 8 6" xfId="36535" xr:uid="{48C53F8A-E380-4373-B0B3-2C395CE02DBE}"/>
    <cellStyle name="Normal 3 9" xfId="36536" xr:uid="{A87E1F99-0C01-4E7E-A503-C1034A56FEB1}"/>
    <cellStyle name="Normal 3 9 2" xfId="36537" xr:uid="{BDA07AED-FA68-4510-9A96-00A547EBC58D}"/>
    <cellStyle name="Normal 3 9 3" xfId="36538" xr:uid="{74A6FEFC-A610-448D-A03F-3DF629938354}"/>
    <cellStyle name="Normal 3 9 4" xfId="36539" xr:uid="{572200B5-5689-4952-BFBE-4224336A0BAB}"/>
    <cellStyle name="Normal 3 9 5" xfId="36540" xr:uid="{3548F098-8FAB-4D61-9822-452F076A4DFA}"/>
    <cellStyle name="Normal 3 9 6" xfId="36541" xr:uid="{8DD4BC5A-ADBB-46AD-81D9-9AFC7869D772}"/>
    <cellStyle name="Normal 30" xfId="740" xr:uid="{00000000-0005-0000-0000-0000E5020000}"/>
    <cellStyle name="Normal 30 2" xfId="36543" xr:uid="{FCBD86C5-9D09-4428-97A7-7883A5AA5F81}"/>
    <cellStyle name="Normal 30 2 2" xfId="36544" xr:uid="{7648028F-1093-4A26-B394-59F0E6AADD1B}"/>
    <cellStyle name="Normal 30 2 2 2" xfId="36545" xr:uid="{3693EB84-5515-4A4B-85A7-1FD311DA3608}"/>
    <cellStyle name="Normal 30 2 3" xfId="36546" xr:uid="{30A072B1-77C7-4777-A17A-6C7D944A1BCF}"/>
    <cellStyle name="Normal 30 3" xfId="36547" xr:uid="{E6B94794-E36B-487A-9FB2-5510CDC961F4}"/>
    <cellStyle name="Normal 30 3 2" xfId="36548" xr:uid="{548399AF-C120-433D-B076-7DC43868B51E}"/>
    <cellStyle name="Normal 30 3 2 2" xfId="36549" xr:uid="{051BA7C8-A861-4261-8F32-F2694C5F502D}"/>
    <cellStyle name="Normal 30 3 3" xfId="36550" xr:uid="{1B0FCE7B-550A-4A7C-9B14-1FD0039737CE}"/>
    <cellStyle name="Normal 30 4" xfId="36551" xr:uid="{CEB16A78-DE9D-4A47-A9F8-649999BF96AF}"/>
    <cellStyle name="Normal 30 4 2" xfId="36552" xr:uid="{8C9B3F38-EAFB-4A6D-B636-71F5FD538846}"/>
    <cellStyle name="Normal 30 4 2 2" xfId="36553" xr:uid="{54D0E23F-3CB6-445B-B4C2-AF4D598670A1}"/>
    <cellStyle name="Normal 30 4 3" xfId="36554" xr:uid="{C1F36056-22AB-477A-9137-7E237D3F1D1A}"/>
    <cellStyle name="Normal 30 5" xfId="36555" xr:uid="{60B2BC89-EE94-471D-9BD4-FF46476C5D44}"/>
    <cellStyle name="Normal 30 5 2" xfId="36556" xr:uid="{13907B0E-FCF2-4CA5-9306-B1D91C430319}"/>
    <cellStyle name="Normal 30 6" xfId="36557" xr:uid="{28F6F704-56BC-42A2-8CF2-6679D40F665D}"/>
    <cellStyle name="Normal 30 7" xfId="36542" xr:uid="{4CE2375B-6719-4E5A-9E8E-9F15F45CEE9E}"/>
    <cellStyle name="Normal 31" xfId="741" xr:uid="{00000000-0005-0000-0000-0000E6020000}"/>
    <cellStyle name="Normal 31 2" xfId="36559" xr:uid="{443DCFA5-7B18-417C-AF9C-3DBABE2C5D9D}"/>
    <cellStyle name="Normal 31 2 2" xfId="36560" xr:uid="{BAFEB52E-F1B9-41BB-A04C-CE54180CEEB9}"/>
    <cellStyle name="Normal 31 2 2 2" xfId="36561" xr:uid="{CAB47271-4D5A-401A-AF81-58265FA5484F}"/>
    <cellStyle name="Normal 31 2 3" xfId="36562" xr:uid="{742D41F5-1E3D-479B-A056-E2053862D338}"/>
    <cellStyle name="Normal 31 2 4" xfId="36563" xr:uid="{D1A086D9-754B-44D7-80E3-4B6124630663}"/>
    <cellStyle name="Normal 31 3" xfId="36564" xr:uid="{62DF9EDE-FAB4-48A8-A442-BCB72500C4AF}"/>
    <cellStyle name="Normal 31 3 2" xfId="36565" xr:uid="{EF8251E8-31B9-42CD-AA89-033EB3365CF6}"/>
    <cellStyle name="Normal 31 4" xfId="36566" xr:uid="{2F39D236-CD94-4C0C-8C06-66EF4340837F}"/>
    <cellStyle name="Normal 31 5" xfId="36558" xr:uid="{3D4D7133-3E14-4C7E-8874-F1A37E9DCD57}"/>
    <cellStyle name="Normal 32" xfId="742" xr:uid="{00000000-0005-0000-0000-0000E7020000}"/>
    <cellStyle name="Normal 32 2" xfId="36568" xr:uid="{3AAD8F5B-F725-40BA-BC72-374838CF8180}"/>
    <cellStyle name="Normal 32 2 2" xfId="36569" xr:uid="{1D9FAE2D-C0A5-4B9C-9FA9-9A37E604D778}"/>
    <cellStyle name="Normal 32 2 2 2" xfId="36570" xr:uid="{8CFE82C7-8177-476B-8353-889DC25FBBE3}"/>
    <cellStyle name="Normal 32 2 3" xfId="36571" xr:uid="{6C1EDB5D-B08C-4AE1-8D81-72A40A2AA500}"/>
    <cellStyle name="Normal 32 2 4" xfId="36572" xr:uid="{3F4371FB-050B-4745-B6C7-AB9E3D59C391}"/>
    <cellStyle name="Normal 32 3" xfId="36573" xr:uid="{475A0F9A-20D6-4A8D-9137-7914469ECA9C}"/>
    <cellStyle name="Normal 32 3 2" xfId="36574" xr:uid="{2AE6B222-0625-40CE-83C6-A67F375DCFFB}"/>
    <cellStyle name="Normal 32 4" xfId="36575" xr:uid="{8D27E874-D796-4452-8714-57F4D9330136}"/>
    <cellStyle name="Normal 32 5" xfId="36567" xr:uid="{447ECA96-187B-4EF7-91E4-FC1768F77A76}"/>
    <cellStyle name="Normal 33" xfId="743" xr:uid="{00000000-0005-0000-0000-0000E8020000}"/>
    <cellStyle name="Normal 33 2" xfId="36577" xr:uid="{D36C8F5D-F909-4E92-ADAC-8EF1302DCD98}"/>
    <cellStyle name="Normal 33 2 2" xfId="36578" xr:uid="{4BFF2C34-AE2F-4E97-8211-1A0CC3DB9A4C}"/>
    <cellStyle name="Normal 33 2 2 2" xfId="36579" xr:uid="{C4B50551-A73F-44F2-A977-E13FC669FBAD}"/>
    <cellStyle name="Normal 33 2 3" xfId="36580" xr:uid="{47CB86F2-91FB-4176-BC39-08FFB8EEFF91}"/>
    <cellStyle name="Normal 33 2 4" xfId="36581" xr:uid="{E1883233-7E54-44A8-9EBC-D54549D38584}"/>
    <cellStyle name="Normal 33 3" xfId="36582" xr:uid="{4632DB07-57FA-4186-8A39-4E2837050DE2}"/>
    <cellStyle name="Normal 33 3 2" xfId="36583" xr:uid="{2A50300A-AE7B-49B3-A1B2-A85EB14A6FFE}"/>
    <cellStyle name="Normal 33 4" xfId="36584" xr:uid="{ABD6641B-FAD9-4EC6-ACCA-07C02AE20D31}"/>
    <cellStyle name="Normal 33 5" xfId="36576" xr:uid="{93F00DBE-BCB0-4C79-9264-2FB175BC3EEB}"/>
    <cellStyle name="Normal 34" xfId="744" xr:uid="{00000000-0005-0000-0000-0000E9020000}"/>
    <cellStyle name="Normal 34 2" xfId="36586" xr:uid="{EC756437-1793-42F5-87E4-B10CD28E7371}"/>
    <cellStyle name="Normal 34 2 2" xfId="36587" xr:uid="{45FAC4A3-1E01-4679-AD97-00465D8772D3}"/>
    <cellStyle name="Normal 34 2 2 2" xfId="36588" xr:uid="{1FB19099-2C0D-4DF1-9D86-C145F2B22E6B}"/>
    <cellStyle name="Normal 34 2 3" xfId="36589" xr:uid="{70A226A9-8CAA-4197-A109-6D3095245DA6}"/>
    <cellStyle name="Normal 34 3" xfId="36590" xr:uid="{384A717B-E548-4DBE-930B-59552D9772CA}"/>
    <cellStyle name="Normal 34 3 2" xfId="36591" xr:uid="{E414B48D-31FD-46BF-84D9-3C9F51EA9FB5}"/>
    <cellStyle name="Normal 34 3 2 2" xfId="36592" xr:uid="{2D81F655-2BC8-43EB-9697-302D77D8E63C}"/>
    <cellStyle name="Normal 34 3 3" xfId="36593" xr:uid="{E313BA3C-0D19-4A41-BB54-3A544DEF73E6}"/>
    <cellStyle name="Normal 34 4" xfId="36594" xr:uid="{653F248B-2958-4752-97FB-391E4253B682}"/>
    <cellStyle name="Normal 34 4 2" xfId="36595" xr:uid="{BC81BC44-6CAE-479A-A27E-A1E81F28DAD6}"/>
    <cellStyle name="Normal 34 4 2 2" xfId="36596" xr:uid="{15A7B7EB-2E59-46F6-9FE5-BA1980A6355C}"/>
    <cellStyle name="Normal 34 4 3" xfId="36597" xr:uid="{178BF5A6-BB18-4759-A5D5-1F704E0F4B2A}"/>
    <cellStyle name="Normal 34 5" xfId="36598" xr:uid="{BD0B5EEA-AA22-4727-87FA-A7252203BE9F}"/>
    <cellStyle name="Normal 34 5 2" xfId="36599" xr:uid="{8CC3F781-CE2B-45A9-99F3-9E38DE3867ED}"/>
    <cellStyle name="Normal 34 5 2 2" xfId="36600" xr:uid="{DFFB744F-C627-48C2-B67C-0C7EBB5ACC3A}"/>
    <cellStyle name="Normal 34 5 3" xfId="36601" xr:uid="{D4BE4094-A186-4905-9985-DD0772A2255A}"/>
    <cellStyle name="Normal 34 6" xfId="36602" xr:uid="{BB8EB81F-FE49-4CD6-842B-6E15D12849A7}"/>
    <cellStyle name="Normal 34 6 2" xfId="36603" xr:uid="{BB4063E3-1912-42FE-B7D3-235C22F0814D}"/>
    <cellStyle name="Normal 34 7" xfId="36604" xr:uid="{232DCFE1-B18B-44F7-871F-13B0BE87103E}"/>
    <cellStyle name="Normal 34 8" xfId="36585" xr:uid="{B91E943B-4F23-442C-90E5-8828C54D7C87}"/>
    <cellStyle name="Normal 35" xfId="745" xr:uid="{00000000-0005-0000-0000-0000EA020000}"/>
    <cellStyle name="Normal 35 10" xfId="36605" xr:uid="{23153187-D158-4B08-B191-4ED1ADBD6E21}"/>
    <cellStyle name="Normal 35 2" xfId="36606" xr:uid="{5A1355F9-FFFB-422B-8A9A-FBB584380F31}"/>
    <cellStyle name="Normal 35 2 2" xfId="36607" xr:uid="{4A17A786-16E5-4199-95E0-2C78D218878C}"/>
    <cellStyle name="Normal 35 2 2 2" xfId="36608" xr:uid="{86AA61AC-5E6F-4FCC-89FA-00A7F6DD2F16}"/>
    <cellStyle name="Normal 35 2 2 2 2" xfId="36609" xr:uid="{4480921B-389C-488F-B5C2-1BAEB86760BD}"/>
    <cellStyle name="Normal 35 2 2 3" xfId="36610" xr:uid="{81B52C6C-4860-4474-B545-31C05B81AFDA}"/>
    <cellStyle name="Normal 35 2 3" xfId="36611" xr:uid="{D4A4C47B-0F4F-4A94-B63F-F296489E7F71}"/>
    <cellStyle name="Normal 35 2 3 2" xfId="36612" xr:uid="{C347D6BE-E379-4ED6-A348-4892FADD1C3E}"/>
    <cellStyle name="Normal 35 2 3 2 2" xfId="36613" xr:uid="{15735760-35FA-401E-AC36-5E3C5D9F3B6E}"/>
    <cellStyle name="Normal 35 2 3 3" xfId="36614" xr:uid="{A6FCA0A8-FD29-4595-AADE-8972E5BE08E5}"/>
    <cellStyle name="Normal 35 2 4" xfId="36615" xr:uid="{DC152173-C782-46C9-86B7-C16A05DE933A}"/>
    <cellStyle name="Normal 35 2 4 2" xfId="36616" xr:uid="{AB7EC005-C6FF-4788-BE61-A2C220D6AD51}"/>
    <cellStyle name="Normal 35 2 4 2 2" xfId="36617" xr:uid="{EC17D71C-4E21-48BA-8B8A-46E1CEB7FB9F}"/>
    <cellStyle name="Normal 35 2 4 3" xfId="36618" xr:uid="{530E303A-CCC4-401D-AD6C-AF40E2969151}"/>
    <cellStyle name="Normal 35 2 5" xfId="36619" xr:uid="{3F6AA0E4-018E-4F33-8387-47DC9858539D}"/>
    <cellStyle name="Normal 35 2 5 2" xfId="36620" xr:uid="{B79F607A-49A7-47ED-8519-359A4EEE4EC8}"/>
    <cellStyle name="Normal 35 2 6" xfId="36621" xr:uid="{5227DAEE-5A7C-45F7-BCFA-2628A0E667F5}"/>
    <cellStyle name="Normal 35 3" xfId="36622" xr:uid="{29D81B51-0907-41EA-B5D3-6628E7A34EB4}"/>
    <cellStyle name="Normal 35 3 2" xfId="36623" xr:uid="{05EE5D87-6CD9-449E-9CEC-412158A7C61B}"/>
    <cellStyle name="Normal 35 3 2 2" xfId="36624" xr:uid="{EBF8BACA-982D-4114-BB16-FDB4E070DB1D}"/>
    <cellStyle name="Normal 35 3 2 2 2" xfId="36625" xr:uid="{ECB26867-54A1-43FE-A97E-516E4740EE2E}"/>
    <cellStyle name="Normal 35 3 2 3" xfId="36626" xr:uid="{7A829B81-699A-46EA-92B2-6F156B88A524}"/>
    <cellStyle name="Normal 35 3 3" xfId="36627" xr:uid="{570983AB-26E1-48B6-B11D-4CD789C10397}"/>
    <cellStyle name="Normal 35 3 3 2" xfId="36628" xr:uid="{A2A5523C-8AD7-4D68-96F7-B420FEFE85A0}"/>
    <cellStyle name="Normal 35 3 3 2 2" xfId="36629" xr:uid="{1ADF3443-D04A-43CD-89CC-73332663A542}"/>
    <cellStyle name="Normal 35 3 3 3" xfId="36630" xr:uid="{0AA932B4-5B94-4025-B582-0DBD552598D8}"/>
    <cellStyle name="Normal 35 3 4" xfId="36631" xr:uid="{276E0542-612D-4A8F-81A3-C0A13F071DF3}"/>
    <cellStyle name="Normal 35 3 4 2" xfId="36632" xr:uid="{1EB6D278-D63D-48F1-88A7-BE88DF0FF2A8}"/>
    <cellStyle name="Normal 35 3 4 2 2" xfId="36633" xr:uid="{AC4C76A0-F0EA-4126-9BE5-9EA7863F38B9}"/>
    <cellStyle name="Normal 35 3 4 3" xfId="36634" xr:uid="{3AA3797A-9C61-4148-B970-1026FDE0FF57}"/>
    <cellStyle name="Normal 35 3 5" xfId="36635" xr:uid="{D452DBC8-F815-4A11-AAFF-D916DB156158}"/>
    <cellStyle name="Normal 35 3 5 2" xfId="36636" xr:uid="{4778E069-EB52-4843-B8E3-4543F0B58B41}"/>
    <cellStyle name="Normal 35 3 6" xfId="36637" xr:uid="{757BF338-C3B8-417D-BCA0-21A888E89DC9}"/>
    <cellStyle name="Normal 35 4" xfId="36638" xr:uid="{77EF2387-DED4-48EB-8019-C39D35F9D859}"/>
    <cellStyle name="Normal 35 4 2" xfId="36639" xr:uid="{31CBFE42-C07A-48A1-8DE0-669723DD9492}"/>
    <cellStyle name="Normal 35 4 2 2" xfId="36640" xr:uid="{40E4BADF-3A51-459D-B297-A796194C1B57}"/>
    <cellStyle name="Normal 35 4 3" xfId="36641" xr:uid="{04EFE027-B277-4F50-A129-8D269396B1E6}"/>
    <cellStyle name="Normal 35 5" xfId="36642" xr:uid="{DA0F798C-6D0B-49EC-9A2A-19AE23DD770D}"/>
    <cellStyle name="Normal 35 5 2" xfId="36643" xr:uid="{84AB5375-8A29-400F-A3E5-F7867851A465}"/>
    <cellStyle name="Normal 35 5 2 2" xfId="36644" xr:uid="{2636F1FE-4BD7-4CFE-9F25-E473241CDC1E}"/>
    <cellStyle name="Normal 35 5 3" xfId="36645" xr:uid="{CFCF11C2-6CAF-49FC-AA63-CC427A699878}"/>
    <cellStyle name="Normal 35 6" xfId="36646" xr:uid="{904F06BF-9817-431C-929D-291BB9F631F6}"/>
    <cellStyle name="Normal 35 6 2" xfId="36647" xr:uid="{CE2631D8-A43A-422C-882A-96F5936E8B26}"/>
    <cellStyle name="Normal 35 6 2 2" xfId="36648" xr:uid="{BE8A42BD-6E8E-4C4B-99C6-9A42EB9E7C5F}"/>
    <cellStyle name="Normal 35 6 3" xfId="36649" xr:uid="{B75F10AD-0658-4157-82D6-6F5BC41ACC3D}"/>
    <cellStyle name="Normal 35 7" xfId="36650" xr:uid="{BF8263B7-0C0D-4D3C-AD8B-44754986745B}"/>
    <cellStyle name="Normal 35 7 2" xfId="36651" xr:uid="{0F5A11FE-8BCE-4355-B216-225FAF5514A0}"/>
    <cellStyle name="Normal 35 7 2 2" xfId="36652" xr:uid="{2CA13863-0DAA-4060-93DE-14991B8976B9}"/>
    <cellStyle name="Normal 35 7 3" xfId="36653" xr:uid="{19E69F4D-DCF2-42CE-AD9E-D30C2CC00334}"/>
    <cellStyle name="Normal 35 8" xfId="36654" xr:uid="{13E1989A-081D-4349-96FD-9E5338C67889}"/>
    <cellStyle name="Normal 35 8 2" xfId="36655" xr:uid="{B365E531-B363-44D8-B456-B994504DA060}"/>
    <cellStyle name="Normal 35 9" xfId="36656" xr:uid="{FF747E7D-20ED-491A-A5F3-6E0D9E998317}"/>
    <cellStyle name="Normal 36" xfId="746" xr:uid="{00000000-0005-0000-0000-0000EB020000}"/>
    <cellStyle name="Normal 36 10" xfId="36657" xr:uid="{7D8262BD-C45C-49A8-8268-970D7620A945}"/>
    <cellStyle name="Normal 36 2" xfId="36658" xr:uid="{5018E0A3-17C6-46B8-9845-4548DDC5169E}"/>
    <cellStyle name="Normal 36 2 2" xfId="36659" xr:uid="{4360A1D0-1FB8-46EB-A0F7-FDC2D85ECEEA}"/>
    <cellStyle name="Normal 36 2 2 2" xfId="36660" xr:uid="{F0CAC438-E05E-4826-982C-95A2229D3AC6}"/>
    <cellStyle name="Normal 36 2 2 2 2" xfId="36661" xr:uid="{5B9594EC-2AE6-4FFB-AF64-6B178A131518}"/>
    <cellStyle name="Normal 36 2 2 2 2 2" xfId="36662" xr:uid="{6DE82A8A-10A4-46A5-85DF-2BED6410F1EF}"/>
    <cellStyle name="Normal 36 2 2 2 3" xfId="36663" xr:uid="{DB54352D-C6DC-47C3-8FB5-54063B4FA797}"/>
    <cellStyle name="Normal 36 2 2 3" xfId="36664" xr:uid="{2790B87A-4DC2-4F7E-9027-33AA420CF040}"/>
    <cellStyle name="Normal 36 2 2 3 2" xfId="36665" xr:uid="{CC71A408-5987-4F0F-9324-2B15F310B7C7}"/>
    <cellStyle name="Normal 36 2 2 3 2 2" xfId="36666" xr:uid="{6BBBA88F-DD34-429D-96CD-7A2CD21442E1}"/>
    <cellStyle name="Normal 36 2 2 3 3" xfId="36667" xr:uid="{D1FE907B-42B3-408E-AE0D-4B6A6E266883}"/>
    <cellStyle name="Normal 36 2 2 4" xfId="36668" xr:uid="{A63A3366-0A08-4403-9255-EF4C22A55D51}"/>
    <cellStyle name="Normal 36 2 2 4 2" xfId="36669" xr:uid="{CC972CF2-6970-4288-9C02-8965E6B30AE5}"/>
    <cellStyle name="Normal 36 2 2 4 2 2" xfId="36670" xr:uid="{4A2F351B-63B9-4B06-B0AE-1A800A5006E0}"/>
    <cellStyle name="Normal 36 2 2 4 3" xfId="36671" xr:uid="{6A82BB80-9542-449C-A5CB-655B59CAE130}"/>
    <cellStyle name="Normal 36 2 2 5" xfId="36672" xr:uid="{21CECEC4-C00F-4061-A062-EAAD4B782762}"/>
    <cellStyle name="Normal 36 2 2 5 2" xfId="36673" xr:uid="{1452AD56-6F7C-4956-822D-FB70D1CD33DC}"/>
    <cellStyle name="Normal 36 2 2 6" xfId="36674" xr:uid="{59075CEF-6296-411E-9C1A-DDE392B559B0}"/>
    <cellStyle name="Normal 36 2 3" xfId="36675" xr:uid="{D482C7D0-68C0-45D9-9BE6-AE8C06E046B2}"/>
    <cellStyle name="Normal 36 2 3 2" xfId="36676" xr:uid="{6708082E-0B25-4474-99AD-D5B3AC3F2CDF}"/>
    <cellStyle name="Normal 36 2 3 2 2" xfId="36677" xr:uid="{E5501531-C690-4F84-8911-9414FD98CCB4}"/>
    <cellStyle name="Normal 36 2 3 3" xfId="36678" xr:uid="{8AB03E9A-C8FD-416F-B957-9C069A5534CB}"/>
    <cellStyle name="Normal 36 2 4" xfId="36679" xr:uid="{6A175194-80AF-4B2D-A4C4-EBB8AACF1385}"/>
    <cellStyle name="Normal 36 2 4 2" xfId="36680" xr:uid="{595F6D7D-2F9B-463B-99C7-4DD5761311ED}"/>
    <cellStyle name="Normal 36 2 4 2 2" xfId="36681" xr:uid="{0C42E5EA-DE7E-40ED-BC13-02F0F6AEDBBE}"/>
    <cellStyle name="Normal 36 2 4 3" xfId="36682" xr:uid="{BF26F45C-D481-48CF-8337-0DE4AB45DDA0}"/>
    <cellStyle name="Normal 36 2 5" xfId="36683" xr:uid="{75FC60EC-78F6-4254-9083-4B1D42D2598E}"/>
    <cellStyle name="Normal 36 2 5 2" xfId="36684" xr:uid="{C86BD454-78F5-48B2-BAE5-4F3766D82DBB}"/>
    <cellStyle name="Normal 36 2 5 2 2" xfId="36685" xr:uid="{0448C867-0EC5-4BAA-8646-B5450D76CB01}"/>
    <cellStyle name="Normal 36 2 5 3" xfId="36686" xr:uid="{36519E33-1175-4602-8C01-9CAE9E0756DA}"/>
    <cellStyle name="Normal 36 2 6" xfId="36687" xr:uid="{D4EC7C08-C43F-45AC-B76F-A3DA0ACF25C3}"/>
    <cellStyle name="Normal 36 2 6 2" xfId="36688" xr:uid="{C0865636-8A3C-4BA5-B616-6BAE58CE9522}"/>
    <cellStyle name="Normal 36 2 6 2 2" xfId="36689" xr:uid="{CD08261E-FEE6-4E94-92FE-42A75CC14112}"/>
    <cellStyle name="Normal 36 2 6 3" xfId="36690" xr:uid="{2687668E-F6CB-4E88-9546-EE00E1628142}"/>
    <cellStyle name="Normal 36 2 7" xfId="36691" xr:uid="{71374699-425B-4EB8-B6BE-CDD1B2E95816}"/>
    <cellStyle name="Normal 36 2 7 2" xfId="36692" xr:uid="{C68AE6E4-7268-4986-BE07-36FCA4025BCB}"/>
    <cellStyle name="Normal 36 2 8" xfId="36693" xr:uid="{8D6FF15C-B78C-481B-8546-E1B58A41FC49}"/>
    <cellStyle name="Normal 36 3" xfId="36694" xr:uid="{D2235AD9-B470-456A-A0AC-AB67014B11C1}"/>
    <cellStyle name="Normal 36 3 2" xfId="36695" xr:uid="{2285E629-270B-4184-A48B-1993F16F9AAA}"/>
    <cellStyle name="Normal 36 3 2 2" xfId="36696" xr:uid="{98374DF6-9E9E-4805-8BE4-5E9A47E4CA9B}"/>
    <cellStyle name="Normal 36 3 2 2 2" xfId="36697" xr:uid="{FBC66089-3594-41E3-AE0F-CAC89E20AE3B}"/>
    <cellStyle name="Normal 36 3 2 3" xfId="36698" xr:uid="{F01B8FB2-EB1A-4F2C-B662-5EEE3BE888E5}"/>
    <cellStyle name="Normal 36 3 3" xfId="36699" xr:uid="{526E4089-D514-4CFC-BA2E-04A32D481199}"/>
    <cellStyle name="Normal 36 3 3 2" xfId="36700" xr:uid="{2A67A8FF-0623-49A5-81A1-E8C344FEB3F5}"/>
    <cellStyle name="Normal 36 3 3 2 2" xfId="36701" xr:uid="{292EAF9F-D97C-467B-B7FE-935232D107B8}"/>
    <cellStyle name="Normal 36 3 3 3" xfId="36702" xr:uid="{C9138615-4996-4A1C-B1D4-D089E8DFDE47}"/>
    <cellStyle name="Normal 36 3 4" xfId="36703" xr:uid="{A43F8697-ADF8-47AE-8EF7-319046B09106}"/>
    <cellStyle name="Normal 36 3 4 2" xfId="36704" xr:uid="{FC8FFF40-DAF0-4307-A7BD-09577E4AAB1A}"/>
    <cellStyle name="Normal 36 3 4 2 2" xfId="36705" xr:uid="{BA222B5F-765B-4A73-841F-00EBDC80A4CC}"/>
    <cellStyle name="Normal 36 3 4 3" xfId="36706" xr:uid="{8B692250-0112-4C23-97CA-67AF172444E6}"/>
    <cellStyle name="Normal 36 3 5" xfId="36707" xr:uid="{2884DC4E-F563-49D1-A1C4-B4115C5FF0CA}"/>
    <cellStyle name="Normal 36 3 5 2" xfId="36708" xr:uid="{1E4AC09C-E08A-40ED-8AF9-7AD6622A0EE5}"/>
    <cellStyle name="Normal 36 3 6" xfId="36709" xr:uid="{8DCDC54E-2C5F-41AE-8C6B-C6E3FCDA938A}"/>
    <cellStyle name="Normal 36 4" xfId="36710" xr:uid="{4CD2F49A-91F6-4833-AE4B-629658BE5702}"/>
    <cellStyle name="Normal 36 4 2" xfId="36711" xr:uid="{9FD30E48-176E-43FB-8ED1-3480C32CA08D}"/>
    <cellStyle name="Normal 36 4 2 2" xfId="36712" xr:uid="{BF1ED647-1F5D-4A3C-A521-11E457E83C67}"/>
    <cellStyle name="Normal 36 4 3" xfId="36713" xr:uid="{C23B3B2D-104C-4BAE-BA63-3628AB98EA29}"/>
    <cellStyle name="Normal 36 5" xfId="36714" xr:uid="{F0BAE33F-FD07-4810-9137-1F2BAA92422E}"/>
    <cellStyle name="Normal 36 5 2" xfId="36715" xr:uid="{8F0C81E4-E679-4F9B-8FC8-6B0B418855CF}"/>
    <cellStyle name="Normal 36 5 2 2" xfId="36716" xr:uid="{A0AC9CDB-4F1B-405A-84FA-C0A2BE50AEDC}"/>
    <cellStyle name="Normal 36 5 3" xfId="36717" xr:uid="{CF8154BE-40DF-4E5A-995C-74C3688D499A}"/>
    <cellStyle name="Normal 36 6" xfId="36718" xr:uid="{A02CA3FE-39E2-4268-936F-D104D08678B2}"/>
    <cellStyle name="Normal 36 6 2" xfId="36719" xr:uid="{79ABE1B3-017A-48DC-A3D7-301391CCE98B}"/>
    <cellStyle name="Normal 36 6 2 2" xfId="36720" xr:uid="{C06606E1-2481-425B-937C-83BCD632002D}"/>
    <cellStyle name="Normal 36 6 3" xfId="36721" xr:uid="{F97510CB-6BF8-4377-82D1-963033468DDB}"/>
    <cellStyle name="Normal 36 7" xfId="36722" xr:uid="{EDA40EF4-F9D6-4805-9AC7-E1830392224E}"/>
    <cellStyle name="Normal 36 7 2" xfId="36723" xr:uid="{972B60F4-851A-4E8F-8BCF-20A53D3A2842}"/>
    <cellStyle name="Normal 36 7 2 2" xfId="36724" xr:uid="{594F7549-ADAF-4AD3-A809-5686030141C4}"/>
    <cellStyle name="Normal 36 7 3" xfId="36725" xr:uid="{34E74723-DAF7-466A-853E-58AB4B209557}"/>
    <cellStyle name="Normal 36 8" xfId="36726" xr:uid="{ED027183-09D3-4894-B1D4-FB7DAC91F201}"/>
    <cellStyle name="Normal 36 8 2" xfId="36727" xr:uid="{0E4901D7-CF46-419E-A095-00C8FF3E5C7A}"/>
    <cellStyle name="Normal 36 9" xfId="36728" xr:uid="{D4EC738E-F325-406E-A8C8-CE66D8D32D3D}"/>
    <cellStyle name="Normal 37" xfId="747" xr:uid="{00000000-0005-0000-0000-0000EC020000}"/>
    <cellStyle name="Normal 37 10" xfId="36729" xr:uid="{2D0868D5-F3BD-46BE-B427-809EECD49FDE}"/>
    <cellStyle name="Normal 37 2" xfId="36730" xr:uid="{CF060381-5C7B-4ECB-A476-F4ABE9C247FB}"/>
    <cellStyle name="Normal 37 2 2" xfId="36731" xr:uid="{C49FCB42-E3DC-45F7-9F02-E90409D8CEEA}"/>
    <cellStyle name="Normal 37 2 2 2" xfId="36732" xr:uid="{53C578A1-5F56-404B-B062-4F8BA118EC4F}"/>
    <cellStyle name="Normal 37 2 2 2 2" xfId="36733" xr:uid="{1B9A2F4B-68C4-4757-9665-833AB601344C}"/>
    <cellStyle name="Normal 37 2 2 2 2 2" xfId="36734" xr:uid="{D1F278E4-590A-4260-8581-43464B9C7F04}"/>
    <cellStyle name="Normal 37 2 2 2 3" xfId="36735" xr:uid="{DA6129AB-CE08-4791-8AA6-52B9EF490CB9}"/>
    <cellStyle name="Normal 37 2 2 3" xfId="36736" xr:uid="{BAD15BC6-6A53-4CC8-8811-0091378B913F}"/>
    <cellStyle name="Normal 37 2 2 3 2" xfId="36737" xr:uid="{DD4C56A9-B2DE-4453-AB35-4EC11E67DE49}"/>
    <cellStyle name="Normal 37 2 2 3 2 2" xfId="36738" xr:uid="{E2AA5343-990E-4686-84F5-591CF6C0EF95}"/>
    <cellStyle name="Normal 37 2 2 3 3" xfId="36739" xr:uid="{70611A1D-E52F-4B1C-B840-E009E6585D73}"/>
    <cellStyle name="Normal 37 2 2 4" xfId="36740" xr:uid="{3209AF70-3632-46AD-8C96-DDC36621A52E}"/>
    <cellStyle name="Normal 37 2 2 4 2" xfId="36741" xr:uid="{D1390DE7-B855-4DF1-AF24-63862A84D5F0}"/>
    <cellStyle name="Normal 37 2 2 4 2 2" xfId="36742" xr:uid="{23848D6A-7AC3-4710-8418-495FB359C3C8}"/>
    <cellStyle name="Normal 37 2 2 4 3" xfId="36743" xr:uid="{18FD5766-B495-47E5-BA43-7F28847814E1}"/>
    <cellStyle name="Normal 37 2 2 5" xfId="36744" xr:uid="{742F693F-DFA5-4230-96EA-9DED1714710B}"/>
    <cellStyle name="Normal 37 2 2 5 2" xfId="36745" xr:uid="{851D5817-2F24-4394-BF1C-8CA27D21D1E2}"/>
    <cellStyle name="Normal 37 2 2 6" xfId="36746" xr:uid="{5E620C88-D13E-4B6E-B128-428795F91BED}"/>
    <cellStyle name="Normal 37 2 3" xfId="36747" xr:uid="{98D54851-6E2A-420A-8E46-B14D6F87AA9D}"/>
    <cellStyle name="Normal 37 2 3 2" xfId="36748" xr:uid="{3DF49FCA-846C-4912-A8F9-0C5DA997AC93}"/>
    <cellStyle name="Normal 37 2 3 2 2" xfId="36749" xr:uid="{33D3D350-30ED-484B-B610-EEA61FE7FF30}"/>
    <cellStyle name="Normal 37 2 3 3" xfId="36750" xr:uid="{53AA6838-A197-4FE3-B0D4-823969F48187}"/>
    <cellStyle name="Normal 37 2 4" xfId="36751" xr:uid="{D369684E-76B5-4661-8813-B64A7D1943E7}"/>
    <cellStyle name="Normal 37 2 4 2" xfId="36752" xr:uid="{ABDD3E11-3ECF-4044-AD27-FAE7FAD9CA55}"/>
    <cellStyle name="Normal 37 2 4 2 2" xfId="36753" xr:uid="{0C89EF3B-50C9-42BE-9741-08F80600D5F4}"/>
    <cellStyle name="Normal 37 2 4 3" xfId="36754" xr:uid="{A838B438-DDF5-4A2A-B84B-5A349C52222E}"/>
    <cellStyle name="Normal 37 2 5" xfId="36755" xr:uid="{A3472DCD-58F0-4A03-BE16-F5F54C1472AA}"/>
    <cellStyle name="Normal 37 2 5 2" xfId="36756" xr:uid="{53AA4C93-C819-42C3-A7FF-E9F858FBAB33}"/>
    <cellStyle name="Normal 37 2 5 2 2" xfId="36757" xr:uid="{6C5A27EC-42D0-4D3A-AC24-E70DB8E7D9F7}"/>
    <cellStyle name="Normal 37 2 5 3" xfId="36758" xr:uid="{CC2BA6CB-8236-4B4E-93B8-B6B65312DCC0}"/>
    <cellStyle name="Normal 37 2 6" xfId="36759" xr:uid="{05C509AC-747D-40E7-B4F0-7B13A6308755}"/>
    <cellStyle name="Normal 37 2 6 2" xfId="36760" xr:uid="{2C6E9BBC-14DB-4E00-9589-ADA2AF92AC84}"/>
    <cellStyle name="Normal 37 2 6 2 2" xfId="36761" xr:uid="{B6AF5D36-8181-4085-B922-804FA7CBC9D6}"/>
    <cellStyle name="Normal 37 2 6 3" xfId="36762" xr:uid="{25C84104-8942-4582-AC09-F3BB135F7BB1}"/>
    <cellStyle name="Normal 37 2 7" xfId="36763" xr:uid="{8CF2F499-60B2-412C-BD4D-DCFA5FED1353}"/>
    <cellStyle name="Normal 37 2 7 2" xfId="36764" xr:uid="{BFE8C729-E7FB-468B-BF45-22B00CAD22B2}"/>
    <cellStyle name="Normal 37 2 8" xfId="36765" xr:uid="{364C8C04-BFE2-47FC-A9BE-FBA269D5B563}"/>
    <cellStyle name="Normal 37 3" xfId="36766" xr:uid="{6C890333-6869-4D43-B360-0346D716B60A}"/>
    <cellStyle name="Normal 37 3 2" xfId="36767" xr:uid="{AAD6EC7C-7595-4521-9A11-37FDFB465B01}"/>
    <cellStyle name="Normal 37 3 2 2" xfId="36768" xr:uid="{863F928E-BCD3-488F-92B2-CF56C5E4A883}"/>
    <cellStyle name="Normal 37 3 2 2 2" xfId="36769" xr:uid="{A3934D04-3898-4144-8710-5AEC709FFE93}"/>
    <cellStyle name="Normal 37 3 2 3" xfId="36770" xr:uid="{A475403C-6A24-4B54-972F-246F2F5685DE}"/>
    <cellStyle name="Normal 37 3 3" xfId="36771" xr:uid="{954F7CDF-F76C-4DC9-9739-93968B7E7E53}"/>
    <cellStyle name="Normal 37 3 3 2" xfId="36772" xr:uid="{AD1BFFF3-4C1A-499A-863E-75B3B2EE51E6}"/>
    <cellStyle name="Normal 37 3 3 2 2" xfId="36773" xr:uid="{24AD8E18-7853-438E-959F-E1AC822A61AA}"/>
    <cellStyle name="Normal 37 3 3 3" xfId="36774" xr:uid="{1145EC0F-414E-455A-A12F-137ED7AB594C}"/>
    <cellStyle name="Normal 37 3 4" xfId="36775" xr:uid="{651F680E-C7B9-4B61-AE32-15C4D26EA78B}"/>
    <cellStyle name="Normal 37 3 4 2" xfId="36776" xr:uid="{D3F57B37-5FA1-4D3C-8DBE-8D6EE59A9CDE}"/>
    <cellStyle name="Normal 37 3 4 2 2" xfId="36777" xr:uid="{C241989D-EAC7-40D7-A611-BEFE243BC01C}"/>
    <cellStyle name="Normal 37 3 4 3" xfId="36778" xr:uid="{AC2B5C70-F5E4-4585-923A-484CB530AFB8}"/>
    <cellStyle name="Normal 37 3 5" xfId="36779" xr:uid="{502AD5E4-24A6-4758-B43E-1CCB4D8A3F0C}"/>
    <cellStyle name="Normal 37 3 5 2" xfId="36780" xr:uid="{92ACD565-67C4-4F95-9BB7-4F96C7AFDE75}"/>
    <cellStyle name="Normal 37 3 6" xfId="36781" xr:uid="{2CB12DCC-9AC0-475E-8B95-9C8412873162}"/>
    <cellStyle name="Normal 37 4" xfId="36782" xr:uid="{C3585637-16C5-4C84-91FB-8260E19BA2FB}"/>
    <cellStyle name="Normal 37 4 2" xfId="36783" xr:uid="{5C4A70BE-734D-431E-B160-04C0F9CF86F0}"/>
    <cellStyle name="Normal 37 4 2 2" xfId="36784" xr:uid="{18396A1C-93B6-4FBA-B3BD-C671CEF00610}"/>
    <cellStyle name="Normal 37 4 3" xfId="36785" xr:uid="{8DA98DA7-A810-4EF8-8F20-ADAA31801514}"/>
    <cellStyle name="Normal 37 5" xfId="36786" xr:uid="{7C1FD9DB-876A-49A3-ADF5-BFDBF1DA637E}"/>
    <cellStyle name="Normal 37 5 2" xfId="36787" xr:uid="{589B858C-C262-4372-B611-9A41C59ECF29}"/>
    <cellStyle name="Normal 37 5 2 2" xfId="36788" xr:uid="{F4F20439-A3AB-42CB-AA4E-6D8A45DF870D}"/>
    <cellStyle name="Normal 37 5 3" xfId="36789" xr:uid="{737CA27D-E2D2-4419-8486-481DF584AA35}"/>
    <cellStyle name="Normal 37 6" xfId="36790" xr:uid="{3D05F429-4627-4605-975F-441B133F1C72}"/>
    <cellStyle name="Normal 37 6 2" xfId="36791" xr:uid="{5CE8DB91-AE0A-4F4E-A35C-E1994C96A440}"/>
    <cellStyle name="Normal 37 6 2 2" xfId="36792" xr:uid="{153EF3C1-3E19-4F69-AC83-1EC988BDEB58}"/>
    <cellStyle name="Normal 37 6 3" xfId="36793" xr:uid="{4702E4F4-B5EA-48B1-AAB5-FAACB313653F}"/>
    <cellStyle name="Normal 37 7" xfId="36794" xr:uid="{023AEDDB-1CAB-4313-9E80-413F3C7F86D0}"/>
    <cellStyle name="Normal 37 7 2" xfId="36795" xr:uid="{3DB25BBE-8AEC-4C94-A867-844D6958916E}"/>
    <cellStyle name="Normal 37 7 2 2" xfId="36796" xr:uid="{C60E2BCC-AA05-49EC-9821-CE5B10D7B4D3}"/>
    <cellStyle name="Normal 37 7 3" xfId="36797" xr:uid="{0737762A-0C9B-45C9-9D0C-0662CD533FFF}"/>
    <cellStyle name="Normal 37 8" xfId="36798" xr:uid="{E7337E5B-5803-4E1C-BDB7-FBD4EDA775DC}"/>
    <cellStyle name="Normal 37 8 2" xfId="36799" xr:uid="{9FDC5845-90B9-41E5-9CF0-76D183D1720D}"/>
    <cellStyle name="Normal 37 9" xfId="36800" xr:uid="{8F4D6516-E79A-4CAA-9E02-D6408227A92B}"/>
    <cellStyle name="Normal 38" xfId="748" xr:uid="{00000000-0005-0000-0000-0000ED020000}"/>
    <cellStyle name="Normal 38 10" xfId="36801" xr:uid="{D0A51666-4D3B-4858-82CE-53FAB0DD2B63}"/>
    <cellStyle name="Normal 38 2" xfId="36802" xr:uid="{B1E22975-986C-4ED0-BB1C-ABDEAB5A6E8A}"/>
    <cellStyle name="Normal 38 2 2" xfId="36803" xr:uid="{C16D4329-26C3-445C-A351-C1AF2DCDB033}"/>
    <cellStyle name="Normal 38 2 2 2" xfId="36804" xr:uid="{EF8A892B-43E8-43A5-9473-709A66C02100}"/>
    <cellStyle name="Normal 38 2 2 2 2" xfId="36805" xr:uid="{A8B6EDE8-410E-4C20-A111-7BAAFED3583B}"/>
    <cellStyle name="Normal 38 2 2 2 2 2" xfId="36806" xr:uid="{D9FDFB1E-1030-469C-B0FB-B41034007DA1}"/>
    <cellStyle name="Normal 38 2 2 2 3" xfId="36807" xr:uid="{CF4CB785-3781-4D62-BE4D-63D6C1E5A7DA}"/>
    <cellStyle name="Normal 38 2 2 3" xfId="36808" xr:uid="{B4AA7DFA-D978-4E43-BED1-378D75FD7CE4}"/>
    <cellStyle name="Normal 38 2 2 3 2" xfId="36809" xr:uid="{723185F9-9EBA-44AE-91A1-427D6E758C35}"/>
    <cellStyle name="Normal 38 2 2 3 2 2" xfId="36810" xr:uid="{B5B55D88-78FE-4B73-9375-94EB44BC9216}"/>
    <cellStyle name="Normal 38 2 2 3 3" xfId="36811" xr:uid="{F8DA94F2-8AE7-43C9-9BF7-778AF4CF3D76}"/>
    <cellStyle name="Normal 38 2 2 4" xfId="36812" xr:uid="{3D29272B-C681-4070-A090-7E4A229656BA}"/>
    <cellStyle name="Normal 38 2 2 4 2" xfId="36813" xr:uid="{DEADDE69-AF77-4F17-B974-E19837EAB51E}"/>
    <cellStyle name="Normal 38 2 2 4 2 2" xfId="36814" xr:uid="{E154E121-C539-4DCF-BA28-E37D257D5E98}"/>
    <cellStyle name="Normal 38 2 2 4 3" xfId="36815" xr:uid="{06A18611-83E2-4687-BEBE-34267192B682}"/>
    <cellStyle name="Normal 38 2 2 5" xfId="36816" xr:uid="{4F5B3D46-6577-4675-B39A-75752FDD0983}"/>
    <cellStyle name="Normal 38 2 2 5 2" xfId="36817" xr:uid="{A108656C-B3A0-45C5-B211-119A2DA930D0}"/>
    <cellStyle name="Normal 38 2 2 6" xfId="36818" xr:uid="{8DBBDF9F-C2DF-43C4-B491-8851C484D704}"/>
    <cellStyle name="Normal 38 2 3" xfId="36819" xr:uid="{E33D71E2-1FA2-481F-A157-ADA0FE40C3E5}"/>
    <cellStyle name="Normal 38 2 3 2" xfId="36820" xr:uid="{9D9F56C3-A733-4BE9-9750-CC1907B4193E}"/>
    <cellStyle name="Normal 38 2 3 2 2" xfId="36821" xr:uid="{4E48FC31-EFC5-4904-8FC0-A2C14E1E0C6A}"/>
    <cellStyle name="Normal 38 2 3 3" xfId="36822" xr:uid="{C47E3DBA-11FE-4220-80B1-D9324EA72FAC}"/>
    <cellStyle name="Normal 38 2 4" xfId="36823" xr:uid="{FD19AFFF-31EA-4898-858F-D0A78AE5AB53}"/>
    <cellStyle name="Normal 38 2 4 2" xfId="36824" xr:uid="{4AEA8213-4783-4DE7-8EEA-6AE5D0C46538}"/>
    <cellStyle name="Normal 38 2 4 2 2" xfId="36825" xr:uid="{3EE54DB6-14E1-45B0-90F4-0B43F7F08AD6}"/>
    <cellStyle name="Normal 38 2 4 3" xfId="36826" xr:uid="{DC7FF008-1797-4E1E-AB8A-B525447C4AB7}"/>
    <cellStyle name="Normal 38 2 5" xfId="36827" xr:uid="{CA6A859D-59EC-4CBF-B0E7-D9B621E8FA8F}"/>
    <cellStyle name="Normal 38 2 5 2" xfId="36828" xr:uid="{47095BCE-3EA9-4EDA-A0E1-B7EAE0997962}"/>
    <cellStyle name="Normal 38 2 5 2 2" xfId="36829" xr:uid="{D5706D45-31DA-4D45-AAFF-91F5B5431F10}"/>
    <cellStyle name="Normal 38 2 5 3" xfId="36830" xr:uid="{76803465-6374-4070-8B3C-70DE8944577A}"/>
    <cellStyle name="Normal 38 2 6" xfId="36831" xr:uid="{9F8B3C52-D0FF-4261-9C3E-2E45B49F7D85}"/>
    <cellStyle name="Normal 38 2 6 2" xfId="36832" xr:uid="{83B46713-33A7-40EB-8AE5-D667AB665F08}"/>
    <cellStyle name="Normal 38 2 6 2 2" xfId="36833" xr:uid="{03B1D59D-9F44-4CEE-8578-44B5C9F6E133}"/>
    <cellStyle name="Normal 38 2 6 3" xfId="36834" xr:uid="{8B387EAA-6CB0-4017-9E55-6C293C085A4D}"/>
    <cellStyle name="Normal 38 2 7" xfId="36835" xr:uid="{B3D08FE6-B972-46C6-B828-D2CFA2286C31}"/>
    <cellStyle name="Normal 38 2 7 2" xfId="36836" xr:uid="{8C6366E6-BAE5-4FE1-B994-52680518C3F2}"/>
    <cellStyle name="Normal 38 2 8" xfId="36837" xr:uid="{DE51882D-58BB-4361-87B6-C4AEE0212797}"/>
    <cellStyle name="Normal 38 3" xfId="36838" xr:uid="{8CFE2C34-9546-495F-A357-8E2818A0DFF3}"/>
    <cellStyle name="Normal 38 3 2" xfId="36839" xr:uid="{F10F0061-1AD2-4C8B-A5A2-442CFB0AC108}"/>
    <cellStyle name="Normal 38 3 2 2" xfId="36840" xr:uid="{15AA33D4-EFDA-455A-AD95-9D7655920F71}"/>
    <cellStyle name="Normal 38 3 2 2 2" xfId="36841" xr:uid="{E31A8D33-D591-4A4B-BAA5-5E49EEB3D5D0}"/>
    <cellStyle name="Normal 38 3 2 3" xfId="36842" xr:uid="{B70B9073-B6AC-4A56-B192-CDF6DAA8F087}"/>
    <cellStyle name="Normal 38 3 3" xfId="36843" xr:uid="{65CC407C-0690-4758-B643-DCBB46BDD650}"/>
    <cellStyle name="Normal 38 3 3 2" xfId="36844" xr:uid="{A0C10B46-6211-4667-ACEF-17F5B8A053D0}"/>
    <cellStyle name="Normal 38 3 3 2 2" xfId="36845" xr:uid="{4A27C59F-7970-4C7E-93BD-9E934489503B}"/>
    <cellStyle name="Normal 38 3 3 3" xfId="36846" xr:uid="{209A0FA1-706D-4D58-A305-29B82EC658A6}"/>
    <cellStyle name="Normal 38 3 4" xfId="36847" xr:uid="{2A1349F8-BF49-4F74-9715-244709D0F117}"/>
    <cellStyle name="Normal 38 3 4 2" xfId="36848" xr:uid="{A7837C43-AC35-435C-82A4-F85CA5B2B18F}"/>
    <cellStyle name="Normal 38 3 4 2 2" xfId="36849" xr:uid="{00901C91-B3A3-4731-80D3-4B542BF949EA}"/>
    <cellStyle name="Normal 38 3 4 3" xfId="36850" xr:uid="{E5AFA722-C5FA-4AD9-90AD-B35D8D69FE6F}"/>
    <cellStyle name="Normal 38 3 5" xfId="36851" xr:uid="{EC40531B-ACDF-48C7-83EF-CAECA9A6F331}"/>
    <cellStyle name="Normal 38 3 5 2" xfId="36852" xr:uid="{B85FCC6D-03B7-4121-8FF7-E614082A2676}"/>
    <cellStyle name="Normal 38 3 6" xfId="36853" xr:uid="{42752A7A-D0E5-417A-839F-46D2B41ED760}"/>
    <cellStyle name="Normal 38 4" xfId="36854" xr:uid="{36B9E169-DEAE-45A3-990B-AD5EA66B6E0F}"/>
    <cellStyle name="Normal 38 4 2" xfId="36855" xr:uid="{9FCECD8B-1BAA-4FC8-AD02-96AAB3377308}"/>
    <cellStyle name="Normal 38 4 2 2" xfId="36856" xr:uid="{6599D843-231E-4D8A-B553-CF56BA1B58E7}"/>
    <cellStyle name="Normal 38 4 3" xfId="36857" xr:uid="{46081BA1-119F-4645-9C7E-2F12198A6574}"/>
    <cellStyle name="Normal 38 5" xfId="36858" xr:uid="{0421CA1C-C957-4F3C-AC82-75DDBE482A9A}"/>
    <cellStyle name="Normal 38 5 2" xfId="36859" xr:uid="{2CA240C6-92CC-4C5E-B864-53A4B940737C}"/>
    <cellStyle name="Normal 38 5 2 2" xfId="36860" xr:uid="{8C099587-5878-4146-BE9C-9ABF89BDE475}"/>
    <cellStyle name="Normal 38 5 3" xfId="36861" xr:uid="{93482FC9-D864-401E-93FB-26AD16E974A1}"/>
    <cellStyle name="Normal 38 6" xfId="36862" xr:uid="{F256C2E3-99E2-491A-A472-96BCC246D80E}"/>
    <cellStyle name="Normal 38 6 2" xfId="36863" xr:uid="{F67BB586-3ECD-4369-B387-BAD50725CD9E}"/>
    <cellStyle name="Normal 38 6 2 2" xfId="36864" xr:uid="{9855A2B4-3C56-4C4C-988C-4E927CDF2F95}"/>
    <cellStyle name="Normal 38 6 3" xfId="36865" xr:uid="{A0BC63B6-F73E-49A1-80E8-F30DC35A67CB}"/>
    <cellStyle name="Normal 38 7" xfId="36866" xr:uid="{CE3F5E97-508E-4D8D-9EFD-9940EB3DE07B}"/>
    <cellStyle name="Normal 38 7 2" xfId="36867" xr:uid="{93A27267-C922-41DC-961D-AA320270EBA1}"/>
    <cellStyle name="Normal 38 7 2 2" xfId="36868" xr:uid="{ED990CC4-4745-47BE-9722-FD3D99FC9F4A}"/>
    <cellStyle name="Normal 38 7 3" xfId="36869" xr:uid="{AB73724A-2F09-410C-A55D-917F0A5B37FA}"/>
    <cellStyle name="Normal 38 8" xfId="36870" xr:uid="{8046F036-D486-402B-8814-6F1B26086081}"/>
    <cellStyle name="Normal 38 8 2" xfId="36871" xr:uid="{34BE6074-59B0-43D5-BC32-DDD7752698A9}"/>
    <cellStyle name="Normal 38 9" xfId="36872" xr:uid="{CE83CA55-281D-4B08-B120-7467ACB7723C}"/>
    <cellStyle name="Normal 39" xfId="749" xr:uid="{00000000-0005-0000-0000-0000EE020000}"/>
    <cellStyle name="Normal 39 10" xfId="36873" xr:uid="{2425F6B1-DC57-4AFC-AFFF-70D045B32522}"/>
    <cellStyle name="Normal 39 2" xfId="36874" xr:uid="{6A8239B9-789C-4A7B-852D-29B56343AFB0}"/>
    <cellStyle name="Normal 39 2 2" xfId="36875" xr:uid="{A66F69C8-E5B3-4B11-9018-4A6D64AB6FB1}"/>
    <cellStyle name="Normal 39 2 2 2" xfId="36876" xr:uid="{C0A240C7-4CCE-4A91-8112-65F46060BC82}"/>
    <cellStyle name="Normal 39 2 2 2 2" xfId="36877" xr:uid="{296E4747-9C16-4ED0-B6C2-32F8BE2BD1FB}"/>
    <cellStyle name="Normal 39 2 2 2 2 2" xfId="36878" xr:uid="{58F6E07F-8CC5-497A-9115-B041D5C66799}"/>
    <cellStyle name="Normal 39 2 2 2 3" xfId="36879" xr:uid="{D741E6A3-52CE-4A27-ACD5-6FEB2D64B30E}"/>
    <cellStyle name="Normal 39 2 2 3" xfId="36880" xr:uid="{E88D3F26-156E-4E7E-98AF-CC8066FBBE63}"/>
    <cellStyle name="Normal 39 2 2 3 2" xfId="36881" xr:uid="{BCCEA062-AFCA-42E3-9805-69E43D3A425B}"/>
    <cellStyle name="Normal 39 2 2 3 2 2" xfId="36882" xr:uid="{0B821769-FD70-48A8-AC5D-B3CDE3A8EDE5}"/>
    <cellStyle name="Normal 39 2 2 3 3" xfId="36883" xr:uid="{FBB7E52F-13AC-4B2F-8E33-2F9C63519F21}"/>
    <cellStyle name="Normal 39 2 2 4" xfId="36884" xr:uid="{22113257-07B8-4C2D-BEA8-69E277AE8950}"/>
    <cellStyle name="Normal 39 2 2 4 2" xfId="36885" xr:uid="{49E984C0-55FC-4505-9D79-D7178CE0F855}"/>
    <cellStyle name="Normal 39 2 2 4 2 2" xfId="36886" xr:uid="{ADEF4067-D2F8-49EE-8D39-D20520AA2484}"/>
    <cellStyle name="Normal 39 2 2 4 3" xfId="36887" xr:uid="{A9F2879A-24FD-4D4F-AABA-5C6A65A09BD7}"/>
    <cellStyle name="Normal 39 2 2 5" xfId="36888" xr:uid="{6A7D30EC-8177-478F-95A2-D27C3615325D}"/>
    <cellStyle name="Normal 39 2 2 5 2" xfId="36889" xr:uid="{60205B97-0AF4-4DAB-99CA-853D9EC70BC0}"/>
    <cellStyle name="Normal 39 2 2 6" xfId="36890" xr:uid="{34D79920-C8DB-4CAA-AEF4-89D49992ECBB}"/>
    <cellStyle name="Normal 39 2 3" xfId="36891" xr:uid="{C7D898A9-FF6C-4A5B-8798-850711AA4E91}"/>
    <cellStyle name="Normal 39 2 3 2" xfId="36892" xr:uid="{13350286-C1E6-4B69-9137-369AEC0B7E94}"/>
    <cellStyle name="Normal 39 2 3 2 2" xfId="36893" xr:uid="{FC46B8D5-DD01-4870-BEC3-6CAED258D4D8}"/>
    <cellStyle name="Normal 39 2 3 3" xfId="36894" xr:uid="{35A4BE9D-33D7-48F6-BD78-68F35EDD41F5}"/>
    <cellStyle name="Normal 39 2 4" xfId="36895" xr:uid="{5D5D029A-BA54-4C1E-B8D3-72006C7EFDC8}"/>
    <cellStyle name="Normal 39 2 4 2" xfId="36896" xr:uid="{DEB75BAA-3F42-4098-A49A-8CB900AE6EBD}"/>
    <cellStyle name="Normal 39 2 4 2 2" xfId="36897" xr:uid="{6E0B9857-EEA6-4EFB-87BA-35D3E0EA1D9C}"/>
    <cellStyle name="Normal 39 2 4 3" xfId="36898" xr:uid="{645B90EC-012F-46D2-BECD-58E6B49A41DA}"/>
    <cellStyle name="Normal 39 2 5" xfId="36899" xr:uid="{7D0608A8-125F-41F4-89F2-BCA5F804E73C}"/>
    <cellStyle name="Normal 39 2 5 2" xfId="36900" xr:uid="{E03B1F3D-3134-4D89-8007-D846079C28D2}"/>
    <cellStyle name="Normal 39 2 5 2 2" xfId="36901" xr:uid="{58A19BD6-8D2F-469A-B210-4B3E09B7BB46}"/>
    <cellStyle name="Normal 39 2 5 3" xfId="36902" xr:uid="{D5B93E88-9F02-406A-BA8C-0364FB2E2B49}"/>
    <cellStyle name="Normal 39 2 6" xfId="36903" xr:uid="{7BE7510E-50D5-4034-B5F9-0098521B1A52}"/>
    <cellStyle name="Normal 39 2 6 2" xfId="36904" xr:uid="{DE0D784C-DF81-4FFF-96C5-1C6003765CC2}"/>
    <cellStyle name="Normal 39 2 6 2 2" xfId="36905" xr:uid="{37B75E66-D3EE-43F2-B106-D3E5C8470309}"/>
    <cellStyle name="Normal 39 2 6 3" xfId="36906" xr:uid="{AA93C655-BEEC-419D-A5A0-09912948EA88}"/>
    <cellStyle name="Normal 39 2 7" xfId="36907" xr:uid="{D41D2A21-E4B7-4EE8-8D88-40B7ED68C98B}"/>
    <cellStyle name="Normal 39 2 7 2" xfId="36908" xr:uid="{706BBED3-03C3-4BEA-9644-5166832EDAC1}"/>
    <cellStyle name="Normal 39 2 8" xfId="36909" xr:uid="{4D7927D7-521B-40D0-A97E-5927E3E69ECF}"/>
    <cellStyle name="Normal 39 3" xfId="36910" xr:uid="{89B74719-64FF-4558-BAF2-FE8A794C934C}"/>
    <cellStyle name="Normal 39 3 2" xfId="36911" xr:uid="{82B08CC8-D775-484B-895E-F56F6D6063AA}"/>
    <cellStyle name="Normal 39 3 2 2" xfId="36912" xr:uid="{1048C571-43E6-4708-AEB4-D80E55B6EBF3}"/>
    <cellStyle name="Normal 39 3 2 2 2" xfId="36913" xr:uid="{0F94354C-EB30-4F06-9677-F40A0D4B0BE9}"/>
    <cellStyle name="Normal 39 3 2 3" xfId="36914" xr:uid="{36ABD6F2-8022-4541-92ED-08C35D87F2C5}"/>
    <cellStyle name="Normal 39 3 3" xfId="36915" xr:uid="{0431FF0C-7C45-47ED-8B32-AE465B54FF7D}"/>
    <cellStyle name="Normal 39 3 3 2" xfId="36916" xr:uid="{F1E43E50-70B4-437C-B50F-DA69D2FE53C9}"/>
    <cellStyle name="Normal 39 3 3 2 2" xfId="36917" xr:uid="{53D008BC-020A-4A9E-B22D-7727B204677C}"/>
    <cellStyle name="Normal 39 3 3 3" xfId="36918" xr:uid="{16F6EBE3-FCC0-481C-BBED-EDB2A2935B55}"/>
    <cellStyle name="Normal 39 3 4" xfId="36919" xr:uid="{A6C0EA5D-A98F-4133-BAE7-29496D1D1600}"/>
    <cellStyle name="Normal 39 3 4 2" xfId="36920" xr:uid="{48B617EC-9C72-4E80-9CCB-63C894E992DD}"/>
    <cellStyle name="Normal 39 3 4 2 2" xfId="36921" xr:uid="{79D5706F-CAF3-423B-A231-5EE5935A0003}"/>
    <cellStyle name="Normal 39 3 4 3" xfId="36922" xr:uid="{0F3E309D-8F89-49B1-AF3D-C9A9A8C55F8D}"/>
    <cellStyle name="Normal 39 3 5" xfId="36923" xr:uid="{56F0F383-3F50-4B96-B476-E540F4FC0590}"/>
    <cellStyle name="Normal 39 3 5 2" xfId="36924" xr:uid="{71D682C5-6ADA-476D-ADA9-A12EB08198CC}"/>
    <cellStyle name="Normal 39 3 6" xfId="36925" xr:uid="{5F4FD90D-44EC-4226-80FE-072B6C472803}"/>
    <cellStyle name="Normal 39 4" xfId="36926" xr:uid="{B1852B21-195E-4430-A3A8-F72C5BF315B1}"/>
    <cellStyle name="Normal 39 4 2" xfId="36927" xr:uid="{190D9D71-6177-4AC2-B259-D7E28E7AB346}"/>
    <cellStyle name="Normal 39 4 2 2" xfId="36928" xr:uid="{6CADBC6B-8A3F-475C-B69E-9FE928FE19E5}"/>
    <cellStyle name="Normal 39 4 3" xfId="36929" xr:uid="{189F4941-4EFF-40A4-A4B9-5FD700D5F923}"/>
    <cellStyle name="Normal 39 5" xfId="36930" xr:uid="{23444752-DCBD-4931-9B6D-44F7858D36D5}"/>
    <cellStyle name="Normal 39 5 2" xfId="36931" xr:uid="{E74DCC1B-34FD-4481-95B1-ADE74636590D}"/>
    <cellStyle name="Normal 39 5 2 2" xfId="36932" xr:uid="{655E46C7-7CB1-4563-9A0C-44B110128A66}"/>
    <cellStyle name="Normal 39 5 3" xfId="36933" xr:uid="{12272539-F7D3-4916-984C-CE52AA550085}"/>
    <cellStyle name="Normal 39 6" xfId="36934" xr:uid="{76545E07-DE08-4323-A6D5-AADFD099BCB8}"/>
    <cellStyle name="Normal 39 6 2" xfId="36935" xr:uid="{374019A6-8672-4C83-B1FC-41C08B05521B}"/>
    <cellStyle name="Normal 39 6 2 2" xfId="36936" xr:uid="{C20E0506-CA85-4EFB-B3CF-CF710B38D46F}"/>
    <cellStyle name="Normal 39 6 3" xfId="36937" xr:uid="{3477D39B-8082-4D61-A70D-B1229E6765C5}"/>
    <cellStyle name="Normal 39 7" xfId="36938" xr:uid="{C3317CAC-7A1D-44F8-8471-7F17EF44ABE8}"/>
    <cellStyle name="Normal 39 7 2" xfId="36939" xr:uid="{B97E4CFF-D499-4D72-851E-82315CD56B50}"/>
    <cellStyle name="Normal 39 7 2 2" xfId="36940" xr:uid="{69271668-59EE-47F6-B3FD-D38E7E764FD2}"/>
    <cellStyle name="Normal 39 7 3" xfId="36941" xr:uid="{7AB4C8EB-46C7-4B54-880F-4EE6001A6B91}"/>
    <cellStyle name="Normal 39 8" xfId="36942" xr:uid="{9CE17C23-DF2C-481F-BD13-7A79C16EF595}"/>
    <cellStyle name="Normal 39 8 2" xfId="36943" xr:uid="{40BE6F8E-6DB0-4DD7-B33D-A02C45835FD6}"/>
    <cellStyle name="Normal 39 9" xfId="36944" xr:uid="{0667F15E-513B-4F92-AD69-4DBCA089ED1E}"/>
    <cellStyle name="Normal 4" xfId="95" xr:uid="{00000000-0005-0000-0000-0000EF020000}"/>
    <cellStyle name="Normal 4 10" xfId="36945" xr:uid="{E4D6470F-1668-494F-AB0D-F66F9D4E1248}"/>
    <cellStyle name="Normal 4 10 2" xfId="36946" xr:uid="{73851783-B2F4-4704-8D6B-265080801FA7}"/>
    <cellStyle name="Normal 4 10 2 2" xfId="36947" xr:uid="{1C5F3379-E9DF-4943-B7D5-37D958309E33}"/>
    <cellStyle name="Normal 4 10 2 2 2" xfId="36948" xr:uid="{38075DB1-10F9-4D31-BB4E-2E4B32589A3C}"/>
    <cellStyle name="Normal 4 10 2 3" xfId="36949" xr:uid="{CD8091B5-1F29-41C8-9A6B-C813FC116F81}"/>
    <cellStyle name="Normal 4 10 3" xfId="36950" xr:uid="{934991CE-3C87-48BD-BD87-2D86EA742896}"/>
    <cellStyle name="Normal 4 10 3 2" xfId="36951" xr:uid="{3108A79A-4D0C-4F2B-B2D2-AA26A5E8AA96}"/>
    <cellStyle name="Normal 4 10 3 2 2" xfId="36952" xr:uid="{4CA57D5A-D365-4B58-8703-BD2900394DA4}"/>
    <cellStyle name="Normal 4 10 3 3" xfId="36953" xr:uid="{D8A1C719-A729-4CD3-A6A8-BE6AFD7E5EA3}"/>
    <cellStyle name="Normal 4 10 4" xfId="36954" xr:uid="{94B0B935-1267-4CB9-B198-346B2D22ED8A}"/>
    <cellStyle name="Normal 4 10 4 2" xfId="36955" xr:uid="{586B0DD9-6ABF-41A7-A855-69D45FB3C606}"/>
    <cellStyle name="Normal 4 10 4 2 2" xfId="36956" xr:uid="{45C4A29E-8101-4BA3-A364-EF47EE3506E7}"/>
    <cellStyle name="Normal 4 10 4 3" xfId="36957" xr:uid="{44B17CBF-2B64-4596-B01F-16448013F880}"/>
    <cellStyle name="Normal 4 10 5" xfId="36958" xr:uid="{A4E029AE-FA41-4FEA-8CF1-E0AE280FF878}"/>
    <cellStyle name="Normal 4 10 5 2" xfId="36959" xr:uid="{E4D0F095-6F47-4F2A-B3AE-95E012C60AE6}"/>
    <cellStyle name="Normal 4 10 6" xfId="36960" xr:uid="{C4234E94-373D-4387-8767-3941FF503BD0}"/>
    <cellStyle name="Normal 4 11" xfId="36961" xr:uid="{9180774E-6751-4656-8ABD-94926ED1EA81}"/>
    <cellStyle name="Normal 4 12" xfId="36962" xr:uid="{E228BB6C-30D2-4DD4-8872-AE276D0D9A4A}"/>
    <cellStyle name="Normal 4 13" xfId="36963" xr:uid="{85306E76-3BE4-42D6-A1B7-AC2F279566C5}"/>
    <cellStyle name="Normal 4 14" xfId="36964" xr:uid="{0F7B7314-3338-4724-B0E7-47A84CF952CA}"/>
    <cellStyle name="Normal 4 15" xfId="36965" xr:uid="{49CEEAE7-BDA9-409B-9185-58EEB88FA062}"/>
    <cellStyle name="Normal 4 16" xfId="36966" xr:uid="{210D0346-4B45-41DA-932D-E9BB333197EE}"/>
    <cellStyle name="Normal 4 17" xfId="36967" xr:uid="{9FCDAB77-5299-42B4-83BA-1F0A2FC38204}"/>
    <cellStyle name="Normal 4 18" xfId="36968" xr:uid="{2F6A9411-BA44-4418-A9B0-1D207601B374}"/>
    <cellStyle name="Normal 4 18 2" xfId="36969" xr:uid="{1D14AEB0-7C3B-492B-90C2-66883F42E96E}"/>
    <cellStyle name="Normal 4 18 2 2" xfId="36970" xr:uid="{75F9790D-9F11-4363-828B-B9FA23AB076B}"/>
    <cellStyle name="Normal 4 18 3" xfId="36971" xr:uid="{CB4031CF-B1ED-4E46-A711-D7E9AA8C14BE}"/>
    <cellStyle name="Normal 4 19" xfId="36972" xr:uid="{D16B9172-97D9-4C62-B1EB-40E55EFAAF32}"/>
    <cellStyle name="Normal 4 19 2" xfId="36973" xr:uid="{7176B0EA-47FC-448D-8B06-A1E9F5C8118F}"/>
    <cellStyle name="Normal 4 19 2 2" xfId="36974" xr:uid="{7F878766-D530-47EB-88F3-45441C4955CE}"/>
    <cellStyle name="Normal 4 19 3" xfId="36975" xr:uid="{7D5B6F3D-D8F9-480C-AE10-600F20CF02D7}"/>
    <cellStyle name="Normal 4 2" xfId="750" xr:uid="{00000000-0005-0000-0000-0000F0020000}"/>
    <cellStyle name="Normal 4 2 10" xfId="36977" xr:uid="{008063E0-9E01-4DD3-BAC1-F4829FA12D60}"/>
    <cellStyle name="Normal 4 2 10 2" xfId="36978" xr:uid="{B62D3E20-7493-4D61-ADAA-932B812DBA25}"/>
    <cellStyle name="Normal 4 2 10 2 2" xfId="36979" xr:uid="{08A65FDF-E9F6-44E4-B11A-C92BC976616E}"/>
    <cellStyle name="Normal 4 2 10 2 2 2" xfId="36980" xr:uid="{19368B51-31F1-4E04-9061-84C76685FBEB}"/>
    <cellStyle name="Normal 4 2 10 2 3" xfId="36981" xr:uid="{CA05E0E7-27FD-448F-B111-528234DF11A3}"/>
    <cellStyle name="Normal 4 2 10 3" xfId="36982" xr:uid="{A0CD7417-0730-451B-B924-A3A302115464}"/>
    <cellStyle name="Normal 4 2 10 3 2" xfId="36983" xr:uid="{AEA4F385-E302-410B-B3CB-E72B19DFA827}"/>
    <cellStyle name="Normal 4 2 10 3 2 2" xfId="36984" xr:uid="{CFBC34E8-7621-44A6-B2F6-60CD26EB693C}"/>
    <cellStyle name="Normal 4 2 10 3 3" xfId="36985" xr:uid="{88EEE944-670E-4158-BB81-05E73AA977D4}"/>
    <cellStyle name="Normal 4 2 10 4" xfId="36986" xr:uid="{80AFD279-CD12-456F-8415-86715B50B6BA}"/>
    <cellStyle name="Normal 4 2 10 4 2" xfId="36987" xr:uid="{CF09A003-D290-40A7-8631-949C189E174B}"/>
    <cellStyle name="Normal 4 2 10 4 2 2" xfId="36988" xr:uid="{ECCB9096-BA7F-4AC0-A18E-0D39B9EFBB34}"/>
    <cellStyle name="Normal 4 2 10 4 3" xfId="36989" xr:uid="{0D09F2E4-86F2-42B5-A5D8-E307F4D66D01}"/>
    <cellStyle name="Normal 4 2 10 5" xfId="36990" xr:uid="{75EF7580-AB52-461D-95EF-ECC384D3E414}"/>
    <cellStyle name="Normal 4 2 10 5 2" xfId="36991" xr:uid="{919F8FE9-3C83-4C83-9831-852B2924A637}"/>
    <cellStyle name="Normal 4 2 10 6" xfId="36992" xr:uid="{9FC5D671-38AB-4504-AF47-22C45EE890BE}"/>
    <cellStyle name="Normal 4 2 11" xfId="36993" xr:uid="{22593FE4-2AAE-4E1A-9A73-777E428B196D}"/>
    <cellStyle name="Normal 4 2 11 2" xfId="36994" xr:uid="{861DC07A-85C0-4652-855B-26E89B6481A3}"/>
    <cellStyle name="Normal 4 2 11 2 2" xfId="36995" xr:uid="{460F862F-039D-4204-87B7-09A1C4508C02}"/>
    <cellStyle name="Normal 4 2 11 3" xfId="36996" xr:uid="{9614A40D-5D12-4CD7-9CAB-B87E2E49F0BA}"/>
    <cellStyle name="Normal 4 2 12" xfId="36997" xr:uid="{695C6C1F-E91D-49B4-AC9A-ED1A33B4D60E}"/>
    <cellStyle name="Normal 4 2 12 2" xfId="36998" xr:uid="{B122D6FF-E585-4D33-A7D9-81FC98B6C4CF}"/>
    <cellStyle name="Normal 4 2 12 2 2" xfId="36999" xr:uid="{2C4FC78E-0395-4A86-BA9E-6293CB598B28}"/>
    <cellStyle name="Normal 4 2 12 3" xfId="37000" xr:uid="{61ACDD68-EC71-4423-89CB-96F34008F295}"/>
    <cellStyle name="Normal 4 2 13" xfId="37001" xr:uid="{D622C0ED-AF66-4A96-A6D6-10B3A7E13C46}"/>
    <cellStyle name="Normal 4 2 13 2" xfId="37002" xr:uid="{02C62E6B-4A5B-444B-A5EE-72AF94528074}"/>
    <cellStyle name="Normal 4 2 13 2 2" xfId="37003" xr:uid="{30926E6C-5D41-4B64-B346-61D2B21A6F7E}"/>
    <cellStyle name="Normal 4 2 13 3" xfId="37004" xr:uid="{5EBAAF7F-22E3-46FF-8216-6AD449E10259}"/>
    <cellStyle name="Normal 4 2 14" xfId="37005" xr:uid="{50CBC301-F358-4CE8-9ACC-CC1347E587B3}"/>
    <cellStyle name="Normal 4 2 14 2" xfId="37006" xr:uid="{C6E38EE7-3F9E-4AF1-8AC2-59F60F82C8AA}"/>
    <cellStyle name="Normal 4 2 14 2 2" xfId="37007" xr:uid="{7A250A0B-3232-4468-B034-264BB2CA3471}"/>
    <cellStyle name="Normal 4 2 14 3" xfId="37008" xr:uid="{DE11357F-9877-4442-95F6-66F5673B545B}"/>
    <cellStyle name="Normal 4 2 15" xfId="37009" xr:uid="{E23779FE-11FB-497A-BC0D-90FBC02E813D}"/>
    <cellStyle name="Normal 4 2 15 2" xfId="37010" xr:uid="{09BC4E09-5D2A-4420-9287-3E38AFDF6CF8}"/>
    <cellStyle name="Normal 4 2 16" xfId="37011" xr:uid="{F1DA125D-9C28-43B8-AF8C-1CE32FA82943}"/>
    <cellStyle name="Normal 4 2 17" xfId="37012" xr:uid="{E2EAB3C5-6C61-4D39-AB94-ABB7B636AD15}"/>
    <cellStyle name="Normal 4 2 18" xfId="36976" xr:uid="{44B91D6A-CBB5-43D6-920A-8E9C2EA56DAC}"/>
    <cellStyle name="Normal 4 2 2" xfId="1328" xr:uid="{00000000-0005-0000-0000-0000F1020000}"/>
    <cellStyle name="Normal 4 2 2 10" xfId="37014" xr:uid="{80B92F8D-8FC3-44CD-946D-66AE5A2F87C0}"/>
    <cellStyle name="Normal 4 2 2 11" xfId="37015" xr:uid="{B9D2BF40-E978-4651-9637-83D4F02A6682}"/>
    <cellStyle name="Normal 4 2 2 12" xfId="37013" xr:uid="{01607ADD-B436-4C12-9A5C-46DB5E7844AF}"/>
    <cellStyle name="Normal 4 2 2 2" xfId="37016" xr:uid="{9E241F7B-BFB8-422F-B19B-35C354B58A18}"/>
    <cellStyle name="Normal 4 2 2 2 2" xfId="37017" xr:uid="{FE910CAB-B01A-4B04-83D4-66848041B705}"/>
    <cellStyle name="Normal 4 2 2 2 2 2" xfId="37018" xr:uid="{CD2A5041-CCBF-4201-8C2A-3440ED24131C}"/>
    <cellStyle name="Normal 4 2 2 2 2 2 2" xfId="37019" xr:uid="{AD246EC5-B516-4DA1-9DE0-9EF5023617E5}"/>
    <cellStyle name="Normal 4 2 2 2 2 2 2 2" xfId="37020" xr:uid="{ACDF19FF-BF92-4932-AF78-24E5719463F3}"/>
    <cellStyle name="Normal 4 2 2 2 2 2 3" xfId="37021" xr:uid="{204E019A-65CF-4108-B7E1-FCBC45C93D15}"/>
    <cellStyle name="Normal 4 2 2 2 2 3" xfId="37022" xr:uid="{17239EAC-B783-4673-9C68-048047731526}"/>
    <cellStyle name="Normal 4 2 2 2 2 3 2" xfId="37023" xr:uid="{C3B178CB-BEA8-4B51-B801-A80FCF914D43}"/>
    <cellStyle name="Normal 4 2 2 2 2 3 2 2" xfId="37024" xr:uid="{37B6E4CB-5FA4-4EE9-ABDF-3A48F8C564AD}"/>
    <cellStyle name="Normal 4 2 2 2 2 3 3" xfId="37025" xr:uid="{F78F25B9-A8EA-4F10-8DF3-4952703037C5}"/>
    <cellStyle name="Normal 4 2 2 2 2 4" xfId="37026" xr:uid="{71CD88E1-3624-43B7-8AB4-D0707F471127}"/>
    <cellStyle name="Normal 4 2 2 2 2 4 2" xfId="37027" xr:uid="{71112F81-B79F-49A6-8D7D-E5D04874F539}"/>
    <cellStyle name="Normal 4 2 2 2 2 4 2 2" xfId="37028" xr:uid="{444EEB63-FA3E-4EE2-98AC-DF65CF86476D}"/>
    <cellStyle name="Normal 4 2 2 2 2 4 3" xfId="37029" xr:uid="{791FC3A1-538F-45A7-9BD4-44C3E69F6A92}"/>
    <cellStyle name="Normal 4 2 2 2 2 5" xfId="37030" xr:uid="{241CA187-B54F-4B6E-9316-47F7AE05D347}"/>
    <cellStyle name="Normal 4 2 2 2 2 5 2" xfId="37031" xr:uid="{2E14C005-64B8-4635-8AD4-C2C66B677045}"/>
    <cellStyle name="Normal 4 2 2 2 2 6" xfId="37032" xr:uid="{32ECAF58-C0C4-418B-96F7-D1FE8949568C}"/>
    <cellStyle name="Normal 4 2 2 2 3" xfId="37033" xr:uid="{8BCD6CA3-3090-4879-BA3D-D1617D4DAEE7}"/>
    <cellStyle name="Normal 4 2 2 2 3 2" xfId="37034" xr:uid="{84C04A89-20A5-4E5C-BC67-9A3FD75F7E58}"/>
    <cellStyle name="Normal 4 2 2 2 3 2 2" xfId="37035" xr:uid="{265D0486-348D-47D8-AFDE-AC4D9C08B97C}"/>
    <cellStyle name="Normal 4 2 2 2 3 3" xfId="37036" xr:uid="{7C3CA3EA-129E-44D0-8A63-93C75895EBB7}"/>
    <cellStyle name="Normal 4 2 2 2 4" xfId="37037" xr:uid="{10EB90A1-9FB3-43B3-A0C7-055D0A9545CB}"/>
    <cellStyle name="Normal 4 2 2 2 4 2" xfId="37038" xr:uid="{A54ADEF4-1A05-4373-8FFC-91E21C48179A}"/>
    <cellStyle name="Normal 4 2 2 2 4 2 2" xfId="37039" xr:uid="{5A074BAA-B379-4F2B-9EA5-AD29A2AA2701}"/>
    <cellStyle name="Normal 4 2 2 2 4 3" xfId="37040" xr:uid="{A162B738-C26A-4D4C-88CF-8AD79C7D9EEE}"/>
    <cellStyle name="Normal 4 2 2 2 5" xfId="37041" xr:uid="{69131940-4314-4F45-8CEF-3126A7A9817A}"/>
    <cellStyle name="Normal 4 2 2 2 5 2" xfId="37042" xr:uid="{9A0E19BD-A0BE-4182-8EF3-F4DD21B217EF}"/>
    <cellStyle name="Normal 4 2 2 2 5 2 2" xfId="37043" xr:uid="{EADD8D6E-73E4-4E33-ACB3-A3E466C9F27C}"/>
    <cellStyle name="Normal 4 2 2 2 5 3" xfId="37044" xr:uid="{9EF8DD97-2F2E-45E9-9E1C-387C69B2BC4F}"/>
    <cellStyle name="Normal 4 2 2 2 6" xfId="37045" xr:uid="{D5190525-A606-4D94-AA51-A584B1F1E294}"/>
    <cellStyle name="Normal 4 2 2 2 6 2" xfId="37046" xr:uid="{DDFAF63E-8919-495D-A409-D4483005BE42}"/>
    <cellStyle name="Normal 4 2 2 2 7" xfId="37047" xr:uid="{C13E389C-A783-42FC-950A-39A4B9611F11}"/>
    <cellStyle name="Normal 4 2 2 3" xfId="37048" xr:uid="{956EA3A1-B355-41DA-97D6-8B89E92701EA}"/>
    <cellStyle name="Normal 4 2 2 3 2" xfId="37049" xr:uid="{82C39E36-BDC8-44F0-BA01-2D19B1FD7E7C}"/>
    <cellStyle name="Normal 4 2 2 3 2 2" xfId="37050" xr:uid="{12A0EF9E-E2A1-4C21-AB6E-7A19CF2F517F}"/>
    <cellStyle name="Normal 4 2 2 3 2 2 2" xfId="37051" xr:uid="{A9B848E9-D221-47F5-B955-E4B88E6E878B}"/>
    <cellStyle name="Normal 4 2 2 3 2 3" xfId="37052" xr:uid="{162D799A-0E90-4D62-BC06-91C205F3FCA9}"/>
    <cellStyle name="Normal 4 2 2 3 3" xfId="37053" xr:uid="{AE4DF679-B958-4A5D-AF74-2B8C2BD6CFDF}"/>
    <cellStyle name="Normal 4 2 2 3 3 2" xfId="37054" xr:uid="{3456B8FA-1107-4710-A8C6-FC50AEE81A6E}"/>
    <cellStyle name="Normal 4 2 2 3 3 2 2" xfId="37055" xr:uid="{2032B644-4101-4846-A742-D517E564AB8C}"/>
    <cellStyle name="Normal 4 2 2 3 3 3" xfId="37056" xr:uid="{5F917540-FAD3-4600-BA61-8E3D55B31FB2}"/>
    <cellStyle name="Normal 4 2 2 3 4" xfId="37057" xr:uid="{8EB14DF5-2412-4246-A824-7B3A0799E3AF}"/>
    <cellStyle name="Normal 4 2 2 3 4 2" xfId="37058" xr:uid="{9CAE527D-0B0B-4520-A3AF-49C3C0117E36}"/>
    <cellStyle name="Normal 4 2 2 3 4 2 2" xfId="37059" xr:uid="{BABCE0FD-636A-4FB9-82AE-B57968A0D311}"/>
    <cellStyle name="Normal 4 2 2 3 4 3" xfId="37060" xr:uid="{44B3A7A4-91C3-4E59-B90A-26075C65C03A}"/>
    <cellStyle name="Normal 4 2 2 3 5" xfId="37061" xr:uid="{242049B9-4A9B-428A-8D04-CAEBA9F9BBB1}"/>
    <cellStyle name="Normal 4 2 2 3 5 2" xfId="37062" xr:uid="{3953996F-3583-4216-B455-898C01A8109A}"/>
    <cellStyle name="Normal 4 2 2 3 6" xfId="37063" xr:uid="{FC12D671-B5B8-4971-8DAE-74AC75B393B6}"/>
    <cellStyle name="Normal 4 2 2 4" xfId="37064" xr:uid="{4971AF50-A2DF-40A6-8643-EFE005D6457F}"/>
    <cellStyle name="Normal 4 2 2 4 2" xfId="37065" xr:uid="{14A91922-BB5E-4089-BB1D-92478479F3BC}"/>
    <cellStyle name="Normal 4 2 2 4 2 2" xfId="37066" xr:uid="{1D0983CC-FEC3-4983-AD51-6EA86C73273B}"/>
    <cellStyle name="Normal 4 2 2 4 3" xfId="37067" xr:uid="{6E93BCEF-4F28-46C4-8E35-B2B5B7BCBB34}"/>
    <cellStyle name="Normal 4 2 2 5" xfId="37068" xr:uid="{A987460F-2D6A-40D8-BA07-681D15EBC876}"/>
    <cellStyle name="Normal 4 2 2 5 2" xfId="37069" xr:uid="{C44D7B96-AADF-4B03-8C6B-5BAB5D27B044}"/>
    <cellStyle name="Normal 4 2 2 5 2 2" xfId="37070" xr:uid="{1FE1DD34-25C6-4529-A722-EAADCD5552D0}"/>
    <cellStyle name="Normal 4 2 2 5 3" xfId="37071" xr:uid="{566EF4DF-E0AA-4C62-B9B9-79B715DB1EA7}"/>
    <cellStyle name="Normal 4 2 2 6" xfId="37072" xr:uid="{642FE842-74DD-49E1-93D8-C0495C1DA9C3}"/>
    <cellStyle name="Normal 4 2 2 6 2" xfId="37073" xr:uid="{15191A99-AEBC-4408-9E7A-CD93808D4F59}"/>
    <cellStyle name="Normal 4 2 2 6 2 2" xfId="37074" xr:uid="{5EB2DE7C-1E3C-41CB-B7AF-BAE7332052E9}"/>
    <cellStyle name="Normal 4 2 2 6 3" xfId="37075" xr:uid="{AF6EDE55-B75E-4B3D-94AE-9B0BC2F410FC}"/>
    <cellStyle name="Normal 4 2 2 7" xfId="37076" xr:uid="{47B179A8-004E-416B-A142-C9F756F904F9}"/>
    <cellStyle name="Normal 4 2 2 7 2" xfId="37077" xr:uid="{56130CFF-EBDA-42D2-B34A-D4A15851A068}"/>
    <cellStyle name="Normal 4 2 2 8" xfId="37078" xr:uid="{EEF1E4CC-F092-470F-A632-FC742CD4F4B4}"/>
    <cellStyle name="Normal 4 2 2 9" xfId="37079" xr:uid="{1E1A3471-A908-4869-9FE4-7907721DEDFF}"/>
    <cellStyle name="Normal 4 2 3" xfId="37080" xr:uid="{2A7D6FEB-97BC-4DFE-BF58-62A01311F999}"/>
    <cellStyle name="Normal 4 2 3 2" xfId="37081" xr:uid="{0D97B0F7-733B-40A4-8D6F-8CD82A8CB4A8}"/>
    <cellStyle name="Normal 4 2 3 2 2" xfId="37082" xr:uid="{14AD1BE0-6FE8-4F51-9E06-547D6901A2D1}"/>
    <cellStyle name="Normal 4 2 3 2 2 2" xfId="37083" xr:uid="{0C02068A-14DC-4D92-A48C-7F609DC5483D}"/>
    <cellStyle name="Normal 4 2 3 2 2 2 2" xfId="37084" xr:uid="{63CED556-901D-4A56-97AD-196103AD4049}"/>
    <cellStyle name="Normal 4 2 3 2 2 2 2 2" xfId="37085" xr:uid="{ACB44F5E-A073-4FD9-AC5F-38E588290BF4}"/>
    <cellStyle name="Normal 4 2 3 2 2 2 3" xfId="37086" xr:uid="{404F65E5-24CF-4055-A12C-FC5549DEE989}"/>
    <cellStyle name="Normal 4 2 3 2 2 3" xfId="37087" xr:uid="{CC9BE807-66E0-470A-A50F-69ADE31FE8C4}"/>
    <cellStyle name="Normal 4 2 3 2 2 3 2" xfId="37088" xr:uid="{3088F32C-7ABD-4FFF-94AF-556BB5EE5808}"/>
    <cellStyle name="Normal 4 2 3 2 2 3 2 2" xfId="37089" xr:uid="{16907600-54E9-4BE1-BF5E-EE2D7B9CA49C}"/>
    <cellStyle name="Normal 4 2 3 2 2 3 3" xfId="37090" xr:uid="{D0F2DB34-2AFE-41D5-977E-03FE6415C64E}"/>
    <cellStyle name="Normal 4 2 3 2 2 4" xfId="37091" xr:uid="{B3E586B4-F161-4B84-9F10-106BDE8AAAA3}"/>
    <cellStyle name="Normal 4 2 3 2 2 4 2" xfId="37092" xr:uid="{CA344CAE-CC2C-4196-8CBD-4958B0127250}"/>
    <cellStyle name="Normal 4 2 3 2 2 4 2 2" xfId="37093" xr:uid="{83D5417A-C07E-46CF-A23E-E4F26139C9AA}"/>
    <cellStyle name="Normal 4 2 3 2 2 4 3" xfId="37094" xr:uid="{9DE4C693-CC4D-4CFC-A89E-DDA3E435373A}"/>
    <cellStyle name="Normal 4 2 3 2 2 5" xfId="37095" xr:uid="{8C61B51A-AD7F-4822-A2A0-CB2425A8065F}"/>
    <cellStyle name="Normal 4 2 3 2 2 5 2" xfId="37096" xr:uid="{BF7A7704-EB28-43B3-9066-0AB9DC3D5F98}"/>
    <cellStyle name="Normal 4 2 3 2 2 6" xfId="37097" xr:uid="{AFBF5789-14FB-4416-B5DB-99D5F8844D30}"/>
    <cellStyle name="Normal 4 2 3 2 3" xfId="37098" xr:uid="{FD957A3B-3A7D-4EA3-A113-A352C357CA91}"/>
    <cellStyle name="Normal 4 2 3 2 3 2" xfId="37099" xr:uid="{5C7B3130-8339-4FAD-AFA1-75C0C15FB7A5}"/>
    <cellStyle name="Normal 4 2 3 2 3 2 2" xfId="37100" xr:uid="{68FD29EA-2896-430F-A0C4-4780793BF4E1}"/>
    <cellStyle name="Normal 4 2 3 2 3 3" xfId="37101" xr:uid="{32F0C303-AFE6-4D09-B9BF-BA1922FE9B41}"/>
    <cellStyle name="Normal 4 2 3 2 4" xfId="37102" xr:uid="{E000227E-89AE-407E-86E0-ABC78CF05AF8}"/>
    <cellStyle name="Normal 4 2 3 2 4 2" xfId="37103" xr:uid="{61C00B1E-09A5-4C36-9D6B-1D180B28E12A}"/>
    <cellStyle name="Normal 4 2 3 2 4 2 2" xfId="37104" xr:uid="{1EDEEE0A-5C61-4751-BF38-906B6E4BDB91}"/>
    <cellStyle name="Normal 4 2 3 2 4 3" xfId="37105" xr:uid="{849802B4-8ACD-4C42-9D80-5D29DC1CB128}"/>
    <cellStyle name="Normal 4 2 3 2 5" xfId="37106" xr:uid="{736620CB-6BC5-46EF-8AFB-B1E633CAD780}"/>
    <cellStyle name="Normal 4 2 3 2 5 2" xfId="37107" xr:uid="{F7286447-B6D0-4B1F-A411-BECEE47B9531}"/>
    <cellStyle name="Normal 4 2 3 2 5 2 2" xfId="37108" xr:uid="{EFC7FAD1-CF09-463F-883A-40726EFB3D5C}"/>
    <cellStyle name="Normal 4 2 3 2 5 3" xfId="37109" xr:uid="{AA2A1303-0696-4B19-9B7D-13E56ED16A2B}"/>
    <cellStyle name="Normal 4 2 3 2 6" xfId="37110" xr:uid="{9A803CA9-9F3F-4DFE-9B7A-49ECA4D03C10}"/>
    <cellStyle name="Normal 4 2 3 2 6 2" xfId="37111" xr:uid="{08E36C97-3219-476E-A5D1-6185EFED9454}"/>
    <cellStyle name="Normal 4 2 3 2 7" xfId="37112" xr:uid="{8FDC88C8-8C8A-4E23-ADF5-26F21D1074EF}"/>
    <cellStyle name="Normal 4 2 3 3" xfId="37113" xr:uid="{1AF80C28-52D6-4C56-810E-E64470A7EAA1}"/>
    <cellStyle name="Normal 4 2 3 3 2" xfId="37114" xr:uid="{07AA5E68-B9DB-4A4D-8B0F-B81EDBF548F5}"/>
    <cellStyle name="Normal 4 2 3 3 2 2" xfId="37115" xr:uid="{1CFF0742-0D84-4A91-B440-2E47B7662827}"/>
    <cellStyle name="Normal 4 2 3 3 2 2 2" xfId="37116" xr:uid="{7701B1BF-1FAD-474A-A266-AD5CDA965B56}"/>
    <cellStyle name="Normal 4 2 3 3 2 3" xfId="37117" xr:uid="{5908EED1-0DD8-4FA1-8F1E-9DF9776458D9}"/>
    <cellStyle name="Normal 4 2 3 3 3" xfId="37118" xr:uid="{DCC7FEF8-C126-4663-AB58-6C589DBB1AFD}"/>
    <cellStyle name="Normal 4 2 3 3 3 2" xfId="37119" xr:uid="{ADE406BF-7551-46E2-BC0D-44C8900859A9}"/>
    <cellStyle name="Normal 4 2 3 3 3 2 2" xfId="37120" xr:uid="{43BFC2AB-6879-458D-AEFC-380D88FC08CF}"/>
    <cellStyle name="Normal 4 2 3 3 3 3" xfId="37121" xr:uid="{143565F5-F77E-4D84-816D-992D3AC1A1F7}"/>
    <cellStyle name="Normal 4 2 3 3 4" xfId="37122" xr:uid="{D5FEB150-8087-44B5-BF76-D3780A3AAB54}"/>
    <cellStyle name="Normal 4 2 3 3 4 2" xfId="37123" xr:uid="{187D0BC6-FE06-461B-9452-BD078CF86D23}"/>
    <cellStyle name="Normal 4 2 3 3 4 2 2" xfId="37124" xr:uid="{52D5C79F-22AF-49DF-BA9A-7D0475399F87}"/>
    <cellStyle name="Normal 4 2 3 3 4 3" xfId="37125" xr:uid="{0734DA23-462B-40E3-8600-A5908A75A6E2}"/>
    <cellStyle name="Normal 4 2 3 3 5" xfId="37126" xr:uid="{9490959B-DC15-4A5E-89BA-47FB115B0965}"/>
    <cellStyle name="Normal 4 2 3 3 5 2" xfId="37127" xr:uid="{81435383-0AD1-45FF-AC12-DC0C15C8999A}"/>
    <cellStyle name="Normal 4 2 3 3 6" xfId="37128" xr:uid="{37276CD7-09D9-4CC2-AA7C-70FA496C4325}"/>
    <cellStyle name="Normal 4 2 3 4" xfId="37129" xr:uid="{AB0BF1DB-E2F6-4A2C-891E-A355CC8EED50}"/>
    <cellStyle name="Normal 4 2 3 4 2" xfId="37130" xr:uid="{60A5E0F1-4C5E-4444-B56D-9D8269A810CC}"/>
    <cellStyle name="Normal 4 2 3 4 2 2" xfId="37131" xr:uid="{2D99BF24-F0CB-4C95-AB49-FC3580F2FEE9}"/>
    <cellStyle name="Normal 4 2 3 4 3" xfId="37132" xr:uid="{D84A2158-1019-4DBE-B9BE-985317FFF868}"/>
    <cellStyle name="Normal 4 2 3 5" xfId="37133" xr:uid="{B7A6E2A1-5D76-40D6-AFFF-467B84124749}"/>
    <cellStyle name="Normal 4 2 3 5 2" xfId="37134" xr:uid="{922269C9-EAC8-499C-9D3B-FAC5E93DBC35}"/>
    <cellStyle name="Normal 4 2 3 5 2 2" xfId="37135" xr:uid="{56B5EC98-6D31-4158-A8AB-D73232476A44}"/>
    <cellStyle name="Normal 4 2 3 5 3" xfId="37136" xr:uid="{C9CB38D6-E27E-427A-9248-7F51D914EF2A}"/>
    <cellStyle name="Normal 4 2 3 6" xfId="37137" xr:uid="{FD725408-A27E-4C1F-896C-899378EFFFC7}"/>
    <cellStyle name="Normal 4 2 3 6 2" xfId="37138" xr:uid="{5856351E-1EC2-4274-8207-12BA98D10382}"/>
    <cellStyle name="Normal 4 2 3 6 2 2" xfId="37139" xr:uid="{167804EA-2A8D-43F4-BBDC-A3DB8A67159F}"/>
    <cellStyle name="Normal 4 2 3 6 3" xfId="37140" xr:uid="{5217DAC7-5A37-4604-AB2B-C39C888F9FB8}"/>
    <cellStyle name="Normal 4 2 3 7" xfId="37141" xr:uid="{B28922AB-12FA-49E1-B3C3-0789F047CA71}"/>
    <cellStyle name="Normal 4 2 3 7 2" xfId="37142" xr:uid="{CF4A414C-B3C5-41E0-B81E-B85C2C7418BA}"/>
    <cellStyle name="Normal 4 2 3 8" xfId="37143" xr:uid="{186F1FA8-EAE3-4731-AAF8-4781184AA019}"/>
    <cellStyle name="Normal 4 2 3 9" xfId="37144" xr:uid="{C535E40C-9C6A-4045-85E9-A8C826E4A9D9}"/>
    <cellStyle name="Normal 4 2 4" xfId="37145" xr:uid="{E5540AF0-E561-4D4D-B59E-EF328D7276B5}"/>
    <cellStyle name="Normal 4 2 4 2" xfId="37146" xr:uid="{7ED8FF0A-C3E8-4CCA-A661-58DF4247E633}"/>
    <cellStyle name="Normal 4 2 4 2 2" xfId="37147" xr:uid="{3B420F0B-DF15-4755-A796-907401955E9D}"/>
    <cellStyle name="Normal 4 2 4 2 2 2" xfId="37148" xr:uid="{9FAB74A6-E300-495D-AA8D-E729A10A50B9}"/>
    <cellStyle name="Normal 4 2 4 2 2 2 2" xfId="37149" xr:uid="{9A06C6DC-616C-4E60-83D6-C63958AB8723}"/>
    <cellStyle name="Normal 4 2 4 2 2 3" xfId="37150" xr:uid="{AB43AD09-4F7F-4056-8036-22B85A2D92F2}"/>
    <cellStyle name="Normal 4 2 4 2 3" xfId="37151" xr:uid="{37B9010C-4295-47A7-86CF-58D8E5057601}"/>
    <cellStyle name="Normal 4 2 4 2 3 2" xfId="37152" xr:uid="{A74DB40B-3B73-4289-B589-77643F062344}"/>
    <cellStyle name="Normal 4 2 4 2 3 2 2" xfId="37153" xr:uid="{60D4C047-0BB6-45D9-A93E-6CCE16E44A4C}"/>
    <cellStyle name="Normal 4 2 4 2 3 3" xfId="37154" xr:uid="{5F4A31EB-ACF7-4FD3-A242-5495D9F2A9ED}"/>
    <cellStyle name="Normal 4 2 4 2 4" xfId="37155" xr:uid="{D0B011A5-3109-41F2-B553-F0D4F1719879}"/>
    <cellStyle name="Normal 4 2 4 2 4 2" xfId="37156" xr:uid="{879ACF9D-F7E9-4A5A-BB59-F5A98E64C97D}"/>
    <cellStyle name="Normal 4 2 4 2 4 2 2" xfId="37157" xr:uid="{3AB7A034-FEA4-4BC4-92B7-47DF4EEBBDA7}"/>
    <cellStyle name="Normal 4 2 4 2 4 3" xfId="37158" xr:uid="{0BC02BF5-613D-4ADE-90D8-D56C11273CEC}"/>
    <cellStyle name="Normal 4 2 4 2 5" xfId="37159" xr:uid="{2E89F9D1-0A9C-48DD-A524-DAAACB46A575}"/>
    <cellStyle name="Normal 4 2 4 2 5 2" xfId="37160" xr:uid="{8586937C-8738-4D6A-90FA-54F00698410D}"/>
    <cellStyle name="Normal 4 2 4 2 6" xfId="37161" xr:uid="{A6F766AF-CD8C-4ED3-9C3D-CEDEFC102E94}"/>
    <cellStyle name="Normal 4 2 4 3" xfId="37162" xr:uid="{72BFE497-798B-4FD5-969D-5B4CE5E698BD}"/>
    <cellStyle name="Normal 4 2 4 3 2" xfId="37163" xr:uid="{5BB0921F-1FB0-4D07-9A3E-5E3CFE8AA8EE}"/>
    <cellStyle name="Normal 4 2 4 3 2 2" xfId="37164" xr:uid="{37EDBA2E-DC1C-4854-B504-E4AA8CB51949}"/>
    <cellStyle name="Normal 4 2 4 3 3" xfId="37165" xr:uid="{59F06960-9407-4170-8508-D5DE5C85305C}"/>
    <cellStyle name="Normal 4 2 4 4" xfId="37166" xr:uid="{0EC9B74C-1341-4902-A9FD-2232CF1AEF83}"/>
    <cellStyle name="Normal 4 2 4 4 2" xfId="37167" xr:uid="{42E92644-34B3-44B6-AA0C-038EA2B57A3B}"/>
    <cellStyle name="Normal 4 2 4 4 2 2" xfId="37168" xr:uid="{420FF50B-12D8-4933-B4B0-EA1910BD6833}"/>
    <cellStyle name="Normal 4 2 4 4 3" xfId="37169" xr:uid="{65EE35C4-5BF8-4406-9694-6725E0A9CAD5}"/>
    <cellStyle name="Normal 4 2 4 5" xfId="37170" xr:uid="{9C8F5695-1F03-4AAB-BB8B-6F970FA411C0}"/>
    <cellStyle name="Normal 4 2 4 5 2" xfId="37171" xr:uid="{C8C74C18-BFCF-4E9C-B1AD-8CB6953D98E3}"/>
    <cellStyle name="Normal 4 2 4 5 2 2" xfId="37172" xr:uid="{176259C5-FE54-4F31-9CCD-C8FE558C4BE4}"/>
    <cellStyle name="Normal 4 2 4 5 3" xfId="37173" xr:uid="{490D481E-9F16-4D2D-92CF-58F964EB7E2A}"/>
    <cellStyle name="Normal 4 2 4 6" xfId="37174" xr:uid="{644BE95B-307E-461E-8465-F95A8B2B5AA4}"/>
    <cellStyle name="Normal 4 2 4 6 2" xfId="37175" xr:uid="{50D8D23F-A8E3-4678-B550-C81992379833}"/>
    <cellStyle name="Normal 4 2 4 7" xfId="37176" xr:uid="{854D9E0D-DAAE-4D1C-A144-AA331CF90EA5}"/>
    <cellStyle name="Normal 4 2 5" xfId="37177" xr:uid="{53412CDE-1878-4DB4-BCAE-8AE0FBD96DEA}"/>
    <cellStyle name="Normal 4 2 5 2" xfId="37178" xr:uid="{B8786D3C-7097-49BC-9D3B-5AA306106A73}"/>
    <cellStyle name="Normal 4 2 5 2 2" xfId="37179" xr:uid="{DD0A0639-3EB1-4BD1-8BBA-32D569F1532B}"/>
    <cellStyle name="Normal 4 2 5 2 2 2" xfId="37180" xr:uid="{358221BF-925E-4681-9EC4-6FEFBC967DC3}"/>
    <cellStyle name="Normal 4 2 5 2 2 2 2" xfId="37181" xr:uid="{F37B0DDF-98AF-4A42-AA33-231134FF9CFC}"/>
    <cellStyle name="Normal 4 2 5 2 2 3" xfId="37182" xr:uid="{AB068419-D3A8-41F6-BF62-C3E0DA357319}"/>
    <cellStyle name="Normal 4 2 5 2 3" xfId="37183" xr:uid="{305F5BE5-CD37-4BD5-9497-3A3FFBE4D1ED}"/>
    <cellStyle name="Normal 4 2 5 2 3 2" xfId="37184" xr:uid="{AFCBDD7A-1599-485B-894C-C33A14B193D6}"/>
    <cellStyle name="Normal 4 2 5 2 3 2 2" xfId="37185" xr:uid="{7804181B-67F4-4ECE-A89A-07536231761E}"/>
    <cellStyle name="Normal 4 2 5 2 3 3" xfId="37186" xr:uid="{F7367880-0E89-4A80-8859-CC8C6CE98EF8}"/>
    <cellStyle name="Normal 4 2 5 2 4" xfId="37187" xr:uid="{D006C2A1-07E1-4E08-8E5D-5CFE547A8730}"/>
    <cellStyle name="Normal 4 2 5 2 4 2" xfId="37188" xr:uid="{DC53F0D0-9813-41A2-BD70-67F541A74B7C}"/>
    <cellStyle name="Normal 4 2 5 2 4 2 2" xfId="37189" xr:uid="{E6F656F7-4E39-4164-AAF7-13D310B23279}"/>
    <cellStyle name="Normal 4 2 5 2 4 3" xfId="37190" xr:uid="{2F935E66-6776-4E13-B540-7B59E1C1664D}"/>
    <cellStyle name="Normal 4 2 5 2 5" xfId="37191" xr:uid="{22A23284-8BAB-444E-9620-9D244B1BBA26}"/>
    <cellStyle name="Normal 4 2 5 2 5 2" xfId="37192" xr:uid="{F87A0E68-4BCC-4B30-AC17-F5F658C22DCD}"/>
    <cellStyle name="Normal 4 2 5 2 6" xfId="37193" xr:uid="{9C455A2D-1069-465C-9DC8-A7128A35ECC0}"/>
    <cellStyle name="Normal 4 2 5 3" xfId="37194" xr:uid="{623B6D1A-EDB7-4F90-A132-14F41275CB48}"/>
    <cellStyle name="Normal 4 2 5 3 2" xfId="37195" xr:uid="{6E71D12F-C063-4A14-A873-6426F235B1E2}"/>
    <cellStyle name="Normal 4 2 5 3 2 2" xfId="37196" xr:uid="{65BBB588-4A20-47DD-A386-F96D6EF1623E}"/>
    <cellStyle name="Normal 4 2 5 3 3" xfId="37197" xr:uid="{742F864D-9D24-4B79-B414-8122E0297064}"/>
    <cellStyle name="Normal 4 2 5 4" xfId="37198" xr:uid="{9D32EBB5-0C61-408D-984E-E48A4B55DE5F}"/>
    <cellStyle name="Normal 4 2 5 4 2" xfId="37199" xr:uid="{89275B80-EE07-421B-A5A2-D764C8B5231D}"/>
    <cellStyle name="Normal 4 2 5 4 2 2" xfId="37200" xr:uid="{18EB2214-4781-417C-942F-94B36F89D3FE}"/>
    <cellStyle name="Normal 4 2 5 4 3" xfId="37201" xr:uid="{27DA631F-3DA0-4A36-B959-7173730AB970}"/>
    <cellStyle name="Normal 4 2 5 5" xfId="37202" xr:uid="{988FAB70-7325-4B0B-B4E4-650DC42D7B9F}"/>
    <cellStyle name="Normal 4 2 5 5 2" xfId="37203" xr:uid="{9359D5B1-D807-419B-AD96-6760CAF4B108}"/>
    <cellStyle name="Normal 4 2 5 5 2 2" xfId="37204" xr:uid="{D1E140E8-DEC7-42BD-942E-1BA191C6441E}"/>
    <cellStyle name="Normal 4 2 5 5 3" xfId="37205" xr:uid="{0696F528-BC5C-4B16-898F-0537B20F64A3}"/>
    <cellStyle name="Normal 4 2 5 6" xfId="37206" xr:uid="{4B0521CA-8C65-4E8B-BDF0-1B159E56E994}"/>
    <cellStyle name="Normal 4 2 5 6 2" xfId="37207" xr:uid="{132E98BB-A7E0-43F7-BBF2-8C84D0CD2A2E}"/>
    <cellStyle name="Normal 4 2 5 7" xfId="37208" xr:uid="{FBD9CB4B-1067-4726-9D46-07EAB3491E4A}"/>
    <cellStyle name="Normal 4 2 6" xfId="37209" xr:uid="{B34C055C-87A5-48EA-A135-91B8D2911D01}"/>
    <cellStyle name="Normal 4 2 6 2" xfId="37210" xr:uid="{B597E167-0C1A-4B90-8157-7E5398F0ACD8}"/>
    <cellStyle name="Normal 4 2 6 2 2" xfId="37211" xr:uid="{E43D8F21-181A-4214-987E-2633D0740D14}"/>
    <cellStyle name="Normal 4 2 6 2 2 2" xfId="37212" xr:uid="{A6C462ED-B74A-47FE-A7AC-34DE5ADF16A1}"/>
    <cellStyle name="Normal 4 2 6 2 3" xfId="37213" xr:uid="{71879541-2C08-44CB-969A-074F4080224F}"/>
    <cellStyle name="Normal 4 2 6 3" xfId="37214" xr:uid="{2976408B-8054-45B9-8350-03AB4B389E47}"/>
    <cellStyle name="Normal 4 2 6 3 2" xfId="37215" xr:uid="{98C6280A-F1A7-4A50-A40B-CF2D2158B680}"/>
    <cellStyle name="Normal 4 2 6 3 2 2" xfId="37216" xr:uid="{DC2BF5AB-A858-4AE2-B613-B7D0707ADECE}"/>
    <cellStyle name="Normal 4 2 6 3 3" xfId="37217" xr:uid="{121896D5-F604-4414-9FE9-D277E43555CB}"/>
    <cellStyle name="Normal 4 2 6 4" xfId="37218" xr:uid="{5FDD155B-028F-4CF1-9678-3B4EC40A371A}"/>
    <cellStyle name="Normal 4 2 6 4 2" xfId="37219" xr:uid="{9210E582-F9DD-4279-917F-D2F96A2EC441}"/>
    <cellStyle name="Normal 4 2 6 4 2 2" xfId="37220" xr:uid="{51B1FD16-63CB-4FA4-B5E8-363C3EAB39E1}"/>
    <cellStyle name="Normal 4 2 6 4 3" xfId="37221" xr:uid="{5DED7977-D1E2-485D-BFF4-278C0340A505}"/>
    <cellStyle name="Normal 4 2 6 5" xfId="37222" xr:uid="{19517EF8-1655-40DC-B916-2584458675ED}"/>
    <cellStyle name="Normal 4 2 6 5 2" xfId="37223" xr:uid="{2D76BC25-584C-4E62-B3AC-4C8E5865BC67}"/>
    <cellStyle name="Normal 4 2 6 6" xfId="37224" xr:uid="{3D1B1481-36B6-47A3-9570-B9A1EC322FFD}"/>
    <cellStyle name="Normal 4 2 6 7" xfId="37225" xr:uid="{07B20BCA-424E-456F-ABD3-936B9BE048D3}"/>
    <cellStyle name="Normal 4 2 7" xfId="37226" xr:uid="{9805E150-6E0A-471B-B122-527AF7A3E593}"/>
    <cellStyle name="Normal 4 2 7 2" xfId="37227" xr:uid="{3EF73F1D-704E-45A8-AF83-34F3B14A7307}"/>
    <cellStyle name="Normal 4 2 7 2 2" xfId="37228" xr:uid="{7A9A03C3-A414-4548-8F6F-F7CA5A5700F7}"/>
    <cellStyle name="Normal 4 2 7 2 2 2" xfId="37229" xr:uid="{F468A5DD-01A4-4AF4-800C-2CC275709DDF}"/>
    <cellStyle name="Normal 4 2 7 2 3" xfId="37230" xr:uid="{5767F13E-7875-4F61-9031-1FCFFE708B18}"/>
    <cellStyle name="Normal 4 2 7 3" xfId="37231" xr:uid="{7670F57F-2B0B-4235-8523-0C51317891D2}"/>
    <cellStyle name="Normal 4 2 7 3 2" xfId="37232" xr:uid="{90FE95C3-5DAE-44F8-B775-751D03D9B1F5}"/>
    <cellStyle name="Normal 4 2 7 3 2 2" xfId="37233" xr:uid="{CFF7C53B-775B-47C0-928B-CF225169DBCD}"/>
    <cellStyle name="Normal 4 2 7 3 3" xfId="37234" xr:uid="{2C6312C4-3650-480E-8673-D7A34AD56D3F}"/>
    <cellStyle name="Normal 4 2 7 4" xfId="37235" xr:uid="{65FFABE8-4A8F-4F7C-A715-1087743C54AB}"/>
    <cellStyle name="Normal 4 2 7 4 2" xfId="37236" xr:uid="{D12FD799-AED1-42D1-8BE3-C4212B5C692A}"/>
    <cellStyle name="Normal 4 2 7 4 2 2" xfId="37237" xr:uid="{979E871C-CDED-4262-B1CA-4CC6B8559D73}"/>
    <cellStyle name="Normal 4 2 7 4 3" xfId="37238" xr:uid="{4435565B-F945-4F7B-B4F0-09F2A24441ED}"/>
    <cellStyle name="Normal 4 2 7 5" xfId="37239" xr:uid="{F5047055-A49F-45D7-9A52-534219B46415}"/>
    <cellStyle name="Normal 4 2 7 5 2" xfId="37240" xr:uid="{9B665984-5CFF-4CC2-AE5C-F9C01BB8BD2A}"/>
    <cellStyle name="Normal 4 2 7 6" xfId="37241" xr:uid="{BD94F9E4-934A-4155-A477-66DC2B476E0C}"/>
    <cellStyle name="Normal 4 2 8" xfId="37242" xr:uid="{C476B013-3EEC-40BB-845C-6E7D8858398E}"/>
    <cellStyle name="Normal 4 2 8 2" xfId="37243" xr:uid="{99CF27C9-A614-412E-AAEF-F678DB4A4F47}"/>
    <cellStyle name="Normal 4 2 8 2 2" xfId="37244" xr:uid="{907BFFE9-1D36-41BD-A0F1-E5B322B28964}"/>
    <cellStyle name="Normal 4 2 8 2 2 2" xfId="37245" xr:uid="{2A42A8C0-61D8-4A8F-994D-FD01F92ABFDE}"/>
    <cellStyle name="Normal 4 2 8 2 3" xfId="37246" xr:uid="{05C48EEE-0D92-4AA3-B7DE-A2C921BF3533}"/>
    <cellStyle name="Normal 4 2 8 3" xfId="37247" xr:uid="{609F354C-631A-48D2-9FA3-9024B087CC4E}"/>
    <cellStyle name="Normal 4 2 8 3 2" xfId="37248" xr:uid="{B42A1DA6-5A13-4E8D-86C4-041071E28622}"/>
    <cellStyle name="Normal 4 2 8 3 2 2" xfId="37249" xr:uid="{C8C1918D-6CCB-4AAE-A77F-098610EDFEDC}"/>
    <cellStyle name="Normal 4 2 8 3 3" xfId="37250" xr:uid="{B9B7F45A-4C41-4C03-9BB4-5EA431DE9047}"/>
    <cellStyle name="Normal 4 2 8 4" xfId="37251" xr:uid="{6A43191E-1F66-4E29-A11F-F99DB3239259}"/>
    <cellStyle name="Normal 4 2 8 4 2" xfId="37252" xr:uid="{2E19FA6E-AC37-4DEB-B6EE-7C81CC80A901}"/>
    <cellStyle name="Normal 4 2 8 4 2 2" xfId="37253" xr:uid="{9B1A8EA5-6BF9-4828-BEC2-EA4C899F7513}"/>
    <cellStyle name="Normal 4 2 8 4 3" xfId="37254" xr:uid="{2E8FC22E-21D4-4D2C-9A31-EFA50E0B562D}"/>
    <cellStyle name="Normal 4 2 8 5" xfId="37255" xr:uid="{5D23AB6C-8C7E-4E53-B7EF-A5A37DC9340F}"/>
    <cellStyle name="Normal 4 2 8 5 2" xfId="37256" xr:uid="{7E9DB45C-EF7E-4959-ACC8-725C5CBB1A9B}"/>
    <cellStyle name="Normal 4 2 8 6" xfId="37257" xr:uid="{18D08246-E5CF-4B14-B0A6-E618370356E7}"/>
    <cellStyle name="Normal 4 2 9" xfId="37258" xr:uid="{1A576405-CE22-43AE-B9A4-EBB0F3FB8FA4}"/>
    <cellStyle name="Normal 4 2 9 2" xfId="37259" xr:uid="{C976107A-5D79-4D42-B073-B15D93572948}"/>
    <cellStyle name="Normal 4 2 9 2 2" xfId="37260" xr:uid="{66414FBF-09A5-4DD9-B925-2C33D8B0373B}"/>
    <cellStyle name="Normal 4 2 9 2 2 2" xfId="37261" xr:uid="{FA577E49-EE83-446E-8644-3F4AE83A5893}"/>
    <cellStyle name="Normal 4 2 9 2 3" xfId="37262" xr:uid="{040B9A18-0E95-4BA6-982A-258EA23860F8}"/>
    <cellStyle name="Normal 4 2 9 3" xfId="37263" xr:uid="{398B921F-EAD1-4BFF-99E1-1FEC2C5D6995}"/>
    <cellStyle name="Normal 4 2 9 3 2" xfId="37264" xr:uid="{F0C5A127-A14B-4268-BA17-44F62850714F}"/>
    <cellStyle name="Normal 4 2 9 3 2 2" xfId="37265" xr:uid="{F5AB65FB-AD22-415F-9403-6C02F42DCE9C}"/>
    <cellStyle name="Normal 4 2 9 3 3" xfId="37266" xr:uid="{9A063713-7B87-43CD-BA4A-6983B484939C}"/>
    <cellStyle name="Normal 4 2 9 4" xfId="37267" xr:uid="{BF79DC77-A6F9-4397-A958-EDE203D98B14}"/>
    <cellStyle name="Normal 4 2 9 4 2" xfId="37268" xr:uid="{65624913-8E17-40C3-9C02-FED506310161}"/>
    <cellStyle name="Normal 4 2 9 4 2 2" xfId="37269" xr:uid="{AC05E466-7DB4-47C6-9FA1-CAC3881F06D6}"/>
    <cellStyle name="Normal 4 2 9 4 3" xfId="37270" xr:uid="{4FD62DF4-A2C6-4CAB-A750-816768560BBF}"/>
    <cellStyle name="Normal 4 2 9 5" xfId="37271" xr:uid="{BC2A1038-2DEE-4072-919C-3659747A99B2}"/>
    <cellStyle name="Normal 4 2 9 5 2" xfId="37272" xr:uid="{971AAD50-8D54-444C-8A0A-CE9AC795259E}"/>
    <cellStyle name="Normal 4 2 9 6" xfId="37273" xr:uid="{49C01BB9-2499-40DF-901F-89D1099623AD}"/>
    <cellStyle name="Normal 4 20" xfId="37274" xr:uid="{29ECABC8-B902-47EE-940A-F50DA0D5C8D4}"/>
    <cellStyle name="Normal 4 20 2" xfId="37275" xr:uid="{ABE14CA9-9AFE-4F70-B106-5E24F6DAC3FB}"/>
    <cellStyle name="Normal 4 20 2 2" xfId="37276" xr:uid="{8F2B3A75-9A3A-4484-B5BD-98B4C36D2716}"/>
    <cellStyle name="Normal 4 20 3" xfId="37277" xr:uid="{53D5CB56-8781-4BAD-B025-97E95FBA7F2B}"/>
    <cellStyle name="Normal 4 21" xfId="37278" xr:uid="{0BDE65DA-B35D-4D02-BD57-04D2AE8CF2CA}"/>
    <cellStyle name="Normal 4 22" xfId="37279" xr:uid="{6A47AE05-138C-4FE4-969B-0BC2995DF1B9}"/>
    <cellStyle name="Normal 4 22 2" xfId="37280" xr:uid="{C1A37969-5936-43CC-BF92-459ACD9ECA25}"/>
    <cellStyle name="Normal 4 23" xfId="37281" xr:uid="{9C22DB98-DD84-4FBE-A44C-E797DA21889E}"/>
    <cellStyle name="Normal 4 24" xfId="43176" xr:uid="{5DB39A29-9FD3-49E0-9235-3E0779BDF080}"/>
    <cellStyle name="Normal 4 3" xfId="1322" xr:uid="{00000000-0005-0000-0000-0000F2020000}"/>
    <cellStyle name="Normal 4 3 10" xfId="37283" xr:uid="{FB60F28A-0E7D-426D-8183-6E40BA1F587E}"/>
    <cellStyle name="Normal 4 3 10 2" xfId="37284" xr:uid="{27077712-E0AE-421C-83FB-D4C06360B656}"/>
    <cellStyle name="Normal 4 3 10 2 2" xfId="37285" xr:uid="{3466C19F-477C-4365-887F-228E6EECB87D}"/>
    <cellStyle name="Normal 4 3 10 2 2 2" xfId="37286" xr:uid="{173722A3-CCB5-4CAA-A706-111934FFD449}"/>
    <cellStyle name="Normal 4 3 10 2 3" xfId="37287" xr:uid="{AF3A8DAC-0344-452F-A000-2C684FCD0325}"/>
    <cellStyle name="Normal 4 3 10 3" xfId="37288" xr:uid="{FEF6FB55-E16D-41B7-8C94-C7D13FD65557}"/>
    <cellStyle name="Normal 4 3 10 3 2" xfId="37289" xr:uid="{636A9107-7E69-4664-80C9-C59A2515CB11}"/>
    <cellStyle name="Normal 4 3 10 3 2 2" xfId="37290" xr:uid="{BEC8EB94-6FC6-4FDA-87A3-5D7970022FA7}"/>
    <cellStyle name="Normal 4 3 10 3 3" xfId="37291" xr:uid="{105A1AAC-0718-4F48-B027-83A6DF28B7C3}"/>
    <cellStyle name="Normal 4 3 10 4" xfId="37292" xr:uid="{B7418A7A-44AD-4CCF-B131-DC7C92941D8F}"/>
    <cellStyle name="Normal 4 3 10 4 2" xfId="37293" xr:uid="{FED232ED-FD53-416E-AE3C-DB4BE889017B}"/>
    <cellStyle name="Normal 4 3 10 4 2 2" xfId="37294" xr:uid="{222323EF-9800-4482-8D7B-84240FD92EEE}"/>
    <cellStyle name="Normal 4 3 10 4 3" xfId="37295" xr:uid="{4BE4DE2F-E892-4C81-B816-C2C722527B43}"/>
    <cellStyle name="Normal 4 3 10 5" xfId="37296" xr:uid="{466998CC-B74B-4901-9CA9-E594F74DE588}"/>
    <cellStyle name="Normal 4 3 10 5 2" xfId="37297" xr:uid="{CA6461CA-580A-41A5-82F4-4B8844A9AB13}"/>
    <cellStyle name="Normal 4 3 10 6" xfId="37298" xr:uid="{CB1A3BB8-83AD-40B8-ADE2-9D7776745DF7}"/>
    <cellStyle name="Normal 4 3 11" xfId="37299" xr:uid="{9CDCF6F3-287D-4092-8F99-F099A137F6F3}"/>
    <cellStyle name="Normal 4 3 11 2" xfId="37300" xr:uid="{01C2D3F4-D89D-4367-9355-96543471C5AB}"/>
    <cellStyle name="Normal 4 3 11 2 2" xfId="37301" xr:uid="{804C1BDF-A6C9-4507-8999-77D235743857}"/>
    <cellStyle name="Normal 4 3 11 3" xfId="37302" xr:uid="{A307A1BD-827F-4C9D-9D4E-C31B99A721B5}"/>
    <cellStyle name="Normal 4 3 12" xfId="37303" xr:uid="{38CB6525-4723-4B9D-84A1-3A5474594337}"/>
    <cellStyle name="Normal 4 3 12 2" xfId="37304" xr:uid="{4E01D1B6-E33C-4CC5-99A3-6EE34AEE7D8E}"/>
    <cellStyle name="Normal 4 3 12 2 2" xfId="37305" xr:uid="{913E942F-7F94-42F7-BD8F-8D22E76E4249}"/>
    <cellStyle name="Normal 4 3 12 3" xfId="37306" xr:uid="{E0E5E2ED-027B-47CD-832A-1A501C4DD155}"/>
    <cellStyle name="Normal 4 3 13" xfId="37307" xr:uid="{E944D7E4-9484-48BD-A98F-D5EAF774B659}"/>
    <cellStyle name="Normal 4 3 13 2" xfId="37308" xr:uid="{5F8FCEF1-BA20-45EF-B85F-FF5A89A9FA06}"/>
    <cellStyle name="Normal 4 3 13 2 2" xfId="37309" xr:uid="{F51C6F0E-4A7D-4AC8-A620-A15B8F96068C}"/>
    <cellStyle name="Normal 4 3 13 3" xfId="37310" xr:uid="{86446C83-212F-4F07-AC6F-D0DEE455462F}"/>
    <cellStyle name="Normal 4 3 14" xfId="37311" xr:uid="{AB2954B0-96CA-4364-8392-7C7F99E96670}"/>
    <cellStyle name="Normal 4 3 14 2" xfId="37312" xr:uid="{4C5D14CE-0548-4B0B-BACC-A2673188536C}"/>
    <cellStyle name="Normal 4 3 14 2 2" xfId="37313" xr:uid="{F4101C30-492E-4A88-906A-1DF4159CB8CA}"/>
    <cellStyle name="Normal 4 3 14 3" xfId="37314" xr:uid="{6047488D-FDA1-48FB-BF9A-AE31A1B27A1D}"/>
    <cellStyle name="Normal 4 3 15" xfId="37315" xr:uid="{6E8F6247-B926-47F9-AD87-3E4B71A804CA}"/>
    <cellStyle name="Normal 4 3 15 2" xfId="37316" xr:uid="{5D175167-22A3-4933-A36E-A45CDF620BE3}"/>
    <cellStyle name="Normal 4 3 16" xfId="37317" xr:uid="{561B012F-1BD6-4A98-B00E-C0D8045D51F2}"/>
    <cellStyle name="Normal 4 3 17" xfId="37282" xr:uid="{7FF57A5D-5AB8-4132-B087-448E637E910B}"/>
    <cellStyle name="Normal 4 3 2" xfId="37318" xr:uid="{9955A8B1-9CFF-4EB6-A15E-EF29D38BCCFE}"/>
    <cellStyle name="Normal 4 3 2 2" xfId="37319" xr:uid="{76FC03C2-BB9B-4DDA-9F77-3467A83CEC41}"/>
    <cellStyle name="Normal 4 3 2 2 2" xfId="37320" xr:uid="{045A3826-6751-4266-B7FB-5E8C85E5EB89}"/>
    <cellStyle name="Normal 4 3 2 2 2 2" xfId="37321" xr:uid="{C8DBDBF7-7CA2-4454-9F08-A619960F1F35}"/>
    <cellStyle name="Normal 4 3 2 2 2 2 2" xfId="37322" xr:uid="{1B8E3CD3-287D-4C44-8CEE-2A131307EC95}"/>
    <cellStyle name="Normal 4 3 2 2 2 2 2 2" xfId="37323" xr:uid="{4E8F8BC2-4694-4F9A-887A-F78F56E68EF1}"/>
    <cellStyle name="Normal 4 3 2 2 2 2 3" xfId="37324" xr:uid="{C387E914-F2AB-4830-BFE6-45A15430E779}"/>
    <cellStyle name="Normal 4 3 2 2 2 3" xfId="37325" xr:uid="{892C904A-B42B-4D39-ACD7-322B4A185F28}"/>
    <cellStyle name="Normal 4 3 2 2 2 3 2" xfId="37326" xr:uid="{906D09C5-35F0-4E47-94E9-3F70325F76D6}"/>
    <cellStyle name="Normal 4 3 2 2 2 3 2 2" xfId="37327" xr:uid="{B5CF102F-8B2C-42E7-84ED-3874BCDDC421}"/>
    <cellStyle name="Normal 4 3 2 2 2 3 3" xfId="37328" xr:uid="{72CD033B-5300-4E2B-AF9E-08064010AAEA}"/>
    <cellStyle name="Normal 4 3 2 2 2 4" xfId="37329" xr:uid="{B6F80DC1-B802-446D-B005-CC3528526387}"/>
    <cellStyle name="Normal 4 3 2 2 2 4 2" xfId="37330" xr:uid="{FBAC7D38-A8B7-45A9-9235-3105C07A4347}"/>
    <cellStyle name="Normal 4 3 2 2 2 4 2 2" xfId="37331" xr:uid="{495F218F-067E-44DE-A4AD-B1C4685F2CF4}"/>
    <cellStyle name="Normal 4 3 2 2 2 4 3" xfId="37332" xr:uid="{42405D78-F021-4E65-BC24-4BA7008154C7}"/>
    <cellStyle name="Normal 4 3 2 2 2 5" xfId="37333" xr:uid="{30A0F35B-CC3D-489C-8F14-A2F2AA3AFA7A}"/>
    <cellStyle name="Normal 4 3 2 2 2 5 2" xfId="37334" xr:uid="{AD4B9D21-34BB-4B23-AF91-FD1989D894CE}"/>
    <cellStyle name="Normal 4 3 2 2 2 6" xfId="37335" xr:uid="{F2EE84FE-B6CD-468B-BA8D-848A504D84BD}"/>
    <cellStyle name="Normal 4 3 2 2 3" xfId="37336" xr:uid="{6900FFDD-BD1D-42C3-818B-E09542231198}"/>
    <cellStyle name="Normal 4 3 2 2 3 2" xfId="37337" xr:uid="{9863F8DC-D851-42BE-9C77-00679C292D2C}"/>
    <cellStyle name="Normal 4 3 2 2 3 2 2" xfId="37338" xr:uid="{0F8425AD-FF63-45D2-8AF9-534DDE493B9D}"/>
    <cellStyle name="Normal 4 3 2 2 3 3" xfId="37339" xr:uid="{5F978B89-0CA8-4099-9D5E-5C4109F99776}"/>
    <cellStyle name="Normal 4 3 2 2 4" xfId="37340" xr:uid="{41EB9869-ABA0-4EB1-91FD-39AFE09F66E0}"/>
    <cellStyle name="Normal 4 3 2 2 4 2" xfId="37341" xr:uid="{C42BBDD5-6719-43C1-91A8-D17AE9608F63}"/>
    <cellStyle name="Normal 4 3 2 2 4 2 2" xfId="37342" xr:uid="{348E262E-9851-445D-8FC7-CDD8F5AC5E6F}"/>
    <cellStyle name="Normal 4 3 2 2 4 3" xfId="37343" xr:uid="{F9E81C5E-2518-422A-BC8F-9BBCBA74E7A5}"/>
    <cellStyle name="Normal 4 3 2 2 5" xfId="37344" xr:uid="{3EE71BA3-C53B-442B-84D3-2BA1E7319223}"/>
    <cellStyle name="Normal 4 3 2 2 5 2" xfId="37345" xr:uid="{A06E6179-E959-44F2-B848-3809E60BE7CC}"/>
    <cellStyle name="Normal 4 3 2 2 5 2 2" xfId="37346" xr:uid="{B3D93F4D-2F0B-4B1D-AF72-6E1C557BE72D}"/>
    <cellStyle name="Normal 4 3 2 2 5 3" xfId="37347" xr:uid="{40EA5071-BB29-436B-9089-49CF2DD2E925}"/>
    <cellStyle name="Normal 4 3 2 2 6" xfId="37348" xr:uid="{20B5DDF6-B4CF-47EA-9137-D8C7EECDE240}"/>
    <cellStyle name="Normal 4 3 2 2 6 2" xfId="37349" xr:uid="{87769965-3DC3-4183-AA27-C791E3B43009}"/>
    <cellStyle name="Normal 4 3 2 2 7" xfId="37350" xr:uid="{5AAC0B44-A020-4FA2-A521-E35829A8DA78}"/>
    <cellStyle name="Normal 4 3 2 3" xfId="37351" xr:uid="{4465A19A-4C04-42FC-A5A1-DFEE14941DDB}"/>
    <cellStyle name="Normal 4 3 2 3 2" xfId="37352" xr:uid="{E7F63F5E-773F-42AE-9499-F99588741E53}"/>
    <cellStyle name="Normal 4 3 2 3 2 2" xfId="37353" xr:uid="{4EC7F367-23E9-47D9-97A7-58A29A171ED0}"/>
    <cellStyle name="Normal 4 3 2 3 2 2 2" xfId="37354" xr:uid="{D211AF76-7AFC-4A8C-B446-248F48981CDF}"/>
    <cellStyle name="Normal 4 3 2 3 2 3" xfId="37355" xr:uid="{7CDFF777-3228-45FE-8ECB-ED29BB0BBC7A}"/>
    <cellStyle name="Normal 4 3 2 3 3" xfId="37356" xr:uid="{DD7C653D-3D9C-4480-BC35-2CE0AFCBA05D}"/>
    <cellStyle name="Normal 4 3 2 3 3 2" xfId="37357" xr:uid="{08B32B62-1D51-4D51-9BD5-7CF7C908377B}"/>
    <cellStyle name="Normal 4 3 2 3 3 2 2" xfId="37358" xr:uid="{26FC0958-D143-4975-8232-086A86AB31EC}"/>
    <cellStyle name="Normal 4 3 2 3 3 3" xfId="37359" xr:uid="{F42CB0DF-EA77-4586-A0B7-6EEE543AC905}"/>
    <cellStyle name="Normal 4 3 2 3 4" xfId="37360" xr:uid="{749E22F2-7044-44AD-91FC-CE5CF3567FE0}"/>
    <cellStyle name="Normal 4 3 2 3 4 2" xfId="37361" xr:uid="{22E067F5-E38C-4C23-9DEA-5D6EFEB5B48A}"/>
    <cellStyle name="Normal 4 3 2 3 4 2 2" xfId="37362" xr:uid="{7335B52D-0693-4690-95FD-2AA6AB2018FA}"/>
    <cellStyle name="Normal 4 3 2 3 4 3" xfId="37363" xr:uid="{289E71A8-5BC7-4550-AAAA-F0F02E87107B}"/>
    <cellStyle name="Normal 4 3 2 3 5" xfId="37364" xr:uid="{CC565DFA-B1E9-412A-ABFD-422EC4D58EA4}"/>
    <cellStyle name="Normal 4 3 2 3 5 2" xfId="37365" xr:uid="{51E9BDEB-3B3F-4F21-B301-FDF624987FCC}"/>
    <cellStyle name="Normal 4 3 2 3 6" xfId="37366" xr:uid="{F27F4C04-6EC7-407F-9CE7-F241A7DB4287}"/>
    <cellStyle name="Normal 4 3 2 4" xfId="37367" xr:uid="{A93AF244-FE31-47B6-981C-D56CEDF43B4F}"/>
    <cellStyle name="Normal 4 3 2 4 2" xfId="37368" xr:uid="{BA4EA623-C839-4F1D-998B-8E308221F4E3}"/>
    <cellStyle name="Normal 4 3 2 4 2 2" xfId="37369" xr:uid="{851F95F7-985D-434E-8A00-F39339B128A7}"/>
    <cellStyle name="Normal 4 3 2 4 3" xfId="37370" xr:uid="{02109FD6-903E-4465-8D38-41E540A4B1D4}"/>
    <cellStyle name="Normal 4 3 2 5" xfId="37371" xr:uid="{C8349D5B-B92E-4F68-83B1-06A069E7ECFA}"/>
    <cellStyle name="Normal 4 3 2 5 2" xfId="37372" xr:uid="{BC8106B9-2276-4E47-8456-2E8E2C0C9E75}"/>
    <cellStyle name="Normal 4 3 2 5 2 2" xfId="37373" xr:uid="{3B2085A5-2827-4B5F-B13C-9AAB2EB29EC0}"/>
    <cellStyle name="Normal 4 3 2 5 3" xfId="37374" xr:uid="{957DE193-22CD-484B-AD99-0FAF722FFCB6}"/>
    <cellStyle name="Normal 4 3 2 6" xfId="37375" xr:uid="{0CD71562-7351-4034-BEF7-8F7D563E51A4}"/>
    <cellStyle name="Normal 4 3 2 6 2" xfId="37376" xr:uid="{6F7C253C-D9F4-44F3-B93F-98EA1311643F}"/>
    <cellStyle name="Normal 4 3 2 6 2 2" xfId="37377" xr:uid="{A1A8B3CE-7AA9-4F56-960C-1A5C9D60B202}"/>
    <cellStyle name="Normal 4 3 2 6 3" xfId="37378" xr:uid="{73F3DB48-018B-40F1-8493-36F777B0E4B0}"/>
    <cellStyle name="Normal 4 3 2 7" xfId="37379" xr:uid="{DCB6BC46-B1E6-4A4D-B2A1-08B6D6EA6172}"/>
    <cellStyle name="Normal 4 3 2 7 2" xfId="37380" xr:uid="{0A1F4713-3A5E-4EC7-B70F-6785748A1E04}"/>
    <cellStyle name="Normal 4 3 2 8" xfId="37381" xr:uid="{D6FCB2C9-837C-4FF3-BDAE-5E0B335158BA}"/>
    <cellStyle name="Normal 4 3 2 9" xfId="37382" xr:uid="{93F20E87-39C9-47BB-9019-DBA2FFF11E88}"/>
    <cellStyle name="Normal 4 3 3" xfId="37383" xr:uid="{5BC3C026-E2C4-4D89-8E13-B38098F17B0A}"/>
    <cellStyle name="Normal 4 3 3 2" xfId="37384" xr:uid="{8D4285F2-F8AC-4838-A7AF-735B16AAD339}"/>
    <cellStyle name="Normal 4 3 3 2 2" xfId="37385" xr:uid="{EFAF3831-4CEF-4AA3-8059-65AD3E973E62}"/>
    <cellStyle name="Normal 4 3 3 2 2 2" xfId="37386" xr:uid="{CAEB94E8-3846-490A-9459-7193389F2CEA}"/>
    <cellStyle name="Normal 4 3 3 2 2 2 2" xfId="37387" xr:uid="{D6D5D6C3-EBE1-4F7A-8C6B-CA5D90378C81}"/>
    <cellStyle name="Normal 4 3 3 2 2 2 2 2" xfId="37388" xr:uid="{30931993-01F0-4C77-BBFC-3E37A7C28D0A}"/>
    <cellStyle name="Normal 4 3 3 2 2 2 3" xfId="37389" xr:uid="{D1D8CA4C-B464-4103-B041-64B35494FAF1}"/>
    <cellStyle name="Normal 4 3 3 2 2 3" xfId="37390" xr:uid="{3823B43F-43EB-4B79-96D2-8FB70AA6C877}"/>
    <cellStyle name="Normal 4 3 3 2 2 3 2" xfId="37391" xr:uid="{73CF6B62-F8B5-4203-8DF5-C577C572D8CD}"/>
    <cellStyle name="Normal 4 3 3 2 2 3 2 2" xfId="37392" xr:uid="{1683FF7F-EC32-4660-BDF1-79BF77444E61}"/>
    <cellStyle name="Normal 4 3 3 2 2 3 3" xfId="37393" xr:uid="{FA4D5B6E-FE72-4429-A851-D2EA6DD45E2A}"/>
    <cellStyle name="Normal 4 3 3 2 2 4" xfId="37394" xr:uid="{F256207D-D2FA-47FF-9DFB-0599D956B1C1}"/>
    <cellStyle name="Normal 4 3 3 2 2 4 2" xfId="37395" xr:uid="{B42A4151-66B4-4C3C-889C-7E8D231DA7E8}"/>
    <cellStyle name="Normal 4 3 3 2 2 4 2 2" xfId="37396" xr:uid="{211AC495-B571-4A5D-91FC-8373CDD4FBD4}"/>
    <cellStyle name="Normal 4 3 3 2 2 4 3" xfId="37397" xr:uid="{F51FC267-96E0-47E6-A0FD-175E59C563E9}"/>
    <cellStyle name="Normal 4 3 3 2 2 5" xfId="37398" xr:uid="{AFFB020E-3CDD-4546-ACE4-92F676373FB5}"/>
    <cellStyle name="Normal 4 3 3 2 2 5 2" xfId="37399" xr:uid="{4615C70C-19AA-4FEF-86D3-06D763915F9E}"/>
    <cellStyle name="Normal 4 3 3 2 2 6" xfId="37400" xr:uid="{DA2F1D09-F9B2-4BFF-860C-2F9CECB5E949}"/>
    <cellStyle name="Normal 4 3 3 2 3" xfId="37401" xr:uid="{9D77DC63-BE28-461A-8756-47382BB97A37}"/>
    <cellStyle name="Normal 4 3 3 2 3 2" xfId="37402" xr:uid="{B524D43D-D5FB-4D3C-9A0E-8014F3C135AC}"/>
    <cellStyle name="Normal 4 3 3 2 3 2 2" xfId="37403" xr:uid="{69F260D0-BD1E-4480-AF12-36F54F9F5EEB}"/>
    <cellStyle name="Normal 4 3 3 2 3 3" xfId="37404" xr:uid="{6590A4F6-6DFD-4C67-BD00-B213E537A9DF}"/>
    <cellStyle name="Normal 4 3 3 2 4" xfId="37405" xr:uid="{663D8F55-3E43-4DB8-B505-CCB1D825125A}"/>
    <cellStyle name="Normal 4 3 3 2 4 2" xfId="37406" xr:uid="{452ABC25-8627-4B49-B617-A831651DAB5E}"/>
    <cellStyle name="Normal 4 3 3 2 4 2 2" xfId="37407" xr:uid="{A72C333D-D8EA-440A-ACB1-3C4FE3E2E8D1}"/>
    <cellStyle name="Normal 4 3 3 2 4 3" xfId="37408" xr:uid="{9BB78DCB-44CD-4ED3-A481-E180A3D8545C}"/>
    <cellStyle name="Normal 4 3 3 2 5" xfId="37409" xr:uid="{3E5F7C57-4528-4454-BF38-A44984163A0F}"/>
    <cellStyle name="Normal 4 3 3 2 5 2" xfId="37410" xr:uid="{D83080FB-13BE-4EBF-B787-1C97B63E4A3F}"/>
    <cellStyle name="Normal 4 3 3 2 5 2 2" xfId="37411" xr:uid="{25D8954F-1549-4F46-A416-2E61ED6D2941}"/>
    <cellStyle name="Normal 4 3 3 2 5 3" xfId="37412" xr:uid="{535AB43E-5717-46B0-B64A-18066A7BBF62}"/>
    <cellStyle name="Normal 4 3 3 2 6" xfId="37413" xr:uid="{4216DB88-BE65-4113-A0A8-93E6ADCCBB4F}"/>
    <cellStyle name="Normal 4 3 3 2 6 2" xfId="37414" xr:uid="{B0962DF1-BE8F-4F55-9B7D-8CA4342B2789}"/>
    <cellStyle name="Normal 4 3 3 2 7" xfId="37415" xr:uid="{0B1E1862-09D5-44EA-84CC-FF19B90735E4}"/>
    <cellStyle name="Normal 4 3 3 3" xfId="37416" xr:uid="{98829E9F-31DD-43F6-AF74-1B599E386F5C}"/>
    <cellStyle name="Normal 4 3 3 3 2" xfId="37417" xr:uid="{D2187233-8B26-4204-92C9-4FEB8E7660BE}"/>
    <cellStyle name="Normal 4 3 3 3 2 2" xfId="37418" xr:uid="{3EDB7F65-61AD-4FB4-AB00-0B0C175032BE}"/>
    <cellStyle name="Normal 4 3 3 3 2 2 2" xfId="37419" xr:uid="{47ADB709-D4D2-4227-831F-98828CC7B35F}"/>
    <cellStyle name="Normal 4 3 3 3 2 3" xfId="37420" xr:uid="{1B84D50B-A0E5-487D-8657-E9063113A714}"/>
    <cellStyle name="Normal 4 3 3 3 3" xfId="37421" xr:uid="{6C58CD4F-5D92-430B-801A-2287C2C972BD}"/>
    <cellStyle name="Normal 4 3 3 3 3 2" xfId="37422" xr:uid="{C80E04F2-C028-4FE0-9987-FEF23806484A}"/>
    <cellStyle name="Normal 4 3 3 3 3 2 2" xfId="37423" xr:uid="{A42E4042-F45D-4047-BF79-614932D547EB}"/>
    <cellStyle name="Normal 4 3 3 3 3 3" xfId="37424" xr:uid="{4A0B2C7A-EF9B-443F-87F0-7606B00B3CF7}"/>
    <cellStyle name="Normal 4 3 3 3 4" xfId="37425" xr:uid="{94056E70-A77F-4631-B32F-B6C61EDB36CA}"/>
    <cellStyle name="Normal 4 3 3 3 4 2" xfId="37426" xr:uid="{CF329261-254A-4003-BF97-C4CE43D0684B}"/>
    <cellStyle name="Normal 4 3 3 3 4 2 2" xfId="37427" xr:uid="{D4DC5ADE-EDD7-4D02-9A8B-B96E2BB7EDA6}"/>
    <cellStyle name="Normal 4 3 3 3 4 3" xfId="37428" xr:uid="{77EF6DCB-8BFB-4775-BF00-320AB76EE0B8}"/>
    <cellStyle name="Normal 4 3 3 3 5" xfId="37429" xr:uid="{08491A58-873E-41ED-B446-D63826ADE41A}"/>
    <cellStyle name="Normal 4 3 3 3 5 2" xfId="37430" xr:uid="{1EBF7F71-BCE1-464B-A468-C9C7332F2A51}"/>
    <cellStyle name="Normal 4 3 3 3 6" xfId="37431" xr:uid="{D7CA48F5-3045-458B-9324-85DF28DD41FC}"/>
    <cellStyle name="Normal 4 3 3 4" xfId="37432" xr:uid="{81D39FDC-A52B-48A3-8FE7-776F14291EF8}"/>
    <cellStyle name="Normal 4 3 3 4 2" xfId="37433" xr:uid="{5FB27B90-E19C-49F9-914E-6B10AE5696F9}"/>
    <cellStyle name="Normal 4 3 3 4 2 2" xfId="37434" xr:uid="{8CA7C546-4146-40EB-976D-43A3118C8B3B}"/>
    <cellStyle name="Normal 4 3 3 4 3" xfId="37435" xr:uid="{64D7D556-F18D-42D3-A9F9-F20175FD0F17}"/>
    <cellStyle name="Normal 4 3 3 5" xfId="37436" xr:uid="{7AAFB17B-1DCF-40DA-8D68-17C30DDDF842}"/>
    <cellStyle name="Normal 4 3 3 5 2" xfId="37437" xr:uid="{F7531D77-26B5-4983-A0D5-AB6933C320F2}"/>
    <cellStyle name="Normal 4 3 3 5 2 2" xfId="37438" xr:uid="{418BDBDA-113A-4B88-8566-08633697A557}"/>
    <cellStyle name="Normal 4 3 3 5 3" xfId="37439" xr:uid="{44526C9B-E841-4F14-937E-7BE8C843A4E9}"/>
    <cellStyle name="Normal 4 3 3 6" xfId="37440" xr:uid="{6909AF4D-24D9-441E-8F87-2985F98AE1D4}"/>
    <cellStyle name="Normal 4 3 3 6 2" xfId="37441" xr:uid="{C137A9E7-07E7-4C52-A6F9-04E5E0A26AA3}"/>
    <cellStyle name="Normal 4 3 3 6 2 2" xfId="37442" xr:uid="{8DCAB7A8-976A-4B95-AE7F-3F5D3182034F}"/>
    <cellStyle name="Normal 4 3 3 6 3" xfId="37443" xr:uid="{FE992927-C295-4686-AB8E-0205F3A471CF}"/>
    <cellStyle name="Normal 4 3 3 7" xfId="37444" xr:uid="{282933B0-F2AC-4E4E-8C2D-1B0DDE351B2E}"/>
    <cellStyle name="Normal 4 3 3 7 2" xfId="37445" xr:uid="{38B7D3B9-6490-4015-8DB8-18E6142F25DE}"/>
    <cellStyle name="Normal 4 3 3 8" xfId="37446" xr:uid="{FE33B78E-5E3F-48C0-8BFB-05917388166D}"/>
    <cellStyle name="Normal 4 3 4" xfId="37447" xr:uid="{FC0FE875-8EC2-4390-9705-45E6E07A7904}"/>
    <cellStyle name="Normal 4 3 4 2" xfId="37448" xr:uid="{24537AFB-171B-4ED2-A8F9-80C5D112A096}"/>
    <cellStyle name="Normal 4 3 4 2 2" xfId="37449" xr:uid="{69CDDF2C-8F7C-45F4-A7B2-18A355C20447}"/>
    <cellStyle name="Normal 4 3 4 2 2 2" xfId="37450" xr:uid="{4A2E27F0-632B-4CB9-8625-9DEEDF1EAE63}"/>
    <cellStyle name="Normal 4 3 4 2 2 2 2" xfId="37451" xr:uid="{233A832C-4529-45A3-B168-A71F5988E83F}"/>
    <cellStyle name="Normal 4 3 4 2 2 3" xfId="37452" xr:uid="{BF0890FC-ADDE-484F-BA73-F7D074848348}"/>
    <cellStyle name="Normal 4 3 4 2 3" xfId="37453" xr:uid="{7E0DF773-265F-4FAE-AD86-D782B516FBC3}"/>
    <cellStyle name="Normal 4 3 4 2 3 2" xfId="37454" xr:uid="{2E89AC02-8A83-4B57-B952-FABDEFC07B90}"/>
    <cellStyle name="Normal 4 3 4 2 3 2 2" xfId="37455" xr:uid="{5AA82891-F701-41DC-BC05-703CFCF8D68C}"/>
    <cellStyle name="Normal 4 3 4 2 3 3" xfId="37456" xr:uid="{B82E1638-0BD8-4CB9-B3B8-0D3CB6BED10D}"/>
    <cellStyle name="Normal 4 3 4 2 4" xfId="37457" xr:uid="{46F5A994-6286-4023-87DF-1495DFFCFB69}"/>
    <cellStyle name="Normal 4 3 4 2 4 2" xfId="37458" xr:uid="{12BB50BD-D204-4AA7-8C5B-3524F810A341}"/>
    <cellStyle name="Normal 4 3 4 2 4 2 2" xfId="37459" xr:uid="{DD96BDA9-E6AF-46FF-92C6-7685AA96A286}"/>
    <cellStyle name="Normal 4 3 4 2 4 3" xfId="37460" xr:uid="{32EE909A-3D0E-4AAA-A9E7-B517D9615781}"/>
    <cellStyle name="Normal 4 3 4 2 5" xfId="37461" xr:uid="{08E99F5D-2149-4C92-ABB7-83D2952D93EC}"/>
    <cellStyle name="Normal 4 3 4 2 5 2" xfId="37462" xr:uid="{D8A0738D-A71B-4238-AF50-86B2A86F1BB8}"/>
    <cellStyle name="Normal 4 3 4 2 6" xfId="37463" xr:uid="{E1BC97EC-2F4B-463D-A246-AF4833E82325}"/>
    <cellStyle name="Normal 4 3 4 3" xfId="37464" xr:uid="{DE026810-6253-44E9-A43A-2C7B8987AF66}"/>
    <cellStyle name="Normal 4 3 4 3 2" xfId="37465" xr:uid="{5ECC52D2-3D4A-457F-BF92-17CA0CF4C131}"/>
    <cellStyle name="Normal 4 3 4 3 2 2" xfId="37466" xr:uid="{CCA97023-6450-4E4C-BC29-17748FB1108D}"/>
    <cellStyle name="Normal 4 3 4 3 3" xfId="37467" xr:uid="{75C09827-A112-4EA8-AB71-E2882B58EB36}"/>
    <cellStyle name="Normal 4 3 4 4" xfId="37468" xr:uid="{FDA9DEC9-4A57-40EE-AC31-E5D1DBD302A5}"/>
    <cellStyle name="Normal 4 3 4 4 2" xfId="37469" xr:uid="{91AA68A1-E947-402E-929F-BAB983CDCF86}"/>
    <cellStyle name="Normal 4 3 4 4 2 2" xfId="37470" xr:uid="{D97EB45C-A447-4C0D-AA00-9599A75BE794}"/>
    <cellStyle name="Normal 4 3 4 4 3" xfId="37471" xr:uid="{F3646531-4CB3-4920-94A1-60521883126C}"/>
    <cellStyle name="Normal 4 3 4 5" xfId="37472" xr:uid="{45C88996-C94B-4EF6-950C-A122AF809E04}"/>
    <cellStyle name="Normal 4 3 4 5 2" xfId="37473" xr:uid="{B6D0F78B-54BD-4104-9CE3-D1162252B630}"/>
    <cellStyle name="Normal 4 3 4 5 2 2" xfId="37474" xr:uid="{FBE775EF-150E-498A-AB03-1C540B2C362D}"/>
    <cellStyle name="Normal 4 3 4 5 3" xfId="37475" xr:uid="{95303A6A-7C09-4E9E-B661-15591FDE444D}"/>
    <cellStyle name="Normal 4 3 4 6" xfId="37476" xr:uid="{18DB3153-AD3E-4F35-8C53-F3189BA660FF}"/>
    <cellStyle name="Normal 4 3 4 6 2" xfId="37477" xr:uid="{7BEB2830-7C39-4790-81DF-0CE76E725209}"/>
    <cellStyle name="Normal 4 3 4 7" xfId="37478" xr:uid="{47A82EB8-1D55-489C-8E8A-135D24667A7F}"/>
    <cellStyle name="Normal 4 3 5" xfId="37479" xr:uid="{88EEE001-8033-4BF8-8339-7F7D2CE038FD}"/>
    <cellStyle name="Normal 4 3 5 2" xfId="37480" xr:uid="{CE970A37-12D8-43EA-AA60-D1C88CFE79E9}"/>
    <cellStyle name="Normal 4 3 5 2 2" xfId="37481" xr:uid="{F95FDBE6-9978-4272-BFEE-18D56F457EB2}"/>
    <cellStyle name="Normal 4 3 5 2 2 2" xfId="37482" xr:uid="{060E88F1-1FF9-43E4-BE0E-68E96A84DC36}"/>
    <cellStyle name="Normal 4 3 5 2 2 2 2" xfId="37483" xr:uid="{8C168522-55D3-411C-BA62-F8D5CFFCF928}"/>
    <cellStyle name="Normal 4 3 5 2 2 3" xfId="37484" xr:uid="{8FF8698E-1A98-48C8-9C5C-242AF913CADE}"/>
    <cellStyle name="Normal 4 3 5 2 3" xfId="37485" xr:uid="{30851906-E90D-4C61-8552-29CEDFB00DFB}"/>
    <cellStyle name="Normal 4 3 5 2 3 2" xfId="37486" xr:uid="{DACD4471-F65E-468A-AED0-C1123F4AF559}"/>
    <cellStyle name="Normal 4 3 5 2 3 2 2" xfId="37487" xr:uid="{34994ED3-9DB4-428C-9CD0-35C7AFB4D6E3}"/>
    <cellStyle name="Normal 4 3 5 2 3 3" xfId="37488" xr:uid="{75EAE3C9-ACA1-4233-8B7D-7560E8F19B5F}"/>
    <cellStyle name="Normal 4 3 5 2 4" xfId="37489" xr:uid="{74B3C3F0-8119-4EC4-991E-E46CC8C00B8E}"/>
    <cellStyle name="Normal 4 3 5 2 4 2" xfId="37490" xr:uid="{444040D8-1CD5-4B9D-AA3F-A306A5B2E8E2}"/>
    <cellStyle name="Normal 4 3 5 2 4 2 2" xfId="37491" xr:uid="{F14CECF8-FE8D-4F04-B63F-C85E7D8EFB69}"/>
    <cellStyle name="Normal 4 3 5 2 4 3" xfId="37492" xr:uid="{76711976-2A61-4323-9ECC-5609CB1B92DC}"/>
    <cellStyle name="Normal 4 3 5 2 5" xfId="37493" xr:uid="{20BDED21-6B0B-4541-B6F3-AE5FC1F50023}"/>
    <cellStyle name="Normal 4 3 5 2 5 2" xfId="37494" xr:uid="{A9D816AF-FFAD-49A9-AE91-4F5460984939}"/>
    <cellStyle name="Normal 4 3 5 2 6" xfId="37495" xr:uid="{B8053017-6766-46A4-891B-17D00394B594}"/>
    <cellStyle name="Normal 4 3 5 3" xfId="37496" xr:uid="{F3C0295B-BC12-4B0B-B3B0-C753B569E8E9}"/>
    <cellStyle name="Normal 4 3 5 3 2" xfId="37497" xr:uid="{FDD2618B-EBB2-4A17-88C2-BD1B56571DE6}"/>
    <cellStyle name="Normal 4 3 5 3 2 2" xfId="37498" xr:uid="{4A00E69A-FB19-48F2-A876-8B459F6DFAB9}"/>
    <cellStyle name="Normal 4 3 5 3 3" xfId="37499" xr:uid="{DBA28118-4A48-4364-BC49-881532C8FF80}"/>
    <cellStyle name="Normal 4 3 5 4" xfId="37500" xr:uid="{80B6A902-797F-4D8F-A0E3-3880C9204237}"/>
    <cellStyle name="Normal 4 3 5 4 2" xfId="37501" xr:uid="{62333C57-2DA8-45A0-AFD4-B5D2E04A829B}"/>
    <cellStyle name="Normal 4 3 5 4 2 2" xfId="37502" xr:uid="{D98D9BFC-72B8-4FD0-BAC1-F08783758790}"/>
    <cellStyle name="Normal 4 3 5 4 3" xfId="37503" xr:uid="{92F5DF26-FD6B-4DA7-A6CE-69AAB042D852}"/>
    <cellStyle name="Normal 4 3 5 5" xfId="37504" xr:uid="{CF7BD7D5-B951-46A9-A126-5B6175DCAACE}"/>
    <cellStyle name="Normal 4 3 5 5 2" xfId="37505" xr:uid="{0351AFAB-097E-46CC-B028-FF8BEDE01B1E}"/>
    <cellStyle name="Normal 4 3 5 5 2 2" xfId="37506" xr:uid="{7F6A6643-5BFA-4778-9762-1710E716D718}"/>
    <cellStyle name="Normal 4 3 5 5 3" xfId="37507" xr:uid="{C5F1869A-7936-417F-B01F-6FCA864D2605}"/>
    <cellStyle name="Normal 4 3 5 6" xfId="37508" xr:uid="{8A85E5CF-22C9-4F39-9B4A-0738F0317364}"/>
    <cellStyle name="Normal 4 3 5 6 2" xfId="37509" xr:uid="{6A37CA77-2675-4F41-A1FA-383463C186EE}"/>
    <cellStyle name="Normal 4 3 5 7" xfId="37510" xr:uid="{67D228DD-3CC7-4475-B69A-F4C26D725943}"/>
    <cellStyle name="Normal 4 3 6" xfId="37511" xr:uid="{CFCC2EC1-2E3D-45C8-A813-5E6EA6D9A92C}"/>
    <cellStyle name="Normal 4 3 6 2" xfId="37512" xr:uid="{9CEF8554-9116-46AD-8704-B5B3B651A2A7}"/>
    <cellStyle name="Normal 4 3 6 2 2" xfId="37513" xr:uid="{3AC13BC7-5C28-4642-BC78-BBE644967FE7}"/>
    <cellStyle name="Normal 4 3 6 2 2 2" xfId="37514" xr:uid="{8B053B52-8399-465A-B082-3A8EA3E135C4}"/>
    <cellStyle name="Normal 4 3 6 2 3" xfId="37515" xr:uid="{40AB5B42-1FC6-4C2A-8709-BE90AF0477D8}"/>
    <cellStyle name="Normal 4 3 6 3" xfId="37516" xr:uid="{091D7D17-5F81-451F-A97E-20C5F6CB420B}"/>
    <cellStyle name="Normal 4 3 6 3 2" xfId="37517" xr:uid="{10884571-D7A2-4512-B3EA-6F11FF5003EA}"/>
    <cellStyle name="Normal 4 3 6 3 2 2" xfId="37518" xr:uid="{9A31693F-8762-45E6-9728-83D344C5AB96}"/>
    <cellStyle name="Normal 4 3 6 3 3" xfId="37519" xr:uid="{9A7927D9-9DAD-4218-9FA1-3077D48E14FD}"/>
    <cellStyle name="Normal 4 3 6 4" xfId="37520" xr:uid="{059C8749-5B04-47F0-A720-953430213186}"/>
    <cellStyle name="Normal 4 3 6 4 2" xfId="37521" xr:uid="{08FE89A1-F8DC-4289-83CF-82F054E584F8}"/>
    <cellStyle name="Normal 4 3 6 4 2 2" xfId="37522" xr:uid="{0DE42071-33B2-43CB-A240-1DCF6FC293D0}"/>
    <cellStyle name="Normal 4 3 6 4 3" xfId="37523" xr:uid="{F82850F0-9430-49A9-BA97-3F331345F18D}"/>
    <cellStyle name="Normal 4 3 6 5" xfId="37524" xr:uid="{0CE38E7A-F897-4ED7-9792-363CF5BF9184}"/>
    <cellStyle name="Normal 4 3 6 5 2" xfId="37525" xr:uid="{328D2A18-216F-43E3-9C7C-B76F90C43468}"/>
    <cellStyle name="Normal 4 3 6 6" xfId="37526" xr:uid="{6E90E986-0741-47D4-8E7E-982F0BD36FE5}"/>
    <cellStyle name="Normal 4 3 7" xfId="37527" xr:uid="{06586D55-13DC-4388-9A75-A5BB6E2F7E36}"/>
    <cellStyle name="Normal 4 3 7 2" xfId="37528" xr:uid="{74646A12-BD97-40EF-82F9-F21B421EDF76}"/>
    <cellStyle name="Normal 4 3 7 2 2" xfId="37529" xr:uid="{55F396FA-20F7-4D48-B952-8B24ECC1D28E}"/>
    <cellStyle name="Normal 4 3 7 2 2 2" xfId="37530" xr:uid="{666A3F3B-81FD-4896-9569-B31CA01E742F}"/>
    <cellStyle name="Normal 4 3 7 2 3" xfId="37531" xr:uid="{35280E0E-9996-4095-AC45-87548EFA04CC}"/>
    <cellStyle name="Normal 4 3 7 3" xfId="37532" xr:uid="{AD26A4F5-5726-4DC5-805A-6828D4C2675A}"/>
    <cellStyle name="Normal 4 3 7 3 2" xfId="37533" xr:uid="{91A12DC4-E20E-4515-BF10-B246CDF1D4AF}"/>
    <cellStyle name="Normal 4 3 7 3 2 2" xfId="37534" xr:uid="{1A28BFAF-A1AC-4599-86B9-3360898C5629}"/>
    <cellStyle name="Normal 4 3 7 3 3" xfId="37535" xr:uid="{CC12B796-8AC0-465F-844A-D1369EA69305}"/>
    <cellStyle name="Normal 4 3 7 4" xfId="37536" xr:uid="{D4DE4431-6256-4AB4-8970-91E2E99B9901}"/>
    <cellStyle name="Normal 4 3 7 4 2" xfId="37537" xr:uid="{77C67AEB-55DC-46D5-B808-22FFED969BDB}"/>
    <cellStyle name="Normal 4 3 7 4 2 2" xfId="37538" xr:uid="{B94117C8-AC27-44BB-9C0E-F553DC5BE9DB}"/>
    <cellStyle name="Normal 4 3 7 4 3" xfId="37539" xr:uid="{E1839550-D241-4856-84F6-C76B9798A774}"/>
    <cellStyle name="Normal 4 3 7 5" xfId="37540" xr:uid="{2E08F2C6-BE86-4D13-ACAB-1FE81FAF96BB}"/>
    <cellStyle name="Normal 4 3 7 5 2" xfId="37541" xr:uid="{D7FF6066-A1D0-4C94-A4D1-094B6C1C2020}"/>
    <cellStyle name="Normal 4 3 7 6" xfId="37542" xr:uid="{ED5B0F62-28FA-4FF9-869E-1C976020F824}"/>
    <cellStyle name="Normal 4 3 8" xfId="37543" xr:uid="{C0DF9194-C807-4C33-820F-3FBA47CA81FF}"/>
    <cellStyle name="Normal 4 3 8 2" xfId="37544" xr:uid="{EFB271E7-5808-4FD3-916E-46E8FE32104C}"/>
    <cellStyle name="Normal 4 3 8 2 2" xfId="37545" xr:uid="{CEE3C71B-68DD-43F1-BA3F-321BA127EC3F}"/>
    <cellStyle name="Normal 4 3 8 2 2 2" xfId="37546" xr:uid="{AF4B6BD3-6E8E-4B1C-8938-83C5045E6B46}"/>
    <cellStyle name="Normal 4 3 8 2 3" xfId="37547" xr:uid="{12ABCA0F-6C34-4868-82B7-D99A5FA53816}"/>
    <cellStyle name="Normal 4 3 8 3" xfId="37548" xr:uid="{1387DC41-0EFC-4C30-97E5-456BE79687E9}"/>
    <cellStyle name="Normal 4 3 8 3 2" xfId="37549" xr:uid="{91445685-B38A-4271-90D2-9719F83BA147}"/>
    <cellStyle name="Normal 4 3 8 3 2 2" xfId="37550" xr:uid="{B91A41C8-3B70-4DBF-98C9-A8732E898961}"/>
    <cellStyle name="Normal 4 3 8 3 3" xfId="37551" xr:uid="{672B4CAA-84B9-4058-8A69-19891036E9EF}"/>
    <cellStyle name="Normal 4 3 8 4" xfId="37552" xr:uid="{3BFF89AE-8CF8-4E0C-9A20-D14E0A39871E}"/>
    <cellStyle name="Normal 4 3 8 4 2" xfId="37553" xr:uid="{B4289B6C-49E7-4B54-91AF-EBEA51664405}"/>
    <cellStyle name="Normal 4 3 8 4 2 2" xfId="37554" xr:uid="{EF4EF4A5-F2AE-4856-952A-E93348A2430E}"/>
    <cellStyle name="Normal 4 3 8 4 3" xfId="37555" xr:uid="{516C9F0D-656C-4C78-95BD-0EACAC4EE85A}"/>
    <cellStyle name="Normal 4 3 8 5" xfId="37556" xr:uid="{DA524B1F-2AC3-4357-A918-AC744E99A01D}"/>
    <cellStyle name="Normal 4 3 8 5 2" xfId="37557" xr:uid="{314C1083-8852-4C11-9C10-B5F868D5A693}"/>
    <cellStyle name="Normal 4 3 8 6" xfId="37558" xr:uid="{FED71B6B-A941-4701-9BA5-304C463FA7E4}"/>
    <cellStyle name="Normal 4 3 9" xfId="37559" xr:uid="{BDBCCBCE-BA5F-4A64-801A-981938289E24}"/>
    <cellStyle name="Normal 4 3 9 2" xfId="37560" xr:uid="{3C4613A7-8AF8-48E0-A3DE-2967E681A97C}"/>
    <cellStyle name="Normal 4 3 9 2 2" xfId="37561" xr:uid="{E30A3906-4940-41FE-9836-D231C6F8C8AC}"/>
    <cellStyle name="Normal 4 3 9 2 2 2" xfId="37562" xr:uid="{04632D0E-A234-40D0-AE4D-D271E720D4E3}"/>
    <cellStyle name="Normal 4 3 9 2 3" xfId="37563" xr:uid="{7D79ED02-0DBB-44AE-BD43-9489FE9294A1}"/>
    <cellStyle name="Normal 4 3 9 3" xfId="37564" xr:uid="{2597A1CA-939E-40C4-9170-A6F3D7DD71A3}"/>
    <cellStyle name="Normal 4 3 9 3 2" xfId="37565" xr:uid="{B41BC355-8B7E-413E-B4D0-7B317CBF7272}"/>
    <cellStyle name="Normal 4 3 9 3 2 2" xfId="37566" xr:uid="{3CD8D1D3-8795-47F2-86F7-FEEE8DB5D5E5}"/>
    <cellStyle name="Normal 4 3 9 3 3" xfId="37567" xr:uid="{72B16799-5D5A-42F8-A7A6-38CECA6CD640}"/>
    <cellStyle name="Normal 4 3 9 4" xfId="37568" xr:uid="{52A668F7-8B4A-4C28-B0F3-A4719D2F4648}"/>
    <cellStyle name="Normal 4 3 9 4 2" xfId="37569" xr:uid="{BA723B1E-CD64-4D06-A3F6-393F5F024B77}"/>
    <cellStyle name="Normal 4 3 9 4 2 2" xfId="37570" xr:uid="{E2DFB462-DC11-48E0-AEFC-1F93BC6B137A}"/>
    <cellStyle name="Normal 4 3 9 4 3" xfId="37571" xr:uid="{077E2440-D0D5-436C-8A20-72CF785FD5D8}"/>
    <cellStyle name="Normal 4 3 9 5" xfId="37572" xr:uid="{56883820-BFCE-4554-B04F-5872050BAC0A}"/>
    <cellStyle name="Normal 4 3 9 5 2" xfId="37573" xr:uid="{2B0AFCD1-C00E-40D5-8B9E-F24188CE0F2C}"/>
    <cellStyle name="Normal 4 3 9 6" xfId="37574" xr:uid="{48B77B4B-2CDF-41D4-83C1-4AD313ABD993}"/>
    <cellStyle name="Normal 4 4" xfId="37575" xr:uid="{AF73117C-1B5A-4C67-AC2E-578A70E46DF5}"/>
    <cellStyle name="Normal 4 4 10" xfId="37576" xr:uid="{B6DFE0D5-F132-4B29-AADD-978BFEB87674}"/>
    <cellStyle name="Normal 4 4 10 2" xfId="37577" xr:uid="{77FAE12B-00D9-41A0-B3DE-B1ADEE23FA72}"/>
    <cellStyle name="Normal 4 4 10 2 2" xfId="37578" xr:uid="{49E7B273-73CD-46CC-98DA-097E20A81493}"/>
    <cellStyle name="Normal 4 4 10 2 2 2" xfId="37579" xr:uid="{C0D35CAB-7C62-4201-828D-F5C7AB7F205A}"/>
    <cellStyle name="Normal 4 4 10 2 3" xfId="37580" xr:uid="{01EBDAAE-82EB-405D-9C33-5DF8E0F03476}"/>
    <cellStyle name="Normal 4 4 10 3" xfId="37581" xr:uid="{F857F8CE-FBC2-41D8-A36F-A97601B29161}"/>
    <cellStyle name="Normal 4 4 10 3 2" xfId="37582" xr:uid="{52F34B9F-2A74-49F2-A78D-80E465DB6B6C}"/>
    <cellStyle name="Normal 4 4 10 3 2 2" xfId="37583" xr:uid="{BF91D6B2-4509-4729-94DF-ACAE62523833}"/>
    <cellStyle name="Normal 4 4 10 3 3" xfId="37584" xr:uid="{25380FA9-B35C-45F4-825B-29D92ECBB954}"/>
    <cellStyle name="Normal 4 4 10 4" xfId="37585" xr:uid="{E5FFB650-2B36-4388-B52E-4C7F089ACD0A}"/>
    <cellStyle name="Normal 4 4 10 4 2" xfId="37586" xr:uid="{4D35109B-A80F-4E00-8324-6473EB495A4A}"/>
    <cellStyle name="Normal 4 4 10 4 2 2" xfId="37587" xr:uid="{0572E1EA-E4CC-4866-B398-20D8D7966821}"/>
    <cellStyle name="Normal 4 4 10 4 3" xfId="37588" xr:uid="{87FF0993-230C-4B25-BE7A-A54AC3749B79}"/>
    <cellStyle name="Normal 4 4 10 5" xfId="37589" xr:uid="{471B1586-4DF7-4496-B1DD-6FA01987C622}"/>
    <cellStyle name="Normal 4 4 10 5 2" xfId="37590" xr:uid="{447F4387-4600-43E1-9185-4EE47E280B45}"/>
    <cellStyle name="Normal 4 4 10 6" xfId="37591" xr:uid="{33590D5E-1F53-48E2-87CE-EED1FCA3DE22}"/>
    <cellStyle name="Normal 4 4 10 7" xfId="37592" xr:uid="{08C8E47F-5B2C-48AE-BDD4-5249E31041DA}"/>
    <cellStyle name="Normal 4 4 11" xfId="37593" xr:uid="{7B7C21D6-71DE-456C-8838-CADC05BF1693}"/>
    <cellStyle name="Normal 4 4 11 2" xfId="37594" xr:uid="{DADBFE1D-ED33-4EA0-B5C9-B1C531343E5F}"/>
    <cellStyle name="Normal 4 4 11 2 2" xfId="37595" xr:uid="{51565406-ED50-4362-9EE1-6663E1115838}"/>
    <cellStyle name="Normal 4 4 11 3" xfId="37596" xr:uid="{AE9988BC-4838-4945-85B2-B0ABC40200E1}"/>
    <cellStyle name="Normal 4 4 12" xfId="37597" xr:uid="{7D4312DB-7FD1-4A5A-9807-D8E8F84252BE}"/>
    <cellStyle name="Normal 4 4 12 2" xfId="37598" xr:uid="{04BC7D8C-14E0-4143-8718-983F6B34100E}"/>
    <cellStyle name="Normal 4 4 12 2 2" xfId="37599" xr:uid="{B4682279-25A3-4F78-8335-9F9105EA9CA0}"/>
    <cellStyle name="Normal 4 4 12 3" xfId="37600" xr:uid="{CF02B88C-4406-4997-8ACC-012B11D63664}"/>
    <cellStyle name="Normal 4 4 13" xfId="37601" xr:uid="{56DB9F1E-F167-4D12-8684-599CD3F9469F}"/>
    <cellStyle name="Normal 4 4 13 2" xfId="37602" xr:uid="{33512BE2-F017-4547-B00C-76224C8A9ABE}"/>
    <cellStyle name="Normal 4 4 13 2 2" xfId="37603" xr:uid="{7C659733-C7E8-4334-BCD9-1379A0FD9B8C}"/>
    <cellStyle name="Normal 4 4 13 3" xfId="37604" xr:uid="{119592B5-641F-4A39-8A72-43CB6E72B993}"/>
    <cellStyle name="Normal 4 4 14" xfId="37605" xr:uid="{9E8DEB0F-DEE8-4C35-964A-1BE3BAB11F6D}"/>
    <cellStyle name="Normal 4 4 14 2" xfId="37606" xr:uid="{F3B66653-18AD-4D0B-AD87-35C81E50FABE}"/>
    <cellStyle name="Normal 4 4 14 2 2" xfId="37607" xr:uid="{25557489-615F-4583-A074-CB9BE7936654}"/>
    <cellStyle name="Normal 4 4 14 3" xfId="37608" xr:uid="{35A76CE5-41DF-42B4-AF2D-CF12D5BD6B9F}"/>
    <cellStyle name="Normal 4 4 15" xfId="37609" xr:uid="{C0D731CE-3B7D-46FF-AF89-668BE5690F19}"/>
    <cellStyle name="Normal 4 4 15 2" xfId="37610" xr:uid="{D966E2C8-BD49-4A04-ABE5-F795C33FC92F}"/>
    <cellStyle name="Normal 4 4 16" xfId="37611" xr:uid="{1F0FA8F0-ECB1-4B30-864D-6F6A8358D917}"/>
    <cellStyle name="Normal 4 4 2" xfId="37612" xr:uid="{FF2D4076-AD6F-4BBC-B90E-2F0C6DDF0A25}"/>
    <cellStyle name="Normal 4 4 2 2" xfId="37613" xr:uid="{64EB1CD5-E182-4965-9BF6-535058665766}"/>
    <cellStyle name="Normal 4 4 2 2 2" xfId="37614" xr:uid="{F13049E3-3D24-4F0C-8B00-4FE4686CF094}"/>
    <cellStyle name="Normal 4 4 2 2 2 2" xfId="37615" xr:uid="{AB715090-A284-4764-944A-1882CF200DDE}"/>
    <cellStyle name="Normal 4 4 2 2 2 2 2" xfId="37616" xr:uid="{B29CC5FC-EFED-4269-891D-C581FC4C9B67}"/>
    <cellStyle name="Normal 4 4 2 2 2 2 2 2" xfId="37617" xr:uid="{D0CBEBD0-BDB1-4C21-B09A-920DDE48501C}"/>
    <cellStyle name="Normal 4 4 2 2 2 2 3" xfId="37618" xr:uid="{035C7373-6DFE-4707-8089-91FF63CFBE3B}"/>
    <cellStyle name="Normal 4 4 2 2 2 3" xfId="37619" xr:uid="{B6F26D0B-C316-4C80-A1F0-E5B1CA7F8C7C}"/>
    <cellStyle name="Normal 4 4 2 2 2 3 2" xfId="37620" xr:uid="{6FA2055B-9138-42FE-995F-C6A2ED724967}"/>
    <cellStyle name="Normal 4 4 2 2 2 3 2 2" xfId="37621" xr:uid="{9A36C892-9396-436B-AEC6-A4667492EBE7}"/>
    <cellStyle name="Normal 4 4 2 2 2 3 3" xfId="37622" xr:uid="{C14F3FEA-10D6-4BE7-8F30-26CFF8E26EDC}"/>
    <cellStyle name="Normal 4 4 2 2 2 4" xfId="37623" xr:uid="{09454BED-AD7B-4BD1-B23C-666D88F085D5}"/>
    <cellStyle name="Normal 4 4 2 2 2 4 2" xfId="37624" xr:uid="{E866BBAE-14B2-43E8-8D9C-8DA91168F801}"/>
    <cellStyle name="Normal 4 4 2 2 2 4 2 2" xfId="37625" xr:uid="{6DE596D8-CC5C-4927-97F1-1D6EF9D6FF98}"/>
    <cellStyle name="Normal 4 4 2 2 2 4 3" xfId="37626" xr:uid="{9C79AECE-105E-43C0-B0DD-F04C195AF6A4}"/>
    <cellStyle name="Normal 4 4 2 2 2 5" xfId="37627" xr:uid="{E0A1F747-D357-4203-AB8F-5F4582DA741D}"/>
    <cellStyle name="Normal 4 4 2 2 2 5 2" xfId="37628" xr:uid="{C5A1E3F2-C2D9-4C04-8C3A-748F5E79B7C2}"/>
    <cellStyle name="Normal 4 4 2 2 2 6" xfId="37629" xr:uid="{98624A8D-F48C-4620-BAFD-1CEA615BC1B3}"/>
    <cellStyle name="Normal 4 4 2 2 3" xfId="37630" xr:uid="{988814BA-84E5-46D8-A1A9-A0DF6C6CF821}"/>
    <cellStyle name="Normal 4 4 2 2 3 2" xfId="37631" xr:uid="{361F9A95-A95A-4285-A5A8-013B52A8A5CC}"/>
    <cellStyle name="Normal 4 4 2 2 3 2 2" xfId="37632" xr:uid="{103E0419-8F5F-442F-9F5D-8AC1F44C835A}"/>
    <cellStyle name="Normal 4 4 2 2 3 3" xfId="37633" xr:uid="{54DE7F3B-70B0-4640-A5D9-0C08D2FAE75E}"/>
    <cellStyle name="Normal 4 4 2 2 4" xfId="37634" xr:uid="{18EE4E38-3958-40D8-B143-BABA4A12C898}"/>
    <cellStyle name="Normal 4 4 2 2 4 2" xfId="37635" xr:uid="{EE8C58F8-7FC6-4FDA-A1AB-FDFD04E614C3}"/>
    <cellStyle name="Normal 4 4 2 2 4 2 2" xfId="37636" xr:uid="{78A31676-104D-4695-8C85-999A6C3A9A34}"/>
    <cellStyle name="Normal 4 4 2 2 4 3" xfId="37637" xr:uid="{A92ED1E2-EB0F-4A14-A4B4-6999492EF5A7}"/>
    <cellStyle name="Normal 4 4 2 2 5" xfId="37638" xr:uid="{354A1B8C-8DBE-4CFC-99D7-5AA366C58FAB}"/>
    <cellStyle name="Normal 4 4 2 2 5 2" xfId="37639" xr:uid="{0B0F45BA-B739-4447-B7AE-672DF10A82AD}"/>
    <cellStyle name="Normal 4 4 2 2 5 2 2" xfId="37640" xr:uid="{BF4B52E7-4919-4251-B354-F942500FE98D}"/>
    <cellStyle name="Normal 4 4 2 2 5 3" xfId="37641" xr:uid="{48786F2C-9C9F-451A-8F0D-E8022394FD9D}"/>
    <cellStyle name="Normal 4 4 2 2 6" xfId="37642" xr:uid="{87D527BA-E321-4AE8-AAD5-BBB745A33642}"/>
    <cellStyle name="Normal 4 4 2 2 6 2" xfId="37643" xr:uid="{A5BABC85-7B48-440B-A53D-83B80CCE19DF}"/>
    <cellStyle name="Normal 4 4 2 2 7" xfId="37644" xr:uid="{6FF15F57-B002-4130-BC6C-5515054EC5AF}"/>
    <cellStyle name="Normal 4 4 2 3" xfId="37645" xr:uid="{7801B8BD-908C-42A6-A74B-8F983FCAF206}"/>
    <cellStyle name="Normal 4 4 2 3 2" xfId="37646" xr:uid="{A67C9005-C791-4680-9432-565158ACBBF2}"/>
    <cellStyle name="Normal 4 4 2 3 2 2" xfId="37647" xr:uid="{6D825E43-6E0C-42CB-B566-3E830EED82D2}"/>
    <cellStyle name="Normal 4 4 2 3 2 2 2" xfId="37648" xr:uid="{244838B9-EECA-445E-9A19-8E861BEFA654}"/>
    <cellStyle name="Normal 4 4 2 3 2 3" xfId="37649" xr:uid="{EF03C836-44B9-4B09-9F0B-9296975B929C}"/>
    <cellStyle name="Normal 4 4 2 3 3" xfId="37650" xr:uid="{1C34F556-3CFF-435B-9A5B-69C5A21426BF}"/>
    <cellStyle name="Normal 4 4 2 3 3 2" xfId="37651" xr:uid="{3A66AB90-ECBB-42A8-B9CC-53B8A79507E8}"/>
    <cellStyle name="Normal 4 4 2 3 3 2 2" xfId="37652" xr:uid="{567B9023-B2EB-491D-9E83-705102FB962C}"/>
    <cellStyle name="Normal 4 4 2 3 3 3" xfId="37653" xr:uid="{31233529-EDFF-4432-A4A2-CBAAF9A4E259}"/>
    <cellStyle name="Normal 4 4 2 3 4" xfId="37654" xr:uid="{36CA0C98-2B20-440B-B006-78F686501955}"/>
    <cellStyle name="Normal 4 4 2 3 4 2" xfId="37655" xr:uid="{9876F626-D4EE-49F3-8665-B7E1E005A4B5}"/>
    <cellStyle name="Normal 4 4 2 3 4 2 2" xfId="37656" xr:uid="{18FC37E4-713A-4696-8BF8-C623E3C749F7}"/>
    <cellStyle name="Normal 4 4 2 3 4 3" xfId="37657" xr:uid="{6A2BA17B-208F-4299-B4C2-DDDCF6313EDA}"/>
    <cellStyle name="Normal 4 4 2 3 5" xfId="37658" xr:uid="{E17EF7DC-6268-4E9C-868E-E1A1CA4267E3}"/>
    <cellStyle name="Normal 4 4 2 3 5 2" xfId="37659" xr:uid="{8735FB81-2B0E-432F-AD58-4D9022B0806F}"/>
    <cellStyle name="Normal 4 4 2 3 6" xfId="37660" xr:uid="{9986CD36-1CDE-45E1-BFA7-1C108B18381B}"/>
    <cellStyle name="Normal 4 4 2 4" xfId="37661" xr:uid="{182D9B76-A2E4-4173-9E21-372D8F91614E}"/>
    <cellStyle name="Normal 4 4 2 4 2" xfId="37662" xr:uid="{62AF022A-1655-4433-81EF-1E76EB33C956}"/>
    <cellStyle name="Normal 4 4 2 4 2 2" xfId="37663" xr:uid="{9D858981-AD87-485F-8E8E-0ADF3510DA49}"/>
    <cellStyle name="Normal 4 4 2 4 3" xfId="37664" xr:uid="{A956E97E-99F1-436C-BE1F-44C48C6C4B98}"/>
    <cellStyle name="Normal 4 4 2 5" xfId="37665" xr:uid="{59DB1F0B-E7F9-45AE-AB6D-B82B27FF9426}"/>
    <cellStyle name="Normal 4 4 2 5 2" xfId="37666" xr:uid="{F4CB7EE9-03B3-48D4-BB0D-774F0E480481}"/>
    <cellStyle name="Normal 4 4 2 5 2 2" xfId="37667" xr:uid="{6BB7231D-6D08-4E55-B1A3-81DC0267B98C}"/>
    <cellStyle name="Normal 4 4 2 5 3" xfId="37668" xr:uid="{0AAF0702-5B24-4AE1-B704-F456D59F9E88}"/>
    <cellStyle name="Normal 4 4 2 6" xfId="37669" xr:uid="{51716A22-630B-4355-AAD1-E2581D33050D}"/>
    <cellStyle name="Normal 4 4 2 6 2" xfId="37670" xr:uid="{2495C27D-00D1-4E7E-8694-FF7C8EE2305D}"/>
    <cellStyle name="Normal 4 4 2 6 2 2" xfId="37671" xr:uid="{AB635FE1-4993-412D-829C-BED82196E178}"/>
    <cellStyle name="Normal 4 4 2 6 3" xfId="37672" xr:uid="{1EED559D-89C7-45AD-B384-B209B6F505B1}"/>
    <cellStyle name="Normal 4 4 2 7" xfId="37673" xr:uid="{E8213B45-B471-4AB1-896E-E7471B91CD31}"/>
    <cellStyle name="Normal 4 4 2 7 2" xfId="37674" xr:uid="{D7D81444-ED23-4795-B9A2-43A51C6238C2}"/>
    <cellStyle name="Normal 4 4 2 8" xfId="37675" xr:uid="{59C22456-6135-479B-9422-FFCC77237A73}"/>
    <cellStyle name="Normal 4 4 3" xfId="37676" xr:uid="{AE311528-E39F-403C-B9E0-F0856D6054B2}"/>
    <cellStyle name="Normal 4 4 3 2" xfId="37677" xr:uid="{8424FDBA-819E-43B0-A8BF-720A689ED71C}"/>
    <cellStyle name="Normal 4 4 3 2 2" xfId="37678" xr:uid="{4176460B-8CE9-46F1-AF80-5D64D3CAF49D}"/>
    <cellStyle name="Normal 4 4 3 2 2 2" xfId="37679" xr:uid="{CF7BC6B0-CE18-457A-B417-3F7A091C6DD4}"/>
    <cellStyle name="Normal 4 4 3 2 2 2 2" xfId="37680" xr:uid="{45C16572-1AA9-4C60-AAAE-2BA18DF4AE50}"/>
    <cellStyle name="Normal 4 4 3 2 2 2 2 2" xfId="37681" xr:uid="{5D3863EA-7EB9-4C7C-A310-75501B6916BA}"/>
    <cellStyle name="Normal 4 4 3 2 2 2 3" xfId="37682" xr:uid="{1E2ACC1B-6260-4567-BB66-06DE9A0B6A17}"/>
    <cellStyle name="Normal 4 4 3 2 2 3" xfId="37683" xr:uid="{7E8E473A-0AEC-453A-81CB-E51D122CA14D}"/>
    <cellStyle name="Normal 4 4 3 2 2 3 2" xfId="37684" xr:uid="{29CD5E82-7314-4142-84C4-60E410639C5E}"/>
    <cellStyle name="Normal 4 4 3 2 2 3 2 2" xfId="37685" xr:uid="{92F0FFF0-EF5F-4CB9-8949-AD8AACEC2AD8}"/>
    <cellStyle name="Normal 4 4 3 2 2 3 3" xfId="37686" xr:uid="{6A11DE9A-BB3E-4F03-9F40-4012EFF9C341}"/>
    <cellStyle name="Normal 4 4 3 2 2 4" xfId="37687" xr:uid="{4CB753DB-A0A7-403C-AA19-58B2A3EE8C66}"/>
    <cellStyle name="Normal 4 4 3 2 2 4 2" xfId="37688" xr:uid="{4EF7CA85-E066-440D-BCC7-A9DA412F9A32}"/>
    <cellStyle name="Normal 4 4 3 2 2 4 2 2" xfId="37689" xr:uid="{B2155FC4-BA23-4773-BCBA-F41DCA010C07}"/>
    <cellStyle name="Normal 4 4 3 2 2 4 3" xfId="37690" xr:uid="{BC2FBADC-811B-44BD-828D-33A17E86D0B2}"/>
    <cellStyle name="Normal 4 4 3 2 2 5" xfId="37691" xr:uid="{A65BE603-4FE5-4012-98BA-80C07D4E47E6}"/>
    <cellStyle name="Normal 4 4 3 2 2 5 2" xfId="37692" xr:uid="{85CDED9C-DC3E-4EDE-87D1-B76636284231}"/>
    <cellStyle name="Normal 4 4 3 2 2 6" xfId="37693" xr:uid="{8CBC2351-CC23-4AC4-9199-F2A32D9AF2A7}"/>
    <cellStyle name="Normal 4 4 3 2 3" xfId="37694" xr:uid="{9F032C73-C9B9-4016-94F6-03A586BFE298}"/>
    <cellStyle name="Normal 4 4 3 2 3 2" xfId="37695" xr:uid="{AE93AD93-D173-4AB5-A964-BB9EE0D6D536}"/>
    <cellStyle name="Normal 4 4 3 2 3 2 2" xfId="37696" xr:uid="{E6F0FBDC-38B5-47ED-84F5-D4C7E65C3B87}"/>
    <cellStyle name="Normal 4 4 3 2 3 3" xfId="37697" xr:uid="{702AB275-4C54-471D-8E4F-C181115611E8}"/>
    <cellStyle name="Normal 4 4 3 2 4" xfId="37698" xr:uid="{4B9474E6-A068-4D90-A890-6601184A42BA}"/>
    <cellStyle name="Normal 4 4 3 2 4 2" xfId="37699" xr:uid="{FAA69A16-5EB8-4258-AA27-0375B36238E2}"/>
    <cellStyle name="Normal 4 4 3 2 4 2 2" xfId="37700" xr:uid="{699ED647-175D-4474-B849-A9F97DEC2520}"/>
    <cellStyle name="Normal 4 4 3 2 4 3" xfId="37701" xr:uid="{B64E41FC-70A7-4CD3-8C9A-B7064EBC628D}"/>
    <cellStyle name="Normal 4 4 3 2 5" xfId="37702" xr:uid="{5565EAC5-0A8E-4FB2-8A91-4F4A57AF5E0A}"/>
    <cellStyle name="Normal 4 4 3 2 5 2" xfId="37703" xr:uid="{E66DC0F0-110C-4208-B88D-B675439F5AC2}"/>
    <cellStyle name="Normal 4 4 3 2 5 2 2" xfId="37704" xr:uid="{22D31087-29D8-4E83-823C-FBAC9F80F327}"/>
    <cellStyle name="Normal 4 4 3 2 5 3" xfId="37705" xr:uid="{E6530B73-5C8A-4843-8B9D-9F02A6FB3CE2}"/>
    <cellStyle name="Normal 4 4 3 2 6" xfId="37706" xr:uid="{15B22213-CFDC-48C8-A8E5-BA996F16F5F6}"/>
    <cellStyle name="Normal 4 4 3 2 6 2" xfId="37707" xr:uid="{23AE3BF2-38FD-4C41-909C-084CCA78B679}"/>
    <cellStyle name="Normal 4 4 3 2 7" xfId="37708" xr:uid="{06F5C2FD-68A9-4A99-9719-E5E7630FC58F}"/>
    <cellStyle name="Normal 4 4 3 3" xfId="37709" xr:uid="{EBF04B2F-5DC8-4EEF-BE46-84D476CFB6E1}"/>
    <cellStyle name="Normal 4 4 3 3 2" xfId="37710" xr:uid="{3EA2A158-5021-4EC2-ADBC-889F301CFFA6}"/>
    <cellStyle name="Normal 4 4 3 3 2 2" xfId="37711" xr:uid="{83011ABA-90DD-4968-9012-4B12873298AB}"/>
    <cellStyle name="Normal 4 4 3 3 2 2 2" xfId="37712" xr:uid="{501DC727-AA12-404D-A291-B2C3559C249A}"/>
    <cellStyle name="Normal 4 4 3 3 2 3" xfId="37713" xr:uid="{B22EFB4C-75C8-4F1C-8D20-0176F506C094}"/>
    <cellStyle name="Normal 4 4 3 3 3" xfId="37714" xr:uid="{A492A201-64FF-4FB2-9ADB-6A6280676DBE}"/>
    <cellStyle name="Normal 4 4 3 3 3 2" xfId="37715" xr:uid="{F7EC6856-98FA-4C8F-93B6-C2F42E0E621A}"/>
    <cellStyle name="Normal 4 4 3 3 3 2 2" xfId="37716" xr:uid="{820A66BD-CE7B-434D-918E-E773164C324D}"/>
    <cellStyle name="Normal 4 4 3 3 3 3" xfId="37717" xr:uid="{86CED477-3C08-490F-A5CD-A1DC0D695ECF}"/>
    <cellStyle name="Normal 4 4 3 3 4" xfId="37718" xr:uid="{8F5E6D5F-9F52-4A5F-A4D5-87795206185D}"/>
    <cellStyle name="Normal 4 4 3 3 4 2" xfId="37719" xr:uid="{E35E8810-51E6-4BDF-B795-03A8ECE65D1D}"/>
    <cellStyle name="Normal 4 4 3 3 4 2 2" xfId="37720" xr:uid="{56C75117-0BD5-438B-84F1-914C0F95C293}"/>
    <cellStyle name="Normal 4 4 3 3 4 3" xfId="37721" xr:uid="{3C9E68D8-216D-4ACC-B74B-295AE13A1899}"/>
    <cellStyle name="Normal 4 4 3 3 5" xfId="37722" xr:uid="{55CEA8BD-9391-45AF-9368-8C1108B6D247}"/>
    <cellStyle name="Normal 4 4 3 3 5 2" xfId="37723" xr:uid="{45EB0598-3A6D-4AB1-948F-EAE7FD3C52AF}"/>
    <cellStyle name="Normal 4 4 3 3 6" xfId="37724" xr:uid="{4CB474DB-0823-4606-9C4C-D73F638DC4C1}"/>
    <cellStyle name="Normal 4 4 3 4" xfId="37725" xr:uid="{0DCEABC3-F85A-4D1D-A1B0-E471093F6A41}"/>
    <cellStyle name="Normal 4 4 3 4 2" xfId="37726" xr:uid="{1974C289-9BAE-4138-9382-466B51EB7139}"/>
    <cellStyle name="Normal 4 4 3 4 2 2" xfId="37727" xr:uid="{26EC2AFD-BAEB-4BF2-BE9F-8BA17C9BFE0D}"/>
    <cellStyle name="Normal 4 4 3 4 3" xfId="37728" xr:uid="{88204557-4505-44FB-BA8F-256942A2F0F7}"/>
    <cellStyle name="Normal 4 4 3 5" xfId="37729" xr:uid="{AC3C001C-ED78-46E6-8580-14021E3431FF}"/>
    <cellStyle name="Normal 4 4 3 5 2" xfId="37730" xr:uid="{60406BFA-375C-4405-B17E-AFDE539B7385}"/>
    <cellStyle name="Normal 4 4 3 5 2 2" xfId="37731" xr:uid="{7739F9DC-FDA0-4EA5-AEAA-DCC3E1F13492}"/>
    <cellStyle name="Normal 4 4 3 5 3" xfId="37732" xr:uid="{0BD674A8-6786-4284-89E6-765B50E9F15D}"/>
    <cellStyle name="Normal 4 4 3 6" xfId="37733" xr:uid="{77F28131-D282-447E-840A-1140C5D8A668}"/>
    <cellStyle name="Normal 4 4 3 6 2" xfId="37734" xr:uid="{0D05BC9C-A06B-494B-8A0B-72EB67B7052B}"/>
    <cellStyle name="Normal 4 4 3 6 2 2" xfId="37735" xr:uid="{3C4A2E27-819C-4E3D-A694-919B5162786D}"/>
    <cellStyle name="Normal 4 4 3 6 3" xfId="37736" xr:uid="{2981786F-527A-4DA0-A82E-5B7821D498F7}"/>
    <cellStyle name="Normal 4 4 3 7" xfId="37737" xr:uid="{A7B9AC74-B293-47C0-B0C2-0DD62BF639E9}"/>
    <cellStyle name="Normal 4 4 3 7 2" xfId="37738" xr:uid="{4BD424BA-0DDE-4B69-9CD5-9C9C9FCAEB50}"/>
    <cellStyle name="Normal 4 4 3 8" xfId="37739" xr:uid="{40DBE320-D6CE-474E-B10F-C3A5EA498661}"/>
    <cellStyle name="Normal 4 4 4" xfId="37740" xr:uid="{473569E5-3ABF-4455-942C-8B4E1DB1FD3B}"/>
    <cellStyle name="Normal 4 4 4 2" xfId="37741" xr:uid="{E08B5470-DC69-473B-97C3-BAA3642D45F1}"/>
    <cellStyle name="Normal 4 4 4 2 2" xfId="37742" xr:uid="{57CCE90A-61E9-4091-ABA7-44830BB312BA}"/>
    <cellStyle name="Normal 4 4 4 2 2 2" xfId="37743" xr:uid="{5118A32D-73CD-4336-96DE-CA8A04CBDA7A}"/>
    <cellStyle name="Normal 4 4 4 2 2 2 2" xfId="37744" xr:uid="{853A95C4-5E30-4FD2-9A96-AB6FFA07FA0A}"/>
    <cellStyle name="Normal 4 4 4 2 2 3" xfId="37745" xr:uid="{464B97EE-B26C-45E3-94D6-DC3F9B6D8908}"/>
    <cellStyle name="Normal 4 4 4 2 3" xfId="37746" xr:uid="{E0B62113-7CF3-49CF-903F-4308A348CC64}"/>
    <cellStyle name="Normal 4 4 4 2 3 2" xfId="37747" xr:uid="{66672A1F-41A5-48A5-BB35-F09836863AD4}"/>
    <cellStyle name="Normal 4 4 4 2 3 2 2" xfId="37748" xr:uid="{0524CE8C-2112-4790-AB20-05C18FABC46F}"/>
    <cellStyle name="Normal 4 4 4 2 3 3" xfId="37749" xr:uid="{F1EFC8A6-6AEE-4C60-9D51-E358A516C91A}"/>
    <cellStyle name="Normal 4 4 4 2 4" xfId="37750" xr:uid="{10D37099-7992-4592-A879-DABAB791D515}"/>
    <cellStyle name="Normal 4 4 4 2 4 2" xfId="37751" xr:uid="{87C86176-3976-4305-A26A-776E54DC6442}"/>
    <cellStyle name="Normal 4 4 4 2 4 2 2" xfId="37752" xr:uid="{97D34098-0CBA-4E0A-B747-9DDB1E91F627}"/>
    <cellStyle name="Normal 4 4 4 2 4 3" xfId="37753" xr:uid="{441DE500-771D-43D8-B157-34B7BFC7061B}"/>
    <cellStyle name="Normal 4 4 4 2 5" xfId="37754" xr:uid="{EA26273B-CEFA-42B9-8BE8-76EFDE69A304}"/>
    <cellStyle name="Normal 4 4 4 2 5 2" xfId="37755" xr:uid="{47A1B301-C4DD-4522-8582-808FBF533D36}"/>
    <cellStyle name="Normal 4 4 4 2 6" xfId="37756" xr:uid="{9BD286DA-75A4-417D-98FC-361083D24B92}"/>
    <cellStyle name="Normal 4 4 4 3" xfId="37757" xr:uid="{ABF1661E-9C50-4F2E-BEF2-497F0CEBD5AB}"/>
    <cellStyle name="Normal 4 4 4 3 2" xfId="37758" xr:uid="{6ED9B500-E474-456E-9D89-0EE8DE8CB8A2}"/>
    <cellStyle name="Normal 4 4 4 3 2 2" xfId="37759" xr:uid="{8180513E-13E8-4A0E-9B98-18B42950A2FA}"/>
    <cellStyle name="Normal 4 4 4 3 3" xfId="37760" xr:uid="{C54821D7-E077-494E-AFCB-5D9C76C4D6BE}"/>
    <cellStyle name="Normal 4 4 4 4" xfId="37761" xr:uid="{AC7399FE-CC3F-4A8A-981A-64F38939D1AC}"/>
    <cellStyle name="Normal 4 4 4 4 2" xfId="37762" xr:uid="{9D5BAB43-5042-4655-9D52-53CB4978A78E}"/>
    <cellStyle name="Normal 4 4 4 4 2 2" xfId="37763" xr:uid="{09E0DD49-EC10-440C-A40E-99BA0C0A8F3D}"/>
    <cellStyle name="Normal 4 4 4 4 3" xfId="37764" xr:uid="{CE3955C6-3144-404B-9155-9F011A3F14AD}"/>
    <cellStyle name="Normal 4 4 4 5" xfId="37765" xr:uid="{08D89EEE-34CB-4B27-B8D6-B67997D5FB23}"/>
    <cellStyle name="Normal 4 4 4 5 2" xfId="37766" xr:uid="{C6A3AF73-FDB4-4735-8FBD-541C277B7F07}"/>
    <cellStyle name="Normal 4 4 4 5 2 2" xfId="37767" xr:uid="{8D88FD86-8979-4535-A1C6-777D4770E216}"/>
    <cellStyle name="Normal 4 4 4 5 3" xfId="37768" xr:uid="{9F6A9900-A43D-4318-AABF-9F998502C008}"/>
    <cellStyle name="Normal 4 4 4 6" xfId="37769" xr:uid="{E513CCE0-A13D-4606-B041-9E60BCB92E52}"/>
    <cellStyle name="Normal 4 4 4 6 2" xfId="37770" xr:uid="{3EE1D332-25F2-4206-BF7D-706C904D71FA}"/>
    <cellStyle name="Normal 4 4 4 7" xfId="37771" xr:uid="{B7E0C5CB-31CB-4121-BACF-FF715131C2D3}"/>
    <cellStyle name="Normal 4 4 5" xfId="37772" xr:uid="{5FDF65D6-5BDE-485D-9218-9CB28B92591B}"/>
    <cellStyle name="Normal 4 4 5 2" xfId="37773" xr:uid="{8158E9C1-BC8D-4CFC-A384-314D4698F1B1}"/>
    <cellStyle name="Normal 4 4 5 2 2" xfId="37774" xr:uid="{9CBCB662-7E78-4C89-A521-0FB0AB263901}"/>
    <cellStyle name="Normal 4 4 5 2 2 2" xfId="37775" xr:uid="{BE5233B7-CEBB-4250-AB96-8659030ED620}"/>
    <cellStyle name="Normal 4 4 5 2 2 2 2" xfId="37776" xr:uid="{E872BB98-3551-4812-AF99-58726616339E}"/>
    <cellStyle name="Normal 4 4 5 2 2 3" xfId="37777" xr:uid="{2032314B-C42B-4171-A47B-9A8F050B1959}"/>
    <cellStyle name="Normal 4 4 5 2 3" xfId="37778" xr:uid="{7CD64D1C-A8D2-4C66-9AEE-2B67E853BE5E}"/>
    <cellStyle name="Normal 4 4 5 2 3 2" xfId="37779" xr:uid="{2A4AE749-A4E7-4076-B571-57C13CE50E5D}"/>
    <cellStyle name="Normal 4 4 5 2 3 2 2" xfId="37780" xr:uid="{C9D358D2-9C47-4A03-88D2-8A2EF208394F}"/>
    <cellStyle name="Normal 4 4 5 2 3 3" xfId="37781" xr:uid="{3DF8E8FD-978A-47FA-9E53-25B9F2FDA9B9}"/>
    <cellStyle name="Normal 4 4 5 2 4" xfId="37782" xr:uid="{8C0490B9-7357-48FC-9BF0-F082E24E554E}"/>
    <cellStyle name="Normal 4 4 5 2 4 2" xfId="37783" xr:uid="{61CFAA62-1B7E-4ECC-AB1C-28D27D4DEC37}"/>
    <cellStyle name="Normal 4 4 5 2 4 2 2" xfId="37784" xr:uid="{930E8FE8-9E86-489F-AA41-D1D22D56B142}"/>
    <cellStyle name="Normal 4 4 5 2 4 3" xfId="37785" xr:uid="{C5DA732A-3CAB-4FAC-956F-424F43B02E0B}"/>
    <cellStyle name="Normal 4 4 5 2 5" xfId="37786" xr:uid="{E05F7402-FA46-4180-95AC-C5E48303D2A5}"/>
    <cellStyle name="Normal 4 4 5 2 5 2" xfId="37787" xr:uid="{64C48219-A229-4BE1-BD48-341B3F45E5BD}"/>
    <cellStyle name="Normal 4 4 5 2 6" xfId="37788" xr:uid="{882E5DFA-5508-4DA1-B33B-C609E68D94D4}"/>
    <cellStyle name="Normal 4 4 5 3" xfId="37789" xr:uid="{BBC5191A-EFE2-4FAD-92CB-189435D6E725}"/>
    <cellStyle name="Normal 4 4 5 3 2" xfId="37790" xr:uid="{2E453BAE-67DF-4A14-AF2F-57107D7557B0}"/>
    <cellStyle name="Normal 4 4 5 3 2 2" xfId="37791" xr:uid="{2F2F93D1-2960-4540-A4CD-9099D6260CF9}"/>
    <cellStyle name="Normal 4 4 5 3 3" xfId="37792" xr:uid="{D14B3E34-E6A5-49A1-84B1-F6AB2154E234}"/>
    <cellStyle name="Normal 4 4 5 4" xfId="37793" xr:uid="{CBBA06C6-9544-472A-9BA8-B2CB6400D7F9}"/>
    <cellStyle name="Normal 4 4 5 4 2" xfId="37794" xr:uid="{C9E4EC82-366E-46B9-8416-63FE79B05884}"/>
    <cellStyle name="Normal 4 4 5 4 2 2" xfId="37795" xr:uid="{62689CF1-0715-48F2-ACC9-94F605FDB908}"/>
    <cellStyle name="Normal 4 4 5 4 3" xfId="37796" xr:uid="{8817DB5F-CA5C-4873-A2CA-190F2FFD7843}"/>
    <cellStyle name="Normal 4 4 5 5" xfId="37797" xr:uid="{08FC8735-66D3-4266-AD71-6599EB91B174}"/>
    <cellStyle name="Normal 4 4 5 5 2" xfId="37798" xr:uid="{A1A5B711-2DE5-47B1-AE95-5BDD389F03E5}"/>
    <cellStyle name="Normal 4 4 5 5 2 2" xfId="37799" xr:uid="{4E6721D9-8CDB-431C-9D84-FCE4D2DCAA96}"/>
    <cellStyle name="Normal 4 4 5 5 3" xfId="37800" xr:uid="{00A0EDBA-9750-46CD-A7F6-158623087FEC}"/>
    <cellStyle name="Normal 4 4 5 6" xfId="37801" xr:uid="{C35E1014-7A5E-452B-B10B-7079D6C8240C}"/>
    <cellStyle name="Normal 4 4 5 6 2" xfId="37802" xr:uid="{E1E4BD47-BD0E-4A91-8BEC-27BBD9162E85}"/>
    <cellStyle name="Normal 4 4 5 7" xfId="37803" xr:uid="{C54B5F59-3ABA-4454-8B34-00B6D1CE1E50}"/>
    <cellStyle name="Normal 4 4 6" xfId="37804" xr:uid="{65F1C4CB-DBD1-419E-83DE-2EC21BE8AA81}"/>
    <cellStyle name="Normal 4 4 6 2" xfId="37805" xr:uid="{908B0609-4642-425A-9ECA-BC3FD7D0E2C6}"/>
    <cellStyle name="Normal 4 4 6 2 2" xfId="37806" xr:uid="{718CFE59-FBC3-4304-AAE9-E8061C79F1E1}"/>
    <cellStyle name="Normal 4 4 6 2 2 2" xfId="37807" xr:uid="{6E2F95C8-BDF0-4146-91C1-C6CDE2A9662E}"/>
    <cellStyle name="Normal 4 4 6 2 3" xfId="37808" xr:uid="{6CF5936A-0B5F-4AD7-A097-D6710515C3B1}"/>
    <cellStyle name="Normal 4 4 6 3" xfId="37809" xr:uid="{3D992D6D-E775-4F36-99DA-5D033EDAD4F3}"/>
    <cellStyle name="Normal 4 4 6 3 2" xfId="37810" xr:uid="{44D59990-43CC-4130-93D3-F2925B30BDC7}"/>
    <cellStyle name="Normal 4 4 6 3 2 2" xfId="37811" xr:uid="{7339E308-8140-4E4E-B315-299F9643555E}"/>
    <cellStyle name="Normal 4 4 6 3 3" xfId="37812" xr:uid="{A6F91063-6E93-4BEB-8936-9D3C8FD3E6BA}"/>
    <cellStyle name="Normal 4 4 6 4" xfId="37813" xr:uid="{31D4A57C-1487-4A22-830B-9B14499F8185}"/>
    <cellStyle name="Normal 4 4 6 4 2" xfId="37814" xr:uid="{9F4CCA68-FC9E-412B-A043-28F317BFAAAD}"/>
    <cellStyle name="Normal 4 4 6 4 2 2" xfId="37815" xr:uid="{ECE9A303-1B0B-4609-8ECF-CA81663062D2}"/>
    <cellStyle name="Normal 4 4 6 4 3" xfId="37816" xr:uid="{3C0F841F-DF6C-4D08-8508-D1FC8640A5F1}"/>
    <cellStyle name="Normal 4 4 6 5" xfId="37817" xr:uid="{76BE6A26-65F4-4D60-85B4-13D6BE5808B6}"/>
    <cellStyle name="Normal 4 4 6 5 2" xfId="37818" xr:uid="{DE71D535-4FC5-4628-B1C4-F5104FA58F2F}"/>
    <cellStyle name="Normal 4 4 6 6" xfId="37819" xr:uid="{DEFACD4C-2A99-4537-98C9-25C7F5ABC9A7}"/>
    <cellStyle name="Normal 4 4 7" xfId="37820" xr:uid="{48653E6D-A568-4585-8816-07FE65E9520F}"/>
    <cellStyle name="Normal 4 4 7 2" xfId="37821" xr:uid="{E72C3276-5C75-4615-B2C9-03C5B6FD75D7}"/>
    <cellStyle name="Normal 4 4 7 2 2" xfId="37822" xr:uid="{66FA20B3-D44A-4BF8-85F8-FC89B03EC11A}"/>
    <cellStyle name="Normal 4 4 7 2 2 2" xfId="37823" xr:uid="{7D917629-6314-497A-82CB-F108A68480F1}"/>
    <cellStyle name="Normal 4 4 7 2 3" xfId="37824" xr:uid="{A9976D1B-2D45-4730-BC04-EC0E7EA95D7B}"/>
    <cellStyle name="Normal 4 4 7 3" xfId="37825" xr:uid="{3BE3A85E-E4D4-4701-A8ED-BDA6CD134A56}"/>
    <cellStyle name="Normal 4 4 7 3 2" xfId="37826" xr:uid="{D8A8F2E3-7765-4E69-98BE-32423261DD13}"/>
    <cellStyle name="Normal 4 4 7 3 2 2" xfId="37827" xr:uid="{B43D327D-37AF-46F7-8270-2B863B63DEF6}"/>
    <cellStyle name="Normal 4 4 7 3 3" xfId="37828" xr:uid="{326B7421-2091-47F1-8B8E-C164AC192E77}"/>
    <cellStyle name="Normal 4 4 7 4" xfId="37829" xr:uid="{B1254493-5B82-467B-8C71-9D3ADFF5C647}"/>
    <cellStyle name="Normal 4 4 7 4 2" xfId="37830" xr:uid="{607F6158-1A8A-41C1-BD2C-22638D472701}"/>
    <cellStyle name="Normal 4 4 7 4 2 2" xfId="37831" xr:uid="{15887377-109E-49D3-96DC-8DD09AC10BC2}"/>
    <cellStyle name="Normal 4 4 7 4 3" xfId="37832" xr:uid="{6A904E2A-27CA-4969-A509-F54C2166DEC2}"/>
    <cellStyle name="Normal 4 4 7 5" xfId="37833" xr:uid="{E94B4CF1-EF5C-4622-AAC7-A644C14E2C01}"/>
    <cellStyle name="Normal 4 4 7 5 2" xfId="37834" xr:uid="{EBB2CF76-E1FE-4A4D-841F-266570566BD3}"/>
    <cellStyle name="Normal 4 4 7 6" xfId="37835" xr:uid="{0E6A0275-268F-4B9A-A3A7-6D63FE29C305}"/>
    <cellStyle name="Normal 4 4 8" xfId="37836" xr:uid="{094EA3A7-84B5-4A9F-99B6-E92C3D8804E1}"/>
    <cellStyle name="Normal 4 4 8 2" xfId="37837" xr:uid="{4AEA2C1C-4ADE-436F-8B3B-C9DA3A9FAF98}"/>
    <cellStyle name="Normal 4 4 8 2 2" xfId="37838" xr:uid="{8567233A-A9C7-431E-8EBC-40FECB9C22EF}"/>
    <cellStyle name="Normal 4 4 8 2 2 2" xfId="37839" xr:uid="{7F398B5B-AA09-4A1A-9A3D-DA5182A67C6C}"/>
    <cellStyle name="Normal 4 4 8 2 3" xfId="37840" xr:uid="{E4F19916-B5AE-40E5-B287-F93F2E7E1206}"/>
    <cellStyle name="Normal 4 4 8 3" xfId="37841" xr:uid="{58AAFCA7-1EC1-45F6-B7F8-8C54FC389705}"/>
    <cellStyle name="Normal 4 4 8 3 2" xfId="37842" xr:uid="{8E8AC49A-5996-40C2-9B0F-912BB34C8EAB}"/>
    <cellStyle name="Normal 4 4 8 3 2 2" xfId="37843" xr:uid="{CB685179-B4AC-42A8-BB0E-C75E5EEB5E71}"/>
    <cellStyle name="Normal 4 4 8 3 3" xfId="37844" xr:uid="{4AFD3E91-594F-477E-9D98-B1BBFF0FE1EA}"/>
    <cellStyle name="Normal 4 4 8 4" xfId="37845" xr:uid="{25AB6640-8744-47DF-A55A-C84F9A46A336}"/>
    <cellStyle name="Normal 4 4 8 4 2" xfId="37846" xr:uid="{6C606332-6039-4612-8139-25C96273716E}"/>
    <cellStyle name="Normal 4 4 8 4 2 2" xfId="37847" xr:uid="{5FFB2BBA-F3FD-4B2C-8D74-C9AA0AD05C26}"/>
    <cellStyle name="Normal 4 4 8 4 3" xfId="37848" xr:uid="{54592E93-55AD-4235-BE37-344B63BDE581}"/>
    <cellStyle name="Normal 4 4 8 5" xfId="37849" xr:uid="{5CC24D4E-FCF4-4B66-87B9-9B3D6F59AE47}"/>
    <cellStyle name="Normal 4 4 8 5 2" xfId="37850" xr:uid="{351A9040-D9B8-4EA6-8914-7F79E5B700CC}"/>
    <cellStyle name="Normal 4 4 8 6" xfId="37851" xr:uid="{C463E339-EA97-4924-9F99-2788B44E33F5}"/>
    <cellStyle name="Normal 4 4 9" xfId="37852" xr:uid="{0B0AE265-C358-4573-9261-69F8C80097C1}"/>
    <cellStyle name="Normal 4 4 9 2" xfId="37853" xr:uid="{05F209E8-463F-424E-BB9D-0254EC5CCE9B}"/>
    <cellStyle name="Normal 4 4 9 2 2" xfId="37854" xr:uid="{CAEA001B-380C-4DF4-B6BE-ECEB434864BF}"/>
    <cellStyle name="Normal 4 4 9 2 2 2" xfId="37855" xr:uid="{70FA2973-DF82-44BF-BEB2-619AD480C067}"/>
    <cellStyle name="Normal 4 4 9 2 3" xfId="37856" xr:uid="{33AD2271-44AC-4053-B698-6756C5DAD016}"/>
    <cellStyle name="Normal 4 4 9 3" xfId="37857" xr:uid="{6A5A8F1B-FEEE-470D-93CE-7CDC5E429F08}"/>
    <cellStyle name="Normal 4 4 9 3 2" xfId="37858" xr:uid="{088DA1D9-667B-4717-90F3-E7292EE55D77}"/>
    <cellStyle name="Normal 4 4 9 3 2 2" xfId="37859" xr:uid="{F3C0D8F0-CE57-477A-91C7-C93FD7FBBCE2}"/>
    <cellStyle name="Normal 4 4 9 3 3" xfId="37860" xr:uid="{3F429067-4D42-408B-9335-E9CF84BA0991}"/>
    <cellStyle name="Normal 4 4 9 4" xfId="37861" xr:uid="{C355437B-ACEF-4DAD-9565-4A23C1EB4B18}"/>
    <cellStyle name="Normal 4 4 9 4 2" xfId="37862" xr:uid="{AAED5330-12AA-484D-B25D-D2264B8BACA8}"/>
    <cellStyle name="Normal 4 4 9 4 2 2" xfId="37863" xr:uid="{80C5E5F5-8F69-4F66-8399-8F4BE87937B0}"/>
    <cellStyle name="Normal 4 4 9 4 3" xfId="37864" xr:uid="{3BF990A4-76FF-490B-ADFF-0ED7D88AB820}"/>
    <cellStyle name="Normal 4 4 9 5" xfId="37865" xr:uid="{21614845-CD17-4713-B0E6-6C0A9C1B2FC6}"/>
    <cellStyle name="Normal 4 4 9 5 2" xfId="37866" xr:uid="{8F95EB3E-2F46-4A42-AF62-4FBEF12E18DE}"/>
    <cellStyle name="Normal 4 4 9 6" xfId="37867" xr:uid="{002D8952-BF5F-4145-A659-642CBAE92700}"/>
    <cellStyle name="Normal 4 5" xfId="37868" xr:uid="{E9013EE9-4FFD-4564-AC74-BC3F1E6156F2}"/>
    <cellStyle name="Normal 4 5 2" xfId="37869" xr:uid="{24E0295E-A1A3-4778-8FDF-62D11694448F}"/>
    <cellStyle name="Normal 4 5 2 2" xfId="37870" xr:uid="{EEC1C4C6-05FC-456F-8E0C-E81F1AFB3862}"/>
    <cellStyle name="Normal 4 5 2 3" xfId="37871" xr:uid="{336F5A88-1942-4E30-8868-8213ABCA216F}"/>
    <cellStyle name="Normal 4 5 3" xfId="37872" xr:uid="{20E53AAE-D0CF-4B28-B24F-3BED09BB1613}"/>
    <cellStyle name="Normal 4 5 4" xfId="37873" xr:uid="{43AA7F86-5C00-418D-8D9A-5354C09D012D}"/>
    <cellStyle name="Normal 4 6" xfId="37874" xr:uid="{23E5D207-46EF-4230-B3C1-426733A512DB}"/>
    <cellStyle name="Normal 4 6 2" xfId="37875" xr:uid="{71E1358E-4C97-4BCA-A22F-8B1F194203A9}"/>
    <cellStyle name="Normal 4 6 3" xfId="37876" xr:uid="{5258A3CC-B363-4993-850D-9CF4F35934E2}"/>
    <cellStyle name="Normal 4 7" xfId="37877" xr:uid="{108E0A02-EA23-4DDF-A518-0BFF17785800}"/>
    <cellStyle name="Normal 4 7 10" xfId="37878" xr:uid="{21C5AE7E-5465-46F2-8E87-11B7ECF1F24A}"/>
    <cellStyle name="Normal 4 7 2" xfId="37879" xr:uid="{22BDD4D6-F93A-4CCC-B704-7B68FB75C690}"/>
    <cellStyle name="Normal 4 7 2 2" xfId="37880" xr:uid="{C12B1F77-E5CB-469E-91CB-388645481885}"/>
    <cellStyle name="Normal 4 7 2 2 2" xfId="37881" xr:uid="{3C08C683-7976-4FF5-BAAB-084751D66B95}"/>
    <cellStyle name="Normal 4 7 2 2 2 2" xfId="37882" xr:uid="{099CDEEE-D379-458B-B3B6-798C274B6BDF}"/>
    <cellStyle name="Normal 4 7 2 2 2 2 2" xfId="37883" xr:uid="{FFCC08C2-BB15-49D4-B036-E100F19930FD}"/>
    <cellStyle name="Normal 4 7 2 2 2 2 2 2" xfId="37884" xr:uid="{7BD93D79-5578-457F-BB66-8597B9029659}"/>
    <cellStyle name="Normal 4 7 2 2 2 2 3" xfId="37885" xr:uid="{8D12466D-93C2-47C8-864D-18F4F65839DB}"/>
    <cellStyle name="Normal 4 7 2 2 2 3" xfId="37886" xr:uid="{4AAE8E71-59A3-4434-A4F0-5EF3056F61B8}"/>
    <cellStyle name="Normal 4 7 2 2 2 3 2" xfId="37887" xr:uid="{C07B3A7B-C157-4347-BB08-D3A671F59112}"/>
    <cellStyle name="Normal 4 7 2 2 2 3 2 2" xfId="37888" xr:uid="{81E442AC-7D2F-4D45-ACCF-CA035F34B2F2}"/>
    <cellStyle name="Normal 4 7 2 2 2 3 3" xfId="37889" xr:uid="{5BB6B399-B08C-4BB4-A523-AD557CD76E3D}"/>
    <cellStyle name="Normal 4 7 2 2 2 4" xfId="37890" xr:uid="{5B5DD931-A75B-470F-B0AD-B1A64962D80D}"/>
    <cellStyle name="Normal 4 7 2 2 2 4 2" xfId="37891" xr:uid="{256D26D5-3275-402A-945F-243879C7BA98}"/>
    <cellStyle name="Normal 4 7 2 2 2 4 2 2" xfId="37892" xr:uid="{6D74CEE8-21ED-4145-9896-66A17637496F}"/>
    <cellStyle name="Normal 4 7 2 2 2 4 3" xfId="37893" xr:uid="{B61392CA-531D-4AED-9479-FC1CADDA5F34}"/>
    <cellStyle name="Normal 4 7 2 2 2 5" xfId="37894" xr:uid="{8E43FC32-52D6-4791-8E5D-F9A717AC66E1}"/>
    <cellStyle name="Normal 4 7 2 2 2 5 2" xfId="37895" xr:uid="{6F4536AF-C0F2-4AA8-B055-E6722288AF96}"/>
    <cellStyle name="Normal 4 7 2 2 2 6" xfId="37896" xr:uid="{5CE9E29A-0C6A-4945-A23D-DFD8BDD1403D}"/>
    <cellStyle name="Normal 4 7 2 2 3" xfId="37897" xr:uid="{02CB99D6-42CF-4AD0-ACBA-58870C8DB4C6}"/>
    <cellStyle name="Normal 4 7 2 2 3 2" xfId="37898" xr:uid="{6BB44FF3-F95B-4643-8D7F-F316E2B66E24}"/>
    <cellStyle name="Normal 4 7 2 2 3 2 2" xfId="37899" xr:uid="{E9202A28-A1B8-4608-86B8-36690B337378}"/>
    <cellStyle name="Normal 4 7 2 2 3 3" xfId="37900" xr:uid="{70963EB4-A41D-4951-AF53-8C377B47DBF3}"/>
    <cellStyle name="Normal 4 7 2 2 4" xfId="37901" xr:uid="{ADE8249C-4466-449A-80BA-19AF4A5F21B4}"/>
    <cellStyle name="Normal 4 7 2 2 4 2" xfId="37902" xr:uid="{6F6BAFA6-21B1-411B-AF7A-D348006FC300}"/>
    <cellStyle name="Normal 4 7 2 2 4 2 2" xfId="37903" xr:uid="{048C4D59-B7AA-43B7-AD69-04EE18B3AEA6}"/>
    <cellStyle name="Normal 4 7 2 2 4 3" xfId="37904" xr:uid="{0DB18F68-5DD4-4BB4-9590-E233FFC0B839}"/>
    <cellStyle name="Normal 4 7 2 2 5" xfId="37905" xr:uid="{0F42D812-EF80-45A8-B51D-63CB730C9C1B}"/>
    <cellStyle name="Normal 4 7 2 2 5 2" xfId="37906" xr:uid="{62B01408-3DD4-4305-A2B7-9DA52BF3DB35}"/>
    <cellStyle name="Normal 4 7 2 2 5 2 2" xfId="37907" xr:uid="{7763863B-5CF8-4296-8D2F-786353DB0EBE}"/>
    <cellStyle name="Normal 4 7 2 2 5 3" xfId="37908" xr:uid="{06B03762-7981-474A-B22A-729B6D6480CB}"/>
    <cellStyle name="Normal 4 7 2 2 6" xfId="37909" xr:uid="{519C0BC9-BD8F-411C-9FE8-6F1A4AAE44D2}"/>
    <cellStyle name="Normal 4 7 2 2 6 2" xfId="37910" xr:uid="{769403C6-8A4F-4635-9F7C-8723363D514E}"/>
    <cellStyle name="Normal 4 7 2 2 7" xfId="37911" xr:uid="{2FB0871E-324D-431D-B01B-B79CDBFB3C54}"/>
    <cellStyle name="Normal 4 7 2 3" xfId="37912" xr:uid="{D70E4C88-3F92-4D7D-A9AE-94B40EEA0FF1}"/>
    <cellStyle name="Normal 4 7 2 3 2" xfId="37913" xr:uid="{B5FFE839-BE10-487E-B2DB-1815FC8809E5}"/>
    <cellStyle name="Normal 4 7 2 3 2 2" xfId="37914" xr:uid="{DBDBFE53-3A7D-48E9-92B8-0671EACD1BA8}"/>
    <cellStyle name="Normal 4 7 2 3 2 2 2" xfId="37915" xr:uid="{8B0A5F53-BE12-4885-98C3-142E3AA0D1B7}"/>
    <cellStyle name="Normal 4 7 2 3 2 3" xfId="37916" xr:uid="{8D6F08B3-48E1-4070-ADA6-513794A81368}"/>
    <cellStyle name="Normal 4 7 2 3 3" xfId="37917" xr:uid="{002A9B8F-AA8E-4AE9-B43B-7DB8AD0676F5}"/>
    <cellStyle name="Normal 4 7 2 3 3 2" xfId="37918" xr:uid="{E24D16EB-2F4F-4CBD-850A-6E824B509D26}"/>
    <cellStyle name="Normal 4 7 2 3 3 2 2" xfId="37919" xr:uid="{F902142C-9267-44E0-9C25-243EE7D75A02}"/>
    <cellStyle name="Normal 4 7 2 3 3 3" xfId="37920" xr:uid="{08D54E94-2D86-457D-B866-6B65BFFCCB22}"/>
    <cellStyle name="Normal 4 7 2 3 4" xfId="37921" xr:uid="{C8D3566A-1EA6-412F-9DDA-2CD344CA0D02}"/>
    <cellStyle name="Normal 4 7 2 3 4 2" xfId="37922" xr:uid="{1BFA3B82-DFC3-444C-8586-6F5AB12C8723}"/>
    <cellStyle name="Normal 4 7 2 3 4 2 2" xfId="37923" xr:uid="{FBF3B9DB-312B-4DD2-A6BF-A9AA25ADC964}"/>
    <cellStyle name="Normal 4 7 2 3 4 3" xfId="37924" xr:uid="{2FB47515-BA20-40FE-AEE5-CD0A204A2649}"/>
    <cellStyle name="Normal 4 7 2 3 5" xfId="37925" xr:uid="{B8240276-710B-4965-9A07-D8C1712A4101}"/>
    <cellStyle name="Normal 4 7 2 3 5 2" xfId="37926" xr:uid="{68AB1C74-32D1-477A-B09A-57EE83A438BF}"/>
    <cellStyle name="Normal 4 7 2 3 6" xfId="37927" xr:uid="{9B3E8734-D9B1-433C-91E7-0CA820756251}"/>
    <cellStyle name="Normal 4 7 2 4" xfId="37928" xr:uid="{38484C6A-A21B-4E47-B785-F38293FECC8A}"/>
    <cellStyle name="Normal 4 7 2 4 2" xfId="37929" xr:uid="{CCD43341-F3A6-4281-B93F-A9C5674BBF87}"/>
    <cellStyle name="Normal 4 7 2 4 2 2" xfId="37930" xr:uid="{F7D71AA1-4189-4351-9843-CDF38F9BCE14}"/>
    <cellStyle name="Normal 4 7 2 4 3" xfId="37931" xr:uid="{6F31D5C3-BFF6-419F-BE01-7F5540D51F22}"/>
    <cellStyle name="Normal 4 7 2 5" xfId="37932" xr:uid="{0DCB6359-1A08-40C5-A2D6-5BAD7E955E1E}"/>
    <cellStyle name="Normal 4 7 2 5 2" xfId="37933" xr:uid="{BC42C180-0230-4604-AA4B-7A07124356B8}"/>
    <cellStyle name="Normal 4 7 2 5 2 2" xfId="37934" xr:uid="{0BAC8723-F02D-47BF-823B-BDCFBA8E34D7}"/>
    <cellStyle name="Normal 4 7 2 5 3" xfId="37935" xr:uid="{CEC848F3-489E-4C04-B05B-0A22AC80DD67}"/>
    <cellStyle name="Normal 4 7 2 6" xfId="37936" xr:uid="{4FAD5C75-D1CE-40E5-A34E-FB9719316F47}"/>
    <cellStyle name="Normal 4 7 2 6 2" xfId="37937" xr:uid="{9B78A0E6-4C68-4FFD-A826-81E5C3CE42DB}"/>
    <cellStyle name="Normal 4 7 2 6 2 2" xfId="37938" xr:uid="{093241D8-4E84-44F8-BA98-80477BF29B81}"/>
    <cellStyle name="Normal 4 7 2 6 3" xfId="37939" xr:uid="{FDFA89CD-05C0-48E1-B6BD-3F73025B279F}"/>
    <cellStyle name="Normal 4 7 2 7" xfId="37940" xr:uid="{E895E371-2E12-4165-8E8D-72D0CD7CCFCD}"/>
    <cellStyle name="Normal 4 7 2 7 2" xfId="37941" xr:uid="{16B88FDD-9867-405A-9B37-C9EF4190C48E}"/>
    <cellStyle name="Normal 4 7 2 8" xfId="37942" xr:uid="{CE85946B-D7D4-4F73-ADAF-EF9FB4974756}"/>
    <cellStyle name="Normal 4 7 2 9" xfId="37943" xr:uid="{63C755F9-9AFC-43F6-BC6C-9CF67A39D17B}"/>
    <cellStyle name="Normal 4 7 3" xfId="37944" xr:uid="{4064751C-F75B-4261-993D-6A149EDA6423}"/>
    <cellStyle name="Normal 4 7 3 2" xfId="37945" xr:uid="{ECD8EA1F-7EED-495D-9229-3D0CAF4BA263}"/>
    <cellStyle name="Normal 4 7 3 2 2" xfId="37946" xr:uid="{11D1F53D-55B5-4B1C-BEDE-89ADC03985C1}"/>
    <cellStyle name="Normal 4 7 3 2 2 2" xfId="37947" xr:uid="{2F5E39AA-DE87-4B73-BFF8-B0D3CC2AB024}"/>
    <cellStyle name="Normal 4 7 3 2 2 2 2" xfId="37948" xr:uid="{FBA91F26-733B-494B-966F-8E7DF277A846}"/>
    <cellStyle name="Normal 4 7 3 2 2 3" xfId="37949" xr:uid="{4D54A5C7-8670-4F7E-AD02-59D0851DFFB4}"/>
    <cellStyle name="Normal 4 7 3 2 3" xfId="37950" xr:uid="{A7A37380-F1A1-459B-87EC-BE4F2D2A836F}"/>
    <cellStyle name="Normal 4 7 3 2 3 2" xfId="37951" xr:uid="{7E262AE2-D741-4DE8-A50E-9D29FBDF1056}"/>
    <cellStyle name="Normal 4 7 3 2 3 2 2" xfId="37952" xr:uid="{7D90A5F4-4DC4-4C99-BBF9-E928A1A68CFB}"/>
    <cellStyle name="Normal 4 7 3 2 3 3" xfId="37953" xr:uid="{842B160D-5C8D-4028-B3C1-009D95603A9B}"/>
    <cellStyle name="Normal 4 7 3 2 4" xfId="37954" xr:uid="{63A08962-9953-4322-AD77-7EFE5201C65E}"/>
    <cellStyle name="Normal 4 7 3 2 4 2" xfId="37955" xr:uid="{2DC740F1-A13C-4D5A-942C-59238E1789CB}"/>
    <cellStyle name="Normal 4 7 3 2 4 2 2" xfId="37956" xr:uid="{AE3CED51-81DE-47EA-BB08-94F8880EF9CC}"/>
    <cellStyle name="Normal 4 7 3 2 4 3" xfId="37957" xr:uid="{D0F35457-D228-4371-A814-6A06C9C36CE2}"/>
    <cellStyle name="Normal 4 7 3 2 5" xfId="37958" xr:uid="{CCA4160B-C5C9-489A-8876-52A3EFD23156}"/>
    <cellStyle name="Normal 4 7 3 2 5 2" xfId="37959" xr:uid="{28256F2A-3A3A-4EE4-99D1-F406261E0359}"/>
    <cellStyle name="Normal 4 7 3 2 6" xfId="37960" xr:uid="{84C5182E-7B77-4138-B12D-2611701BE2BA}"/>
    <cellStyle name="Normal 4 7 3 3" xfId="37961" xr:uid="{D39F842F-5778-4076-9EC1-A61AC8C6F53B}"/>
    <cellStyle name="Normal 4 7 3 3 2" xfId="37962" xr:uid="{7F1E4B9C-A263-4A60-AC7B-F79D69679BDE}"/>
    <cellStyle name="Normal 4 7 3 3 2 2" xfId="37963" xr:uid="{45ACAD67-10DD-4873-A2BE-3819DE80E690}"/>
    <cellStyle name="Normal 4 7 3 3 3" xfId="37964" xr:uid="{B0FB4222-7459-416C-8FD1-939D2B28A075}"/>
    <cellStyle name="Normal 4 7 3 4" xfId="37965" xr:uid="{A2139A07-0956-4915-8CD3-C88742C24473}"/>
    <cellStyle name="Normal 4 7 3 4 2" xfId="37966" xr:uid="{04CEAABC-6104-4491-ADC3-A4DB23547989}"/>
    <cellStyle name="Normal 4 7 3 4 2 2" xfId="37967" xr:uid="{0DD7C7E8-5B99-4E40-AA1A-8E53D888FB37}"/>
    <cellStyle name="Normal 4 7 3 4 3" xfId="37968" xr:uid="{2A3B8589-9FAB-410C-A9AA-FFECF605ADC8}"/>
    <cellStyle name="Normal 4 7 3 5" xfId="37969" xr:uid="{A71BBD77-58D4-4E33-AFFC-2E65101C27F6}"/>
    <cellStyle name="Normal 4 7 3 5 2" xfId="37970" xr:uid="{30C79E5A-6502-45FD-AE9C-3AE7065298E5}"/>
    <cellStyle name="Normal 4 7 3 5 2 2" xfId="37971" xr:uid="{CEC4DB28-4B0C-40DD-B980-5EEC4884727A}"/>
    <cellStyle name="Normal 4 7 3 5 3" xfId="37972" xr:uid="{22AEEE1B-647B-44C4-983A-A5BDAFB59B3F}"/>
    <cellStyle name="Normal 4 7 3 6" xfId="37973" xr:uid="{5BCBF771-251F-41F7-B233-28C73BC4EFF5}"/>
    <cellStyle name="Normal 4 7 3 6 2" xfId="37974" xr:uid="{47FC14F9-48D9-4BC4-AF44-AF8BD42C8AE9}"/>
    <cellStyle name="Normal 4 7 3 7" xfId="37975" xr:uid="{367BF169-A14A-4B68-B57C-26DA7E864212}"/>
    <cellStyle name="Normal 4 7 4" xfId="37976" xr:uid="{E4D63CC4-B784-4FE6-BEA2-C7E060A9E3F8}"/>
    <cellStyle name="Normal 4 7 4 2" xfId="37977" xr:uid="{34CBF573-3992-4913-B702-DE55FCC23DE2}"/>
    <cellStyle name="Normal 4 7 4 2 2" xfId="37978" xr:uid="{EDEFBFB6-DAB5-490F-81A1-5AC2C4655518}"/>
    <cellStyle name="Normal 4 7 4 2 2 2" xfId="37979" xr:uid="{B6B9E33B-EB43-435D-92CA-EC337659506E}"/>
    <cellStyle name="Normal 4 7 4 2 3" xfId="37980" xr:uid="{FD8EFBBC-3202-4BB6-806C-9E020AB4A7FA}"/>
    <cellStyle name="Normal 4 7 4 3" xfId="37981" xr:uid="{4EA94DB8-9456-4015-A182-9FDC77C87E6F}"/>
    <cellStyle name="Normal 4 7 4 3 2" xfId="37982" xr:uid="{2502E556-B7A1-4A8A-8A09-A3F83B8DE476}"/>
    <cellStyle name="Normal 4 7 4 3 2 2" xfId="37983" xr:uid="{258843DD-5647-475A-B6AB-DA13A9D8DBF4}"/>
    <cellStyle name="Normal 4 7 4 3 3" xfId="37984" xr:uid="{9759F4E9-06E8-4F48-AAE0-A7F48B3C62CC}"/>
    <cellStyle name="Normal 4 7 4 4" xfId="37985" xr:uid="{2189712A-4570-410C-8F7E-BAA32E6D7523}"/>
    <cellStyle name="Normal 4 7 4 4 2" xfId="37986" xr:uid="{EEFE36BC-E382-46A8-9CB7-60E6731F5B1C}"/>
    <cellStyle name="Normal 4 7 4 4 2 2" xfId="37987" xr:uid="{F38D352D-2518-49D7-8D84-5C819292C700}"/>
    <cellStyle name="Normal 4 7 4 4 3" xfId="37988" xr:uid="{37F667D7-6623-4293-BF9C-BEFA93F7816D}"/>
    <cellStyle name="Normal 4 7 4 5" xfId="37989" xr:uid="{BE2FB78D-C62E-46B7-B1D7-EA8E418AB31F}"/>
    <cellStyle name="Normal 4 7 4 5 2" xfId="37990" xr:uid="{23F3843D-CD4B-48CE-8DE5-B043F862B67D}"/>
    <cellStyle name="Normal 4 7 4 6" xfId="37991" xr:uid="{E1C9898F-78AB-4D7D-89A0-6D38E1ADFF01}"/>
    <cellStyle name="Normal 4 7 5" xfId="37992" xr:uid="{B410EF5F-598A-4D44-93E8-648BA2095AAC}"/>
    <cellStyle name="Normal 4 7 5 2" xfId="37993" xr:uid="{9C93A0C3-F77E-4A68-925C-5303B1B1D1D9}"/>
    <cellStyle name="Normal 4 7 5 2 2" xfId="37994" xr:uid="{9D1E3C56-840F-4AB1-97DE-E5941E8458DE}"/>
    <cellStyle name="Normal 4 7 5 3" xfId="37995" xr:uid="{A86D26F1-A207-4EE6-B351-AA954D29FF9E}"/>
    <cellStyle name="Normal 4 7 6" xfId="37996" xr:uid="{2B2D7F67-5359-4A69-848A-CEB7B7BEDE4C}"/>
    <cellStyle name="Normal 4 7 6 2" xfId="37997" xr:uid="{F3E87A10-88B8-422A-9BEB-EAF746B01DB4}"/>
    <cellStyle name="Normal 4 7 6 2 2" xfId="37998" xr:uid="{56F8172A-1758-4F5D-ADB8-35F140096744}"/>
    <cellStyle name="Normal 4 7 6 3" xfId="37999" xr:uid="{0878FA9B-4272-4786-BCC8-62243D0F38D3}"/>
    <cellStyle name="Normal 4 7 7" xfId="38000" xr:uid="{6C39A547-FD7B-4806-A05C-5A6796F2E5A5}"/>
    <cellStyle name="Normal 4 7 7 2" xfId="38001" xr:uid="{D4AD44A4-9C75-4248-8CB6-173ABC75DC2E}"/>
    <cellStyle name="Normal 4 7 7 2 2" xfId="38002" xr:uid="{11CAA8CD-4740-440F-9D8C-BDB0C102C273}"/>
    <cellStyle name="Normal 4 7 7 3" xfId="38003" xr:uid="{4809DDE3-241D-41E1-A004-6484672AAE3E}"/>
    <cellStyle name="Normal 4 7 8" xfId="38004" xr:uid="{7BCF9A55-8001-4856-ADB2-D60235475BB7}"/>
    <cellStyle name="Normal 4 7 8 2" xfId="38005" xr:uid="{EA232562-277E-4C50-818F-FF395BF6BA0E}"/>
    <cellStyle name="Normal 4 7 9" xfId="38006" xr:uid="{25629F96-7437-422D-B331-93CF7914C4C1}"/>
    <cellStyle name="Normal 4 8" xfId="38007" xr:uid="{16208E77-8ACD-4418-9634-E9EFBE887EF3}"/>
    <cellStyle name="Normal 4 8 2" xfId="38008" xr:uid="{E2717E6D-F3CC-4283-9638-7D30F5FE9940}"/>
    <cellStyle name="Normal 4 8 2 2" xfId="38009" xr:uid="{DC7C2652-D32A-41DC-AB87-20E55E8D0A23}"/>
    <cellStyle name="Normal 4 8 2 2 2" xfId="38010" xr:uid="{431896DD-15B5-4BA2-821A-ECE1E1C80155}"/>
    <cellStyle name="Normal 4 8 2 2 2 2" xfId="38011" xr:uid="{23D180FE-9A7C-43E3-BD0F-64DCE4429D29}"/>
    <cellStyle name="Normal 4 8 2 2 2 2 2" xfId="38012" xr:uid="{E1FCD06B-2EF7-4043-930F-AB2138D882E3}"/>
    <cellStyle name="Normal 4 8 2 2 2 3" xfId="38013" xr:uid="{BFE7A84C-27D6-4929-84A9-2260E7903A88}"/>
    <cellStyle name="Normal 4 8 2 2 3" xfId="38014" xr:uid="{ED4A4FC6-4679-4620-A969-D68099F155E2}"/>
    <cellStyle name="Normal 4 8 2 2 3 2" xfId="38015" xr:uid="{669D81B0-317E-42EF-91ED-6FA914CF98C0}"/>
    <cellStyle name="Normal 4 8 2 2 3 2 2" xfId="38016" xr:uid="{0766FDB4-12DB-4309-A76B-15FFCA204BA5}"/>
    <cellStyle name="Normal 4 8 2 2 3 3" xfId="38017" xr:uid="{49ECDE6E-1F4A-4D46-9474-76E6B51D4CDB}"/>
    <cellStyle name="Normal 4 8 2 2 4" xfId="38018" xr:uid="{0B4D7EB1-297A-433F-8324-0976B3F69281}"/>
    <cellStyle name="Normal 4 8 2 2 4 2" xfId="38019" xr:uid="{BFBAE69B-A6B3-4F35-AADD-F967F0A25112}"/>
    <cellStyle name="Normal 4 8 2 2 4 2 2" xfId="38020" xr:uid="{C710D189-EDF3-4AF3-A27E-83300D1C91FB}"/>
    <cellStyle name="Normal 4 8 2 2 4 3" xfId="38021" xr:uid="{871C4D2C-B75B-478A-A6F8-33188DFED934}"/>
    <cellStyle name="Normal 4 8 2 2 5" xfId="38022" xr:uid="{DB0933C3-5D5E-4100-BD2A-66FAAAAC94C2}"/>
    <cellStyle name="Normal 4 8 2 2 5 2" xfId="38023" xr:uid="{2CE0032D-980E-4292-A950-45363A0F66BD}"/>
    <cellStyle name="Normal 4 8 2 2 6" xfId="38024" xr:uid="{A2F366EF-755F-41C7-9E6B-9234D6B68D9E}"/>
    <cellStyle name="Normal 4 8 2 3" xfId="38025" xr:uid="{38C18F28-6C14-4A1E-8203-062FDB1B1166}"/>
    <cellStyle name="Normal 4 8 2 3 2" xfId="38026" xr:uid="{71232081-E9B9-47FE-B416-6BD8208A47B2}"/>
    <cellStyle name="Normal 4 8 2 3 2 2" xfId="38027" xr:uid="{14795332-9A50-4F9C-AB9C-6C868D0635C1}"/>
    <cellStyle name="Normal 4 8 2 3 3" xfId="38028" xr:uid="{D6E3EBB2-E4FC-4F86-9AE7-C419B0C0DD87}"/>
    <cellStyle name="Normal 4 8 2 4" xfId="38029" xr:uid="{381F4B30-2000-47B0-B7C5-86AEFC43F851}"/>
    <cellStyle name="Normal 4 8 2 4 2" xfId="38030" xr:uid="{BD3F8EA1-9F25-431B-B6B6-E72A435DBFC6}"/>
    <cellStyle name="Normal 4 8 2 4 2 2" xfId="38031" xr:uid="{67F061F5-FDD6-47BF-BD96-3867EB1AA513}"/>
    <cellStyle name="Normal 4 8 2 4 3" xfId="38032" xr:uid="{2923BD0A-3734-4397-AD32-CF37E0E3D030}"/>
    <cellStyle name="Normal 4 8 2 5" xfId="38033" xr:uid="{5A3FCE4C-496B-4EBE-8DD6-0D8401587D79}"/>
    <cellStyle name="Normal 4 8 2 5 2" xfId="38034" xr:uid="{3C9E6EE7-4E3F-4355-947E-7B9FAD3C2B8E}"/>
    <cellStyle name="Normal 4 8 2 5 2 2" xfId="38035" xr:uid="{981D3E2F-0507-4C32-A465-6DB67D13B80B}"/>
    <cellStyle name="Normal 4 8 2 5 3" xfId="38036" xr:uid="{16DACC55-D367-4050-9061-D714971BC899}"/>
    <cellStyle name="Normal 4 8 2 6" xfId="38037" xr:uid="{590C48EE-9721-4BA1-8775-176BF480BDC9}"/>
    <cellStyle name="Normal 4 8 2 6 2" xfId="38038" xr:uid="{85D4C807-10B2-4BC4-8A97-B5AE7F77A03F}"/>
    <cellStyle name="Normal 4 8 2 7" xfId="38039" xr:uid="{F3B14EA7-7121-407A-9D91-0F9EFA620460}"/>
    <cellStyle name="Normal 4 8 3" xfId="38040" xr:uid="{D7901A6C-3158-41E9-AACA-D932CFF53AFC}"/>
    <cellStyle name="Normal 4 8 3 2" xfId="38041" xr:uid="{0B700D74-6F8B-40D2-AB37-C94258684166}"/>
    <cellStyle name="Normal 4 8 3 2 2" xfId="38042" xr:uid="{B505E26F-BCE1-4C92-B143-F7DB4838C8B4}"/>
    <cellStyle name="Normal 4 8 3 2 2 2" xfId="38043" xr:uid="{442908FA-E3A4-4EC7-8173-95AD6346E87E}"/>
    <cellStyle name="Normal 4 8 3 2 3" xfId="38044" xr:uid="{9E655211-9FFC-4EF1-B23F-B656B7D29BDD}"/>
    <cellStyle name="Normal 4 8 3 3" xfId="38045" xr:uid="{E5162AFA-89ED-4268-B6A2-C770A876E257}"/>
    <cellStyle name="Normal 4 8 3 3 2" xfId="38046" xr:uid="{3C3B8BFF-29C0-4B00-AF79-27F16AD12E1C}"/>
    <cellStyle name="Normal 4 8 3 3 2 2" xfId="38047" xr:uid="{DD9D4B89-30E1-4B5A-96EC-7E61463D2071}"/>
    <cellStyle name="Normal 4 8 3 3 3" xfId="38048" xr:uid="{058F3A13-77D3-4B7D-85BC-51DF1FA92560}"/>
    <cellStyle name="Normal 4 8 3 4" xfId="38049" xr:uid="{940D3A7B-69E9-44CB-B234-B47FF8EF12A7}"/>
    <cellStyle name="Normal 4 8 3 4 2" xfId="38050" xr:uid="{F36C4C32-0530-4012-AAE0-2A93C05B6FA5}"/>
    <cellStyle name="Normal 4 8 3 4 2 2" xfId="38051" xr:uid="{F3CAEB2A-232E-43D1-8368-B893E15B1291}"/>
    <cellStyle name="Normal 4 8 3 4 3" xfId="38052" xr:uid="{BE2A0A5A-C32F-47C4-9E08-0DC97A5E783B}"/>
    <cellStyle name="Normal 4 8 3 5" xfId="38053" xr:uid="{F8BE16D7-5A41-4476-8727-14ACCF63D4A2}"/>
    <cellStyle name="Normal 4 8 3 5 2" xfId="38054" xr:uid="{22A12048-05C7-4934-8805-DD2586E311B1}"/>
    <cellStyle name="Normal 4 8 3 6" xfId="38055" xr:uid="{EC6CCD4E-C0A8-41F5-9B7B-BBA08EE84C93}"/>
    <cellStyle name="Normal 4 8 4" xfId="38056" xr:uid="{CFF9832E-73AB-4A98-9414-4B1CEB862AC2}"/>
    <cellStyle name="Normal 4 8 4 2" xfId="38057" xr:uid="{A0BFC4C4-14F4-42B4-AC1E-4DEE054C9966}"/>
    <cellStyle name="Normal 4 8 4 2 2" xfId="38058" xr:uid="{57D8A1DF-F190-49CE-A447-99C49C7ABF80}"/>
    <cellStyle name="Normal 4 8 4 3" xfId="38059" xr:uid="{7822EC3F-BE0F-4A30-86CF-761D1A0A5634}"/>
    <cellStyle name="Normal 4 8 5" xfId="38060" xr:uid="{87B89E5C-86D3-4425-A222-FF1B45DF1B33}"/>
    <cellStyle name="Normal 4 8 5 2" xfId="38061" xr:uid="{384B4300-806E-49E8-B6BD-1A336C15AD45}"/>
    <cellStyle name="Normal 4 8 5 2 2" xfId="38062" xr:uid="{5F51ECED-6AA8-4D1F-823C-50D1A4968EDB}"/>
    <cellStyle name="Normal 4 8 5 3" xfId="38063" xr:uid="{C8C86C8E-D265-440A-A819-D3943A29568E}"/>
    <cellStyle name="Normal 4 8 6" xfId="38064" xr:uid="{65DF421E-A326-4C43-B1BF-FED5091F9C82}"/>
    <cellStyle name="Normal 4 8 6 2" xfId="38065" xr:uid="{F7D9DF6C-4DE7-469C-8EB3-0A10364F09E8}"/>
    <cellStyle name="Normal 4 8 6 2 2" xfId="38066" xr:uid="{CD343CA6-2C8C-4DAF-9384-9E5B1B577E12}"/>
    <cellStyle name="Normal 4 8 6 3" xfId="38067" xr:uid="{B2555DA9-67B8-4E21-9754-9FE4B41830A5}"/>
    <cellStyle name="Normal 4 8 7" xfId="38068" xr:uid="{9F971CD8-3D26-44CE-99A0-BC6373DCDC41}"/>
    <cellStyle name="Normal 4 8 7 2" xfId="38069" xr:uid="{A7882456-1594-4513-B0F8-47A46D326AB7}"/>
    <cellStyle name="Normal 4 8 8" xfId="38070" xr:uid="{7CF9F1C3-E9C5-4E4D-A71E-311BED686019}"/>
    <cellStyle name="Normal 4 9" xfId="38071" xr:uid="{2D028515-7E22-4989-B104-97CA2F6C7574}"/>
    <cellStyle name="Normal 4 9 2" xfId="38072" xr:uid="{8A518AF3-9F6D-4D0B-A978-5C64870D0A15}"/>
    <cellStyle name="Normal 4 9 2 2" xfId="38073" xr:uid="{6FF6C4A8-CD1C-4C44-BB25-A33F01976429}"/>
    <cellStyle name="Normal 4 9 2 2 2" xfId="38074" xr:uid="{F5E3D7CF-5BFD-4ACF-A813-889BCBA3C86B}"/>
    <cellStyle name="Normal 4 9 2 2 2 2" xfId="38075" xr:uid="{1BAD2675-674B-42AE-83F3-83AF48954A59}"/>
    <cellStyle name="Normal 4 9 2 2 3" xfId="38076" xr:uid="{E22CA7CC-4423-430F-BDDB-38483D75D0AF}"/>
    <cellStyle name="Normal 4 9 2 3" xfId="38077" xr:uid="{4EC8E2F6-1644-4C9C-AC8C-9EE652FE5A3A}"/>
    <cellStyle name="Normal 4 9 2 3 2" xfId="38078" xr:uid="{5D96926A-6650-4C34-BD7E-5B91C3840D04}"/>
    <cellStyle name="Normal 4 9 2 3 2 2" xfId="38079" xr:uid="{28079355-8826-419C-A922-0C5C8570925F}"/>
    <cellStyle name="Normal 4 9 2 3 3" xfId="38080" xr:uid="{F3EA7729-F9C9-450B-91FB-FF749419815F}"/>
    <cellStyle name="Normal 4 9 2 4" xfId="38081" xr:uid="{9954CC07-9ED0-40B6-BF67-11EE49474294}"/>
    <cellStyle name="Normal 4 9 2 4 2" xfId="38082" xr:uid="{7A82F565-F745-4274-81B9-D9D5EC3A11C0}"/>
    <cellStyle name="Normal 4 9 2 4 2 2" xfId="38083" xr:uid="{3B9ECBF9-554E-494A-A195-1F9BCD6011ED}"/>
    <cellStyle name="Normal 4 9 2 4 3" xfId="38084" xr:uid="{7A26A59C-C5F6-43BD-84C4-1E47F08B47BF}"/>
    <cellStyle name="Normal 4 9 2 5" xfId="38085" xr:uid="{C05493A8-0103-471B-9CE9-90D0223AF2F6}"/>
    <cellStyle name="Normal 4 9 2 5 2" xfId="38086" xr:uid="{E3C3E493-0770-43D7-8CB9-6F94893DC677}"/>
    <cellStyle name="Normal 4 9 2 6" xfId="38087" xr:uid="{A58DEA0D-777C-40A7-ACE2-4E399175A9BF}"/>
    <cellStyle name="Normal 4 9 3" xfId="38088" xr:uid="{7D712565-417E-45C9-A6C6-FE94EFD69995}"/>
    <cellStyle name="Normal 4 9 3 2" xfId="38089" xr:uid="{AE59E677-DCEB-48B6-9587-5E7359D788AF}"/>
    <cellStyle name="Normal 4 9 3 2 2" xfId="38090" xr:uid="{81CBBA8F-19CB-4C83-92D0-8F4C9C494869}"/>
    <cellStyle name="Normal 4 9 3 3" xfId="38091" xr:uid="{5534D1E3-6395-48B2-BB43-9360522BAE6F}"/>
    <cellStyle name="Normal 4 9 4" xfId="38092" xr:uid="{5F955A28-76D9-4FE5-BCAD-00B55CFB332A}"/>
    <cellStyle name="Normal 4 9 4 2" xfId="38093" xr:uid="{6338AD34-A764-4596-BF6D-4A6F35A2FB3B}"/>
    <cellStyle name="Normal 4 9 4 2 2" xfId="38094" xr:uid="{605291C3-CB49-4C79-89B9-02DDFDC7CE54}"/>
    <cellStyle name="Normal 4 9 4 3" xfId="38095" xr:uid="{BDE5E526-5971-46CC-80E9-D5241C41BCD5}"/>
    <cellStyle name="Normal 4 9 5" xfId="38096" xr:uid="{8AB35649-B3F9-41A5-8168-2E3C7C272223}"/>
    <cellStyle name="Normal 4 9 5 2" xfId="38097" xr:uid="{5C0A34F9-A9FD-42DE-887B-B95712606D54}"/>
    <cellStyle name="Normal 4 9 5 2 2" xfId="38098" xr:uid="{F31A7D2C-00BB-4A97-8203-130C2BB8FC10}"/>
    <cellStyle name="Normal 4 9 5 3" xfId="38099" xr:uid="{B1A03C87-0C61-4CB8-A048-F6C6F7F5B1E6}"/>
    <cellStyle name="Normal 4 9 6" xfId="38100" xr:uid="{40E088C5-6703-458A-98EF-EBA92649B22F}"/>
    <cellStyle name="Normal 4 9 6 2" xfId="38101" xr:uid="{285FCDDA-A733-4F16-A2B5-BFF940B1301C}"/>
    <cellStyle name="Normal 4 9 7" xfId="38102" xr:uid="{6D214514-E200-4B89-B3CB-2975E86507D7}"/>
    <cellStyle name="Normal 40" xfId="751" xr:uid="{00000000-0005-0000-0000-0000F3020000}"/>
    <cellStyle name="Normal 40 10" xfId="38104" xr:uid="{19D295A6-F9DB-4287-BC07-ACB469996A99}"/>
    <cellStyle name="Normal 40 11" xfId="38103" xr:uid="{643B3156-35A8-47CD-9B51-615B78B11ED0}"/>
    <cellStyle name="Normal 40 2" xfId="38105" xr:uid="{10A81227-216C-4E54-AE54-A1B7A0CB9E2E}"/>
    <cellStyle name="Normal 40 2 2" xfId="38106" xr:uid="{B4021D8D-278F-4F93-AD90-2F09A1FC162A}"/>
    <cellStyle name="Normal 40 2 2 2" xfId="38107" xr:uid="{B3E6A23C-F1E1-45A3-B1B0-A713EF270AF6}"/>
    <cellStyle name="Normal 40 2 2 2 2" xfId="38108" xr:uid="{827D3722-F44F-47C2-9D15-F03D16429B27}"/>
    <cellStyle name="Normal 40 2 2 2 2 2" xfId="38109" xr:uid="{33BB1A3B-A3B4-4148-BB9B-FC566DB8C492}"/>
    <cellStyle name="Normal 40 2 2 2 3" xfId="38110" xr:uid="{34D815B7-372A-4CC4-B6E2-2DE84E15D5BD}"/>
    <cellStyle name="Normal 40 2 2 3" xfId="38111" xr:uid="{8DA0D1A4-F766-4EDC-926D-A175F5F079ED}"/>
    <cellStyle name="Normal 40 2 2 3 2" xfId="38112" xr:uid="{83EA327B-3A26-4E8E-9D30-AD2C4FD64158}"/>
    <cellStyle name="Normal 40 2 2 3 2 2" xfId="38113" xr:uid="{1E22C8D3-B50C-4F3E-8118-C671EF49EB67}"/>
    <cellStyle name="Normal 40 2 2 3 3" xfId="38114" xr:uid="{A2D8DA93-BC55-458D-B7CE-F50CD9A26778}"/>
    <cellStyle name="Normal 40 2 2 4" xfId="38115" xr:uid="{106047AB-B214-4D58-8C59-03AFBEF3AF0B}"/>
    <cellStyle name="Normal 40 2 2 4 2" xfId="38116" xr:uid="{988A9183-A71F-44A7-B170-520AC48DB0EB}"/>
    <cellStyle name="Normal 40 2 2 4 2 2" xfId="38117" xr:uid="{773D99B2-243F-45FA-B802-0C74936349CC}"/>
    <cellStyle name="Normal 40 2 2 4 3" xfId="38118" xr:uid="{2277B7E8-CBCB-4C38-88E3-F8EDF3E214FE}"/>
    <cellStyle name="Normal 40 2 2 5" xfId="38119" xr:uid="{17B937E1-64F9-4D1A-8574-828002691240}"/>
    <cellStyle name="Normal 40 2 2 5 2" xfId="38120" xr:uid="{180195B0-B796-4DD3-8E38-0FCF7191AB42}"/>
    <cellStyle name="Normal 40 2 2 6" xfId="38121" xr:uid="{657FB8BD-2FB7-4087-842C-C68A7BD981E5}"/>
    <cellStyle name="Normal 40 2 3" xfId="38122" xr:uid="{C6CAC3C6-6F5B-4B61-A006-E5D87FD19370}"/>
    <cellStyle name="Normal 40 2 3 2" xfId="38123" xr:uid="{92C0B923-E976-4188-8DE9-14024EF62A4E}"/>
    <cellStyle name="Normal 40 2 3 2 2" xfId="38124" xr:uid="{670AF9FC-A8CE-4652-A1B5-2D208EAB2AAF}"/>
    <cellStyle name="Normal 40 2 3 3" xfId="38125" xr:uid="{CA418E9D-5F05-434C-B29D-0A1D989E8D50}"/>
    <cellStyle name="Normal 40 2 4" xfId="38126" xr:uid="{7F62BCD6-F2CB-4B74-B1D9-A5A7F49667B9}"/>
    <cellStyle name="Normal 40 2 4 2" xfId="38127" xr:uid="{237E8190-FDB2-4B02-8354-36B800F20B19}"/>
    <cellStyle name="Normal 40 2 4 2 2" xfId="38128" xr:uid="{2842510E-2B88-4DCA-9225-4408982188DE}"/>
    <cellStyle name="Normal 40 2 4 3" xfId="38129" xr:uid="{4CEF7695-BD80-46C2-8406-07D34EAB5EED}"/>
    <cellStyle name="Normal 40 2 5" xfId="38130" xr:uid="{0F66111D-4143-4EEB-ADA4-5EB7D0EBD9E4}"/>
    <cellStyle name="Normal 40 2 5 2" xfId="38131" xr:uid="{1D9A500F-7D9B-4876-9E51-7B2AC892547F}"/>
    <cellStyle name="Normal 40 2 5 2 2" xfId="38132" xr:uid="{C08970DC-7AC9-4CBC-98EE-4B0D02C035DC}"/>
    <cellStyle name="Normal 40 2 5 3" xfId="38133" xr:uid="{43025263-2872-4371-B84F-B4A14CC8E2E3}"/>
    <cellStyle name="Normal 40 2 6" xfId="38134" xr:uid="{64F18B25-6FA5-482B-A901-A342FC5814A3}"/>
    <cellStyle name="Normal 40 2 6 2" xfId="38135" xr:uid="{09F33014-6323-4982-8332-5E74588CA545}"/>
    <cellStyle name="Normal 40 2 6 2 2" xfId="38136" xr:uid="{EE1A3C98-2D1B-449C-9194-9DB37704AB63}"/>
    <cellStyle name="Normal 40 2 6 3" xfId="38137" xr:uid="{D29A162B-3E41-482B-AAA0-C19B295EAEE1}"/>
    <cellStyle name="Normal 40 2 7" xfId="38138" xr:uid="{69740F3D-0C2F-452A-81B3-9547FA1CBFAD}"/>
    <cellStyle name="Normal 40 2 7 2" xfId="38139" xr:uid="{0A5970B7-6E8C-4F8D-A81C-905FE64EE298}"/>
    <cellStyle name="Normal 40 2 8" xfId="38140" xr:uid="{CCC928EA-C521-479C-83A3-2C00AFBBF869}"/>
    <cellStyle name="Normal 40 3" xfId="38141" xr:uid="{5E45DAA6-92A4-4585-ACC0-861C8A4F2B43}"/>
    <cellStyle name="Normal 40 3 2" xfId="38142" xr:uid="{9C7EE4EB-B20C-4DA9-AB1C-D0CB845D3D12}"/>
    <cellStyle name="Normal 40 3 2 2" xfId="38143" xr:uid="{106E69FC-055C-4BC1-B54D-0263CC718F76}"/>
    <cellStyle name="Normal 40 3 2 2 2" xfId="38144" xr:uid="{90677D61-D565-4F8E-8428-0FC433FCD073}"/>
    <cellStyle name="Normal 40 3 2 3" xfId="38145" xr:uid="{01F7E10D-07DB-4CEE-AAA9-6ED0AC38DD19}"/>
    <cellStyle name="Normal 40 3 3" xfId="38146" xr:uid="{E999BB14-212C-4862-AA0F-1E7B7F8757FF}"/>
    <cellStyle name="Normal 40 3 3 2" xfId="38147" xr:uid="{A0D6F98C-AF60-43E0-858D-7660A9164F0E}"/>
    <cellStyle name="Normal 40 3 3 2 2" xfId="38148" xr:uid="{28105B82-055C-4F64-B5F2-C452DF476CC1}"/>
    <cellStyle name="Normal 40 3 3 3" xfId="38149" xr:uid="{F0A5D25F-EE5F-4DB0-88F9-46017D1769C1}"/>
    <cellStyle name="Normal 40 3 4" xfId="38150" xr:uid="{AC0EB06A-A085-4786-B119-63CD493A557C}"/>
    <cellStyle name="Normal 40 3 4 2" xfId="38151" xr:uid="{1341F715-6D63-49AB-972A-788B0950DC11}"/>
    <cellStyle name="Normal 40 3 4 2 2" xfId="38152" xr:uid="{D006BF4C-DE12-4FD1-949E-1CEBA57C4ADA}"/>
    <cellStyle name="Normal 40 3 4 3" xfId="38153" xr:uid="{F7623F03-1AD0-481E-B1CD-F8E639193544}"/>
    <cellStyle name="Normal 40 3 5" xfId="38154" xr:uid="{31C2F4EB-CFBF-4FD8-A357-8627ADA97D5D}"/>
    <cellStyle name="Normal 40 3 5 2" xfId="38155" xr:uid="{79A80259-15CF-4617-BE1E-E08922C4451C}"/>
    <cellStyle name="Normal 40 3 6" xfId="38156" xr:uid="{F9CDF288-2EE0-4A6E-899A-31484C823199}"/>
    <cellStyle name="Normal 40 4" xfId="38157" xr:uid="{64AD1DAF-CFAB-49FF-AC88-09132636C9DD}"/>
    <cellStyle name="Normal 40 4 2" xfId="38158" xr:uid="{64F91347-4750-41B4-8117-01E53F5CA0CF}"/>
    <cellStyle name="Normal 40 4 2 2" xfId="38159" xr:uid="{E5F36292-4757-4E9B-99CB-087A536BA3B2}"/>
    <cellStyle name="Normal 40 4 3" xfId="38160" xr:uid="{271B3E54-DFE4-4FF7-9650-B1D236D2EF94}"/>
    <cellStyle name="Normal 40 5" xfId="38161" xr:uid="{528BC667-E57F-4677-B52C-E2016EFA96D0}"/>
    <cellStyle name="Normal 40 5 2" xfId="38162" xr:uid="{ED5E0885-BF58-425F-906B-A7C27B59A570}"/>
    <cellStyle name="Normal 40 5 2 2" xfId="38163" xr:uid="{1DA65321-BEBF-437D-AE4C-C0F237BAC6FB}"/>
    <cellStyle name="Normal 40 5 3" xfId="38164" xr:uid="{B2895264-E721-42E8-9A01-AFBD0BCE377F}"/>
    <cellStyle name="Normal 40 6" xfId="38165" xr:uid="{EBF66E6E-47C8-402A-B37E-DB05D5EA77BD}"/>
    <cellStyle name="Normal 40 6 2" xfId="38166" xr:uid="{C8F71512-9B43-46F2-9FE3-AD24599DB7DC}"/>
    <cellStyle name="Normal 40 6 2 2" xfId="38167" xr:uid="{60C86011-AE95-4972-9E93-ED3D96C89045}"/>
    <cellStyle name="Normal 40 6 3" xfId="38168" xr:uid="{398DA5D1-B07C-4F10-8B1B-F57DBCD6B3D8}"/>
    <cellStyle name="Normal 40 7" xfId="38169" xr:uid="{7E950FC5-15AA-44FB-8344-2D3FC9BBF99A}"/>
    <cellStyle name="Normal 40 7 2" xfId="38170" xr:uid="{DCCF5149-C2DD-4169-BE0A-892385973179}"/>
    <cellStyle name="Normal 40 7 2 2" xfId="38171" xr:uid="{F8DA3766-05BF-473C-B427-F2309908B55D}"/>
    <cellStyle name="Normal 40 7 3" xfId="38172" xr:uid="{9FBE2666-BC9D-416A-8A6E-7EC0F360C689}"/>
    <cellStyle name="Normal 40 8" xfId="38173" xr:uid="{6E43147C-887A-4305-8D12-B1C316CD365F}"/>
    <cellStyle name="Normal 40 8 2" xfId="38174" xr:uid="{17BC02DD-6EA2-48F5-B36E-AC2A0FDFC675}"/>
    <cellStyle name="Normal 40 9" xfId="38175" xr:uid="{A1C9F5C9-6D43-4DE3-845B-8D4E5874E91A}"/>
    <cellStyle name="Normal 41" xfId="752" xr:uid="{00000000-0005-0000-0000-0000F4020000}"/>
    <cellStyle name="Normal 41 2" xfId="38177" xr:uid="{1FF7BD24-E033-46DC-9846-D39B1850E04F}"/>
    <cellStyle name="Normal 41 2 2" xfId="38178" xr:uid="{BD407312-04C8-4E16-B517-AC0288A3C73D}"/>
    <cellStyle name="Normal 41 2 2 2" xfId="38179" xr:uid="{36573CD9-DC52-4F07-A90F-09CCFEEA0C8B}"/>
    <cellStyle name="Normal 41 2 3" xfId="38180" xr:uid="{834FF6B7-0468-420B-9B82-50D20C28053E}"/>
    <cellStyle name="Normal 41 3" xfId="38181" xr:uid="{B6482AE4-DBA4-4B37-8E10-1D9692D450D0}"/>
    <cellStyle name="Normal 41 3 2" xfId="38182" xr:uid="{207BB7F2-6B0E-4C21-9671-A369A5DBDD46}"/>
    <cellStyle name="Normal 41 3 2 2" xfId="38183" xr:uid="{97E1B344-B2A7-493C-B38E-7CE5F4FFA0B5}"/>
    <cellStyle name="Normal 41 3 3" xfId="38184" xr:uid="{B5B320E3-B27D-461E-AB9A-547099AA754B}"/>
    <cellStyle name="Normal 41 4" xfId="38185" xr:uid="{C8B8FCD2-B0AB-48E0-A289-3FEAB304CB4A}"/>
    <cellStyle name="Normal 41 4 2" xfId="38186" xr:uid="{FB0EB3CB-A0AC-4ADE-9BCE-29A7CE145BCF}"/>
    <cellStyle name="Normal 41 4 2 2" xfId="38187" xr:uid="{8A593A4A-5A3D-4EA1-BCA1-E72442554485}"/>
    <cellStyle name="Normal 41 4 3" xfId="38188" xr:uid="{ACFC2D8C-BE4F-4D77-A5DF-0D4549FA94AA}"/>
    <cellStyle name="Normal 41 5" xfId="38189" xr:uid="{FA5A6B00-E532-43BA-907B-EEFDC70EE60E}"/>
    <cellStyle name="Normal 41 5 2" xfId="38190" xr:uid="{0903DA0D-F821-44FB-B9CE-9C7F51F8C336}"/>
    <cellStyle name="Normal 41 6" xfId="38191" xr:uid="{F66B1E2B-76F1-49A0-9770-C37C49EFDA25}"/>
    <cellStyle name="Normal 41 7" xfId="38176" xr:uid="{9F1BBFD7-6932-4EA2-B201-3040F57DA955}"/>
    <cellStyle name="Normal 42" xfId="753" xr:uid="{00000000-0005-0000-0000-0000F5020000}"/>
    <cellStyle name="Normal 42 10" xfId="38193" xr:uid="{BE9B327C-C266-4B19-BA73-CF2D31EA0388}"/>
    <cellStyle name="Normal 42 11" xfId="38192" xr:uid="{7C0918D9-097D-4753-8916-B81897B1811C}"/>
    <cellStyle name="Normal 42 2" xfId="38194" xr:uid="{D74E5CD2-4718-473E-9081-E118D1ACAB1E}"/>
    <cellStyle name="Normal 42 2 2" xfId="38195" xr:uid="{0FB55577-AC75-4D52-B7F4-DAB34A296F5D}"/>
    <cellStyle name="Normal 42 2 2 2" xfId="38196" xr:uid="{BD265C4F-2E39-4153-8801-62C34F4FDEB0}"/>
    <cellStyle name="Normal 42 2 2 2 2" xfId="38197" xr:uid="{C2D81131-A671-476D-AD0E-1B72F0FBB9CE}"/>
    <cellStyle name="Normal 42 2 2 2 2 2" xfId="38198" xr:uid="{8DEB130B-3834-4733-9C0E-46452C4E308D}"/>
    <cellStyle name="Normal 42 2 2 2 3" xfId="38199" xr:uid="{FEF34673-09C6-4F42-99FF-51DB9F986379}"/>
    <cellStyle name="Normal 42 2 2 3" xfId="38200" xr:uid="{5997DEE4-F591-4264-80F1-94116A39B552}"/>
    <cellStyle name="Normal 42 2 2 3 2" xfId="38201" xr:uid="{EDEEA7A8-3B79-4C9C-B9A7-849606448CFA}"/>
    <cellStyle name="Normal 42 2 2 3 2 2" xfId="38202" xr:uid="{F5EB1379-FCAE-444F-AACC-F35FBCFBBD51}"/>
    <cellStyle name="Normal 42 2 2 3 3" xfId="38203" xr:uid="{013FE939-4B47-4F22-8B2A-05C0306CDD77}"/>
    <cellStyle name="Normal 42 2 2 4" xfId="38204" xr:uid="{F0218F45-987D-420B-8722-736E9ECBE81B}"/>
    <cellStyle name="Normal 42 2 2 4 2" xfId="38205" xr:uid="{83260164-203E-490B-A158-B01EA6849C46}"/>
    <cellStyle name="Normal 42 2 2 4 2 2" xfId="38206" xr:uid="{7084FB36-23D0-49B6-8C03-3D3A4E35F333}"/>
    <cellStyle name="Normal 42 2 2 4 3" xfId="38207" xr:uid="{1C091099-1415-4F39-9556-0BBCB1512889}"/>
    <cellStyle name="Normal 42 2 2 5" xfId="38208" xr:uid="{765B2659-AE12-4A40-89A0-8BC40142D2C2}"/>
    <cellStyle name="Normal 42 2 2 5 2" xfId="38209" xr:uid="{6D95CC99-9D5E-406F-BE94-8B4960F3E72E}"/>
    <cellStyle name="Normal 42 2 2 6" xfId="38210" xr:uid="{1DF194A1-75F6-4179-B536-15836D32B863}"/>
    <cellStyle name="Normal 42 2 3" xfId="38211" xr:uid="{E856E859-3F6B-4A84-95D6-3E381500D8DF}"/>
    <cellStyle name="Normal 42 2 3 2" xfId="38212" xr:uid="{026A8396-B7D8-4509-8C20-965B17D4675D}"/>
    <cellStyle name="Normal 42 2 3 2 2" xfId="38213" xr:uid="{69872658-9B2A-4F13-A18A-B2F40B9C2322}"/>
    <cellStyle name="Normal 42 2 3 3" xfId="38214" xr:uid="{05202678-1061-4C9C-AFC5-B6F25A44EF84}"/>
    <cellStyle name="Normal 42 2 4" xfId="38215" xr:uid="{C110E21D-06EF-4761-B930-03D8BEF770D0}"/>
    <cellStyle name="Normal 42 2 4 2" xfId="38216" xr:uid="{DAD0F30A-25CF-43AE-86DF-2A654836B772}"/>
    <cellStyle name="Normal 42 2 4 2 2" xfId="38217" xr:uid="{62185FDA-2634-4346-A704-3CBF26B353AD}"/>
    <cellStyle name="Normal 42 2 4 3" xfId="38218" xr:uid="{04C5CE78-6992-409F-AD8A-D8C46B8C3647}"/>
    <cellStyle name="Normal 42 2 5" xfId="38219" xr:uid="{DC92DFF5-15C0-4900-A1B7-4499FA544C24}"/>
    <cellStyle name="Normal 42 2 5 2" xfId="38220" xr:uid="{267C3946-E334-4470-8D9B-336544141F54}"/>
    <cellStyle name="Normal 42 2 5 2 2" xfId="38221" xr:uid="{866591DF-0C78-4936-B1CE-451BAF1886C9}"/>
    <cellStyle name="Normal 42 2 5 3" xfId="38222" xr:uid="{E597832D-7C9C-41C5-904A-242355DE040B}"/>
    <cellStyle name="Normal 42 2 6" xfId="38223" xr:uid="{69F5335F-D558-40B4-8CD0-2271B87261FB}"/>
    <cellStyle name="Normal 42 2 6 2" xfId="38224" xr:uid="{5FD856A9-79A3-4446-A456-AF0CD79EB686}"/>
    <cellStyle name="Normal 42 2 6 2 2" xfId="38225" xr:uid="{FBDF2E08-AB4B-4F02-8ACA-72B344E999F3}"/>
    <cellStyle name="Normal 42 2 6 3" xfId="38226" xr:uid="{9C093431-F81E-4354-9092-A5918F50A596}"/>
    <cellStyle name="Normal 42 2 7" xfId="38227" xr:uid="{8FDD5EC8-7814-4FBB-97A8-39C017F91A90}"/>
    <cellStyle name="Normal 42 2 7 2" xfId="38228" xr:uid="{DF4CB067-1A99-4922-9607-CD46FB27C92A}"/>
    <cellStyle name="Normal 42 2 8" xfId="38229" xr:uid="{08759198-0856-476A-9900-B6AFEF5FC906}"/>
    <cellStyle name="Normal 42 2 9" xfId="38230" xr:uid="{CF58FF54-C116-439B-A486-CF06280E16A1}"/>
    <cellStyle name="Normal 42 3" xfId="38231" xr:uid="{B60825C5-0D3E-4989-939B-0AA451C77B66}"/>
    <cellStyle name="Normal 42 3 2" xfId="38232" xr:uid="{33C3070A-7911-4789-8FBF-2A99AAAB70A3}"/>
    <cellStyle name="Normal 42 3 2 2" xfId="38233" xr:uid="{CE8C9C64-2A0A-4B13-9371-4E6E79842168}"/>
    <cellStyle name="Normal 42 3 2 2 2" xfId="38234" xr:uid="{EF387D94-6CF0-4B35-9970-4D65A3A4DFFD}"/>
    <cellStyle name="Normal 42 3 2 3" xfId="38235" xr:uid="{792C84C0-6028-4AD6-879D-C61779D3A0BD}"/>
    <cellStyle name="Normal 42 3 3" xfId="38236" xr:uid="{A98E80A6-4E44-4A01-B10E-1B9CD81C4E0D}"/>
    <cellStyle name="Normal 42 3 3 2" xfId="38237" xr:uid="{CB0078F2-AAB9-48F0-B67F-EB0CA4B382C4}"/>
    <cellStyle name="Normal 42 3 3 2 2" xfId="38238" xr:uid="{A6E30DE1-F249-417B-BA6B-457231EE7948}"/>
    <cellStyle name="Normal 42 3 3 3" xfId="38239" xr:uid="{3581311F-E1E8-4FD5-8560-B43CB047B6EE}"/>
    <cellStyle name="Normal 42 3 4" xfId="38240" xr:uid="{08E21AA8-6C8D-4108-905B-0CDF0B915BCF}"/>
    <cellStyle name="Normal 42 3 4 2" xfId="38241" xr:uid="{074D928F-A149-44B3-9D64-7B3C0605439C}"/>
    <cellStyle name="Normal 42 3 4 2 2" xfId="38242" xr:uid="{1B9A05C5-A103-4639-B840-AAB10E2195F6}"/>
    <cellStyle name="Normal 42 3 4 3" xfId="38243" xr:uid="{A2EFAC1B-D729-47AB-BE08-ACC0405A57D0}"/>
    <cellStyle name="Normal 42 3 5" xfId="38244" xr:uid="{92AD6F24-8DA6-460B-BFD6-2336A6249995}"/>
    <cellStyle name="Normal 42 3 5 2" xfId="38245" xr:uid="{B9E449EE-721C-43E5-85EC-612428F9A23C}"/>
    <cellStyle name="Normal 42 3 6" xfId="38246" xr:uid="{F07C642E-9073-426B-9B7D-803DDABCA48E}"/>
    <cellStyle name="Normal 42 4" xfId="38247" xr:uid="{537BFFFC-EBE6-448D-956F-9C7BE48A1C38}"/>
    <cellStyle name="Normal 42 4 2" xfId="38248" xr:uid="{CAC933B5-4B52-4D2C-AF3F-B179B60D2B25}"/>
    <cellStyle name="Normal 42 4 2 2" xfId="38249" xr:uid="{5F3870D3-448E-4E47-A427-D07C824E0CCA}"/>
    <cellStyle name="Normal 42 4 3" xfId="38250" xr:uid="{0DD58083-08B1-4602-A2F8-1456A01D1712}"/>
    <cellStyle name="Normal 42 5" xfId="38251" xr:uid="{4F46B542-4B9B-4141-BED1-12C5068EBA94}"/>
    <cellStyle name="Normal 42 5 2" xfId="38252" xr:uid="{4F117F67-FE7B-44EF-8E60-0A497B7C6E98}"/>
    <cellStyle name="Normal 42 5 2 2" xfId="38253" xr:uid="{34429054-5261-4EB1-9763-C1771219C1F7}"/>
    <cellStyle name="Normal 42 5 3" xfId="38254" xr:uid="{BC1FF497-F38E-4766-9A4C-FF829A91F3C5}"/>
    <cellStyle name="Normal 42 6" xfId="38255" xr:uid="{27CCBA9E-9D24-4E7F-B420-86F9BC6646B4}"/>
    <cellStyle name="Normal 42 6 2" xfId="38256" xr:uid="{AF631C0F-9BD7-4233-B99C-78744A36B5E1}"/>
    <cellStyle name="Normal 42 6 2 2" xfId="38257" xr:uid="{FEA9ADB6-D742-4268-9CA3-E51CA5C102E6}"/>
    <cellStyle name="Normal 42 6 3" xfId="38258" xr:uid="{AC9014C1-3ADB-456D-92ED-A10D124DEDB4}"/>
    <cellStyle name="Normal 42 7" xfId="38259" xr:uid="{E378B518-8965-4B60-BCC6-6EBAC6FD7DB0}"/>
    <cellStyle name="Normal 42 7 2" xfId="38260" xr:uid="{58A22A57-8F2A-4527-B39D-047C4B80F529}"/>
    <cellStyle name="Normal 42 7 2 2" xfId="38261" xr:uid="{1ECF6C76-BFB9-4170-99E9-02922CED85DA}"/>
    <cellStyle name="Normal 42 7 3" xfId="38262" xr:uid="{0B171E4E-9040-4429-83DF-7F065FFAC4F8}"/>
    <cellStyle name="Normal 42 8" xfId="38263" xr:uid="{07B3D729-CA5F-4A0A-9FBA-FE07C40F1BA6}"/>
    <cellStyle name="Normal 42 8 2" xfId="38264" xr:uid="{A55F81FA-8439-4261-965C-BDBB934535D3}"/>
    <cellStyle name="Normal 42 9" xfId="38265" xr:uid="{DB57EBC4-C57A-497D-920A-A451177E6C71}"/>
    <cellStyle name="Normal 43" xfId="754" xr:uid="{00000000-0005-0000-0000-0000F6020000}"/>
    <cellStyle name="Normal 43 10" xfId="38267" xr:uid="{E8C6AEE7-FE88-42AE-A847-2419909B740A}"/>
    <cellStyle name="Normal 43 11" xfId="38266" xr:uid="{9A3FE74A-A0DA-4B4A-8B6C-BABB48B767A2}"/>
    <cellStyle name="Normal 43 2" xfId="38268" xr:uid="{B54CB5FD-F9FD-4F1A-A4FE-57D3DBA55594}"/>
    <cellStyle name="Normal 43 2 2" xfId="38269" xr:uid="{8883C6D9-9B29-4B9F-971E-F3FF8ABD213E}"/>
    <cellStyle name="Normal 43 2 2 2" xfId="38270" xr:uid="{3762B5D4-85E5-4995-A478-0174BE6F4F14}"/>
    <cellStyle name="Normal 43 2 2 2 2" xfId="38271" xr:uid="{D952A30F-8F59-4C10-A503-25F600747483}"/>
    <cellStyle name="Normal 43 2 2 2 2 2" xfId="38272" xr:uid="{6BB9E8D5-1C0E-4665-89F2-F3F26DD4E875}"/>
    <cellStyle name="Normal 43 2 2 2 3" xfId="38273" xr:uid="{A39E5DD0-4245-4CA7-99EC-0FC7088C1544}"/>
    <cellStyle name="Normal 43 2 2 3" xfId="38274" xr:uid="{AB10BE23-ACF8-4C2D-A035-74D9B4147765}"/>
    <cellStyle name="Normal 43 2 2 3 2" xfId="38275" xr:uid="{9F3A11AF-5E91-4E99-9955-C5CECA83F8A7}"/>
    <cellStyle name="Normal 43 2 2 3 2 2" xfId="38276" xr:uid="{A801B246-6995-4A32-92A6-55350A672E1E}"/>
    <cellStyle name="Normal 43 2 2 3 3" xfId="38277" xr:uid="{0A267EB5-32C3-428E-9137-FFC937A59694}"/>
    <cellStyle name="Normal 43 2 2 4" xfId="38278" xr:uid="{A33EAE71-632C-4B7B-AB9E-A5C52EB495DC}"/>
    <cellStyle name="Normal 43 2 2 4 2" xfId="38279" xr:uid="{C1AC542E-4D89-42D3-9E3B-21CBCDF3513E}"/>
    <cellStyle name="Normal 43 2 2 4 2 2" xfId="38280" xr:uid="{EC9B63AF-DA7F-4261-BE17-A563BD5B3AF8}"/>
    <cellStyle name="Normal 43 2 2 4 3" xfId="38281" xr:uid="{A4C1E159-962F-4680-B24E-46C1DED9F027}"/>
    <cellStyle name="Normal 43 2 2 5" xfId="38282" xr:uid="{E7F5D563-62E5-464D-99E1-9E22DBC4F2CF}"/>
    <cellStyle name="Normal 43 2 2 5 2" xfId="38283" xr:uid="{947AD98A-1D8E-4054-A560-8741E1B00635}"/>
    <cellStyle name="Normal 43 2 2 6" xfId="38284" xr:uid="{FF46C898-4972-4CE1-B018-4B373617FC53}"/>
    <cellStyle name="Normal 43 2 3" xfId="38285" xr:uid="{32E54056-7882-436C-9E6B-55A275277176}"/>
    <cellStyle name="Normal 43 2 3 2" xfId="38286" xr:uid="{5F6458A3-D5E1-480A-8294-9CBCAE552058}"/>
    <cellStyle name="Normal 43 2 3 2 2" xfId="38287" xr:uid="{66CCFF37-1B36-4DBE-89DE-45FA73593ED0}"/>
    <cellStyle name="Normal 43 2 3 3" xfId="38288" xr:uid="{01E4E4D5-6405-49CD-AB98-E2B2FD594C41}"/>
    <cellStyle name="Normal 43 2 4" xfId="38289" xr:uid="{AB329304-20BA-4E76-9814-0A3B6F2B92E9}"/>
    <cellStyle name="Normal 43 2 4 2" xfId="38290" xr:uid="{7F0F93E7-0097-4ED1-9F2E-9D76B2099C4A}"/>
    <cellStyle name="Normal 43 2 4 2 2" xfId="38291" xr:uid="{7F412CAA-6557-425F-AFA0-6C3EF965BBB5}"/>
    <cellStyle name="Normal 43 2 4 3" xfId="38292" xr:uid="{385F94D8-04B1-403B-AC2F-706C440D3174}"/>
    <cellStyle name="Normal 43 2 5" xfId="38293" xr:uid="{B83A3836-A8BA-49CD-BFC9-9C0184A6B7AE}"/>
    <cellStyle name="Normal 43 2 5 2" xfId="38294" xr:uid="{AED5B594-C556-440E-832F-F2AB08B5ECA7}"/>
    <cellStyle name="Normal 43 2 5 2 2" xfId="38295" xr:uid="{30693D38-2604-4B0A-B3E2-D9D5D6307E00}"/>
    <cellStyle name="Normal 43 2 5 3" xfId="38296" xr:uid="{9110F8C3-1436-49B8-BC23-2BC9D5B6C828}"/>
    <cellStyle name="Normal 43 2 6" xfId="38297" xr:uid="{DF422CC4-E00E-47C2-967D-A06CF7C4660F}"/>
    <cellStyle name="Normal 43 2 6 2" xfId="38298" xr:uid="{8FA03BE2-8B28-4397-8C72-424D3ED2D273}"/>
    <cellStyle name="Normal 43 2 6 2 2" xfId="38299" xr:uid="{6EEE0A1A-AB3F-4DD0-AE4E-6C83EA64A8E7}"/>
    <cellStyle name="Normal 43 2 6 3" xfId="38300" xr:uid="{4D958ED1-5314-498D-837C-99A57348EAD3}"/>
    <cellStyle name="Normal 43 2 7" xfId="38301" xr:uid="{CA66C332-35D0-43E7-A14A-ED273BC96834}"/>
    <cellStyle name="Normal 43 2 7 2" xfId="38302" xr:uid="{FD9E3CA3-7B05-41D6-B523-744D25F62492}"/>
    <cellStyle name="Normal 43 2 8" xfId="38303" xr:uid="{67C9E784-7628-44DC-9278-14E534121F67}"/>
    <cellStyle name="Normal 43 3" xfId="38304" xr:uid="{11A737CD-C0A6-4678-BA28-7CB1F703868B}"/>
    <cellStyle name="Normal 43 3 2" xfId="38305" xr:uid="{5D28A903-1BA1-4390-8C3A-79EF514FE13A}"/>
    <cellStyle name="Normal 43 3 2 2" xfId="38306" xr:uid="{00CB4A0E-F32B-4654-9582-9C49F949916B}"/>
    <cellStyle name="Normal 43 3 2 2 2" xfId="38307" xr:uid="{8605314C-6E00-422B-A231-02C3E9211194}"/>
    <cellStyle name="Normal 43 3 2 3" xfId="38308" xr:uid="{FC7D9C8B-7FBE-40D0-AB28-3BDD65B0D3E4}"/>
    <cellStyle name="Normal 43 3 3" xfId="38309" xr:uid="{E2ED37B4-0440-4BCB-816B-21286098132A}"/>
    <cellStyle name="Normal 43 3 3 2" xfId="38310" xr:uid="{9246C37D-C228-4FA0-B1D6-740750FE3894}"/>
    <cellStyle name="Normal 43 3 3 2 2" xfId="38311" xr:uid="{A1989649-F1A7-4826-B517-2251233C6C20}"/>
    <cellStyle name="Normal 43 3 3 3" xfId="38312" xr:uid="{DFFCA839-D1F6-4B8D-A97E-B8A233630B02}"/>
    <cellStyle name="Normal 43 3 4" xfId="38313" xr:uid="{C65DBBB4-71FF-4301-AE27-174A97936AB6}"/>
    <cellStyle name="Normal 43 3 4 2" xfId="38314" xr:uid="{F50E2896-8F7E-4B68-B1CC-99F679841008}"/>
    <cellStyle name="Normal 43 3 4 2 2" xfId="38315" xr:uid="{407F7546-E5C2-45B7-8E51-E4A5F8C1E2C9}"/>
    <cellStyle name="Normal 43 3 4 3" xfId="38316" xr:uid="{3C6231F8-2BAD-4207-9415-40604B5C0D99}"/>
    <cellStyle name="Normal 43 3 5" xfId="38317" xr:uid="{F6638C96-88CB-4567-A354-9516039302C3}"/>
    <cellStyle name="Normal 43 3 5 2" xfId="38318" xr:uid="{5D733D65-962E-46A5-89E9-81B3E685C4BB}"/>
    <cellStyle name="Normal 43 3 6" xfId="38319" xr:uid="{EBA6CBAB-7E02-4723-9578-A9C56349FFDE}"/>
    <cellStyle name="Normal 43 4" xfId="38320" xr:uid="{5AFDBC6D-41FD-4DD8-B472-EE38A39C09FD}"/>
    <cellStyle name="Normal 43 4 2" xfId="38321" xr:uid="{1DA2C043-9D89-4632-B10D-311CC09CB913}"/>
    <cellStyle name="Normal 43 4 2 2" xfId="38322" xr:uid="{3EED3465-3E98-4EFC-87A5-53BDF5A49B8D}"/>
    <cellStyle name="Normal 43 4 3" xfId="38323" xr:uid="{36DCBFF8-CC77-43CF-966F-3737B9F46222}"/>
    <cellStyle name="Normal 43 5" xfId="38324" xr:uid="{B3B4A177-6D55-497E-80F6-73A50C6C4D69}"/>
    <cellStyle name="Normal 43 5 2" xfId="38325" xr:uid="{AD78D2E2-46C9-4E88-A957-4F684B511750}"/>
    <cellStyle name="Normal 43 5 2 2" xfId="38326" xr:uid="{5C2D5D3E-9CB1-4E36-BA52-A82308752771}"/>
    <cellStyle name="Normal 43 5 3" xfId="38327" xr:uid="{CBDCC6F0-D318-4D93-AAAD-F7E3F768ED66}"/>
    <cellStyle name="Normal 43 6" xfId="38328" xr:uid="{5F6FCF03-CEE2-4E57-8CAA-7015637F7814}"/>
    <cellStyle name="Normal 43 6 2" xfId="38329" xr:uid="{80710BDC-14B7-4B79-A491-989F7BB0F8A6}"/>
    <cellStyle name="Normal 43 6 2 2" xfId="38330" xr:uid="{4F2B79FD-36C3-4A49-BC00-E89B719813CE}"/>
    <cellStyle name="Normal 43 6 3" xfId="38331" xr:uid="{41E28C80-A000-4566-A94C-0961029A2B9E}"/>
    <cellStyle name="Normal 43 7" xfId="38332" xr:uid="{2C98064E-83F9-434B-B7E9-8FF6FB6F079A}"/>
    <cellStyle name="Normal 43 7 2" xfId="38333" xr:uid="{427C7AC6-F593-4A75-A4A4-1501297E93BB}"/>
    <cellStyle name="Normal 43 7 2 2" xfId="38334" xr:uid="{F6184A3A-1729-4359-A529-6DD7F9DDDEC6}"/>
    <cellStyle name="Normal 43 7 3" xfId="38335" xr:uid="{1A20F2BA-9A52-4211-96EF-DEDBD4B38E8B}"/>
    <cellStyle name="Normal 43 8" xfId="38336" xr:uid="{8311D8D3-DC55-4EAC-9262-EFE805C8A58E}"/>
    <cellStyle name="Normal 43 8 2" xfId="38337" xr:uid="{C89BDEDD-ADCC-4DAF-B0AF-5E58B66EFE0B}"/>
    <cellStyle name="Normal 43 9" xfId="38338" xr:uid="{7E9B0D62-9160-4972-A5FC-F91AEA060C13}"/>
    <cellStyle name="Normal 44" xfId="755" xr:uid="{00000000-0005-0000-0000-0000F7020000}"/>
    <cellStyle name="Normal 44 10" xfId="38339" xr:uid="{582CFAEC-A190-4DE6-AD54-148800D81F38}"/>
    <cellStyle name="Normal 44 2" xfId="38340" xr:uid="{B320E3C2-9FAE-4C61-8B66-13EA870325B0}"/>
    <cellStyle name="Normal 44 2 2" xfId="38341" xr:uid="{2F010282-A4AC-4AA6-A362-EBE00B7BF3E2}"/>
    <cellStyle name="Normal 44 2 2 2" xfId="38342" xr:uid="{44B4166C-3547-4AF9-A7D7-27905AF4F4CA}"/>
    <cellStyle name="Normal 44 2 2 2 2" xfId="38343" xr:uid="{452CE0DF-3538-4387-9CDD-C1682AD657FC}"/>
    <cellStyle name="Normal 44 2 2 2 2 2" xfId="38344" xr:uid="{B103ABB8-069E-49D6-8964-56E7623EDAA9}"/>
    <cellStyle name="Normal 44 2 2 2 3" xfId="38345" xr:uid="{8281D76A-5DF9-438F-855A-3BE920E7D7B1}"/>
    <cellStyle name="Normal 44 2 2 3" xfId="38346" xr:uid="{872B5D05-459A-4C4D-8DC9-F2A3500B2A5B}"/>
    <cellStyle name="Normal 44 2 2 3 2" xfId="38347" xr:uid="{4112AB0C-8C0E-4ED3-B282-BC22DADAB82D}"/>
    <cellStyle name="Normal 44 2 2 3 2 2" xfId="38348" xr:uid="{AC7CF07F-B3C0-449C-AE01-05EDBB904A99}"/>
    <cellStyle name="Normal 44 2 2 3 3" xfId="38349" xr:uid="{0475C906-1498-4F9E-8E82-9233088F6019}"/>
    <cellStyle name="Normal 44 2 2 4" xfId="38350" xr:uid="{87F4D1E0-19B4-4E83-90C8-DD26A80C814A}"/>
    <cellStyle name="Normal 44 2 2 4 2" xfId="38351" xr:uid="{8CFE3B87-8C5F-4B2D-BA45-F117891A377C}"/>
    <cellStyle name="Normal 44 2 2 4 2 2" xfId="38352" xr:uid="{358028D3-3DB4-4129-83AE-F3CF45AFC43A}"/>
    <cellStyle name="Normal 44 2 2 4 3" xfId="38353" xr:uid="{EC8FD938-EFA3-4F8A-A2E1-FF31ECCCC749}"/>
    <cellStyle name="Normal 44 2 2 5" xfId="38354" xr:uid="{1DFAB682-3960-4B79-BED4-0CFCA9C433C4}"/>
    <cellStyle name="Normal 44 2 2 5 2" xfId="38355" xr:uid="{D4029443-BA3C-440F-860F-647912573258}"/>
    <cellStyle name="Normal 44 2 2 6" xfId="38356" xr:uid="{8223CDAE-4CCE-4981-8BF2-9FBB74A22260}"/>
    <cellStyle name="Normal 44 2 3" xfId="38357" xr:uid="{554EC7CD-F7C3-472F-AA8B-1B9CBDB9874E}"/>
    <cellStyle name="Normal 44 2 3 2" xfId="38358" xr:uid="{035AA8E4-D481-4E04-82B1-777AD2298984}"/>
    <cellStyle name="Normal 44 2 3 2 2" xfId="38359" xr:uid="{A328203D-A734-4EC7-9BAE-9D0206B5074A}"/>
    <cellStyle name="Normal 44 2 3 3" xfId="38360" xr:uid="{C850B768-E790-4CDD-8732-AE05BCC95E57}"/>
    <cellStyle name="Normal 44 2 4" xfId="38361" xr:uid="{18222CF3-78F1-4B9C-875F-B0EADB6660E4}"/>
    <cellStyle name="Normal 44 2 4 2" xfId="38362" xr:uid="{6166E6CB-3FC4-4EC8-A216-A26A4AB9F3A9}"/>
    <cellStyle name="Normal 44 2 4 2 2" xfId="38363" xr:uid="{5910136F-1302-4089-9C57-EB8E880F2172}"/>
    <cellStyle name="Normal 44 2 4 3" xfId="38364" xr:uid="{CDA43786-D23C-4134-B541-CC6E4E63FAE4}"/>
    <cellStyle name="Normal 44 2 5" xfId="38365" xr:uid="{0A661FB0-58A5-4EAC-8833-11BC756D5EA2}"/>
    <cellStyle name="Normal 44 2 5 2" xfId="38366" xr:uid="{F81C3DA1-3905-471D-915D-8ABA097FEB7B}"/>
    <cellStyle name="Normal 44 2 5 2 2" xfId="38367" xr:uid="{AACB762B-7E60-424A-AD92-48A40835A6AC}"/>
    <cellStyle name="Normal 44 2 5 3" xfId="38368" xr:uid="{89744C79-B7A2-4F0F-B213-589A7712871B}"/>
    <cellStyle name="Normal 44 2 6" xfId="38369" xr:uid="{B8981870-BAD0-4012-93D4-292BA2EA7326}"/>
    <cellStyle name="Normal 44 2 6 2" xfId="38370" xr:uid="{E1190A39-756A-4FE6-A3BF-BA70525BBFFD}"/>
    <cellStyle name="Normal 44 2 6 2 2" xfId="38371" xr:uid="{E08983B1-A6E0-4685-8225-232EB540A065}"/>
    <cellStyle name="Normal 44 2 6 3" xfId="38372" xr:uid="{B43A87DD-4038-4D92-98CF-A6FCEF13F469}"/>
    <cellStyle name="Normal 44 2 7" xfId="38373" xr:uid="{F4EB166D-5DB7-4B72-8AF6-5943D51F0086}"/>
    <cellStyle name="Normal 44 2 7 2" xfId="38374" xr:uid="{BFD01321-3EBE-46C5-8791-344FBE3E48DC}"/>
    <cellStyle name="Normal 44 2 8" xfId="38375" xr:uid="{97285C01-5C24-4E6E-8285-153B9CC044B2}"/>
    <cellStyle name="Normal 44 3" xfId="38376" xr:uid="{35889234-E721-4584-91A3-DDBEB067A52A}"/>
    <cellStyle name="Normal 44 3 2" xfId="38377" xr:uid="{6A71881A-9653-415C-A5D9-6C2CEB9750D6}"/>
    <cellStyle name="Normal 44 3 2 2" xfId="38378" xr:uid="{7ED9A394-B2E7-4F40-874B-17BFB403B479}"/>
    <cellStyle name="Normal 44 3 2 2 2" xfId="38379" xr:uid="{7C7ECE80-DCF9-4388-B4D2-82AC909A1732}"/>
    <cellStyle name="Normal 44 3 2 3" xfId="38380" xr:uid="{E841DAFE-D149-440A-9FFE-9B147EE841E2}"/>
    <cellStyle name="Normal 44 3 3" xfId="38381" xr:uid="{9B6D8A06-B87A-4DB4-9DA9-DFE3402FBBFD}"/>
    <cellStyle name="Normal 44 3 3 2" xfId="38382" xr:uid="{AEE711C1-498F-4694-8F0E-185121A90444}"/>
    <cellStyle name="Normal 44 3 3 2 2" xfId="38383" xr:uid="{60B7CAB0-9697-4B93-9C56-FD22E5BEBA36}"/>
    <cellStyle name="Normal 44 3 3 3" xfId="38384" xr:uid="{E7213E26-64B2-4BCD-A63B-4E0FF13299BB}"/>
    <cellStyle name="Normal 44 3 4" xfId="38385" xr:uid="{ED76B17A-71D5-4F7A-BC30-74B645BAD29B}"/>
    <cellStyle name="Normal 44 3 4 2" xfId="38386" xr:uid="{3D59D8DC-6CEA-48E3-9F9B-C39C54FFD24D}"/>
    <cellStyle name="Normal 44 3 4 2 2" xfId="38387" xr:uid="{7E165B81-14D5-4C1E-ACB0-D1918B311A70}"/>
    <cellStyle name="Normal 44 3 4 3" xfId="38388" xr:uid="{81A69D5A-3FD2-4D8E-8CDB-7355E65E6AF0}"/>
    <cellStyle name="Normal 44 3 5" xfId="38389" xr:uid="{504527AB-DC4C-4A7A-95EC-11B44D6540D2}"/>
    <cellStyle name="Normal 44 3 5 2" xfId="38390" xr:uid="{AF32F6C8-66EE-4EEE-B6D7-73CB737D0DBD}"/>
    <cellStyle name="Normal 44 3 6" xfId="38391" xr:uid="{5FBF8B31-B91B-48BA-9F9F-C4F98736F6F9}"/>
    <cellStyle name="Normal 44 4" xfId="38392" xr:uid="{AC75B63A-406A-4D9E-8665-969D5E128B25}"/>
    <cellStyle name="Normal 44 4 2" xfId="38393" xr:uid="{B36F9096-CEF8-4299-A623-7315C768F7EB}"/>
    <cellStyle name="Normal 44 4 2 2" xfId="38394" xr:uid="{BEA98253-5C98-4BFC-BC34-AB554BEA7596}"/>
    <cellStyle name="Normal 44 4 3" xfId="38395" xr:uid="{321FF2C9-9CB9-4CC1-A6F8-43300A44CEF2}"/>
    <cellStyle name="Normal 44 5" xfId="38396" xr:uid="{D461CC1C-54F6-4E09-B49D-0DE1D739B55D}"/>
    <cellStyle name="Normal 44 5 2" xfId="38397" xr:uid="{17DB77C2-F5D6-4ACD-A40E-DD6106AB3B03}"/>
    <cellStyle name="Normal 44 5 2 2" xfId="38398" xr:uid="{FE8C4FD0-69A0-4A8F-8A3C-F45625648E0F}"/>
    <cellStyle name="Normal 44 5 3" xfId="38399" xr:uid="{AB21B40C-8826-4F56-BECE-9769FD8A72A6}"/>
    <cellStyle name="Normal 44 6" xfId="38400" xr:uid="{3687012A-CC5A-48A8-B282-3C43E09014A5}"/>
    <cellStyle name="Normal 44 6 2" xfId="38401" xr:uid="{FE2561DB-7655-4968-9FCB-39924EA2374B}"/>
    <cellStyle name="Normal 44 6 2 2" xfId="38402" xr:uid="{847E6A9D-44F2-4CD4-94D2-D20325659D8A}"/>
    <cellStyle name="Normal 44 6 3" xfId="38403" xr:uid="{D4DABD4B-776E-4094-8A96-B3FA8B24E657}"/>
    <cellStyle name="Normal 44 7" xfId="38404" xr:uid="{7692CC29-CA39-46E7-8DA8-49E57E9AD122}"/>
    <cellStyle name="Normal 44 7 2" xfId="38405" xr:uid="{A2505DE3-1627-4045-BAAC-C837AE200F5C}"/>
    <cellStyle name="Normal 44 7 2 2" xfId="38406" xr:uid="{BF18763E-9FE8-4FB9-82FA-84A7D47C1937}"/>
    <cellStyle name="Normal 44 7 3" xfId="38407" xr:uid="{0299A77F-152E-4CDF-A7DF-9458994784BC}"/>
    <cellStyle name="Normal 44 8" xfId="38408" xr:uid="{CD67C69E-B9A8-4F32-9D11-E3EABE34D20C}"/>
    <cellStyle name="Normal 44 8 2" xfId="38409" xr:uid="{6386C798-B708-4330-BB1F-C734178931AA}"/>
    <cellStyle name="Normal 44 9" xfId="38410" xr:uid="{A7C5EDF5-96AE-4F80-AB6E-47CC5176303C}"/>
    <cellStyle name="Normal 45" xfId="756" xr:uid="{00000000-0005-0000-0000-0000F8020000}"/>
    <cellStyle name="Normal 45 2" xfId="38411" xr:uid="{BDD825BA-348E-4343-BE04-4E3D29392D7C}"/>
    <cellStyle name="Normal 45 3" xfId="38412" xr:uid="{6463D47B-BF0E-476B-9D8F-9F9E8E8F255C}"/>
    <cellStyle name="Normal 46" xfId="757" xr:uid="{00000000-0005-0000-0000-0000F9020000}"/>
    <cellStyle name="Normal 46 2" xfId="38413" xr:uid="{8B471D9D-AFB4-4DCA-848E-740E0DF94258}"/>
    <cellStyle name="Normal 46 3" xfId="38414" xr:uid="{A6447A97-5FDA-42A1-97CC-F905A5ECFA75}"/>
    <cellStyle name="Normal 47" xfId="758" xr:uid="{00000000-0005-0000-0000-0000FA020000}"/>
    <cellStyle name="Normal 47 10" xfId="38415" xr:uid="{5D79FC51-3BBB-48B1-AEE3-C24198F0C56F}"/>
    <cellStyle name="Normal 47 2" xfId="38416" xr:uid="{B5680680-1880-4732-8E06-F66935A4C4D1}"/>
    <cellStyle name="Normal 47 2 2" xfId="38417" xr:uid="{DD386F65-476C-468F-A658-A3BC3E49000F}"/>
    <cellStyle name="Normal 47 2 2 2" xfId="38418" xr:uid="{C9F773E5-521E-456B-B53F-A483919432B2}"/>
    <cellStyle name="Normal 47 2 2 2 2" xfId="38419" xr:uid="{B57BBD9A-B1FF-4CD6-89CF-8B3B784B4890}"/>
    <cellStyle name="Normal 47 2 2 3" xfId="38420" xr:uid="{3A4FBAB1-B9AF-4C91-86DB-4A7B866BDB0A}"/>
    <cellStyle name="Normal 47 2 3" xfId="38421" xr:uid="{0FE2AE71-3E0D-4162-8781-EAF7AC4DB751}"/>
    <cellStyle name="Normal 47 2 3 2" xfId="38422" xr:uid="{B608EC90-A768-4C45-8E66-1D703FFB0535}"/>
    <cellStyle name="Normal 47 2 3 2 2" xfId="38423" xr:uid="{5A017260-EA45-490F-A756-31EF9AFB9C9D}"/>
    <cellStyle name="Normal 47 2 3 3" xfId="38424" xr:uid="{62BC6781-7CBB-4E7D-833F-7C6A20B8A614}"/>
    <cellStyle name="Normal 47 2 4" xfId="38425" xr:uid="{41A4E77D-C0DF-49E5-834A-EBE44FA438A9}"/>
    <cellStyle name="Normal 47 2 4 2" xfId="38426" xr:uid="{781A6DBD-220D-4229-A5FD-4EAE7729C17C}"/>
    <cellStyle name="Normal 47 2 4 2 2" xfId="38427" xr:uid="{C1B553A3-A284-4E4C-932E-7C27FB4C6204}"/>
    <cellStyle name="Normal 47 2 4 3" xfId="38428" xr:uid="{5E817FEF-2429-4EE0-AF5A-4969EFEC3B98}"/>
    <cellStyle name="Normal 47 2 5" xfId="38429" xr:uid="{F65CF2D3-2985-4DDB-9D23-23F8AEC6D3BA}"/>
    <cellStyle name="Normal 47 2 5 2" xfId="38430" xr:uid="{B7BD4CF7-B6E3-4C27-A623-DB0618BD48C6}"/>
    <cellStyle name="Normal 47 2 6" xfId="38431" xr:uid="{37BF14F6-025E-4C75-A017-200159778724}"/>
    <cellStyle name="Normal 47 3" xfId="38432" xr:uid="{091BB76C-4CCD-4B54-8A40-1C436C396132}"/>
    <cellStyle name="Normal 47 3 2" xfId="38433" xr:uid="{BDA0C06E-60FC-4F09-8AA9-2B605E7E3C4A}"/>
    <cellStyle name="Normal 47 3 2 2" xfId="38434" xr:uid="{A93D34C4-4736-4DFC-B4C6-14E194BCC226}"/>
    <cellStyle name="Normal 47 3 2 2 2" xfId="38435" xr:uid="{1E11C16E-59F0-4605-BA1E-CCCFBE074548}"/>
    <cellStyle name="Normal 47 3 2 3" xfId="38436" xr:uid="{D5B5C2DB-52DD-4D1A-A467-CC3338C56420}"/>
    <cellStyle name="Normal 47 3 3" xfId="38437" xr:uid="{4394F6CA-8001-4977-A3BB-EDE6E2265F07}"/>
    <cellStyle name="Normal 47 3 3 2" xfId="38438" xr:uid="{B3D31F43-5375-4844-969D-419925101311}"/>
    <cellStyle name="Normal 47 3 3 2 2" xfId="38439" xr:uid="{253347EB-25A9-4651-A688-A3863283B29D}"/>
    <cellStyle name="Normal 47 3 3 3" xfId="38440" xr:uid="{8870AF1C-B7A8-469B-A4BB-A42A52293911}"/>
    <cellStyle name="Normal 47 3 4" xfId="38441" xr:uid="{B6205F31-189E-40F5-AF95-F7FBA1887B53}"/>
    <cellStyle name="Normal 47 3 4 2" xfId="38442" xr:uid="{3958B755-D2BD-4BB6-94EE-129F5AB51600}"/>
    <cellStyle name="Normal 47 3 4 2 2" xfId="38443" xr:uid="{10736F52-65E3-4D8A-A6A1-6CC018CB0FE7}"/>
    <cellStyle name="Normal 47 3 4 3" xfId="38444" xr:uid="{0A697DE5-716A-4ED4-A2F2-3E256317F921}"/>
    <cellStyle name="Normal 47 3 5" xfId="38445" xr:uid="{83ECDB9D-019A-4624-811E-41EB051F25B5}"/>
    <cellStyle name="Normal 47 3 5 2" xfId="38446" xr:uid="{406E2022-A27C-41AA-99F0-81D728CA062F}"/>
    <cellStyle name="Normal 47 3 6" xfId="38447" xr:uid="{8590606F-90E8-4F66-AA41-2E8784FD39CB}"/>
    <cellStyle name="Normal 47 4" xfId="38448" xr:uid="{0586E02F-332C-4D27-BCC5-56729B079F59}"/>
    <cellStyle name="Normal 47 4 2" xfId="38449" xr:uid="{D4D33DED-18ED-4F61-868B-BFA07D16F390}"/>
    <cellStyle name="Normal 47 4 2 2" xfId="38450" xr:uid="{8F77A2AE-D699-4B48-B829-7E2273CD84B5}"/>
    <cellStyle name="Normal 47 4 3" xfId="38451" xr:uid="{96062770-A76A-4398-B6C0-4F0CA86734F0}"/>
    <cellStyle name="Normal 47 5" xfId="38452" xr:uid="{E26EEBC2-D9F7-4CFD-9B56-CEC1A7244856}"/>
    <cellStyle name="Normal 47 5 2" xfId="38453" xr:uid="{94081BAC-3A5A-4678-B416-33E423B5E9B3}"/>
    <cellStyle name="Normal 47 5 2 2" xfId="38454" xr:uid="{4957D55F-9604-4850-A784-4187317A52C6}"/>
    <cellStyle name="Normal 47 5 3" xfId="38455" xr:uid="{45FEBC47-D3AD-42AF-9F6C-B784C9DF11B6}"/>
    <cellStyle name="Normal 47 6" xfId="38456" xr:uid="{E0B6E843-DEED-47BE-B0A1-AD868B3984E1}"/>
    <cellStyle name="Normal 47 6 2" xfId="38457" xr:uid="{93CC895B-8301-41BD-85A0-9E76938B7A5A}"/>
    <cellStyle name="Normal 47 6 2 2" xfId="38458" xr:uid="{F2E7ADD0-9B00-4BC0-BD78-C51E7EFB7AC3}"/>
    <cellStyle name="Normal 47 6 3" xfId="38459" xr:uid="{246F08AF-8264-4FC8-8B4B-F3E16C905133}"/>
    <cellStyle name="Normal 47 7" xfId="38460" xr:uid="{32BC4883-E332-42DC-A381-B97F28930397}"/>
    <cellStyle name="Normal 47 7 2" xfId="38461" xr:uid="{B50F093B-AEF9-4EB7-AF17-4FE987B0BBD2}"/>
    <cellStyle name="Normal 47 7 2 2" xfId="38462" xr:uid="{56FFD1BD-ED6B-4FB8-B913-30F88832B224}"/>
    <cellStyle name="Normal 47 7 3" xfId="38463" xr:uid="{0C51BAB8-D939-4DE8-894C-96913ACFC424}"/>
    <cellStyle name="Normal 47 8" xfId="38464" xr:uid="{76EB3A09-37EB-481E-9ADD-5A13D626AD97}"/>
    <cellStyle name="Normal 47 8 2" xfId="38465" xr:uid="{52DC6511-32E8-41DD-A9BD-38B5012E8C70}"/>
    <cellStyle name="Normal 47 9" xfId="38466" xr:uid="{F3B6FC40-277D-456F-AC99-2B50FA58FD9D}"/>
    <cellStyle name="Normal 48" xfId="759" xr:uid="{00000000-0005-0000-0000-0000FB020000}"/>
    <cellStyle name="Normal 48 2" xfId="38467" xr:uid="{5250F58D-4FCE-4F15-92B8-D949899CBC94}"/>
    <cellStyle name="Normal 48 3" xfId="38468" xr:uid="{1F5E981E-9B5A-4948-8B54-0D923DFFE22A}"/>
    <cellStyle name="Normal 49" xfId="760" xr:uid="{00000000-0005-0000-0000-0000FC020000}"/>
    <cellStyle name="Normal 49 2" xfId="38470" xr:uid="{330BFB56-4378-4568-9224-675F90D2E798}"/>
    <cellStyle name="Normal 49 2 2" xfId="38471" xr:uid="{A688049F-B304-4668-A5BC-C5B3ADA614BD}"/>
    <cellStyle name="Normal 49 2 2 2" xfId="38472" xr:uid="{FC4F960A-8AF7-40A8-96A1-BF1B9B65A785}"/>
    <cellStyle name="Normal 49 2 3" xfId="38473" xr:uid="{079AA475-239B-4B3A-8865-5DACE39B9F0B}"/>
    <cellStyle name="Normal 49 3" xfId="38474" xr:uid="{DFDBCF74-9593-4C68-B153-8DFCE0AC2400}"/>
    <cellStyle name="Normal 49 3 2" xfId="38475" xr:uid="{C4F7571B-0B21-4DA4-B6F0-D11344AB5961}"/>
    <cellStyle name="Normal 49 3 2 2" xfId="38476" xr:uid="{E9BDFBE1-6423-411F-A194-8ED972B171F7}"/>
    <cellStyle name="Normal 49 3 3" xfId="38477" xr:uid="{394B7800-A6A5-43D0-8CF3-D130A803F60B}"/>
    <cellStyle name="Normal 49 4" xfId="38478" xr:uid="{AF4B59AD-DE39-41E1-869C-D5E0CD7E13A6}"/>
    <cellStyle name="Normal 49 4 2" xfId="38479" xr:uid="{76967A9F-958C-4754-B0E1-811DD409AB06}"/>
    <cellStyle name="Normal 49 4 2 2" xfId="38480" xr:uid="{02BBFA01-9EC8-4859-9A63-48483E4BDFD1}"/>
    <cellStyle name="Normal 49 4 3" xfId="38481" xr:uid="{3CF6D8CD-6227-4058-804D-9C62037D3E5F}"/>
    <cellStyle name="Normal 49 5" xfId="38482" xr:uid="{BC6A6E2C-B5D8-4913-A16B-DF47A7A599D2}"/>
    <cellStyle name="Normal 49 5 2" xfId="38483" xr:uid="{83F591F7-B6C1-4EF8-9642-68B7CD3388A5}"/>
    <cellStyle name="Normal 49 5 2 2" xfId="38484" xr:uid="{03BACB70-A083-4E46-91D1-A7A9D6D1C011}"/>
    <cellStyle name="Normal 49 5 3" xfId="38485" xr:uid="{9D0D85B5-170A-4D7C-89F5-95E9233ED65C}"/>
    <cellStyle name="Normal 49 6" xfId="38486" xr:uid="{CDDC6DD9-7FC7-401D-9B08-1D2468DF1D3C}"/>
    <cellStyle name="Normal 49 6 2" xfId="38487" xr:uid="{736B9AF6-8B02-4A7E-A7E9-9765700C04F9}"/>
    <cellStyle name="Normal 49 7" xfId="38488" xr:uid="{019E964B-AF4D-400A-B29E-BD2A187D7D8B}"/>
    <cellStyle name="Normal 49 8" xfId="38469" xr:uid="{F6F2AF45-3897-4BA3-A40A-69EB2F266BFD}"/>
    <cellStyle name="Normal 5" xfId="4" xr:uid="{00000000-0005-0000-0000-0000FD020000}"/>
    <cellStyle name="Normal 5 10" xfId="38489" xr:uid="{BE9030B1-123E-4BF4-A76D-79A1FE9B4C62}"/>
    <cellStyle name="Normal 5 10 2" xfId="38490" xr:uid="{62060A42-F626-4BC5-9190-B3540DCE2268}"/>
    <cellStyle name="Normal 5 11" xfId="38491" xr:uid="{4C5F84E8-4102-4D89-97AC-8D41470A68F9}"/>
    <cellStyle name="Normal 5 11 2" xfId="38492" xr:uid="{BB40274B-E77A-49DE-8E1E-EB042ECAFF1D}"/>
    <cellStyle name="Normal 5 12" xfId="38493" xr:uid="{EE6A0217-715A-4A75-A4D6-04FCBB1F0385}"/>
    <cellStyle name="Normal 5 12 2" xfId="38494" xr:uid="{028A4C0F-2E46-4B10-A62C-967DD254B037}"/>
    <cellStyle name="Normal 5 12 2 2" xfId="38495" xr:uid="{D318D7FA-C522-4318-B081-FB05DA5FCB7F}"/>
    <cellStyle name="Normal 5 12 2 3" xfId="38496" xr:uid="{44121BF1-EEFC-44A5-8828-A39CF3243108}"/>
    <cellStyle name="Normal 5 12 3" xfId="38497" xr:uid="{A6D24B69-30E2-4164-A9B8-C5DC37734D4C}"/>
    <cellStyle name="Normal 5 13" xfId="38498" xr:uid="{7A18D30F-8077-4014-956D-BEB6D5C4777B}"/>
    <cellStyle name="Normal 5 13 2" xfId="38499" xr:uid="{DB634129-050A-424E-8615-9F44BA34028E}"/>
    <cellStyle name="Normal 5 13 2 2" xfId="38500" xr:uid="{335B7B37-05E6-4400-BD8A-4B33D3E411A5}"/>
    <cellStyle name="Normal 5 13 3" xfId="38501" xr:uid="{9200835E-0E7D-44F4-BD8A-90E92159C460}"/>
    <cellStyle name="Normal 5 14" xfId="38502" xr:uid="{4594436C-2F80-4021-BFFC-B891A2583B61}"/>
    <cellStyle name="Normal 5 14 2" xfId="38503" xr:uid="{02D8EEF1-9D3A-4BC5-B5BF-D9DD5A179FC3}"/>
    <cellStyle name="Normal 5 14 2 2" xfId="38504" xr:uid="{2CCE6478-AEF5-440B-A0D7-D15E53B6D1FA}"/>
    <cellStyle name="Normal 5 14 3" xfId="38505" xr:uid="{3C3DDE99-2C59-4379-8EF8-549A24C6094A}"/>
    <cellStyle name="Normal 5 15" xfId="38506" xr:uid="{82300716-929F-4972-A53E-FD694A9E0100}"/>
    <cellStyle name="Normal 5 15 2" xfId="38507" xr:uid="{641FA768-0136-4125-BC7D-1BA0EE8BE825}"/>
    <cellStyle name="Normal 5 16" xfId="38508" xr:uid="{6AB7A24C-769C-4657-B76C-9DFA76036427}"/>
    <cellStyle name="Normal 5 17" xfId="1346" xr:uid="{6D6F6F27-1699-4047-A907-4BD24D614400}"/>
    <cellStyle name="Normal 5 2" xfId="761" xr:uid="{00000000-0005-0000-0000-0000FE020000}"/>
    <cellStyle name="Normal 5 2 10" xfId="38510" xr:uid="{5522E517-E4FA-42CC-8296-8AAE0259DAC2}"/>
    <cellStyle name="Normal 5 2 11" xfId="38511" xr:uid="{BC3F77D4-1D69-4057-A44A-C34B4CB0D09A}"/>
    <cellStyle name="Normal 5 2 11 2" xfId="38512" xr:uid="{B033DFC3-7F3A-460F-9C43-7EB64CBC0268}"/>
    <cellStyle name="Normal 5 2 12" xfId="38513" xr:uid="{C75CFD9F-1762-47BC-9378-53C47EC348B2}"/>
    <cellStyle name="Normal 5 2 13" xfId="38509" xr:uid="{4EBF7E88-0973-46CE-9301-0EA6F79E3DDA}"/>
    <cellStyle name="Normal 5 2 2" xfId="38514" xr:uid="{AB5E71AC-0B19-443E-A51E-3B0D950671A2}"/>
    <cellStyle name="Normal 5 2 2 10" xfId="38515" xr:uid="{697A827D-5168-4F2A-95FB-877BC1F8EC45}"/>
    <cellStyle name="Normal 5 2 2 11" xfId="38516" xr:uid="{D16AF1FD-6CFB-448C-A36F-1AF4CA58EC61}"/>
    <cellStyle name="Normal 5 2 2 12" xfId="38517" xr:uid="{6FE0DC75-9EDB-4F7B-871B-2C94572354F7}"/>
    <cellStyle name="Normal 5 2 2 2" xfId="38518" xr:uid="{E188DF09-17A6-4942-A49F-A2190D17DDB9}"/>
    <cellStyle name="Normal 5 2 2 2 2" xfId="38519" xr:uid="{5C1A1C82-0001-42D7-8389-A3EDFCBBB483}"/>
    <cellStyle name="Normal 5 2 2 2 2 2" xfId="38520" xr:uid="{8317C422-90FC-43D8-AF7F-4B44C632BBBD}"/>
    <cellStyle name="Normal 5 2 2 2 2 2 2" xfId="38521" xr:uid="{A489F641-7B73-4EF5-936F-DACCC0286FC2}"/>
    <cellStyle name="Normal 5 2 2 2 2 2 2 2" xfId="38522" xr:uid="{0FBB2881-C55F-449F-9F58-F66E94F5A1C8}"/>
    <cellStyle name="Normal 5 2 2 2 2 2 3" xfId="38523" xr:uid="{16F52124-CC7F-4DA6-A6C0-CB440DD1C542}"/>
    <cellStyle name="Normal 5 2 2 2 2 3" xfId="38524" xr:uid="{6449A393-53E2-4886-8CCC-54D905F5CC43}"/>
    <cellStyle name="Normal 5 2 2 2 2 3 2" xfId="38525" xr:uid="{E9AD2C36-DDB8-445F-8E25-E246C52689CB}"/>
    <cellStyle name="Normal 5 2 2 2 2 3 2 2" xfId="38526" xr:uid="{FBD70014-77D4-40D8-A6ED-15737367EED1}"/>
    <cellStyle name="Normal 5 2 2 2 2 3 3" xfId="38527" xr:uid="{F405C727-B239-42FA-9B5D-DA6B46D41DE9}"/>
    <cellStyle name="Normal 5 2 2 2 2 4" xfId="38528" xr:uid="{CD14C7C8-B441-473B-8D89-9351E7B118F9}"/>
    <cellStyle name="Normal 5 2 2 2 2 4 2" xfId="38529" xr:uid="{09D2240B-10F7-469A-B99D-E1553B42120A}"/>
    <cellStyle name="Normal 5 2 2 2 2 4 2 2" xfId="38530" xr:uid="{0B722886-13E1-4C25-8AE0-6FDFE57BF550}"/>
    <cellStyle name="Normal 5 2 2 2 2 4 3" xfId="38531" xr:uid="{AB913999-E8AF-4464-BF78-05A1E645053C}"/>
    <cellStyle name="Normal 5 2 2 2 2 5" xfId="38532" xr:uid="{CD91F33B-ADAA-46CE-A365-93EA47D3FEA3}"/>
    <cellStyle name="Normal 5 2 2 2 2 5 2" xfId="38533" xr:uid="{BFEE35C8-3C02-4E5D-856C-A11203988F06}"/>
    <cellStyle name="Normal 5 2 2 2 2 6" xfId="38534" xr:uid="{1D70F405-4E9D-4F90-B0EC-4D58AA489345}"/>
    <cellStyle name="Normal 5 2 2 2 2 7" xfId="38535" xr:uid="{219B5D06-B16A-4FF6-8837-E781DF0AF66B}"/>
    <cellStyle name="Normal 5 2 2 2 3" xfId="38536" xr:uid="{7A9F568A-0C39-49E0-9BEC-1D7B7C8C3EFB}"/>
    <cellStyle name="Normal 5 2 2 2 3 2" xfId="38537" xr:uid="{0E193114-FF6B-4984-B24B-932D3055876F}"/>
    <cellStyle name="Normal 5 2 2 2 3 2 2" xfId="38538" xr:uid="{9362D449-97FE-4BD5-9686-DA4A8A51CB17}"/>
    <cellStyle name="Normal 5 2 2 2 3 3" xfId="38539" xr:uid="{596BFBF6-C7D9-43CF-B67A-18BBF4C22F8A}"/>
    <cellStyle name="Normal 5 2 2 2 4" xfId="38540" xr:uid="{CAB1557D-1A5E-4416-B8B1-9D6E30028A5C}"/>
    <cellStyle name="Normal 5 2 2 2 4 2" xfId="38541" xr:uid="{8B722881-CE4A-47B5-9593-AC87983EBF93}"/>
    <cellStyle name="Normal 5 2 2 2 4 2 2" xfId="38542" xr:uid="{CCC25943-F267-4EA0-8249-2F57497FF8F4}"/>
    <cellStyle name="Normal 5 2 2 2 4 3" xfId="38543" xr:uid="{9E3215D2-3917-4926-92CC-7510D2BF0125}"/>
    <cellStyle name="Normal 5 2 2 2 5" xfId="38544" xr:uid="{C486A71D-32AC-4365-9CBF-63A6D8F74DC3}"/>
    <cellStyle name="Normal 5 2 2 2 5 2" xfId="38545" xr:uid="{FA8F12EC-F16E-4B19-AB4C-B01437BB3EF0}"/>
    <cellStyle name="Normal 5 2 2 2 5 2 2" xfId="38546" xr:uid="{817D238E-AAC8-4472-B157-9E95A4301116}"/>
    <cellStyle name="Normal 5 2 2 2 5 3" xfId="38547" xr:uid="{EA9B8595-DAFE-4F1A-8DFB-82DB7E469F9E}"/>
    <cellStyle name="Normal 5 2 2 2 6" xfId="38548" xr:uid="{B1A3747B-59C3-4B2F-B4AB-9D627D1C6846}"/>
    <cellStyle name="Normal 5 2 2 2 6 2" xfId="38549" xr:uid="{29341EB9-7A53-4801-B3AF-01963A6BF360}"/>
    <cellStyle name="Normal 5 2 2 2 7" xfId="38550" xr:uid="{6C7842E9-B572-4BA7-BF11-4D2358E06495}"/>
    <cellStyle name="Normal 5 2 2 2 8" xfId="38551" xr:uid="{BD40EC3D-67C9-40FE-AA3F-F67D4DBBA160}"/>
    <cellStyle name="Normal 5 2 2 3" xfId="38552" xr:uid="{E408A466-5F41-41F2-878F-F5CC31BCAACD}"/>
    <cellStyle name="Normal 5 2 2 3 2" xfId="38553" xr:uid="{AA0A0DF5-D47F-4ED6-B2AD-5A2325FBCEC8}"/>
    <cellStyle name="Normal 5 2 2 3 2 2" xfId="38554" xr:uid="{9F8DB031-4795-4390-86CE-891417CE40AC}"/>
    <cellStyle name="Normal 5 2 2 3 2 2 2" xfId="38555" xr:uid="{3EBA8160-4A8B-4236-8FF6-227A44ED834E}"/>
    <cellStyle name="Normal 5 2 2 3 2 3" xfId="38556" xr:uid="{E549A23B-8BDC-4334-BFD9-47D51F5A366C}"/>
    <cellStyle name="Normal 5 2 2 3 3" xfId="38557" xr:uid="{00B68D77-E0F7-4435-A198-279C170C8775}"/>
    <cellStyle name="Normal 5 2 2 3 3 2" xfId="38558" xr:uid="{44D808BB-145D-4F2C-B6A9-F9B8FB0260A4}"/>
    <cellStyle name="Normal 5 2 2 3 3 2 2" xfId="38559" xr:uid="{5E27BC82-7996-4D6C-BB73-C49666BC2F87}"/>
    <cellStyle name="Normal 5 2 2 3 3 3" xfId="38560" xr:uid="{040A0C62-8092-45D8-BBE7-04A7E2A09981}"/>
    <cellStyle name="Normal 5 2 2 3 4" xfId="38561" xr:uid="{9483C7F2-5199-4CA7-8C64-B61DFF7D78AF}"/>
    <cellStyle name="Normal 5 2 2 3 4 2" xfId="38562" xr:uid="{221B53B3-689F-423B-A4B0-C074069EC2E1}"/>
    <cellStyle name="Normal 5 2 2 3 4 2 2" xfId="38563" xr:uid="{A4A6D072-2CCE-44CC-AE93-DC77ED349677}"/>
    <cellStyle name="Normal 5 2 2 3 4 3" xfId="38564" xr:uid="{BB74B101-8E2C-4EF3-9C46-0040C16B5172}"/>
    <cellStyle name="Normal 5 2 2 3 5" xfId="38565" xr:uid="{B4A6C398-D50F-4C31-B15F-6C847FF99F82}"/>
    <cellStyle name="Normal 5 2 2 3 5 2" xfId="38566" xr:uid="{2A6253D8-6754-4098-AD35-0AC250DB2C16}"/>
    <cellStyle name="Normal 5 2 2 3 6" xfId="38567" xr:uid="{EE53EC59-68D8-4C49-970A-2E382658E09F}"/>
    <cellStyle name="Normal 5 2 2 3 7" xfId="38568" xr:uid="{3C3355F8-9C82-4ADC-A262-87A349541B46}"/>
    <cellStyle name="Normal 5 2 2 4" xfId="38569" xr:uid="{2C69B19E-3517-4A24-900A-34B7E0C27A02}"/>
    <cellStyle name="Normal 5 2 2 4 2" xfId="38570" xr:uid="{9A8BE4A9-0BB9-4B1A-849B-C1DDA363E027}"/>
    <cellStyle name="Normal 5 2 2 4 2 2" xfId="38571" xr:uid="{E45C2E24-E9AD-4533-B577-F6BD36594C07}"/>
    <cellStyle name="Normal 5 2 2 4 3" xfId="38572" xr:uid="{EAE561ED-1E50-4015-87C1-5C9F6429C2BB}"/>
    <cellStyle name="Normal 5 2 2 5" xfId="38573" xr:uid="{7F5AE99F-B1BE-4D4B-97C1-D8A5C8FAB3FF}"/>
    <cellStyle name="Normal 5 2 2 5 2" xfId="38574" xr:uid="{5CF74AE1-E258-4292-AB6F-9D1782E58228}"/>
    <cellStyle name="Normal 5 2 2 5 2 2" xfId="38575" xr:uid="{B65EE32F-BB07-4D73-BDA6-583DA5DD130C}"/>
    <cellStyle name="Normal 5 2 2 5 3" xfId="38576" xr:uid="{73E9D779-E614-4616-A306-236DFDC90728}"/>
    <cellStyle name="Normal 5 2 2 6" xfId="38577" xr:uid="{BBC45494-F84F-4E8E-92B2-C18580E312F3}"/>
    <cellStyle name="Normal 5 2 2 6 2" xfId="38578" xr:uid="{CD607597-5341-4828-9F32-F35239984F7A}"/>
    <cellStyle name="Normal 5 2 2 6 2 2" xfId="38579" xr:uid="{B3DAF249-F3EE-48A3-94FE-6404BE9CB2BD}"/>
    <cellStyle name="Normal 5 2 2 6 3" xfId="38580" xr:uid="{CF7C9810-764A-4F0B-BCEE-62B77F570623}"/>
    <cellStyle name="Normal 5 2 2 7" xfId="38581" xr:uid="{B412045D-5D2B-4596-838F-075ECD5B822A}"/>
    <cellStyle name="Normal 5 2 2 7 2" xfId="38582" xr:uid="{2C7733AE-6F3A-4B78-9256-E12FD0B68712}"/>
    <cellStyle name="Normal 5 2 2 8" xfId="38583" xr:uid="{5D22D992-17D0-4F23-977C-DA9262D4020B}"/>
    <cellStyle name="Normal 5 2 2 9" xfId="38584" xr:uid="{021AA3F9-1002-44D1-8A8E-F3F1CD72E7B3}"/>
    <cellStyle name="Normal 5 2 3" xfId="38585" xr:uid="{32649058-C58D-465A-8E54-62A217657FFD}"/>
    <cellStyle name="Normal 5 2 3 2" xfId="38586" xr:uid="{D6187134-7041-471F-8DC0-FA7BCCB80E4D}"/>
    <cellStyle name="Normal 5 2 3 2 2" xfId="38587" xr:uid="{6D2CD1BD-F186-4F98-B844-7A558EE35480}"/>
    <cellStyle name="Normal 5 2 3 2 2 2" xfId="38588" xr:uid="{F2F7DE21-9025-47A5-AD3E-919E3CE94CDC}"/>
    <cellStyle name="Normal 5 2 3 2 2 2 2" xfId="38589" xr:uid="{D75FD529-3454-4C6E-B0FB-B8A554911220}"/>
    <cellStyle name="Normal 5 2 3 2 2 3" xfId="38590" xr:uid="{A0D16BE9-CADF-44FA-B7DF-D62BF200A7FC}"/>
    <cellStyle name="Normal 5 2 3 2 3" xfId="38591" xr:uid="{7C6C2AE6-4281-4625-B662-24FFCEFD3EE6}"/>
    <cellStyle name="Normal 5 2 3 2 3 2" xfId="38592" xr:uid="{DEB48C7D-E744-4886-9DC7-61E03164ADB1}"/>
    <cellStyle name="Normal 5 2 3 2 3 2 2" xfId="38593" xr:uid="{765B3CF4-40F9-4645-8807-F8C4C0BEDEF5}"/>
    <cellStyle name="Normal 5 2 3 2 3 3" xfId="38594" xr:uid="{2CA64B65-8A8B-4C74-8D6D-BBC5C78CDCD8}"/>
    <cellStyle name="Normal 5 2 3 2 4" xfId="38595" xr:uid="{E7158936-E963-485F-95B0-F0AB1EDD4DE2}"/>
    <cellStyle name="Normal 5 2 3 2 4 2" xfId="38596" xr:uid="{998E7AC5-F65D-400E-A6F7-313C11507FDF}"/>
    <cellStyle name="Normal 5 2 3 2 4 2 2" xfId="38597" xr:uid="{D66F1542-A83D-4C09-9B4F-E453E71BB48A}"/>
    <cellStyle name="Normal 5 2 3 2 4 3" xfId="38598" xr:uid="{054131A6-6F12-454C-98C1-1C5CC7604639}"/>
    <cellStyle name="Normal 5 2 3 2 5" xfId="38599" xr:uid="{CE45E8F2-F12D-42F8-A7E5-2D749C0AB0BA}"/>
    <cellStyle name="Normal 5 2 3 2 5 2" xfId="38600" xr:uid="{9E5D7085-F9CC-4CAE-AFAC-DB401A14841C}"/>
    <cellStyle name="Normal 5 2 3 2 6" xfId="38601" xr:uid="{DB85D5EF-FB00-421E-909C-356771950AD1}"/>
    <cellStyle name="Normal 5 2 3 2 7" xfId="38602" xr:uid="{CC00F67B-B78C-402B-9D28-DA28784CAD6C}"/>
    <cellStyle name="Normal 5 2 3 3" xfId="38603" xr:uid="{2A42775E-6E3B-4339-AC84-401FB83B94B7}"/>
    <cellStyle name="Normal 5 2 3 3 2" xfId="38604" xr:uid="{061ABDF8-77FB-41B8-A3D9-BB20B58A25F3}"/>
    <cellStyle name="Normal 5 2 3 3 2 2" xfId="38605" xr:uid="{C290C89E-0FAA-4568-ACD5-1045ED6F5453}"/>
    <cellStyle name="Normal 5 2 3 3 3" xfId="38606" xr:uid="{73324500-3292-4A5E-923E-DDDA5E70617A}"/>
    <cellStyle name="Normal 5 2 3 4" xfId="38607" xr:uid="{B3C8E60E-023C-4CC9-92C5-672C51013519}"/>
    <cellStyle name="Normal 5 2 3 4 2" xfId="38608" xr:uid="{4B1DF502-52BF-451D-820F-1FAE15F473F7}"/>
    <cellStyle name="Normal 5 2 3 4 2 2" xfId="38609" xr:uid="{3B9B0AE6-B16A-4A6E-BA7F-7EF38738F3BA}"/>
    <cellStyle name="Normal 5 2 3 4 3" xfId="38610" xr:uid="{A38216A1-B0F5-43AF-B1F9-C0FA2A2D9DD8}"/>
    <cellStyle name="Normal 5 2 3 5" xfId="38611" xr:uid="{E38D6894-D7FD-4643-ABA6-600AD9E3FF97}"/>
    <cellStyle name="Normal 5 2 3 5 2" xfId="38612" xr:uid="{EA10666C-6802-467B-B5F4-82FE789A5576}"/>
    <cellStyle name="Normal 5 2 3 5 2 2" xfId="38613" xr:uid="{38FDC71E-5CF8-4D19-9DD2-0C0441B141E6}"/>
    <cellStyle name="Normal 5 2 3 5 3" xfId="38614" xr:uid="{808E3115-487E-4D62-9FF4-97159C3B7F67}"/>
    <cellStyle name="Normal 5 2 3 6" xfId="38615" xr:uid="{F39AA76A-DDC3-4B7B-935D-07A02C0FED20}"/>
    <cellStyle name="Normal 5 2 3 6 2" xfId="38616" xr:uid="{3C323D4B-5EC0-4BF7-BAC7-9039F2028880}"/>
    <cellStyle name="Normal 5 2 3 7" xfId="38617" xr:uid="{3DCD35BD-F31A-4D76-8A6C-712938A45D00}"/>
    <cellStyle name="Normal 5 2 3 8" xfId="38618" xr:uid="{8849DA34-489D-47A2-BB95-707511F6FF93}"/>
    <cellStyle name="Normal 5 2 4" xfId="38619" xr:uid="{5D1A5357-EF1E-415C-9180-F89BF84EC221}"/>
    <cellStyle name="Normal 5 2 4 2" xfId="38620" xr:uid="{3E557859-3C1F-4A04-9092-534C1BEC0973}"/>
    <cellStyle name="Normal 5 2 4 2 2" xfId="38621" xr:uid="{A76222A4-27CB-4350-AD15-363CF0EFDF12}"/>
    <cellStyle name="Normal 5 2 4 2 2 2" xfId="38622" xr:uid="{580809E0-0473-4B9F-90C3-CFBA68805884}"/>
    <cellStyle name="Normal 5 2 4 2 3" xfId="38623" xr:uid="{EB29B5D4-0329-40AF-97CF-FDC9B5AFC3A0}"/>
    <cellStyle name="Normal 5 2 4 3" xfId="38624" xr:uid="{817E5FF8-5AA8-498A-B2F3-C1F477A68A15}"/>
    <cellStyle name="Normal 5 2 4 3 2" xfId="38625" xr:uid="{C17859C3-6DC7-40CD-8CD7-D969C1FE236A}"/>
    <cellStyle name="Normal 5 2 4 3 2 2" xfId="38626" xr:uid="{E3BD0B36-F712-4323-A661-1B46417A515B}"/>
    <cellStyle name="Normal 5 2 4 3 3" xfId="38627" xr:uid="{C361482B-199B-4E0E-85C9-1ED3D95CF725}"/>
    <cellStyle name="Normal 5 2 4 4" xfId="38628" xr:uid="{0712A36B-B7AB-4324-A37D-FA1F9B050720}"/>
    <cellStyle name="Normal 5 2 4 4 2" xfId="38629" xr:uid="{54AF652A-5BD7-4BAF-AB0C-38EDFD72CFCD}"/>
    <cellStyle name="Normal 5 2 4 4 2 2" xfId="38630" xr:uid="{BB349080-7FAF-42D4-BF2E-14FC8BB243B1}"/>
    <cellStyle name="Normal 5 2 4 4 3" xfId="38631" xr:uid="{31FFB5C1-A99A-4D77-8D26-2335CAD6A43F}"/>
    <cellStyle name="Normal 5 2 4 5" xfId="38632" xr:uid="{166228B9-6296-4DC9-9393-9B29C6C99177}"/>
    <cellStyle name="Normal 5 2 4 5 2" xfId="38633" xr:uid="{93B7985F-0ADA-4A38-8A07-DBE30E12F984}"/>
    <cellStyle name="Normal 5 2 4 6" xfId="38634" xr:uid="{A8A4CC69-B00A-4900-8069-005B44C8B48D}"/>
    <cellStyle name="Normal 5 2 4 7" xfId="38635" xr:uid="{B8A4BE6C-3162-4FF2-A0A9-5208EE1503A4}"/>
    <cellStyle name="Normal 5 2 5" xfId="38636" xr:uid="{AAA43BE0-2421-4BC7-8A66-71A8574AE1D0}"/>
    <cellStyle name="Normal 5 2 5 2" xfId="38637" xr:uid="{5C97213E-43B7-4E58-AEDA-DBC4C95F7CCB}"/>
    <cellStyle name="Normal 5 2 5 2 2" xfId="38638" xr:uid="{2141BA0C-E46F-4D6B-B275-96092B17709D}"/>
    <cellStyle name="Normal 5 2 5 3" xfId="38639" xr:uid="{5CA747AF-CA88-4C8F-A9BF-E2268124EBD9}"/>
    <cellStyle name="Normal 5 2 6" xfId="38640" xr:uid="{C7708971-E92B-415B-A462-8B57C54F647E}"/>
    <cellStyle name="Normal 5 2 6 2" xfId="38641" xr:uid="{C150F0FE-5DFF-4157-8BA2-F77779EDC9B3}"/>
    <cellStyle name="Normal 5 2 6 2 2" xfId="38642" xr:uid="{C98227C1-449C-4565-9AD0-DBBD178E2576}"/>
    <cellStyle name="Normal 5 2 6 3" xfId="38643" xr:uid="{7D17C1B3-22CF-42A5-B481-94B0EDBCB760}"/>
    <cellStyle name="Normal 5 2 7" xfId="38644" xr:uid="{911B35E4-A0EA-453C-A4E3-8746B346DC71}"/>
    <cellStyle name="Normal 5 2 7 2" xfId="38645" xr:uid="{EF99DD36-8D5C-4395-9E23-08F1DA66089C}"/>
    <cellStyle name="Normal 5 2 7 2 2" xfId="38646" xr:uid="{4064C8A8-4237-4092-9AC7-0B16FD93C062}"/>
    <cellStyle name="Normal 5 2 7 3" xfId="38647" xr:uid="{9BB085D6-DA2A-423A-A233-800116B28967}"/>
    <cellStyle name="Normal 5 2 8" xfId="38648" xr:uid="{2B73CB90-AA4B-4C42-B1D9-8F93BFACF103}"/>
    <cellStyle name="Normal 5 2 8 2" xfId="38649" xr:uid="{3CA78E92-3834-4D8B-904C-40B287A8BDBE}"/>
    <cellStyle name="Normal 5 2 9" xfId="38650" xr:uid="{38D120E1-F178-44B8-A661-9347B7D9EAF6}"/>
    <cellStyle name="Normal 5 3" xfId="38651" xr:uid="{75A7CBD1-4AC7-4C8C-83C2-05190DC3D240}"/>
    <cellStyle name="Normal 5 3 10" xfId="38652" xr:uid="{87C315EE-8D7B-45D3-8135-72C33AA2C6E0}"/>
    <cellStyle name="Normal 5 3 10 2" xfId="38653" xr:uid="{24E2B240-1FED-403F-8FC6-5F38047B1745}"/>
    <cellStyle name="Normal 5 3 11" xfId="38654" xr:uid="{BA530FAA-3CB5-45B5-8A5D-A14E6BCC232D}"/>
    <cellStyle name="Normal 5 3 2" xfId="38655" xr:uid="{DC5EC792-22BC-4F35-8C9B-1467768651A8}"/>
    <cellStyle name="Normal 5 3 2 2" xfId="38656" xr:uid="{FBCA5374-524E-4ACA-9867-C370B239124C}"/>
    <cellStyle name="Normal 5 3 2 2 2" xfId="38657" xr:uid="{D5C6D3BB-2AFE-485A-9BB5-F74DD1D1640D}"/>
    <cellStyle name="Normal 5 3 2 2 2 2" xfId="38658" xr:uid="{0A181E67-3AD3-4F17-B6DC-25B55D79D0F7}"/>
    <cellStyle name="Normal 5 3 2 2 2 3" xfId="38659" xr:uid="{65B46526-2B15-4CE9-A556-CD4F5A56F566}"/>
    <cellStyle name="Normal 5 3 2 2 3" xfId="38660" xr:uid="{E0FC70C6-AEDB-4668-A85B-D5449356F19F}"/>
    <cellStyle name="Normal 5 3 2 2 4" xfId="38661" xr:uid="{786126A8-D05D-41A4-AEF7-7CD48E346ED3}"/>
    <cellStyle name="Normal 5 3 2 2 5" xfId="38662" xr:uid="{55391D5C-9601-47E4-8B10-5378BA8093C2}"/>
    <cellStyle name="Normal 5 3 2 2 6" xfId="38663" xr:uid="{F2205FD7-AEB2-4F30-9389-8BA455429FFC}"/>
    <cellStyle name="Normal 5 3 2 2 7" xfId="38664" xr:uid="{10A3DA3A-D597-42D2-B20D-E21C5AB1C6A6}"/>
    <cellStyle name="Normal 5 3 2 3" xfId="38665" xr:uid="{5574E90C-D26B-4A7B-886F-24A59AE08B1F}"/>
    <cellStyle name="Normal 5 3 2 3 2" xfId="38666" xr:uid="{8C8C1B11-702A-467F-92AB-05E99CD27AA1}"/>
    <cellStyle name="Normal 5 3 2 3 3" xfId="38667" xr:uid="{DED41C7A-BB55-4EE8-9DB3-EC568A7FCC68}"/>
    <cellStyle name="Normal 5 3 2 4" xfId="38668" xr:uid="{CCF297D3-5552-4AD3-984B-B5EBF9E3A10C}"/>
    <cellStyle name="Normal 5 3 2 5" xfId="38669" xr:uid="{15199B0F-5ADA-41A8-92B7-F5FC4AE382DB}"/>
    <cellStyle name="Normal 5 3 2 6" xfId="38670" xr:uid="{58EBF615-4585-4CC3-A573-0345CE1315C7}"/>
    <cellStyle name="Normal 5 3 2 7" xfId="38671" xr:uid="{8DD77B8E-CB0A-4449-86AA-34BE9AF61A6E}"/>
    <cellStyle name="Normal 5 3 2 8" xfId="38672" xr:uid="{86FF6E82-1450-4172-AE09-1D142541B0ED}"/>
    <cellStyle name="Normal 5 3 3" xfId="38673" xr:uid="{5FB47067-7FF4-47CD-9F68-375C7E2A6B14}"/>
    <cellStyle name="Normal 5 3 3 2" xfId="38674" xr:uid="{B7C8C159-AEC8-4EAF-B01F-ADFA4F625BB8}"/>
    <cellStyle name="Normal 5 3 3 2 2" xfId="38675" xr:uid="{BCAEE5F3-721F-49FF-8045-C48AD9340B6B}"/>
    <cellStyle name="Normal 5 3 3 2 3" xfId="38676" xr:uid="{68980E89-3FBE-4A3D-A7F8-C00F7EBE3936}"/>
    <cellStyle name="Normal 5 3 3 3" xfId="38677" xr:uid="{AB7A02CF-A444-47B1-8F66-AB1027724B51}"/>
    <cellStyle name="Normal 5 3 3 4" xfId="38678" xr:uid="{69785FC7-7603-40A9-AACA-CCFE673F3A64}"/>
    <cellStyle name="Normal 5 3 3 5" xfId="38679" xr:uid="{0DD35D19-5B07-4A6C-95A1-5FCD5E4B2C47}"/>
    <cellStyle name="Normal 5 3 3 6" xfId="38680" xr:uid="{386666B3-2E87-47AF-9A10-FFDEE0EB1D22}"/>
    <cellStyle name="Normal 5 3 3 7" xfId="38681" xr:uid="{6BB67C31-9252-4162-AFA4-FA9B5C873F1D}"/>
    <cellStyle name="Normal 5 3 4" xfId="38682" xr:uid="{936013B2-20B9-4EED-A503-025334D48236}"/>
    <cellStyle name="Normal 5 3 4 2" xfId="38683" xr:uid="{C73A5186-D523-44B9-9789-2D028E74FD44}"/>
    <cellStyle name="Normal 5 3 4 3" xfId="38684" xr:uid="{888B18F8-F1EA-448B-95EC-34F010829562}"/>
    <cellStyle name="Normal 5 3 5" xfId="38685" xr:uid="{FA47B49A-BA04-4BDB-A695-6354603B377D}"/>
    <cellStyle name="Normal 5 3 5 2" xfId="38686" xr:uid="{3CEE6BCA-4F7F-4844-ACD2-77A7DB792C0A}"/>
    <cellStyle name="Normal 5 3 6" xfId="38687" xr:uid="{875ECE06-3F84-441F-A1C8-F46BD7BCC796}"/>
    <cellStyle name="Normal 5 3 7" xfId="38688" xr:uid="{EC977408-4E35-42EF-8314-895AA441F794}"/>
    <cellStyle name="Normal 5 3 8" xfId="38689" xr:uid="{277A1701-A21B-4C1F-8116-C0B691EB8201}"/>
    <cellStyle name="Normal 5 3 9" xfId="38690" xr:uid="{8DD8B384-0499-4B96-9A81-840ED8B23B42}"/>
    <cellStyle name="Normal 5 4" xfId="38691" xr:uid="{ED357844-43C9-4F6A-9B77-8AD3921F62E6}"/>
    <cellStyle name="Normal 5 4 10" xfId="38692" xr:uid="{7D168CDC-5B58-4564-ABAA-21DE5E92A3C5}"/>
    <cellStyle name="Normal 5 4 2" xfId="38693" xr:uid="{8DA672C5-C7AD-431F-9D8E-11581DECC20A}"/>
    <cellStyle name="Normal 5 4 2 2" xfId="38694" xr:uid="{FE38C7E9-4C12-4AF0-A789-156AC2C44F79}"/>
    <cellStyle name="Normal 5 4 2 2 2" xfId="38695" xr:uid="{D36C5DB9-C563-4568-B00B-4774534348E0}"/>
    <cellStyle name="Normal 5 4 2 2 2 2" xfId="38696" xr:uid="{5834B65B-2AF3-45B5-BF62-E9CC5959B831}"/>
    <cellStyle name="Normal 5 4 2 2 2 2 2" xfId="38697" xr:uid="{4126229F-0BA2-4EF0-A355-9FD25DED9491}"/>
    <cellStyle name="Normal 5 4 2 2 2 3" xfId="38698" xr:uid="{4FB0971E-6DF1-4940-9C5B-C01CE803F520}"/>
    <cellStyle name="Normal 5 4 2 2 3" xfId="38699" xr:uid="{028F4990-B79C-419D-B30B-4A69E5AEBE18}"/>
    <cellStyle name="Normal 5 4 2 2 3 2" xfId="38700" xr:uid="{AD074A8D-2049-4A8E-8699-DB3EECC18639}"/>
    <cellStyle name="Normal 5 4 2 2 3 2 2" xfId="38701" xr:uid="{CC3B3763-6E1F-4EF2-9B8B-F1FEA8A1894D}"/>
    <cellStyle name="Normal 5 4 2 2 3 3" xfId="38702" xr:uid="{05E49E57-F52A-479F-AD0B-CA42D6A9CCAC}"/>
    <cellStyle name="Normal 5 4 2 2 4" xfId="38703" xr:uid="{3D5DDC5F-AE33-44E8-B865-3560F13CA556}"/>
    <cellStyle name="Normal 5 4 2 2 4 2" xfId="38704" xr:uid="{6470A1EC-50C3-4014-9E52-6A5146B468A6}"/>
    <cellStyle name="Normal 5 4 2 2 4 2 2" xfId="38705" xr:uid="{EF680DD6-83B5-4483-85DE-B9B261166EEF}"/>
    <cellStyle name="Normal 5 4 2 2 4 3" xfId="38706" xr:uid="{37E20A74-5F93-4F9C-9416-CC3A5F2D914B}"/>
    <cellStyle name="Normal 5 4 2 2 5" xfId="38707" xr:uid="{081F2558-17A0-43CE-BFEA-CDEE8D52D87C}"/>
    <cellStyle name="Normal 5 4 2 2 5 2" xfId="38708" xr:uid="{79C1D8BD-F326-4BFF-BF09-7D527A7C0778}"/>
    <cellStyle name="Normal 5 4 2 2 6" xfId="38709" xr:uid="{415D11AC-CC42-4DE8-863E-39FD01FBFFC7}"/>
    <cellStyle name="Normal 5 4 2 3" xfId="38710" xr:uid="{45DEF346-F14C-4981-8C59-C62F3A500429}"/>
    <cellStyle name="Normal 5 4 2 3 2" xfId="38711" xr:uid="{17951F97-8C50-4B02-8550-7B2FFFB36A87}"/>
    <cellStyle name="Normal 5 4 2 3 2 2" xfId="38712" xr:uid="{60D14DF7-A176-4A66-8F6F-A3A377061434}"/>
    <cellStyle name="Normal 5 4 2 3 3" xfId="38713" xr:uid="{3CEC62FF-1C94-4A48-A8EA-FD65E6886184}"/>
    <cellStyle name="Normal 5 4 2 4" xfId="38714" xr:uid="{056A0D4C-987D-4135-B75F-60B051A27717}"/>
    <cellStyle name="Normal 5 4 2 4 2" xfId="38715" xr:uid="{5EC3D758-36F9-4E2B-9257-E1A0592C4A94}"/>
    <cellStyle name="Normal 5 4 2 4 2 2" xfId="38716" xr:uid="{2E2FE04D-8EA1-46A0-95FC-2351E4AF4A3C}"/>
    <cellStyle name="Normal 5 4 2 4 3" xfId="38717" xr:uid="{056DD805-B6F8-45C1-A69F-286F6C0A4F12}"/>
    <cellStyle name="Normal 5 4 2 5" xfId="38718" xr:uid="{69E93EFB-25DC-43DA-AD11-F80328BA2E85}"/>
    <cellStyle name="Normal 5 4 2 5 2" xfId="38719" xr:uid="{F39D4754-85E8-4416-A668-C837A1B0A7C7}"/>
    <cellStyle name="Normal 5 4 2 5 2 2" xfId="38720" xr:uid="{2274FFAA-3B0A-4335-B0D6-4BC3FBFBB4B6}"/>
    <cellStyle name="Normal 5 4 2 5 3" xfId="38721" xr:uid="{B6C2A642-ABF5-4976-A924-5FA8D439AE13}"/>
    <cellStyle name="Normal 5 4 2 6" xfId="38722" xr:uid="{97E89493-D1C4-4353-B619-2A07E62FB88E}"/>
    <cellStyle name="Normal 5 4 2 6 2" xfId="38723" xr:uid="{37A58757-B102-43C9-8EE3-5A10B18A122E}"/>
    <cellStyle name="Normal 5 4 2 7" xfId="38724" xr:uid="{2BA707B2-8F93-4C39-830E-F02FE83C4026}"/>
    <cellStyle name="Normal 5 4 3" xfId="38725" xr:uid="{D2535E4E-4450-4755-9966-81746CDF9E5E}"/>
    <cellStyle name="Normal 5 4 3 2" xfId="38726" xr:uid="{CD9FF050-3818-4873-81A5-6508626CEFA0}"/>
    <cellStyle name="Normal 5 4 3 2 2" xfId="38727" xr:uid="{B8E3D970-8756-41DF-BC47-476BD2C5B3E5}"/>
    <cellStyle name="Normal 5 4 3 2 2 2" xfId="38728" xr:uid="{8770913D-A0D9-4907-A2C7-E139966E3233}"/>
    <cellStyle name="Normal 5 4 3 2 3" xfId="38729" xr:uid="{F223EC67-0733-4F40-AF14-980F69392FF4}"/>
    <cellStyle name="Normal 5 4 3 3" xfId="38730" xr:uid="{418C0315-A87A-4927-90C7-1D037D494BB2}"/>
    <cellStyle name="Normal 5 4 3 3 2" xfId="38731" xr:uid="{63B1FB19-8014-43C0-A1AE-AABF6666EC8E}"/>
    <cellStyle name="Normal 5 4 3 3 2 2" xfId="38732" xr:uid="{EC090BEF-59D4-4501-A7D7-5F19D0E02CED}"/>
    <cellStyle name="Normal 5 4 3 3 3" xfId="38733" xr:uid="{EB3237D0-77E9-4EDD-987D-6C30BA0C3BF2}"/>
    <cellStyle name="Normal 5 4 3 4" xfId="38734" xr:uid="{EB160DCA-C830-4DCA-802E-1A17011728D7}"/>
    <cellStyle name="Normal 5 4 3 4 2" xfId="38735" xr:uid="{FD48A504-EF17-4DDF-A823-02F658B70FEA}"/>
    <cellStyle name="Normal 5 4 3 4 2 2" xfId="38736" xr:uid="{DE4603FE-BA1A-456E-9B34-D79A14041B38}"/>
    <cellStyle name="Normal 5 4 3 4 3" xfId="38737" xr:uid="{22E3A914-398C-4A49-8ACB-937CB722094E}"/>
    <cellStyle name="Normal 5 4 3 5" xfId="38738" xr:uid="{AC90B1B6-ED6A-42CE-80EE-C4E4CDFF471D}"/>
    <cellStyle name="Normal 5 4 3 5 2" xfId="38739" xr:uid="{17D4A1DF-9A46-4268-8FCB-1BD9F823B4A4}"/>
    <cellStyle name="Normal 5 4 3 6" xfId="38740" xr:uid="{D1188270-2352-4295-BFEB-BEB40FDBBF7A}"/>
    <cellStyle name="Normal 5 4 4" xfId="38741" xr:uid="{271996F7-E982-4C34-AC9D-A1D77030977C}"/>
    <cellStyle name="Normal 5 4 4 2" xfId="38742" xr:uid="{A19554C0-68BA-434C-A556-24AA4F290397}"/>
    <cellStyle name="Normal 5 4 4 2 2" xfId="38743" xr:uid="{858BE514-8834-4D4D-841D-817029F5CFD0}"/>
    <cellStyle name="Normal 5 4 4 3" xfId="38744" xr:uid="{9E6E4703-8483-45EB-A661-DF4071E58C55}"/>
    <cellStyle name="Normal 5 4 5" xfId="38745" xr:uid="{BB54F964-A2F0-4D2C-BE37-526C3EB90D2C}"/>
    <cellStyle name="Normal 5 4 5 2" xfId="38746" xr:uid="{E7C4FAB5-6878-4EA0-8541-9F56CB52FE4B}"/>
    <cellStyle name="Normal 5 4 5 2 2" xfId="38747" xr:uid="{DDEE3E38-1E45-442B-B90B-7D38B7D87EAE}"/>
    <cellStyle name="Normal 5 4 5 3" xfId="38748" xr:uid="{01FA39DE-44D8-4041-B6A8-949E8D14C14F}"/>
    <cellStyle name="Normal 5 4 6" xfId="38749" xr:uid="{2A560769-C965-4752-A6B4-EF8C6D8DF76F}"/>
    <cellStyle name="Normal 5 4 6 2" xfId="38750" xr:uid="{A295275D-57E0-48F1-A2E2-DFA52F9AFD78}"/>
    <cellStyle name="Normal 5 4 6 2 2" xfId="38751" xr:uid="{63905274-D412-42A2-B716-EBB3EC29FD2D}"/>
    <cellStyle name="Normal 5 4 6 3" xfId="38752" xr:uid="{6EBCC39E-BA91-4610-80C4-035DD82D782A}"/>
    <cellStyle name="Normal 5 4 7" xfId="38753" xr:uid="{F6F51D6F-A8B9-4958-82D1-3CA086DD0C65}"/>
    <cellStyle name="Normal 5 4 7 2" xfId="38754" xr:uid="{8769463D-0D42-4FA3-9CDF-60F55C36C75E}"/>
    <cellStyle name="Normal 5 4 8" xfId="38755" xr:uid="{8F08C22C-C826-4810-9CD4-0C2CBB0B0E01}"/>
    <cellStyle name="Normal 5 4 9" xfId="38756" xr:uid="{2B980F2F-92CE-4417-B6AB-F4B4938C120D}"/>
    <cellStyle name="Normal 5 4 9 2" xfId="38757" xr:uid="{7202B033-D9C2-4100-9283-8DE71B62EA13}"/>
    <cellStyle name="Normal 5 5" xfId="38758" xr:uid="{DD9B4BCA-9570-4B54-A41D-EB3AECB73799}"/>
    <cellStyle name="Normal 5 5 2" xfId="38759" xr:uid="{5A46E69C-41AD-497F-BDCB-546CE86DB769}"/>
    <cellStyle name="Normal 5 5 2 2" xfId="38760" xr:uid="{5F4F5F1E-DE48-4503-BCD6-C51D86B6AA53}"/>
    <cellStyle name="Normal 5 5 2 2 2" xfId="38761" xr:uid="{E55E09C0-BE1B-4153-B155-AAD75708558D}"/>
    <cellStyle name="Normal 5 5 2 2 2 2" xfId="38762" xr:uid="{FF07DD56-B8E3-4FDC-9D79-444C6D050D67}"/>
    <cellStyle name="Normal 5 5 2 2 3" xfId="38763" xr:uid="{23E2EE58-09EC-4F55-9397-79106FFEFB53}"/>
    <cellStyle name="Normal 5 5 2 3" xfId="38764" xr:uid="{DC8657DB-D963-4575-994B-DC0F3BC54872}"/>
    <cellStyle name="Normal 5 5 2 3 2" xfId="38765" xr:uid="{3DE15070-EC7E-4F4B-86F1-77427D210252}"/>
    <cellStyle name="Normal 5 5 2 3 2 2" xfId="38766" xr:uid="{DA338B7C-9AE4-4936-A9C5-404702DB06CE}"/>
    <cellStyle name="Normal 5 5 2 3 3" xfId="38767" xr:uid="{C9703D63-4847-4818-A65B-B0CB4E11046F}"/>
    <cellStyle name="Normal 5 5 2 4" xfId="38768" xr:uid="{F5807ABE-80FA-4DA0-A53F-6F21477C04B7}"/>
    <cellStyle name="Normal 5 5 2 4 2" xfId="38769" xr:uid="{32450A09-E447-43EF-9634-277D7701F906}"/>
    <cellStyle name="Normal 5 5 2 4 2 2" xfId="38770" xr:uid="{25E3CBC1-5A0A-405A-8B7F-9C7E5E79D3E5}"/>
    <cellStyle name="Normal 5 5 2 4 3" xfId="38771" xr:uid="{F87D0FB8-B000-4B24-A414-47F546A8B076}"/>
    <cellStyle name="Normal 5 5 2 5" xfId="38772" xr:uid="{EE7404BC-FD98-40F4-A0CB-531025C56C54}"/>
    <cellStyle name="Normal 5 5 2 5 2" xfId="38773" xr:uid="{1CBC88EA-0835-4C67-90F4-522F0BA909F4}"/>
    <cellStyle name="Normal 5 5 2 6" xfId="38774" xr:uid="{5A9E1765-894E-484E-A2F7-AAD1ED21B84D}"/>
    <cellStyle name="Normal 5 5 3" xfId="38775" xr:uid="{01F1AF69-1128-485B-AD89-1ADED152AE28}"/>
    <cellStyle name="Normal 5 5 3 2" xfId="38776" xr:uid="{ACC31A35-0974-4FCD-8A9F-31FA4C5ABDB3}"/>
    <cellStyle name="Normal 5 5 3 2 2" xfId="38777" xr:uid="{4539B18C-6193-4CA4-BACB-CA819BBFA8DD}"/>
    <cellStyle name="Normal 5 5 3 3" xfId="38778" xr:uid="{DD6C14E9-0578-4B7E-96FD-3914B70C67DE}"/>
    <cellStyle name="Normal 5 5 4" xfId="38779" xr:uid="{1C4E10C3-05AF-445F-A7AE-8E4FE8A6874A}"/>
    <cellStyle name="Normal 5 5 4 2" xfId="38780" xr:uid="{157DE003-B5C8-408A-9197-2412563F9671}"/>
    <cellStyle name="Normal 5 5 4 2 2" xfId="38781" xr:uid="{634F3B3B-E813-48EE-9168-BF5F9A2E77D0}"/>
    <cellStyle name="Normal 5 5 4 3" xfId="38782" xr:uid="{8E18D6CE-1EF4-4486-9D5A-F3BA4AE67785}"/>
    <cellStyle name="Normal 5 5 5" xfId="38783" xr:uid="{F02E9E9F-0831-403D-9031-53B1D396A34E}"/>
    <cellStyle name="Normal 5 5 5 2" xfId="38784" xr:uid="{E0697EEF-0352-4A04-9A67-5838D2A0839D}"/>
    <cellStyle name="Normal 5 5 5 2 2" xfId="38785" xr:uid="{92E6B580-3285-416F-895B-AB4E32A52490}"/>
    <cellStyle name="Normal 5 5 5 3" xfId="38786" xr:uid="{D1E157C5-F6D3-4EB3-9A55-619D2B118E52}"/>
    <cellStyle name="Normal 5 5 6" xfId="38787" xr:uid="{7ED9F602-D52D-490F-820B-1921819EC3A0}"/>
    <cellStyle name="Normal 5 5 6 2" xfId="38788" xr:uid="{45304085-7DF3-4DF0-9BED-074AA970FF40}"/>
    <cellStyle name="Normal 5 5 7" xfId="38789" xr:uid="{7F7EE76C-65CE-42AA-9718-8ECD69BDF7E4}"/>
    <cellStyle name="Normal 5 5 8" xfId="38790" xr:uid="{86F84714-5E98-4341-953A-7ECA3D20EFE5}"/>
    <cellStyle name="Normal 5 5 8 2" xfId="38791" xr:uid="{DA6F31A6-A2AD-4B2A-8AFB-ABB97EBB5DA5}"/>
    <cellStyle name="Normal 5 5 9" xfId="38792" xr:uid="{4CC3952D-070F-4E72-B63F-92ADFDD3DFD6}"/>
    <cellStyle name="Normal 5 6" xfId="38793" xr:uid="{E871F5F1-63D2-4058-B0E5-901AA76D1764}"/>
    <cellStyle name="Normal 5 6 2" xfId="38794" xr:uid="{7253DA73-2C7E-42C4-AFC0-B4AC361CABB4}"/>
    <cellStyle name="Normal 5 6 2 2" xfId="38795" xr:uid="{0FEF8ABA-7308-4AD1-B711-CD1940CBD134}"/>
    <cellStyle name="Normal 5 6 2 2 2" xfId="38796" xr:uid="{61C1FFCC-1052-4BAF-B25E-E317135A29C3}"/>
    <cellStyle name="Normal 5 6 2 3" xfId="38797" xr:uid="{8288AB15-DE8F-476C-8236-6035FC331806}"/>
    <cellStyle name="Normal 5 6 3" xfId="38798" xr:uid="{833C8B4A-78C5-4694-8C3B-5D6595FACD96}"/>
    <cellStyle name="Normal 5 6 3 2" xfId="38799" xr:uid="{DA6FF4FD-BAE5-4BB1-A080-1396FEBE24DE}"/>
    <cellStyle name="Normal 5 6 3 2 2" xfId="38800" xr:uid="{F5E5EBB2-E1F6-4F2B-996F-1ACC67046539}"/>
    <cellStyle name="Normal 5 6 3 3" xfId="38801" xr:uid="{92AD0618-7A5A-4C7E-8786-E6424FC323A0}"/>
    <cellStyle name="Normal 5 6 4" xfId="38802" xr:uid="{062F4BA7-9F76-4D6C-9486-9CADE2E6D6AB}"/>
    <cellStyle name="Normal 5 6 4 2" xfId="38803" xr:uid="{7257E3C8-DA6D-4E5B-AF43-C45728A5C72A}"/>
    <cellStyle name="Normal 5 6 4 2 2" xfId="38804" xr:uid="{FC68CD23-A3DD-4CA6-90E5-9025BD734139}"/>
    <cellStyle name="Normal 5 6 4 3" xfId="38805" xr:uid="{FB6A7CF8-1AD9-4C82-9C9B-29ADC100FFA4}"/>
    <cellStyle name="Normal 5 6 5" xfId="38806" xr:uid="{1D122549-9771-41E1-B9F7-580C7EFA4C60}"/>
    <cellStyle name="Normal 5 6 5 2" xfId="38807" xr:uid="{C22B67FB-8068-4EEA-A698-85073C186872}"/>
    <cellStyle name="Normal 5 6 6" xfId="38808" xr:uid="{B7DBEC0C-D125-424A-9EBF-78A581944F75}"/>
    <cellStyle name="Normal 5 7" xfId="38809" xr:uid="{B7B7E319-A59B-45BF-ACB7-DCA254ED38B3}"/>
    <cellStyle name="Normal 5 7 2" xfId="38810" xr:uid="{B111B311-CEBF-4822-B3D3-D243B3007851}"/>
    <cellStyle name="Normal 5 7 3" xfId="38811" xr:uid="{2F7B7C9D-64E3-45C7-9714-F3B39D06A0AB}"/>
    <cellStyle name="Normal 5 8" xfId="38812" xr:uid="{384A993B-ACB9-4797-8F97-30282D13712F}"/>
    <cellStyle name="Normal 5 8 2" xfId="38813" xr:uid="{2E6E199C-138D-4777-A156-543BE24D4765}"/>
    <cellStyle name="Normal 5 9" xfId="38814" xr:uid="{FFA131E2-80C4-4BB9-9990-E92C8E30ED28}"/>
    <cellStyle name="Normal 5 9 2" xfId="38815" xr:uid="{8FF6573F-476B-4B21-B4C1-C65102B6BEDB}"/>
    <cellStyle name="Normal 50" xfId="762" xr:uid="{00000000-0005-0000-0000-0000FF020000}"/>
    <cellStyle name="Normal 50 2" xfId="38817" xr:uid="{D7CB5C96-5654-4178-89EF-F9BF984ADA2F}"/>
    <cellStyle name="Normal 50 2 2" xfId="38818" xr:uid="{EB625FD4-E9A7-4470-874B-75AAEF0D9540}"/>
    <cellStyle name="Normal 50 2 2 2" xfId="38819" xr:uid="{3FA28276-CFC3-4A6F-922E-8495023F765A}"/>
    <cellStyle name="Normal 50 2 3" xfId="38820" xr:uid="{B8E98B11-1268-4BFF-8AFF-342BA464974B}"/>
    <cellStyle name="Normal 50 3" xfId="38821" xr:uid="{B832130B-5E3D-4CC4-86D3-D77B5CE81B20}"/>
    <cellStyle name="Normal 50 3 2" xfId="38822" xr:uid="{E7173D87-6C01-4748-B31C-07E2B4C391AB}"/>
    <cellStyle name="Normal 50 3 2 2" xfId="38823" xr:uid="{3BDF8ABB-7E5B-4FB5-9A94-0B25637E097E}"/>
    <cellStyle name="Normal 50 3 3" xfId="38824" xr:uid="{2DA17340-7282-4B97-98E4-03F93583A683}"/>
    <cellStyle name="Normal 50 4" xfId="38825" xr:uid="{55963312-943C-41B0-81AC-5C67DF2519B4}"/>
    <cellStyle name="Normal 50 4 2" xfId="38826" xr:uid="{CED025B1-C899-49C4-BD07-BF18D61AAFDC}"/>
    <cellStyle name="Normal 50 4 2 2" xfId="38827" xr:uid="{504E8B36-E947-4129-98AC-EA96924AC603}"/>
    <cellStyle name="Normal 50 4 3" xfId="38828" xr:uid="{46E3DECC-7792-4DC2-951A-C0E11C1AE9D2}"/>
    <cellStyle name="Normal 50 5" xfId="38829" xr:uid="{9545670F-B118-43F7-8E61-117665DF146A}"/>
    <cellStyle name="Normal 50 5 2" xfId="38830" xr:uid="{C8CE8F4C-BA8D-40D9-BD69-4ADD00164884}"/>
    <cellStyle name="Normal 50 5 2 2" xfId="38831" xr:uid="{A9159F8F-FB37-426C-B942-AA821D131FE3}"/>
    <cellStyle name="Normal 50 5 3" xfId="38832" xr:uid="{D3FE01A2-9FE2-47BA-832A-A18DF5DB0254}"/>
    <cellStyle name="Normal 50 6" xfId="38833" xr:uid="{943E14DC-5450-4ED3-951E-F639E95D1B63}"/>
    <cellStyle name="Normal 50 6 2" xfId="38834" xr:uid="{ED0BCFFC-1E1E-442A-8C11-885A25B73D2F}"/>
    <cellStyle name="Normal 50 7" xfId="38835" xr:uid="{6D84D516-0AF1-434D-A72D-9AB48E6C95D8}"/>
    <cellStyle name="Normal 50 8" xfId="38836" xr:uid="{7945BC62-BBF8-4EDF-A6A0-71D19DF7DD98}"/>
    <cellStyle name="Normal 50 9" xfId="38816" xr:uid="{D01EA525-23F7-4C4A-B11B-C198ECD1F0FE}"/>
    <cellStyle name="Normal 51" xfId="763" xr:uid="{00000000-0005-0000-0000-000000030000}"/>
    <cellStyle name="Normal 51 2" xfId="38838" xr:uid="{F91A40B5-A1B8-449D-9366-F09878371D01}"/>
    <cellStyle name="Normal 51 2 2" xfId="38839" xr:uid="{A67389EA-1960-4CA1-BE95-7F4E109E0112}"/>
    <cellStyle name="Normal 51 2 2 2" xfId="38840" xr:uid="{B3C2EECF-969C-4214-B8AB-589680BEC07F}"/>
    <cellStyle name="Normal 51 2 3" xfId="38841" xr:uid="{F3FAE5BF-0B25-405A-95AE-2172A5D95831}"/>
    <cellStyle name="Normal 51 3" xfId="38842" xr:uid="{89200D30-084F-449E-9B8D-EC2BD5D43F00}"/>
    <cellStyle name="Normal 51 3 2" xfId="38843" xr:uid="{79D9E93B-6230-451D-9D9B-2F8BBD2BAFBB}"/>
    <cellStyle name="Normal 51 3 2 2" xfId="38844" xr:uid="{8FC2435E-3EB2-4E1C-A764-100032C005F4}"/>
    <cellStyle name="Normal 51 3 3" xfId="38845" xr:uid="{890B3F85-C745-484C-A280-998BA5120AA0}"/>
    <cellStyle name="Normal 51 4" xfId="38846" xr:uid="{77606DC6-9DC3-4656-9576-1616E33A9670}"/>
    <cellStyle name="Normal 51 4 2" xfId="38847" xr:uid="{FC77F96A-CF19-4D05-8D54-DAD929D22E92}"/>
    <cellStyle name="Normal 51 4 2 2" xfId="38848" xr:uid="{1C04F89A-15A8-4F48-920B-F3BF6D2C8093}"/>
    <cellStyle name="Normal 51 4 3" xfId="38849" xr:uid="{21E8D950-3313-49E4-9A91-65257AD0C836}"/>
    <cellStyle name="Normal 51 5" xfId="38850" xr:uid="{67C7D74E-F734-4B49-9A96-1462600E7333}"/>
    <cellStyle name="Normal 51 5 2" xfId="38851" xr:uid="{EF222633-A51D-4FFA-B797-EF9C29FDDC68}"/>
    <cellStyle name="Normal 51 5 2 2" xfId="38852" xr:uid="{1208525F-336A-4461-9E2F-00B3586A4167}"/>
    <cellStyle name="Normal 51 5 3" xfId="38853" xr:uid="{717047C1-8527-4EDC-8757-7DD1989F51A0}"/>
    <cellStyle name="Normal 51 6" xfId="38854" xr:uid="{91CE42C6-9060-4E76-AE9F-2C9F09C15469}"/>
    <cellStyle name="Normal 51 6 2" xfId="38855" xr:uid="{C5CD4734-D448-4E5C-98E5-8F9DB3E2420A}"/>
    <cellStyle name="Normal 51 7" xfId="38856" xr:uid="{FEA4B0D1-C834-479F-8602-4CF9011DA3EC}"/>
    <cellStyle name="Normal 51 8" xfId="38837" xr:uid="{0B8E7603-B8A0-4C17-8421-4BB3BC5681F5}"/>
    <cellStyle name="Normal 52" xfId="764" xr:uid="{00000000-0005-0000-0000-000001030000}"/>
    <cellStyle name="Normal 52 2" xfId="38858" xr:uid="{272C515E-9FAE-451F-9728-90EC7A70C1DE}"/>
    <cellStyle name="Normal 52 3" xfId="38857" xr:uid="{52FE498B-06DF-4867-8BA8-68DACF5C1FF1}"/>
    <cellStyle name="Normal 53" xfId="765" xr:uid="{00000000-0005-0000-0000-000002030000}"/>
    <cellStyle name="Normal 53 2" xfId="38860" xr:uid="{1DA175BA-0E66-40C5-BD89-0B4D30B15C33}"/>
    <cellStyle name="Normal 53 3" xfId="38859" xr:uid="{A059DCF1-9797-4F96-8112-F4308F2C812A}"/>
    <cellStyle name="Normal 54" xfId="766" xr:uid="{00000000-0005-0000-0000-000003030000}"/>
    <cellStyle name="Normal 54 2" xfId="38862" xr:uid="{76564486-B3B3-4934-9409-444B0CB5307A}"/>
    <cellStyle name="Normal 54 3" xfId="38861" xr:uid="{209CF5D7-DAC8-43D1-9643-517B1CA5B110}"/>
    <cellStyle name="Normal 55" xfId="767" xr:uid="{00000000-0005-0000-0000-000004030000}"/>
    <cellStyle name="Normal 55 2" xfId="38864" xr:uid="{3D35C367-0A50-4A34-AB8C-821E9735187A}"/>
    <cellStyle name="Normal 55 3" xfId="38863" xr:uid="{FD745684-FF23-4663-98FA-FF522AA1CC8D}"/>
    <cellStyle name="Normal 56" xfId="768" xr:uid="{00000000-0005-0000-0000-000005030000}"/>
    <cellStyle name="Normal 56 2" xfId="38865" xr:uid="{06ED3B53-4FEB-4CFE-B1B9-040EA393B914}"/>
    <cellStyle name="Normal 56 3" xfId="38866" xr:uid="{861937CE-0E2B-43FE-8F48-F432284E4434}"/>
    <cellStyle name="Normal 57" xfId="769" xr:uid="{00000000-0005-0000-0000-000006030000}"/>
    <cellStyle name="Normal 57 2" xfId="38868" xr:uid="{7A9728E9-AF0F-4431-89F7-C3C3297FECB5}"/>
    <cellStyle name="Normal 57 2 2" xfId="38869" xr:uid="{80F01D26-F867-4D15-AA81-DBFC3D7A68DC}"/>
    <cellStyle name="Normal 57 2 2 2" xfId="38870" xr:uid="{1853B2B3-B91C-44C6-9B43-A2F96226060A}"/>
    <cellStyle name="Normal 57 2 3" xfId="38871" xr:uid="{5F7FEEB0-8181-40ED-8996-9BBB45B59F9D}"/>
    <cellStyle name="Normal 57 3" xfId="38872" xr:uid="{0750EBD8-1C3D-44FA-A4ED-101AB1032A68}"/>
    <cellStyle name="Normal 57 3 2" xfId="38873" xr:uid="{C72C4DEB-0AE6-4312-9643-BB4A275E5197}"/>
    <cellStyle name="Normal 57 4" xfId="38874" xr:uid="{34BAF459-324C-4697-B277-C567A522C29B}"/>
    <cellStyle name="Normal 57 5" xfId="38867" xr:uid="{AC7067F5-8F5C-4869-A882-3D72D39F4A41}"/>
    <cellStyle name="Normal 58" xfId="770" xr:uid="{00000000-0005-0000-0000-000007030000}"/>
    <cellStyle name="Normal 58 2" xfId="38876" xr:uid="{58F3C1A1-5E12-4534-8AB4-4925E8F8EA30}"/>
    <cellStyle name="Normal 58 2 2" xfId="38877" xr:uid="{19751CF5-677C-4F39-91D8-F2F2FA58C30A}"/>
    <cellStyle name="Normal 58 3" xfId="38878" xr:uid="{FE67F040-293E-4BD0-AD9A-5B89443A018F}"/>
    <cellStyle name="Normal 58 4" xfId="38875" xr:uid="{65D176BD-21A6-472B-8E08-9BA97D354B15}"/>
    <cellStyle name="Normal 59" xfId="771" xr:uid="{00000000-0005-0000-0000-000008030000}"/>
    <cellStyle name="Normal 59 2" xfId="38880" xr:uid="{F2FF008E-4E28-4704-8012-3AA5DD4EA2E8}"/>
    <cellStyle name="Normal 59 2 2" xfId="38881" xr:uid="{E8CD803F-0A80-44F9-B938-C51B98BECCB3}"/>
    <cellStyle name="Normal 59 3" xfId="38882" xr:uid="{086F53AE-2E9F-4E06-8E2C-B20F0D8CF290}"/>
    <cellStyle name="Normal 59 4" xfId="38879" xr:uid="{3FB411A8-03EA-43BA-891D-7C2D7227CF51}"/>
    <cellStyle name="Normal 6" xfId="772" xr:uid="{00000000-0005-0000-0000-000009030000}"/>
    <cellStyle name="Normal 6 10" xfId="38883" xr:uid="{C015D910-71D4-4A74-930D-A53C59EBE51D}"/>
    <cellStyle name="Normal 6 10 2" xfId="38884" xr:uid="{304C76F8-1493-4085-8756-AE8D08081491}"/>
    <cellStyle name="Normal 6 10 3" xfId="38885" xr:uid="{D9249315-6B18-4B17-9758-AF1BB0D498AE}"/>
    <cellStyle name="Normal 6 11" xfId="38886" xr:uid="{190020B9-4B8C-4DAA-BE1D-20550BAD481A}"/>
    <cellStyle name="Normal 6 11 2" xfId="38887" xr:uid="{8F38566D-ABE0-4A90-8855-E1E927783013}"/>
    <cellStyle name="Normal 6 12" xfId="38888" xr:uid="{46BE8110-07F5-4885-9974-D7B98EA09C29}"/>
    <cellStyle name="Normal 6 12 2" xfId="38889" xr:uid="{E07521B8-82DA-49E7-BABF-7ACDDADB34BC}"/>
    <cellStyle name="Normal 6 13" xfId="38890" xr:uid="{8BAC0461-F9DB-455A-87E1-642B837593CB}"/>
    <cellStyle name="Normal 6 14" xfId="38891" xr:uid="{3438F814-C728-42A1-A3DE-EC67F5F0728B}"/>
    <cellStyle name="Normal 6 14 2" xfId="38892" xr:uid="{E6ADB82F-BCA1-4B5F-B23E-D229DDD1F0B5}"/>
    <cellStyle name="Normal 6 14 2 2" xfId="38893" xr:uid="{AC96F36A-490B-42AD-A1EB-1DAEAC2167A8}"/>
    <cellStyle name="Normal 6 14 3" xfId="38894" xr:uid="{CE501974-0C24-4E81-86D9-39DFE621CC7F}"/>
    <cellStyle name="Normal 6 15" xfId="38895" xr:uid="{AEF09B29-5379-4ACC-B47A-97CBFA7C61BE}"/>
    <cellStyle name="Normal 6 15 2" xfId="38896" xr:uid="{3D00EE39-43F6-434E-939B-27291F915065}"/>
    <cellStyle name="Normal 6 15 2 2" xfId="38897" xr:uid="{F954E3CE-2DFE-43B0-AF07-720201CA81E5}"/>
    <cellStyle name="Normal 6 15 3" xfId="38898" xr:uid="{F0F0141E-A34C-4312-ACFC-3F6C444B5B92}"/>
    <cellStyle name="Normal 6 16" xfId="38899" xr:uid="{07365D80-9554-4DCD-92D3-661952287133}"/>
    <cellStyle name="Normal 6 16 2" xfId="38900" xr:uid="{FC6ECF5D-CC65-4077-80C4-3A650D8AF5C5}"/>
    <cellStyle name="Normal 6 16 2 2" xfId="38901" xr:uid="{C4CC89B9-9960-448E-A75B-F38AB4529F05}"/>
    <cellStyle name="Normal 6 16 3" xfId="38902" xr:uid="{0EA3F0DB-3696-4B89-93FE-0852BE5AC53A}"/>
    <cellStyle name="Normal 6 17" xfId="38903" xr:uid="{342FEBAC-2F9B-4697-B4E9-25EA623DAE9C}"/>
    <cellStyle name="Normal 6 17 2" xfId="38904" xr:uid="{3FAE8D5E-C804-468D-8696-F1F0AC1DF5DB}"/>
    <cellStyle name="Normal 6 18" xfId="38905" xr:uid="{FEB9A3EC-A3DB-413F-AF52-C43FE41CC1EB}"/>
    <cellStyle name="Normal 6 19" xfId="1347" xr:uid="{98BAE360-5B65-4707-8F18-7965700A1D7B}"/>
    <cellStyle name="Normal 6 2" xfId="38906" xr:uid="{5AA44172-CC87-487D-A9FE-A2F8C11DDEA6}"/>
    <cellStyle name="Normal 6 2 10" xfId="38907" xr:uid="{21062B87-081F-44F2-9255-90D217BA5AB3}"/>
    <cellStyle name="Normal 6 2 11" xfId="38908" xr:uid="{AD6DCDCD-2992-4B20-9A1B-F2670D3A9DBF}"/>
    <cellStyle name="Normal 6 2 12" xfId="38909" xr:uid="{BC9B0469-0DD0-4AED-8006-AAA7F622FDA5}"/>
    <cellStyle name="Normal 6 2 2" xfId="38910" xr:uid="{1CEED517-9FFC-436D-BB1D-08BD53515518}"/>
    <cellStyle name="Normal 6 2 2 10" xfId="38911" xr:uid="{2B1D29CF-E746-44C9-937B-6A7E45BFF846}"/>
    <cellStyle name="Normal 6 2 2 2" xfId="38912" xr:uid="{AFDCB476-B79F-41BC-9470-6E30B36F0E1A}"/>
    <cellStyle name="Normal 6 2 2 2 2" xfId="38913" xr:uid="{E5C6E300-ACC0-4A83-BF7C-E00520693CF4}"/>
    <cellStyle name="Normal 6 2 2 2 2 2" xfId="38914" xr:uid="{4A10FA9C-4208-408E-A35E-A04BFCEB2EDC}"/>
    <cellStyle name="Normal 6 2 2 2 2 2 2" xfId="38915" xr:uid="{B4B9C98F-CFE3-4AA4-8C91-332DE586E823}"/>
    <cellStyle name="Normal 6 2 2 2 2 2 3" xfId="38916" xr:uid="{BE393367-FC40-4142-9D6E-EB690985D265}"/>
    <cellStyle name="Normal 6 2 2 2 2 3" xfId="38917" xr:uid="{FEB23C6D-9DE6-4D5C-8025-123FC00B6DF8}"/>
    <cellStyle name="Normal 6 2 2 2 2 4" xfId="38918" xr:uid="{808EA129-7C79-4952-B16E-C91EFBFC4E2C}"/>
    <cellStyle name="Normal 6 2 2 2 2 5" xfId="38919" xr:uid="{4B00684D-CEAC-4E2C-859B-A045DC5A0B8A}"/>
    <cellStyle name="Normal 6 2 2 2 2 6" xfId="38920" xr:uid="{851D85B7-6CA9-44FB-B9CE-32AAD048B473}"/>
    <cellStyle name="Normal 6 2 2 2 2 7" xfId="38921" xr:uid="{6131AEDB-DC9F-488B-AADB-ABD62EF1676D}"/>
    <cellStyle name="Normal 6 2 2 2 3" xfId="38922" xr:uid="{1A53CB03-0A3E-4EBD-A0E8-F5724A0876FD}"/>
    <cellStyle name="Normal 6 2 2 2 3 2" xfId="38923" xr:uid="{0DE03115-6EBE-457D-A5EA-E00EED1D3187}"/>
    <cellStyle name="Normal 6 2 2 2 3 3" xfId="38924" xr:uid="{8E479304-D0E2-43DF-B3DE-E79194D4D1D5}"/>
    <cellStyle name="Normal 6 2 2 2 4" xfId="38925" xr:uid="{CAD2AEBD-D69A-4A8E-AE1A-8FD5702E13C7}"/>
    <cellStyle name="Normal 6 2 2 2 5" xfId="38926" xr:uid="{AA5E8C16-D1E2-47F9-9082-A7CDA06853BE}"/>
    <cellStyle name="Normal 6 2 2 2 6" xfId="38927" xr:uid="{BC004701-5D1B-42FE-B2EF-09680EA5876E}"/>
    <cellStyle name="Normal 6 2 2 2 7" xfId="38928" xr:uid="{D3BFCCFB-0FF7-4988-A511-E524E868D721}"/>
    <cellStyle name="Normal 6 2 2 2 8" xfId="38929" xr:uid="{2D52C3F3-C91B-4925-8523-58DC1696C625}"/>
    <cellStyle name="Normal 6 2 2 2 9" xfId="38930" xr:uid="{489B6E5E-CD96-48C3-A432-3B187183A7C2}"/>
    <cellStyle name="Normal 6 2 2 3" xfId="38931" xr:uid="{F45247D8-C8B0-4A98-9623-3C381DA78879}"/>
    <cellStyle name="Normal 6 2 2 3 2" xfId="38932" xr:uid="{6487F639-697D-4075-BE68-F16DCAA5A16C}"/>
    <cellStyle name="Normal 6 2 2 3 2 2" xfId="38933" xr:uid="{899868C7-9A19-4408-818A-C61D075AF4F1}"/>
    <cellStyle name="Normal 6 2 2 3 2 3" xfId="38934" xr:uid="{49A29CC3-810C-4253-A05C-4A8D3A363012}"/>
    <cellStyle name="Normal 6 2 2 3 3" xfId="38935" xr:uid="{714F2E13-40CF-495B-8BC5-13E8956E7874}"/>
    <cellStyle name="Normal 6 2 2 3 4" xfId="38936" xr:uid="{9CFEA76E-AC95-4AD3-80A4-CB96164FE4D2}"/>
    <cellStyle name="Normal 6 2 2 3 5" xfId="38937" xr:uid="{6A881003-0AC4-427D-A52E-7A23F4E1E565}"/>
    <cellStyle name="Normal 6 2 2 3 6" xfId="38938" xr:uid="{45877833-2BE3-4D7A-8131-1D1EC4061F87}"/>
    <cellStyle name="Normal 6 2 2 3 7" xfId="38939" xr:uid="{15EE0EF8-B28D-49AA-8F84-51A4DC29808C}"/>
    <cellStyle name="Normal 6 2 2 3 8" xfId="38940" xr:uid="{B0224064-787E-4F13-BEB5-82ACA6A92BDA}"/>
    <cellStyle name="Normal 6 2 2 4" xfId="38941" xr:uid="{EBDD9E53-906A-4BAA-8EB7-45C99DB520D8}"/>
    <cellStyle name="Normal 6 2 2 4 2" xfId="38942" xr:uid="{79B94AF6-661B-4DC9-9B69-B73DCB67D2A0}"/>
    <cellStyle name="Normal 6 2 2 4 3" xfId="38943" xr:uid="{78349E27-8BF0-44DB-B2A3-CE69E0E9AD38}"/>
    <cellStyle name="Normal 6 2 2 4 4" xfId="38944" xr:uid="{C4F78241-4E69-46AE-A66E-53480A97BC84}"/>
    <cellStyle name="Normal 6 2 2 5" xfId="38945" xr:uid="{2922D3D2-C467-4E08-BAF9-DE0F6E6C2B64}"/>
    <cellStyle name="Normal 6 2 2 5 2" xfId="38946" xr:uid="{54FFBD77-8FDD-4181-B953-5310FA577407}"/>
    <cellStyle name="Normal 6 2 2 5 3" xfId="38947" xr:uid="{C25D473A-4A33-435D-818C-51D23470BCE6}"/>
    <cellStyle name="Normal 6 2 2 6" xfId="38948" xr:uid="{A81EC3C9-CF40-4068-AE08-90454E8DE5D9}"/>
    <cellStyle name="Normal 6 2 2 6 2" xfId="38949" xr:uid="{BBD035DE-44F2-49DD-80DE-6B3C29E268CA}"/>
    <cellStyle name="Normal 6 2 2 7" xfId="38950" xr:uid="{E9FFAE2B-1250-46F6-8AC0-4E4F020345D2}"/>
    <cellStyle name="Normal 6 2 2 7 2" xfId="38951" xr:uid="{99D87351-45F9-426F-B277-8BA2B8D9E20E}"/>
    <cellStyle name="Normal 6 2 2 8" xfId="38952" xr:uid="{5828E0B8-C84D-41C4-B52C-4A2F560F8F9C}"/>
    <cellStyle name="Normal 6 2 2 8 2" xfId="38953" xr:uid="{D0723227-8BF6-4902-B611-997C96265980}"/>
    <cellStyle name="Normal 6 2 2 9" xfId="38954" xr:uid="{07F41A1D-CD18-42A9-8455-81A7311ED337}"/>
    <cellStyle name="Normal 6 2 3" xfId="38955" xr:uid="{49BCEBF8-4AA5-4A5B-800C-611C74F8A71D}"/>
    <cellStyle name="Normal 6 2 3 2" xfId="38956" xr:uid="{8739284C-2D03-4551-8310-154AFAAF0768}"/>
    <cellStyle name="Normal 6 2 3 2 2" xfId="38957" xr:uid="{37CDDB50-D705-4BB3-9C01-CC3A185E85D4}"/>
    <cellStyle name="Normal 6 2 3 2 2 2" xfId="38958" xr:uid="{2B984ED1-A0C6-45F6-9B7B-0967EFCD8FFF}"/>
    <cellStyle name="Normal 6 2 3 2 2 3" xfId="38959" xr:uid="{5B83F66D-E16E-430C-94B7-1A28CA6FBB72}"/>
    <cellStyle name="Normal 6 2 3 2 3" xfId="38960" xr:uid="{D4C3C394-7159-43FA-BDE6-BBB0D5765668}"/>
    <cellStyle name="Normal 6 2 3 2 4" xfId="38961" xr:uid="{73987B8A-2141-45E4-8D22-28BC57506CD3}"/>
    <cellStyle name="Normal 6 2 3 2 5" xfId="38962" xr:uid="{8BFB9D69-60F3-4819-AC88-83554FED1C26}"/>
    <cellStyle name="Normal 6 2 3 2 6" xfId="38963" xr:uid="{04B1C5B7-13A3-4313-AAA0-05138CEA7238}"/>
    <cellStyle name="Normal 6 2 3 2 7" xfId="38964" xr:uid="{64171BC0-A77D-4E9C-B072-1C4AA6854069}"/>
    <cellStyle name="Normal 6 2 3 3" xfId="38965" xr:uid="{229975E0-5605-4807-9F9B-DD34AB2D4CAD}"/>
    <cellStyle name="Normal 6 2 3 3 2" xfId="38966" xr:uid="{B8EC5A28-5BA3-4C90-8724-A206EB4456D4}"/>
    <cellStyle name="Normal 6 2 3 3 3" xfId="38967" xr:uid="{1C8FAC10-AEA1-4278-9875-5E1D5DBBECCF}"/>
    <cellStyle name="Normal 6 2 3 4" xfId="38968" xr:uid="{59F1E1A0-F4F6-427E-BFA5-EB17B42702C1}"/>
    <cellStyle name="Normal 6 2 3 5" xfId="38969" xr:uid="{502BEC58-9E98-4464-8F7C-41A9BCA04F11}"/>
    <cellStyle name="Normal 6 2 3 6" xfId="38970" xr:uid="{F519EFC9-3328-439E-BC64-CA5EDFA54705}"/>
    <cellStyle name="Normal 6 2 3 7" xfId="38971" xr:uid="{8F5E1DFF-4E63-4515-9906-2229AE48F83A}"/>
    <cellStyle name="Normal 6 2 3 8" xfId="38972" xr:uid="{FBC1318D-9A92-4968-A6B9-10A35F62458B}"/>
    <cellStyle name="Normal 6 2 3 9" xfId="38973" xr:uid="{31406275-7FDA-4E32-B4F7-8B14AF5D433E}"/>
    <cellStyle name="Normal 6 2 4" xfId="38974" xr:uid="{26355F68-35B6-40E2-BF8E-286C3358A53E}"/>
    <cellStyle name="Normal 6 2 4 2" xfId="38975" xr:uid="{3BA34CE2-5394-456B-8E0B-784A044171DE}"/>
    <cellStyle name="Normal 6 2 4 2 2" xfId="38976" xr:uid="{DE23BF84-22DE-414D-8E16-A1B7CE56CA06}"/>
    <cellStyle name="Normal 6 2 4 2 3" xfId="38977" xr:uid="{4567CD45-9343-40B3-BD8D-1AD1B0BA08C7}"/>
    <cellStyle name="Normal 6 2 4 3" xfId="38978" xr:uid="{79324A25-FB0F-405B-9A2C-E24F9FE63C70}"/>
    <cellStyle name="Normal 6 2 4 4" xfId="38979" xr:uid="{20F1C1E9-819B-4C8A-94C1-9B408C8C00E5}"/>
    <cellStyle name="Normal 6 2 4 5" xfId="38980" xr:uid="{F26ED2EF-3C35-4498-A28C-B2B7981DBB2D}"/>
    <cellStyle name="Normal 6 2 4 6" xfId="38981" xr:uid="{1CA0EE79-7F6D-4EE4-9F0C-90A0229DBCE3}"/>
    <cellStyle name="Normal 6 2 4 7" xfId="38982" xr:uid="{0F49FFCE-C89F-4C7B-B98D-9ECADE7F5094}"/>
    <cellStyle name="Normal 6 2 4 8" xfId="38983" xr:uid="{45CAD9A8-872B-427D-A183-9E3A05CE1D24}"/>
    <cellStyle name="Normal 6 2 5" xfId="38984" xr:uid="{7D024F59-F6D1-4A98-ADD3-882FFCB7C136}"/>
    <cellStyle name="Normal 6 2 5 2" xfId="38985" xr:uid="{231A5CD2-F31D-4D4A-98F8-A1D2395E4646}"/>
    <cellStyle name="Normal 6 2 5 3" xfId="38986" xr:uid="{F0630A3E-BAB8-4D4F-8449-A243D0C3758B}"/>
    <cellStyle name="Normal 6 2 5 4" xfId="38987" xr:uid="{1F74ABFD-4C93-4EA9-BBE9-385793FB302D}"/>
    <cellStyle name="Normal 6 2 6" xfId="38988" xr:uid="{198C007E-E5E5-4B61-BC47-EE3C8948148E}"/>
    <cellStyle name="Normal 6 2 6 2" xfId="38989" xr:uid="{2E775727-950E-4EB3-A4F4-9B2B9E9A80DE}"/>
    <cellStyle name="Normal 6 2 6 3" xfId="38990" xr:uid="{3567A60E-6949-4A07-8E2F-009346B90005}"/>
    <cellStyle name="Normal 6 2 7" xfId="38991" xr:uid="{4BF72817-79E2-4A13-A7C4-A6E26681A406}"/>
    <cellStyle name="Normal 6 2 7 2" xfId="38992" xr:uid="{F720B237-194C-429E-BF22-CEEC409AC22A}"/>
    <cellStyle name="Normal 6 2 8" xfId="38993" xr:uid="{80F6CE93-8517-444E-9578-929959F79C1C}"/>
    <cellStyle name="Normal 6 2 8 2" xfId="38994" xr:uid="{6DAADC75-4C9C-4E40-9291-1110D59AEED0}"/>
    <cellStyle name="Normal 6 2 9" xfId="38995" xr:uid="{DCC12EB2-038A-44A9-A9E7-E4CD3DE4BE90}"/>
    <cellStyle name="Normal 6 2 9 2" xfId="38996" xr:uid="{C866797D-CCBA-4917-9994-1647BC600987}"/>
    <cellStyle name="Normal 6 3" xfId="38997" xr:uid="{DB530B0A-FFA4-48F9-B4E1-6E551D3C44E0}"/>
    <cellStyle name="Normal 6 3 10" xfId="38998" xr:uid="{6523DDEA-F74E-428C-9C19-705A969B0905}"/>
    <cellStyle name="Normal 6 3 2" xfId="38999" xr:uid="{153B1B86-D3A6-46A3-95AA-E6F0DEE283DD}"/>
    <cellStyle name="Normal 6 3 2 2" xfId="39000" xr:uid="{A41619B7-B27B-41D9-86F0-53F78D7744B9}"/>
    <cellStyle name="Normal 6 3 2 2 2" xfId="39001" xr:uid="{191D36E1-B5A0-4E73-8E65-0AFC5EBBEF0B}"/>
    <cellStyle name="Normal 6 3 2 2 2 2" xfId="39002" xr:uid="{086B24E6-954C-4D71-833C-683EBA0BDC0F}"/>
    <cellStyle name="Normal 6 3 2 2 2 2 2" xfId="39003" xr:uid="{0C9EBF99-A0A6-4B0E-9288-F653CC52CC26}"/>
    <cellStyle name="Normal 6 3 2 2 2 2 2 2" xfId="39004" xr:uid="{CAFC5500-54DA-4C6C-95E9-8CBE7B23CB7E}"/>
    <cellStyle name="Normal 6 3 2 2 2 2 3" xfId="39005" xr:uid="{E215DD84-5C71-40E4-903B-5F3DDF59ADDD}"/>
    <cellStyle name="Normal 6 3 2 2 2 3" xfId="39006" xr:uid="{A117502C-BF22-4713-B5E2-E7DD52CD3547}"/>
    <cellStyle name="Normal 6 3 2 2 2 3 2" xfId="39007" xr:uid="{EEAEFF5A-9DEE-4832-91F4-B65BF5404627}"/>
    <cellStyle name="Normal 6 3 2 2 2 3 2 2" xfId="39008" xr:uid="{65316D4B-6243-4854-B424-419D33695BA1}"/>
    <cellStyle name="Normal 6 3 2 2 2 3 3" xfId="39009" xr:uid="{363D248D-AA09-43F5-B42D-81F190957C5C}"/>
    <cellStyle name="Normal 6 3 2 2 2 4" xfId="39010" xr:uid="{02158398-E997-42F0-9415-EC8781FC98BD}"/>
    <cellStyle name="Normal 6 3 2 2 2 4 2" xfId="39011" xr:uid="{95FF07E3-0980-403A-ABB3-FACCF9C27CFD}"/>
    <cellStyle name="Normal 6 3 2 2 2 4 2 2" xfId="39012" xr:uid="{FBEDEE82-93A2-43A7-938C-834C1C236DCD}"/>
    <cellStyle name="Normal 6 3 2 2 2 4 3" xfId="39013" xr:uid="{1A41C87F-D502-48A9-AB2E-D7EC9E622070}"/>
    <cellStyle name="Normal 6 3 2 2 2 5" xfId="39014" xr:uid="{1173A007-FE66-46C6-BCEB-10F3B79F1508}"/>
    <cellStyle name="Normal 6 3 2 2 2 5 2" xfId="39015" xr:uid="{7CB2C3AE-415A-4302-8C28-9DA00B30041B}"/>
    <cellStyle name="Normal 6 3 2 2 2 6" xfId="39016" xr:uid="{AF9D9020-E905-487B-A3C9-F7E1BD469F1D}"/>
    <cellStyle name="Normal 6 3 2 2 3" xfId="39017" xr:uid="{3BCBC32A-98C8-4FB7-88FC-D84980F1F8F9}"/>
    <cellStyle name="Normal 6 3 2 2 3 2" xfId="39018" xr:uid="{C7F0441A-F325-40E0-BB15-7A2ADBA4B978}"/>
    <cellStyle name="Normal 6 3 2 2 3 2 2" xfId="39019" xr:uid="{E098A0C0-EBBC-46F3-BFEB-38838B4E6FE3}"/>
    <cellStyle name="Normal 6 3 2 2 3 3" xfId="39020" xr:uid="{A5760192-01C5-46BC-A24C-4B100691AA0B}"/>
    <cellStyle name="Normal 6 3 2 2 4" xfId="39021" xr:uid="{F5BC08B2-67B2-40AD-A4C8-821B8770EE50}"/>
    <cellStyle name="Normal 6 3 2 2 4 2" xfId="39022" xr:uid="{8FAE7785-0844-49E5-A375-3A82BAD8A398}"/>
    <cellStyle name="Normal 6 3 2 2 4 2 2" xfId="39023" xr:uid="{7DC02186-B498-4BCA-9E97-37657B566FFD}"/>
    <cellStyle name="Normal 6 3 2 2 4 3" xfId="39024" xr:uid="{166E07CC-74DC-452B-B465-E76320BACFA2}"/>
    <cellStyle name="Normal 6 3 2 2 5" xfId="39025" xr:uid="{7865983D-73E2-41F4-AC62-EF5C818595DE}"/>
    <cellStyle name="Normal 6 3 2 2 5 2" xfId="39026" xr:uid="{318D73E7-7ECD-47BC-B0C1-01F5A86440E2}"/>
    <cellStyle name="Normal 6 3 2 2 5 2 2" xfId="39027" xr:uid="{31AEBF6E-F342-4C74-8526-9B70243A55A1}"/>
    <cellStyle name="Normal 6 3 2 2 5 3" xfId="39028" xr:uid="{C33C5C80-9F79-4323-8EA2-CFF8A8FC5251}"/>
    <cellStyle name="Normal 6 3 2 2 6" xfId="39029" xr:uid="{5CF2C933-0A5B-4A1B-B843-A6BAB1E02FB8}"/>
    <cellStyle name="Normal 6 3 2 2 6 2" xfId="39030" xr:uid="{9B214B3D-6EE1-4AAB-B7BF-9522B63D76AF}"/>
    <cellStyle name="Normal 6 3 2 2 7" xfId="39031" xr:uid="{1FF63C73-F507-445E-8F8F-5B3E7B7FF680}"/>
    <cellStyle name="Normal 6 3 2 3" xfId="39032" xr:uid="{2125B531-D74F-4345-ADCC-BF9F9ED5766C}"/>
    <cellStyle name="Normal 6 3 2 3 2" xfId="39033" xr:uid="{23FEB7F9-B06B-481A-8066-ED84D035ECA3}"/>
    <cellStyle name="Normal 6 3 2 3 2 2" xfId="39034" xr:uid="{93B653CA-3769-4317-871E-BB6519378F9E}"/>
    <cellStyle name="Normal 6 3 2 3 2 2 2" xfId="39035" xr:uid="{B36565BE-716C-43E7-BC07-13FC99AC4637}"/>
    <cellStyle name="Normal 6 3 2 3 2 3" xfId="39036" xr:uid="{56AE6244-E4CE-43A3-86D4-B94C8ED4A5C0}"/>
    <cellStyle name="Normal 6 3 2 3 3" xfId="39037" xr:uid="{B0DB755A-FB96-4058-8E06-6E8178F65D02}"/>
    <cellStyle name="Normal 6 3 2 3 3 2" xfId="39038" xr:uid="{CE9EE29C-3666-4EFD-82E3-633B955CCD4A}"/>
    <cellStyle name="Normal 6 3 2 3 3 2 2" xfId="39039" xr:uid="{E0F625DC-C49C-4B72-83CE-A1E20BC9B32D}"/>
    <cellStyle name="Normal 6 3 2 3 3 3" xfId="39040" xr:uid="{0AEE1233-47FE-4568-AA45-83728FD955B0}"/>
    <cellStyle name="Normal 6 3 2 3 4" xfId="39041" xr:uid="{22852BED-F7D8-431F-994B-5B7558A9D89B}"/>
    <cellStyle name="Normal 6 3 2 3 4 2" xfId="39042" xr:uid="{48646E02-336F-4F75-B77B-269F4FB86C1F}"/>
    <cellStyle name="Normal 6 3 2 3 4 2 2" xfId="39043" xr:uid="{5C68D4FD-CDFC-4963-88BB-A15E96E04385}"/>
    <cellStyle name="Normal 6 3 2 3 4 3" xfId="39044" xr:uid="{AFE89FB0-C59D-4AC6-9E88-B9D84F41A643}"/>
    <cellStyle name="Normal 6 3 2 3 5" xfId="39045" xr:uid="{E4565B4E-9804-44A3-BBD6-2E03CCF970D7}"/>
    <cellStyle name="Normal 6 3 2 3 5 2" xfId="39046" xr:uid="{01D1CEAD-DE73-47E5-93DF-EC6F4F14909F}"/>
    <cellStyle name="Normal 6 3 2 3 6" xfId="39047" xr:uid="{4383EACB-6734-4ED1-A0EB-D9BEA3756D4A}"/>
    <cellStyle name="Normal 6 3 2 4" xfId="39048" xr:uid="{F07E8CD5-943A-4BD1-A9E8-78198D15EA69}"/>
    <cellStyle name="Normal 6 3 2 4 2" xfId="39049" xr:uid="{F576205B-19E8-439F-9CD1-F93DC9122451}"/>
    <cellStyle name="Normal 6 3 2 4 2 2" xfId="39050" xr:uid="{80B8CAA9-A8D1-4719-97C0-40C56ED053F8}"/>
    <cellStyle name="Normal 6 3 2 4 3" xfId="39051" xr:uid="{0540BB8B-9F88-4CCE-85DA-4395D5E55EEB}"/>
    <cellStyle name="Normal 6 3 2 5" xfId="39052" xr:uid="{4F57B67F-1028-4265-8B04-4B3B07ABFF27}"/>
    <cellStyle name="Normal 6 3 2 5 2" xfId="39053" xr:uid="{1F362B10-80CF-45E0-942E-181F69EC3C03}"/>
    <cellStyle name="Normal 6 3 2 5 2 2" xfId="39054" xr:uid="{C8B935AA-4DF3-40A1-8E02-5266253653D2}"/>
    <cellStyle name="Normal 6 3 2 5 3" xfId="39055" xr:uid="{2D73980A-FF6B-4954-8E25-63A526CF34D6}"/>
    <cellStyle name="Normal 6 3 2 6" xfId="39056" xr:uid="{4C1654B6-BF45-4FC7-BA27-E592FEA7EEB4}"/>
    <cellStyle name="Normal 6 3 2 6 2" xfId="39057" xr:uid="{CC8F0263-6CBD-44F3-A10D-9343F419079B}"/>
    <cellStyle name="Normal 6 3 2 6 2 2" xfId="39058" xr:uid="{F942F58E-7509-483E-9BE6-401FB053A063}"/>
    <cellStyle name="Normal 6 3 2 6 3" xfId="39059" xr:uid="{3BF9940E-C25C-4E19-B6BA-52896A14E6F2}"/>
    <cellStyle name="Normal 6 3 2 7" xfId="39060" xr:uid="{482FE6E9-F692-4930-B5F9-1BF6688FF554}"/>
    <cellStyle name="Normal 6 3 2 7 2" xfId="39061" xr:uid="{9CBD783E-7AAA-4CB6-A27F-288053DE9923}"/>
    <cellStyle name="Normal 6 3 2 8" xfId="39062" xr:uid="{4D3B50F8-CA53-41FC-AF8F-CBE0BCB04285}"/>
    <cellStyle name="Normal 6 3 2 9" xfId="39063" xr:uid="{85752E70-B2AA-4956-ABD0-00BA3C5E4766}"/>
    <cellStyle name="Normal 6 3 3" xfId="39064" xr:uid="{F0A3C037-2113-48D4-B217-861B6A5141BD}"/>
    <cellStyle name="Normal 6 3 3 2" xfId="39065" xr:uid="{DD7E6EE8-2814-4F43-831C-5587B27A11F0}"/>
    <cellStyle name="Normal 6 3 3 2 2" xfId="39066" xr:uid="{1B5DE73A-9716-4C31-A882-5FCFCFCBF936}"/>
    <cellStyle name="Normal 6 3 3 2 2 2" xfId="39067" xr:uid="{7B9045B5-B913-47C8-B8B6-19168F845D31}"/>
    <cellStyle name="Normal 6 3 3 2 2 2 2" xfId="39068" xr:uid="{E35900DD-8E1C-4943-8339-8923548E958A}"/>
    <cellStyle name="Normal 6 3 3 2 2 3" xfId="39069" xr:uid="{ECC5885B-C630-4C07-BB78-4AEDB7A236EE}"/>
    <cellStyle name="Normal 6 3 3 2 3" xfId="39070" xr:uid="{2639D479-2181-4051-A478-9CB02A3BD7F8}"/>
    <cellStyle name="Normal 6 3 3 2 3 2" xfId="39071" xr:uid="{366B4E74-C813-47CD-B22C-F1BC7AA5D180}"/>
    <cellStyle name="Normal 6 3 3 2 3 2 2" xfId="39072" xr:uid="{C6ABF867-1EDD-41C1-BCE5-6DEE8EE09E20}"/>
    <cellStyle name="Normal 6 3 3 2 3 3" xfId="39073" xr:uid="{81E8AAE5-443D-42B1-8229-BCA7A8900244}"/>
    <cellStyle name="Normal 6 3 3 2 4" xfId="39074" xr:uid="{B7CFC1FB-9D07-4221-A03A-82EE5045405C}"/>
    <cellStyle name="Normal 6 3 3 2 4 2" xfId="39075" xr:uid="{8574D45F-D556-4F9B-99EC-73C4739DF940}"/>
    <cellStyle name="Normal 6 3 3 2 4 2 2" xfId="39076" xr:uid="{1F46C296-35A5-4AC7-BDC4-0B5125F304A3}"/>
    <cellStyle name="Normal 6 3 3 2 4 3" xfId="39077" xr:uid="{0CE95E33-B9CD-41B0-A2DA-9F7F15984564}"/>
    <cellStyle name="Normal 6 3 3 2 5" xfId="39078" xr:uid="{E6292C30-98BA-450A-BEA1-9A5E156FD3D6}"/>
    <cellStyle name="Normal 6 3 3 2 5 2" xfId="39079" xr:uid="{BDA494AA-5D69-4D95-A0B2-D8E6542737D5}"/>
    <cellStyle name="Normal 6 3 3 2 6" xfId="39080" xr:uid="{F8AD660B-D857-40C5-BD26-58DB1EA5634C}"/>
    <cellStyle name="Normal 6 3 3 3" xfId="39081" xr:uid="{556174C0-DEEA-4495-BE4A-17759CC5B02C}"/>
    <cellStyle name="Normal 6 3 3 3 2" xfId="39082" xr:uid="{B18E70FD-AAE3-43FD-8E3B-8607920D11DD}"/>
    <cellStyle name="Normal 6 3 3 3 2 2" xfId="39083" xr:uid="{81412D89-7524-43F6-AC39-96B36DF6F477}"/>
    <cellStyle name="Normal 6 3 3 3 3" xfId="39084" xr:uid="{377CB49C-2A29-4B1A-9E8A-8478A1AC9B9F}"/>
    <cellStyle name="Normal 6 3 3 4" xfId="39085" xr:uid="{6B7565AB-A936-46F3-848A-F024F85FC55E}"/>
    <cellStyle name="Normal 6 3 3 4 2" xfId="39086" xr:uid="{0447A13D-19B4-490D-BAB1-D65458A985D2}"/>
    <cellStyle name="Normal 6 3 3 4 2 2" xfId="39087" xr:uid="{7272000A-8E0C-4342-A287-1C79BDF932AA}"/>
    <cellStyle name="Normal 6 3 3 4 3" xfId="39088" xr:uid="{27589DF0-83FD-4787-806C-8B1C2A3D718C}"/>
    <cellStyle name="Normal 6 3 3 5" xfId="39089" xr:uid="{CF5D4EE1-4D57-4028-A794-4A524C40AE61}"/>
    <cellStyle name="Normal 6 3 3 5 2" xfId="39090" xr:uid="{EA949D8E-0C5D-4DB8-AEB4-71A2172C2FA8}"/>
    <cellStyle name="Normal 6 3 3 5 2 2" xfId="39091" xr:uid="{D50B2C21-36C3-4867-8D79-C15FD5BB8EF8}"/>
    <cellStyle name="Normal 6 3 3 5 3" xfId="39092" xr:uid="{6CBF8247-69E5-4EDD-9024-6D73129BCB01}"/>
    <cellStyle name="Normal 6 3 3 6" xfId="39093" xr:uid="{79B56480-A1F3-493F-9D7B-BFA628FAE8AC}"/>
    <cellStyle name="Normal 6 3 3 6 2" xfId="39094" xr:uid="{8A639E1A-A91D-4D9A-8326-BFA6983461FA}"/>
    <cellStyle name="Normal 6 3 3 7" xfId="39095" xr:uid="{EA0C31D2-5B01-4223-BED8-573FE18A62F4}"/>
    <cellStyle name="Normal 6 3 3 8" xfId="39096" xr:uid="{68BE26F4-E7A2-4D7E-9808-C516159F8493}"/>
    <cellStyle name="Normal 6 3 4" xfId="39097" xr:uid="{E97596AC-12B2-47B5-A8A2-0B7FDFAE95AF}"/>
    <cellStyle name="Normal 6 3 4 2" xfId="39098" xr:uid="{0DF4BEB3-81A2-4CCA-84BD-997D36C532FB}"/>
    <cellStyle name="Normal 6 3 4 2 2" xfId="39099" xr:uid="{A4EA1E08-5C78-431B-A593-D9EAA3BFE620}"/>
    <cellStyle name="Normal 6 3 4 2 2 2" xfId="39100" xr:uid="{0263D675-FB85-4981-923B-A6389A82D586}"/>
    <cellStyle name="Normal 6 3 4 2 3" xfId="39101" xr:uid="{9AD72CF3-B08C-4656-8A21-1C08639C4910}"/>
    <cellStyle name="Normal 6 3 4 3" xfId="39102" xr:uid="{443C7352-7DC9-4D2A-B116-F3BF9F3E40D9}"/>
    <cellStyle name="Normal 6 3 4 3 2" xfId="39103" xr:uid="{8B644710-527B-44D3-B873-13722905E9F4}"/>
    <cellStyle name="Normal 6 3 4 3 2 2" xfId="39104" xr:uid="{3213C6BF-9C6F-4854-8A6B-D39EB3CBD21F}"/>
    <cellStyle name="Normal 6 3 4 3 3" xfId="39105" xr:uid="{C1BF0C4D-7334-469B-A9C9-CF80F3DBCA41}"/>
    <cellStyle name="Normal 6 3 4 4" xfId="39106" xr:uid="{84A70C78-20C7-4510-8E28-484A267A4A06}"/>
    <cellStyle name="Normal 6 3 4 4 2" xfId="39107" xr:uid="{5F069EF9-9B33-4ED3-ABB9-19E70B932B95}"/>
    <cellStyle name="Normal 6 3 4 4 2 2" xfId="39108" xr:uid="{C06D29AE-45B2-4181-8345-F0002FC16829}"/>
    <cellStyle name="Normal 6 3 4 4 3" xfId="39109" xr:uid="{1AD05168-19B3-478E-B32D-88D5454BAC90}"/>
    <cellStyle name="Normal 6 3 4 5" xfId="39110" xr:uid="{0E0EECE2-F193-4807-B09C-88A2C178D0A6}"/>
    <cellStyle name="Normal 6 3 4 5 2" xfId="39111" xr:uid="{40C1F366-ED74-4743-957B-81D9865BE1C5}"/>
    <cellStyle name="Normal 6 3 4 6" xfId="39112" xr:uid="{B4490019-3068-4E21-B0AD-EC188C465663}"/>
    <cellStyle name="Normal 6 3 5" xfId="39113" xr:uid="{A0DE9900-3EEA-4142-8C2C-199D8C9DB3EB}"/>
    <cellStyle name="Normal 6 3 5 2" xfId="39114" xr:uid="{E9BE90CD-5A3F-476F-AC99-B1952C0CD3B1}"/>
    <cellStyle name="Normal 6 3 5 2 2" xfId="39115" xr:uid="{F8D2C2E5-2922-4867-BC49-2664C07064E3}"/>
    <cellStyle name="Normal 6 3 5 3" xfId="39116" xr:uid="{4F44853A-031B-4884-9630-3163BFB3D7EA}"/>
    <cellStyle name="Normal 6 3 6" xfId="39117" xr:uid="{92058D9C-6F21-4BDF-B711-CD09526F1C6B}"/>
    <cellStyle name="Normal 6 3 6 2" xfId="39118" xr:uid="{2FFEF26A-0E5B-4D8A-A5A4-3D5B3A6EA6AC}"/>
    <cellStyle name="Normal 6 3 6 2 2" xfId="39119" xr:uid="{835E7A1C-55BF-4101-BD97-445933CAEB66}"/>
    <cellStyle name="Normal 6 3 6 3" xfId="39120" xr:uid="{887DEEBB-90C8-490E-8C78-C17EB1E8B2C5}"/>
    <cellStyle name="Normal 6 3 7" xfId="39121" xr:uid="{6680F261-29B6-4F8C-AA41-9D6AC072ECBB}"/>
    <cellStyle name="Normal 6 3 7 2" xfId="39122" xr:uid="{D1E355F1-550D-4335-847A-10A1CAE9CD13}"/>
    <cellStyle name="Normal 6 3 7 2 2" xfId="39123" xr:uid="{3B5C6A1E-9E90-4694-9171-CCD0D33B5F6F}"/>
    <cellStyle name="Normal 6 3 7 3" xfId="39124" xr:uid="{E08522CE-27C7-43F9-8457-D81B516B04DB}"/>
    <cellStyle name="Normal 6 3 8" xfId="39125" xr:uid="{F51F9059-8AAA-41E2-BE10-0F23383AEA3B}"/>
    <cellStyle name="Normal 6 3 8 2" xfId="39126" xr:uid="{64440DC3-A9B0-4EC3-9B11-DFE6ECB3B91B}"/>
    <cellStyle name="Normal 6 3 9" xfId="39127" xr:uid="{D805EC27-F492-4FC4-BE64-2C6FBE96D24A}"/>
    <cellStyle name="Normal 6 4" xfId="39128" xr:uid="{9FE3177B-427B-4040-A56D-52B63AE4EFCE}"/>
    <cellStyle name="Normal 6 4 2" xfId="39129" xr:uid="{C552B40F-276D-47B8-8358-291E7A499B75}"/>
    <cellStyle name="Normal 6 4 2 2" xfId="39130" xr:uid="{7B6AA7BD-7F49-4DCC-A916-38C3AF962CDD}"/>
    <cellStyle name="Normal 6 4 2 2 2" xfId="39131" xr:uid="{BF3D6F33-57FD-4DD3-B993-DAA068203A52}"/>
    <cellStyle name="Normal 6 4 2 2 2 2" xfId="39132" xr:uid="{9DDFE833-59A3-4D0D-8093-9EC47D948849}"/>
    <cellStyle name="Normal 6 4 2 2 2 2 2" xfId="39133" xr:uid="{8B920388-53C9-4F05-9FEA-5D400EF8F2DD}"/>
    <cellStyle name="Normal 6 4 2 2 2 3" xfId="39134" xr:uid="{BBF73370-35B9-4F73-8B35-B304694394C4}"/>
    <cellStyle name="Normal 6 4 2 2 3" xfId="39135" xr:uid="{4653428A-3572-493C-A589-9700439537E1}"/>
    <cellStyle name="Normal 6 4 2 2 3 2" xfId="39136" xr:uid="{B00D0C5D-A128-4CBB-80BF-0F04835126EC}"/>
    <cellStyle name="Normal 6 4 2 2 3 2 2" xfId="39137" xr:uid="{04470061-D2D1-4EAC-847A-F0F97099C9B2}"/>
    <cellStyle name="Normal 6 4 2 2 3 3" xfId="39138" xr:uid="{FF90C7B4-44DC-4032-A5AF-D4436B296C70}"/>
    <cellStyle name="Normal 6 4 2 2 4" xfId="39139" xr:uid="{084F9D90-56EF-43ED-A44F-29B668D009DE}"/>
    <cellStyle name="Normal 6 4 2 2 4 2" xfId="39140" xr:uid="{DBF6F966-19D4-4FE9-B68E-B382183299D4}"/>
    <cellStyle name="Normal 6 4 2 2 4 2 2" xfId="39141" xr:uid="{CB666F44-C58B-40CC-8C06-CE1FF9E0DC2B}"/>
    <cellStyle name="Normal 6 4 2 2 4 3" xfId="39142" xr:uid="{C3B85D1F-6D9E-4562-BB1E-2EBB41F25A36}"/>
    <cellStyle name="Normal 6 4 2 2 5" xfId="39143" xr:uid="{38D1EC2D-E41A-461C-8CE6-0793BCDE41E9}"/>
    <cellStyle name="Normal 6 4 2 2 5 2" xfId="39144" xr:uid="{A8616913-6C3B-43C9-A902-49B257EABC50}"/>
    <cellStyle name="Normal 6 4 2 2 6" xfId="39145" xr:uid="{4EB2C525-DCA8-46D9-A066-36AA52460941}"/>
    <cellStyle name="Normal 6 4 2 3" xfId="39146" xr:uid="{D404F5BB-BD79-4F0A-AE1A-86FA1D61BE5E}"/>
    <cellStyle name="Normal 6 4 2 3 2" xfId="39147" xr:uid="{419216DF-1165-40F7-A65D-53A88195ABC6}"/>
    <cellStyle name="Normal 6 4 2 3 2 2" xfId="39148" xr:uid="{CEF3D713-507E-454C-8034-20C6BFFB2C73}"/>
    <cellStyle name="Normal 6 4 2 3 3" xfId="39149" xr:uid="{3A46F859-E052-4AF6-A2ED-325B0FF38CED}"/>
    <cellStyle name="Normal 6 4 2 4" xfId="39150" xr:uid="{BB189D22-6EA4-4548-8622-D4905545E3BD}"/>
    <cellStyle name="Normal 6 4 2 4 2" xfId="39151" xr:uid="{0096F324-6288-4083-B2D8-63DA96993AE8}"/>
    <cellStyle name="Normal 6 4 2 4 2 2" xfId="39152" xr:uid="{C94BB0B1-F879-4F6E-8879-6B4A34399A01}"/>
    <cellStyle name="Normal 6 4 2 4 3" xfId="39153" xr:uid="{329991F3-0FCF-4F58-AFDA-31B2AEE74405}"/>
    <cellStyle name="Normal 6 4 2 5" xfId="39154" xr:uid="{C559359A-67AF-4A67-B5CD-E0F61E06C3B0}"/>
    <cellStyle name="Normal 6 4 2 5 2" xfId="39155" xr:uid="{3C04B524-8B58-43CD-A521-0CD512F15E57}"/>
    <cellStyle name="Normal 6 4 2 5 2 2" xfId="39156" xr:uid="{34ADFAE6-B9FA-4617-92FB-9DDE3E8BF493}"/>
    <cellStyle name="Normal 6 4 2 5 3" xfId="39157" xr:uid="{81BB14C4-6F2C-4F8F-AB7C-040ED49BF402}"/>
    <cellStyle name="Normal 6 4 2 6" xfId="39158" xr:uid="{7F247FC1-1704-41A0-BE9C-7E3704982AE8}"/>
    <cellStyle name="Normal 6 4 2 6 2" xfId="39159" xr:uid="{664F5F84-2785-4812-BD5C-A68F57F98365}"/>
    <cellStyle name="Normal 6 4 2 7" xfId="39160" xr:uid="{293A4051-F964-467E-8633-56D0AA485671}"/>
    <cellStyle name="Normal 6 4 3" xfId="39161" xr:uid="{9FB54511-9EFD-4E86-947E-333CC4E85AAB}"/>
    <cellStyle name="Normal 6 4 3 2" xfId="39162" xr:uid="{A7BBB166-0B1A-47A2-88BE-794FDE6DBA97}"/>
    <cellStyle name="Normal 6 4 3 2 2" xfId="39163" xr:uid="{1B33D6E8-82F3-4308-8E22-F88D8AA91406}"/>
    <cellStyle name="Normal 6 4 3 2 2 2" xfId="39164" xr:uid="{244DA70E-5B92-42FF-B054-2965413DD11B}"/>
    <cellStyle name="Normal 6 4 3 2 3" xfId="39165" xr:uid="{1068F47C-B72C-4D86-9C0B-FEC62BFE3CA4}"/>
    <cellStyle name="Normal 6 4 3 3" xfId="39166" xr:uid="{01E37769-6DB6-42F2-95FF-DF2BCE9E2009}"/>
    <cellStyle name="Normal 6 4 3 3 2" xfId="39167" xr:uid="{9559CF1B-C16E-44E1-A0E1-1216E9F20189}"/>
    <cellStyle name="Normal 6 4 3 3 2 2" xfId="39168" xr:uid="{4FDF32C9-EFD3-461A-B1E6-61FA1551A7DB}"/>
    <cellStyle name="Normal 6 4 3 3 3" xfId="39169" xr:uid="{405397BC-DFD7-4D3A-A705-88B2DD4485D9}"/>
    <cellStyle name="Normal 6 4 3 4" xfId="39170" xr:uid="{1D0302C7-8C19-4D1D-8B34-1AF08B178BC6}"/>
    <cellStyle name="Normal 6 4 3 4 2" xfId="39171" xr:uid="{FBD316B9-4657-4A09-A218-53C31B9E0830}"/>
    <cellStyle name="Normal 6 4 3 4 2 2" xfId="39172" xr:uid="{83B87561-E308-4CF2-AAD9-A8BC36962CAD}"/>
    <cellStyle name="Normal 6 4 3 4 3" xfId="39173" xr:uid="{C9F84498-EF30-400A-8BF2-2DC725AFDE19}"/>
    <cellStyle name="Normal 6 4 3 5" xfId="39174" xr:uid="{E0BE5914-62E2-4EF4-9BBA-6B6E886DA03D}"/>
    <cellStyle name="Normal 6 4 3 5 2" xfId="39175" xr:uid="{F632AA46-26F0-4574-9066-1904D2AC63B6}"/>
    <cellStyle name="Normal 6 4 3 6" xfId="39176" xr:uid="{6DFB8E3B-BE3C-4C79-AFDA-C4F31CB6A510}"/>
    <cellStyle name="Normal 6 4 4" xfId="39177" xr:uid="{496FF872-B5B3-4607-A87A-AEB568E393FC}"/>
    <cellStyle name="Normal 6 4 4 2" xfId="39178" xr:uid="{5AA85BBF-C977-4CCB-AECA-F6FBC51AB2CA}"/>
    <cellStyle name="Normal 6 4 4 2 2" xfId="39179" xr:uid="{0A03B72D-2820-40BB-843C-85B3A7BDEE2E}"/>
    <cellStyle name="Normal 6 4 4 3" xfId="39180" xr:uid="{66434D8A-1AC7-499E-BC15-966B17E6D215}"/>
    <cellStyle name="Normal 6 4 5" xfId="39181" xr:uid="{A1551B2B-B990-4249-8094-7D512EF58883}"/>
    <cellStyle name="Normal 6 4 5 2" xfId="39182" xr:uid="{F78753C3-36B2-4549-8CCA-44EDBDA629DF}"/>
    <cellStyle name="Normal 6 4 5 2 2" xfId="39183" xr:uid="{96FF40A5-C6FA-4244-9488-0109EC94B832}"/>
    <cellStyle name="Normal 6 4 5 3" xfId="39184" xr:uid="{921323F8-C7E6-482F-9191-272648938EB9}"/>
    <cellStyle name="Normal 6 4 6" xfId="39185" xr:uid="{DE485542-F815-4CF9-8450-5A3F5E147A8D}"/>
    <cellStyle name="Normal 6 4 6 2" xfId="39186" xr:uid="{AE5C3359-EC0B-4E00-BA0F-9E20D169DC92}"/>
    <cellStyle name="Normal 6 4 6 2 2" xfId="39187" xr:uid="{9F154E99-B6BA-40E9-AFE2-BF5D1C149657}"/>
    <cellStyle name="Normal 6 4 6 3" xfId="39188" xr:uid="{56C52CCA-AC11-494E-8D7F-28E53ACB2271}"/>
    <cellStyle name="Normal 6 4 7" xfId="39189" xr:uid="{63BB8AB5-AB2F-4ED3-B537-DBC818A90A51}"/>
    <cellStyle name="Normal 6 4 7 2" xfId="39190" xr:uid="{C8FF4B1A-9585-440E-B472-33529665C62F}"/>
    <cellStyle name="Normal 6 4 8" xfId="39191" xr:uid="{C74C8D8B-9975-47E7-9A93-D21C76A1502D}"/>
    <cellStyle name="Normal 6 4 9" xfId="39192" xr:uid="{E2C9E332-3E24-47F7-9D51-DB6F4EC06FA7}"/>
    <cellStyle name="Normal 6 5" xfId="39193" xr:uid="{E20EECD9-FE4C-4AA5-B518-92DFA4DB9181}"/>
    <cellStyle name="Normal 6 5 2" xfId="39194" xr:uid="{564CA944-B4E6-413F-AC6E-5154348B6AE5}"/>
    <cellStyle name="Normal 6 5 2 2" xfId="39195" xr:uid="{37CAB845-390E-48C1-91CA-9BF8AB31AA8A}"/>
    <cellStyle name="Normal 6 5 2 2 2" xfId="39196" xr:uid="{D1ADC6E2-B2DC-4C3A-AE91-908D61E091A2}"/>
    <cellStyle name="Normal 6 5 2 2 2 2" xfId="39197" xr:uid="{74071034-895D-41DA-8E05-10C461119903}"/>
    <cellStyle name="Normal 6 5 2 2 3" xfId="39198" xr:uid="{E3B19547-2CC9-46E1-8A3B-227532AA7717}"/>
    <cellStyle name="Normal 6 5 2 3" xfId="39199" xr:uid="{26BA6FD8-9FDE-425C-A947-EFBAC0B01B9D}"/>
    <cellStyle name="Normal 6 5 2 3 2" xfId="39200" xr:uid="{D22EE2D7-87F6-4DED-B7EB-292285094EA0}"/>
    <cellStyle name="Normal 6 5 2 3 2 2" xfId="39201" xr:uid="{BDAA9B75-4D08-4A57-9582-35DD02286DE2}"/>
    <cellStyle name="Normal 6 5 2 3 3" xfId="39202" xr:uid="{231BACC8-AE6D-44D7-AF43-18CE7C67CE7A}"/>
    <cellStyle name="Normal 6 5 2 4" xfId="39203" xr:uid="{6B84D6C0-8C98-42E4-BCC3-022D4417C9F2}"/>
    <cellStyle name="Normal 6 5 2 4 2" xfId="39204" xr:uid="{062DED43-C861-451F-8B81-307A1A70D044}"/>
    <cellStyle name="Normal 6 5 2 4 2 2" xfId="39205" xr:uid="{1C66E7AD-6DC6-4D96-9ABE-BEA2295816AA}"/>
    <cellStyle name="Normal 6 5 2 4 3" xfId="39206" xr:uid="{3A98C18C-19FC-488C-99B9-CC5A3011CC2F}"/>
    <cellStyle name="Normal 6 5 2 5" xfId="39207" xr:uid="{7A7DA759-5D52-42AC-86A9-3DFE0F50209B}"/>
    <cellStyle name="Normal 6 5 2 5 2" xfId="39208" xr:uid="{8D856FCF-BC7D-4A25-BA74-49C9161460B1}"/>
    <cellStyle name="Normal 6 5 2 6" xfId="39209" xr:uid="{2B3FA6C9-1787-49B6-8336-B7F2C0A43512}"/>
    <cellStyle name="Normal 6 5 3" xfId="39210" xr:uid="{8C07C8B4-823F-46BE-AE5E-039CCCCC791C}"/>
    <cellStyle name="Normal 6 5 3 2" xfId="39211" xr:uid="{5BECEA84-2A5D-498E-9975-9CCDD559F94A}"/>
    <cellStyle name="Normal 6 5 3 2 2" xfId="39212" xr:uid="{82D3E61D-358D-4C55-82F9-3D3F89DAD912}"/>
    <cellStyle name="Normal 6 5 3 3" xfId="39213" xr:uid="{56561480-E2AF-4B65-AF0C-7E3DBDA15CCA}"/>
    <cellStyle name="Normal 6 5 4" xfId="39214" xr:uid="{D56D0243-CC11-46C3-B49F-7F3036BB5E1D}"/>
    <cellStyle name="Normal 6 5 4 2" xfId="39215" xr:uid="{050D1BBE-0AD6-4EC5-A771-96A6C8A8801A}"/>
    <cellStyle name="Normal 6 5 4 2 2" xfId="39216" xr:uid="{9D60CF91-492A-429D-8921-B9CE2CCE9AF1}"/>
    <cellStyle name="Normal 6 5 4 3" xfId="39217" xr:uid="{92B9AA18-6A10-4DB1-80B7-E3EDCC12B0CA}"/>
    <cellStyle name="Normal 6 5 5" xfId="39218" xr:uid="{F39825B3-8166-4AA7-AF05-04B4058F2CA4}"/>
    <cellStyle name="Normal 6 5 5 2" xfId="39219" xr:uid="{368990D8-5C73-499A-9A06-AD3B532A348A}"/>
    <cellStyle name="Normal 6 5 5 2 2" xfId="39220" xr:uid="{4BAA4659-35C8-4A19-8375-28F161F7473A}"/>
    <cellStyle name="Normal 6 5 5 3" xfId="39221" xr:uid="{820E58B2-8C51-454B-959B-3037679C60B3}"/>
    <cellStyle name="Normal 6 5 6" xfId="39222" xr:uid="{B2D9DF53-A543-43A1-BEAA-66338395CAED}"/>
    <cellStyle name="Normal 6 5 6 2" xfId="39223" xr:uid="{C0C29CE0-1F9E-48F7-9C32-E00C233A4E68}"/>
    <cellStyle name="Normal 6 5 7" xfId="39224" xr:uid="{E8E0505B-100A-4B3C-A9B5-52FE1D848AE8}"/>
    <cellStyle name="Normal 6 5 8" xfId="39225" xr:uid="{ED5C4789-928E-4E78-B04D-042714537C57}"/>
    <cellStyle name="Normal 6 6" xfId="39226" xr:uid="{1FBE6E12-AD4E-4812-BCDA-A66A17C3C4CE}"/>
    <cellStyle name="Normal 6 6 2" xfId="39227" xr:uid="{2636C59E-1E64-4948-AA0B-C77D695F84BE}"/>
    <cellStyle name="Normal 6 6 2 2" xfId="39228" xr:uid="{1A3DAAE6-6C73-4E7F-A8E3-AA43647578E6}"/>
    <cellStyle name="Normal 6 6 2 2 2" xfId="39229" xr:uid="{E80321D4-9C0F-45FF-B19C-BFAC55D64C8F}"/>
    <cellStyle name="Normal 6 6 2 3" xfId="39230" xr:uid="{FBED67CE-EDC5-4715-BADA-611ED761D552}"/>
    <cellStyle name="Normal 6 6 3" xfId="39231" xr:uid="{6C6CF95E-17F4-4D38-AF14-611D1C8822F9}"/>
    <cellStyle name="Normal 6 6 3 2" xfId="39232" xr:uid="{62D48741-C318-4512-ADE4-BE2186E52506}"/>
    <cellStyle name="Normal 6 6 3 2 2" xfId="39233" xr:uid="{766DDC99-E2D0-432B-8BBD-7FDD2D03DE31}"/>
    <cellStyle name="Normal 6 6 3 3" xfId="39234" xr:uid="{5B249FE1-2858-4530-BD6C-9115D9102F14}"/>
    <cellStyle name="Normal 6 6 4" xfId="39235" xr:uid="{DA2EAF7E-AA22-45DB-9555-07F372F5CBF4}"/>
    <cellStyle name="Normal 6 6 4 2" xfId="39236" xr:uid="{B99575C2-6349-4E0E-8FCA-882A20B65C6A}"/>
    <cellStyle name="Normal 6 6 4 2 2" xfId="39237" xr:uid="{EED4F2B7-6C16-42C4-A6F6-848F76849036}"/>
    <cellStyle name="Normal 6 6 4 3" xfId="39238" xr:uid="{2D7930C4-51F6-472F-B5E5-E4FE05CF99AD}"/>
    <cellStyle name="Normal 6 6 5" xfId="39239" xr:uid="{902749E7-C805-4CB5-907E-AF6785C1DE5E}"/>
    <cellStyle name="Normal 6 6 5 2" xfId="39240" xr:uid="{254D8256-A8CF-4DEA-BD0E-279A9DD3EFFC}"/>
    <cellStyle name="Normal 6 6 6" xfId="39241" xr:uid="{E3F7C305-EDDE-4F71-905B-C8E923B38B34}"/>
    <cellStyle name="Normal 6 7" xfId="39242" xr:uid="{E1345503-E422-4A5D-889E-69FEAA2712A6}"/>
    <cellStyle name="Normal 6 7 2" xfId="39243" xr:uid="{5CE634F4-8CA0-4228-9D17-2673AAEFA3EB}"/>
    <cellStyle name="Normal 6 7 3" xfId="39244" xr:uid="{F716F180-1152-462D-8B42-7E4BF36BC8AA}"/>
    <cellStyle name="Normal 6 7 4" xfId="39245" xr:uid="{C36620FC-5C5E-4183-B4C7-E08641FB53FE}"/>
    <cellStyle name="Normal 6 8" xfId="39246" xr:uid="{B31606CC-DC97-4AF5-9BC5-6F4092B05DB1}"/>
    <cellStyle name="Normal 6 8 2" xfId="39247" xr:uid="{396057B1-6DF3-46DF-A3DE-09ACB910D29A}"/>
    <cellStyle name="Normal 6 8 3" xfId="39248" xr:uid="{56C93CC5-AD75-4381-BAF4-B5184E97E87A}"/>
    <cellStyle name="Normal 6 9" xfId="39249" xr:uid="{B41A3C8B-BA95-4957-864C-D5861072E64F}"/>
    <cellStyle name="Normal 6 9 2" xfId="39250" xr:uid="{1CD21F46-D8B9-42A1-B91A-5CC375D64D08}"/>
    <cellStyle name="Normal 6 9 3" xfId="39251" xr:uid="{2B3F4A89-CC75-4EB2-9E1C-28D6B9D58D42}"/>
    <cellStyle name="Normal 60" xfId="773" xr:uid="{00000000-0005-0000-0000-00000A030000}"/>
    <cellStyle name="Normal 60 2" xfId="39253" xr:uid="{A6E98E83-5C93-4A79-8751-2BB15F434586}"/>
    <cellStyle name="Normal 60 2 2" xfId="39254" xr:uid="{2406D7EA-7ED7-40BF-A52E-9426D1A846DA}"/>
    <cellStyle name="Normal 60 2 2 2" xfId="39255" xr:uid="{73E7D339-BD47-442A-AB32-BE8F39160BE6}"/>
    <cellStyle name="Normal 60 2 3" xfId="39256" xr:uid="{37954B5E-661D-4A06-A2B6-9925FFBBDA2C}"/>
    <cellStyle name="Normal 60 3" xfId="39257" xr:uid="{474DFBDA-E02F-4FDC-8003-C3312CFFDDC1}"/>
    <cellStyle name="Normal 60 3 2" xfId="39258" xr:uid="{2CB68077-79BC-460E-893A-19559DA4D5F7}"/>
    <cellStyle name="Normal 60 4" xfId="39259" xr:uid="{BBD4C418-11C1-40B2-8FED-F7EED3CB72BE}"/>
    <cellStyle name="Normal 60 5" xfId="39252" xr:uid="{C179565E-8E7F-4822-8B44-A14727C50EF3}"/>
    <cellStyle name="Normal 61" xfId="774" xr:uid="{00000000-0005-0000-0000-00000B030000}"/>
    <cellStyle name="Normal 61 2" xfId="39261" xr:uid="{FAE55A64-5E3C-482F-A180-DB4C59E4EE3B}"/>
    <cellStyle name="Normal 61 2 2" xfId="39262" xr:uid="{70081333-73BC-4A6C-8BD4-2BE15CA3E100}"/>
    <cellStyle name="Normal 61 3" xfId="39263" xr:uid="{5498A523-42C1-4267-9E62-01829BF01B14}"/>
    <cellStyle name="Normal 61 4" xfId="39260" xr:uid="{43FE2ADC-0A87-4605-876B-DA1E2F54507C}"/>
    <cellStyle name="Normal 62" xfId="775" xr:uid="{00000000-0005-0000-0000-00000C030000}"/>
    <cellStyle name="Normal 62 2" xfId="39265" xr:uid="{9B5EB7CA-5012-406A-B54D-1D4688355B1C}"/>
    <cellStyle name="Normal 62 2 2" xfId="39266" xr:uid="{1B66A6CC-9708-4297-99F1-912D9AED615E}"/>
    <cellStyle name="Normal 62 3" xfId="39267" xr:uid="{2917CD91-14DA-4BD1-9EB2-F963D0CB1C31}"/>
    <cellStyle name="Normal 62 4" xfId="39264" xr:uid="{3C5368B2-9607-4974-8114-CA1EACF2A633}"/>
    <cellStyle name="Normal 63" xfId="776" xr:uid="{00000000-0005-0000-0000-00000D030000}"/>
    <cellStyle name="Normal 63 2" xfId="39269" xr:uid="{D3594A00-EF9C-4D16-89E8-1F3B3FDCCA7E}"/>
    <cellStyle name="Normal 63 2 2" xfId="39270" xr:uid="{BB9F903C-B5B8-4407-B88E-D3D4D924150B}"/>
    <cellStyle name="Normal 63 3" xfId="39271" xr:uid="{A16BE0A1-BAA5-4AE7-A185-81DD3019B4AD}"/>
    <cellStyle name="Normal 63 4" xfId="39268" xr:uid="{2F313172-FFE2-48ED-9581-E6DC904ABE79}"/>
    <cellStyle name="Normal 64" xfId="777" xr:uid="{00000000-0005-0000-0000-00000E030000}"/>
    <cellStyle name="Normal 64 2" xfId="39273" xr:uid="{47998447-714F-4436-8504-A80FCCAF4E80}"/>
    <cellStyle name="Normal 64 2 2" xfId="39274" xr:uid="{113DB029-B636-4AF8-95CA-E585EE96F4E7}"/>
    <cellStyle name="Normal 64 2 2 2" xfId="39275" xr:uid="{8D4CDE26-621D-49F0-B80A-A28857B12252}"/>
    <cellStyle name="Normal 64 2 3" xfId="39276" xr:uid="{0DB0D62F-0C8F-4083-86FB-D373FAEA5C4E}"/>
    <cellStyle name="Normal 64 3" xfId="39277" xr:uid="{76FF0A25-CA52-4C44-9200-009DD36DD36C}"/>
    <cellStyle name="Normal 64 3 2" xfId="39278" xr:uid="{8766C350-9DFC-4F48-934F-0DEA440001AA}"/>
    <cellStyle name="Normal 64 4" xfId="39279" xr:uid="{AC1F93F9-21FF-4B24-8869-4B709BC9F4A3}"/>
    <cellStyle name="Normal 64 5" xfId="39272" xr:uid="{4B5A5460-4B5D-4FC6-9A3C-E66427B826E4}"/>
    <cellStyle name="Normal 65" xfId="778" xr:uid="{00000000-0005-0000-0000-00000F030000}"/>
    <cellStyle name="Normal 65 2" xfId="39281" xr:uid="{7D3135FB-7269-46E7-8354-2F648076BA4A}"/>
    <cellStyle name="Normal 65 2 2" xfId="39282" xr:uid="{88B946C4-7C8A-460F-80B2-A71FC238B11F}"/>
    <cellStyle name="Normal 65 2 2 2" xfId="39283" xr:uid="{1C758DBD-6008-4580-A2DF-D2ED852F9F28}"/>
    <cellStyle name="Normal 65 2 3" xfId="39284" xr:uid="{ADC483FD-9D2D-4B15-897B-DBE8F42A1548}"/>
    <cellStyle name="Normal 65 3" xfId="39285" xr:uid="{880BCB49-F7CD-4FD2-8405-70DB4F1BDA45}"/>
    <cellStyle name="Normal 65 3 2" xfId="39286" xr:uid="{14C65406-00DD-4A8F-9D8E-4A31516A45A4}"/>
    <cellStyle name="Normal 65 4" xfId="39287" xr:uid="{627B4BBB-7DBF-4447-B209-2F31E112A538}"/>
    <cellStyle name="Normal 65 5" xfId="39280" xr:uid="{B09E0D4B-BFFD-45EE-8033-937A36C9F4C6}"/>
    <cellStyle name="Normal 66" xfId="779" xr:uid="{00000000-0005-0000-0000-000010030000}"/>
    <cellStyle name="Normal 66 2" xfId="39289" xr:uid="{0B8DCFA1-5B45-4484-8578-C495EB9F6077}"/>
    <cellStyle name="Normal 66 2 2" xfId="39290" xr:uid="{59B8DD7D-1599-40BB-9CA1-8A6FB7A0CDD6}"/>
    <cellStyle name="Normal 66 3" xfId="39291" xr:uid="{1A4E0834-001B-4ECB-B45A-8A489F1B9083}"/>
    <cellStyle name="Normal 66 4" xfId="39288" xr:uid="{31D41319-523E-4E32-8F5B-27F05EA28F9F}"/>
    <cellStyle name="Normal 67" xfId="780" xr:uid="{00000000-0005-0000-0000-000011030000}"/>
    <cellStyle name="Normal 67 2" xfId="39293" xr:uid="{8DB91869-83FC-4FB8-8EC9-B1B750B11C1B}"/>
    <cellStyle name="Normal 67 2 2" xfId="39294" xr:uid="{0020EA39-89F8-432C-9C8B-CA991695F7B1}"/>
    <cellStyle name="Normal 67 3" xfId="39295" xr:uid="{9FB9579D-4B38-447F-B9F8-54C52AA6DEF5}"/>
    <cellStyle name="Normal 67 4" xfId="39292" xr:uid="{CE20E945-15DB-4854-B7B4-36C25CEDA4A6}"/>
    <cellStyle name="Normal 68" xfId="781" xr:uid="{00000000-0005-0000-0000-000012030000}"/>
    <cellStyle name="Normal 68 2" xfId="39297" xr:uid="{1A52C39F-242E-443E-A485-7FF7E3C6F9F6}"/>
    <cellStyle name="Normal 68 2 2" xfId="39298" xr:uid="{22D23D58-A980-4B89-8A8A-D021095B4880}"/>
    <cellStyle name="Normal 68 3" xfId="39299" xr:uid="{62277C68-BE3E-4D6F-B6FA-1E606953BB3E}"/>
    <cellStyle name="Normal 68 4" xfId="39296" xr:uid="{E1D5F4FE-8686-4A49-A82E-20867184116D}"/>
    <cellStyle name="Normal 69" xfId="782" xr:uid="{00000000-0005-0000-0000-000013030000}"/>
    <cellStyle name="Normal 69 2" xfId="39301" xr:uid="{61F0892A-00E3-4FE7-879C-57CC3B53548E}"/>
    <cellStyle name="Normal 69 2 2" xfId="39302" xr:uid="{B38C83CA-D48B-4944-84DF-DF163CE462C1}"/>
    <cellStyle name="Normal 69 3" xfId="39303" xr:uid="{F5F70E60-E71D-4907-8734-E06C5FF730D5}"/>
    <cellStyle name="Normal 69 4" xfId="39300" xr:uid="{73D7B139-073E-4A62-AA93-0E442CC22D2D}"/>
    <cellStyle name="Normal 7" xfId="783" xr:uid="{00000000-0005-0000-0000-000014030000}"/>
    <cellStyle name="Normal 7 10" xfId="39305" xr:uid="{CDF4382D-1448-437B-9D5E-C775BB33EC80}"/>
    <cellStyle name="Normal 7 10 2" xfId="39306" xr:uid="{38C48DBF-5163-446B-BC5F-64C9950E3603}"/>
    <cellStyle name="Normal 7 11" xfId="39307" xr:uid="{7D5D1BB2-B717-423D-AFA9-88F9020A5961}"/>
    <cellStyle name="Normal 7 12" xfId="39308" xr:uid="{683047EF-ECFC-4F62-A37C-50E8A87BBA94}"/>
    <cellStyle name="Normal 7 13" xfId="39309" xr:uid="{76B9B655-D85C-4014-8301-2FBE488680AC}"/>
    <cellStyle name="Normal 7 14" xfId="39304" xr:uid="{28FABCAD-E661-4DB1-9D19-93755AB20EF0}"/>
    <cellStyle name="Normal 7 2" xfId="39310" xr:uid="{56A8CB6E-C470-4585-938C-5DC3740A6176}"/>
    <cellStyle name="Normal 7 2 10" xfId="39311" xr:uid="{A5598FE3-369C-48D0-9F3B-99397A233943}"/>
    <cellStyle name="Normal 7 2 10 2" xfId="39312" xr:uid="{8E2EF363-6B5B-4DF9-B60B-640CBF2CACCF}"/>
    <cellStyle name="Normal 7 2 10 2 2" xfId="39313" xr:uid="{77B9F394-3587-49FF-BC5A-4E06B42BB3BF}"/>
    <cellStyle name="Normal 7 2 10 2 2 2" xfId="39314" xr:uid="{096A57AE-F3E6-4597-A844-FEC64E78CB55}"/>
    <cellStyle name="Normal 7 2 10 2 3" xfId="39315" xr:uid="{A7B1B710-8606-4DE0-9018-569EA6DD1F62}"/>
    <cellStyle name="Normal 7 2 10 3" xfId="39316" xr:uid="{94D1B8D0-27AC-4041-8794-552EED8B76E2}"/>
    <cellStyle name="Normal 7 2 10 3 2" xfId="39317" xr:uid="{22996AEA-0AE5-4DB2-A436-CF6BEAFB03DB}"/>
    <cellStyle name="Normal 7 2 10 3 2 2" xfId="39318" xr:uid="{4CFDD68C-7728-4335-8AB9-FEA6B642B350}"/>
    <cellStyle name="Normal 7 2 10 3 3" xfId="39319" xr:uid="{C1D59BA2-9043-4ADC-9450-89191E196A67}"/>
    <cellStyle name="Normal 7 2 10 3 4" xfId="39320" xr:uid="{F3A08220-F013-4B87-A520-02388C854DC2}"/>
    <cellStyle name="Normal 7 2 10 4" xfId="39321" xr:uid="{CAD07ADC-EDA7-4667-981E-EF698C5D64AD}"/>
    <cellStyle name="Normal 7 2 10 4 2" xfId="39322" xr:uid="{96BE59D4-EBCB-4594-A08C-435F2CFB0A6D}"/>
    <cellStyle name="Normal 7 2 10 4 2 2" xfId="39323" xr:uid="{4D1E2E6C-0038-44F4-A610-2137070BBFA2}"/>
    <cellStyle name="Normal 7 2 10 4 3" xfId="39324" xr:uid="{D2110D9D-D441-40CD-9BB4-CF62A9CD8A76}"/>
    <cellStyle name="Normal 7 2 10 5" xfId="39325" xr:uid="{DF1DDFE6-50FF-4ABB-8B89-0FD65375DCA8}"/>
    <cellStyle name="Normal 7 2 10 5 2" xfId="39326" xr:uid="{8DC3D053-0807-4470-8205-5B1549F16D7F}"/>
    <cellStyle name="Normal 7 2 10 6" xfId="39327" xr:uid="{5B087D27-118C-4C99-9FB1-D4D934483BDC}"/>
    <cellStyle name="Normal 7 2 11" xfId="39328" xr:uid="{635EA3AB-B51D-4951-92E3-1F38A7A42EAE}"/>
    <cellStyle name="Normal 7 2 11 2" xfId="39329" xr:uid="{A4DFAF33-A3D5-4B56-82F1-F88215A2AD41}"/>
    <cellStyle name="Normal 7 2 11 2 2" xfId="39330" xr:uid="{E41614F9-7452-44B6-BB46-8C09E9DC9571}"/>
    <cellStyle name="Normal 7 2 11 3" xfId="39331" xr:uid="{31507ACB-5BAB-4D33-B4AE-C4912AFAFEDF}"/>
    <cellStyle name="Normal 7 2 12" xfId="39332" xr:uid="{39F295D9-154D-4F65-8CF6-E0404216453F}"/>
    <cellStyle name="Normal 7 2 12 2" xfId="39333" xr:uid="{9B4E23EA-04D5-4810-8D4B-BF6F83178167}"/>
    <cellStyle name="Normal 7 2 12 2 2" xfId="39334" xr:uid="{3284FFCB-90B0-4B76-8D33-046BDAF1F1E9}"/>
    <cellStyle name="Normal 7 2 12 3" xfId="39335" xr:uid="{44A32145-CAA2-46C9-8F07-172CCF1684CD}"/>
    <cellStyle name="Normal 7 2 13" xfId="39336" xr:uid="{075F1936-77B0-4583-8D36-E72B4570C464}"/>
    <cellStyle name="Normal 7 2 13 2" xfId="39337" xr:uid="{F36E5E06-A828-4D5F-BAC8-0131B070A1FE}"/>
    <cellStyle name="Normal 7 2 13 2 2" xfId="39338" xr:uid="{69BC1F7E-9396-4014-954D-82D01AF3905D}"/>
    <cellStyle name="Normal 7 2 13 3" xfId="39339" xr:uid="{BE4DAC36-072A-4DDC-861F-B229581AC08B}"/>
    <cellStyle name="Normal 7 2 14" xfId="39340" xr:uid="{FBAC908D-5802-49EB-9D9D-BC489E2C2474}"/>
    <cellStyle name="Normal 7 2 14 2" xfId="39341" xr:uid="{CE7CF613-6534-4617-BD15-A4034085B75E}"/>
    <cellStyle name="Normal 7 2 14 2 2" xfId="39342" xr:uid="{57A5A94F-1775-4BCC-8B75-29D1F291933A}"/>
    <cellStyle name="Normal 7 2 14 3" xfId="39343" xr:uid="{809784A3-BC5E-477B-B85D-C317AB94B240}"/>
    <cellStyle name="Normal 7 2 15" xfId="39344" xr:uid="{7996EF9D-6AB5-40AD-AD4B-64A5845DD336}"/>
    <cellStyle name="Normal 7 2 15 2" xfId="39345" xr:uid="{A080E11B-0CE0-4754-9A94-8814A6984E30}"/>
    <cellStyle name="Normal 7 2 16" xfId="39346" xr:uid="{5D4B5619-BEA6-40EE-960F-1D26342C34F8}"/>
    <cellStyle name="Normal 7 2 17" xfId="39347" xr:uid="{3CFE6470-CAE5-4268-B438-01C821E8CC7C}"/>
    <cellStyle name="Normal 7 2 2" xfId="39348" xr:uid="{C5BCA4B6-3FEA-425A-9B4B-AA155D4BE6C6}"/>
    <cellStyle name="Normal 7 2 2 10" xfId="39349" xr:uid="{19C45BA6-4C8C-40C1-8586-6A66EF37BF3B}"/>
    <cellStyle name="Normal 7 2 2 2" xfId="39350" xr:uid="{494FCAA8-B3DE-4E34-9F56-F67457448D3D}"/>
    <cellStyle name="Normal 7 2 2 2 2" xfId="39351" xr:uid="{EE15CD6E-3569-41F4-B016-4C28882C3D70}"/>
    <cellStyle name="Normal 7 2 2 2 2 2" xfId="39352" xr:uid="{D486B3F1-7FEB-4185-896B-4C54F955CAF9}"/>
    <cellStyle name="Normal 7 2 2 2 2 2 2" xfId="39353" xr:uid="{65A1A560-9CBC-4532-9132-651EF623B560}"/>
    <cellStyle name="Normal 7 2 2 2 2 2 2 2" xfId="39354" xr:uid="{6208DFA8-9EEE-4367-8233-6E32FF91908E}"/>
    <cellStyle name="Normal 7 2 2 2 2 2 3" xfId="39355" xr:uid="{DE6F79DC-6F86-4851-B110-F5348A3841FF}"/>
    <cellStyle name="Normal 7 2 2 2 2 3" xfId="39356" xr:uid="{913C65B8-1F6A-4DAF-A12A-CBA27A193025}"/>
    <cellStyle name="Normal 7 2 2 2 2 3 2" xfId="39357" xr:uid="{F4917BB7-3F55-49FC-A35C-D030D1401359}"/>
    <cellStyle name="Normal 7 2 2 2 2 3 2 2" xfId="39358" xr:uid="{C0D45AD6-3D8C-4A07-8FB0-4293EAC5C7AF}"/>
    <cellStyle name="Normal 7 2 2 2 2 3 3" xfId="39359" xr:uid="{8C43C275-4FE6-436E-A54F-0A5B8B1BA588}"/>
    <cellStyle name="Normal 7 2 2 2 2 4" xfId="39360" xr:uid="{42804436-36F3-4ED6-8BC9-49A8ECB8C1CB}"/>
    <cellStyle name="Normal 7 2 2 2 2 4 2" xfId="39361" xr:uid="{081FAEF9-0AD3-420A-AAEA-A1F0C447BB05}"/>
    <cellStyle name="Normal 7 2 2 2 2 4 2 2" xfId="39362" xr:uid="{A86C93CF-09FB-43AC-80B9-DBBBE39DEABD}"/>
    <cellStyle name="Normal 7 2 2 2 2 4 3" xfId="39363" xr:uid="{E0C814B1-E69B-488E-A1B8-8847DDC4D085}"/>
    <cellStyle name="Normal 7 2 2 2 2 5" xfId="39364" xr:uid="{1E455E55-E46B-422E-940C-E824B665D300}"/>
    <cellStyle name="Normal 7 2 2 2 2 5 2" xfId="39365" xr:uid="{63AEA115-B0BF-4821-B014-43E0D8C57526}"/>
    <cellStyle name="Normal 7 2 2 2 2 6" xfId="39366" xr:uid="{6F2724D0-791B-4B72-B36F-32C0FC05E453}"/>
    <cellStyle name="Normal 7 2 2 2 2 7" xfId="39367" xr:uid="{9D824420-C880-4F3E-B10F-79BF8F571B39}"/>
    <cellStyle name="Normal 7 2 2 2 3" xfId="39368" xr:uid="{6ACF38E5-8DD6-40C5-AA59-12B4DBCDEA77}"/>
    <cellStyle name="Normal 7 2 2 2 3 2" xfId="39369" xr:uid="{2EC37D2B-AE4B-40AA-91CA-BBC8D61F6E78}"/>
    <cellStyle name="Normal 7 2 2 2 3 2 2" xfId="39370" xr:uid="{2AEA1CAE-F2C7-4E1B-82BB-411BA68C1101}"/>
    <cellStyle name="Normal 7 2 2 2 3 3" xfId="39371" xr:uid="{8F752184-CCDA-4BEC-A3ED-B9CE104F19B5}"/>
    <cellStyle name="Normal 7 2 2 2 4" xfId="39372" xr:uid="{9251FB5D-D105-4271-B500-4850134BE7C5}"/>
    <cellStyle name="Normal 7 2 2 2 4 2" xfId="39373" xr:uid="{F18B8121-7BC7-4155-90E7-9689618E2956}"/>
    <cellStyle name="Normal 7 2 2 2 4 2 2" xfId="39374" xr:uid="{276EF544-7FD1-4765-8EDC-17C213C26895}"/>
    <cellStyle name="Normal 7 2 2 2 4 3" xfId="39375" xr:uid="{5EFD30C7-229E-4CB0-9FE8-69778D8E7344}"/>
    <cellStyle name="Normal 7 2 2 2 5" xfId="39376" xr:uid="{9B3BB510-AE8B-4371-88F3-883BD6F85C59}"/>
    <cellStyle name="Normal 7 2 2 2 5 2" xfId="39377" xr:uid="{5ED3EFF8-0C82-4A41-9A37-4EDDECD8C959}"/>
    <cellStyle name="Normal 7 2 2 2 5 2 2" xfId="39378" xr:uid="{EA3D4632-D748-425E-9DAE-429B8B625C30}"/>
    <cellStyle name="Normal 7 2 2 2 5 3" xfId="39379" xr:uid="{2D5B98A6-E47C-4657-B8AB-C316CE070826}"/>
    <cellStyle name="Normal 7 2 2 2 6" xfId="39380" xr:uid="{FE3EBBA8-6709-40DD-93EB-62422477D1EB}"/>
    <cellStyle name="Normal 7 2 2 2 6 2" xfId="39381" xr:uid="{D7D2604D-02F4-4AB0-83FE-7899708C154C}"/>
    <cellStyle name="Normal 7 2 2 2 7" xfId="39382" xr:uid="{1DD07F0A-C831-46A0-971A-1A91CB4D6F71}"/>
    <cellStyle name="Normal 7 2 2 2 8" xfId="39383" xr:uid="{895B4521-BD1F-44C6-84C4-9590A13A6907}"/>
    <cellStyle name="Normal 7 2 2 2 9" xfId="39384" xr:uid="{298259E1-EE29-421F-BD0A-FDA796370B09}"/>
    <cellStyle name="Normal 7 2 2 3" xfId="39385" xr:uid="{DFE15926-17A6-4A4C-A90A-99F661F5A4EC}"/>
    <cellStyle name="Normal 7 2 2 3 2" xfId="39386" xr:uid="{E78B66A0-C71D-4797-99FF-3F3D62784B6D}"/>
    <cellStyle name="Normal 7 2 2 3 2 2" xfId="39387" xr:uid="{AFCC3818-056E-486D-95CB-AEB09047AC0B}"/>
    <cellStyle name="Normal 7 2 2 3 2 2 2" xfId="39388" xr:uid="{E830988C-2365-41B6-B98C-070D87B7B17D}"/>
    <cellStyle name="Normal 7 2 2 3 2 3" xfId="39389" xr:uid="{6CD4FF7F-35DD-48DB-AC34-957BDDAF4656}"/>
    <cellStyle name="Normal 7 2 2 3 3" xfId="39390" xr:uid="{FA63FA40-93FA-4288-B69B-14D996E5F1AE}"/>
    <cellStyle name="Normal 7 2 2 3 3 2" xfId="39391" xr:uid="{74928B7D-B41C-4E63-91A4-4444CF053F76}"/>
    <cellStyle name="Normal 7 2 2 3 3 2 2" xfId="39392" xr:uid="{94A7567D-3CF2-4A1C-AE09-5FBEF175A4E5}"/>
    <cellStyle name="Normal 7 2 2 3 3 3" xfId="39393" xr:uid="{528C491B-9B45-49AD-A9F4-A6A6DA25D4EB}"/>
    <cellStyle name="Normal 7 2 2 3 4" xfId="39394" xr:uid="{E4CBDAAF-58D0-4A52-BBDF-47DACD232B79}"/>
    <cellStyle name="Normal 7 2 2 3 4 2" xfId="39395" xr:uid="{7753E473-66D3-4DFA-9456-73663D7C376C}"/>
    <cellStyle name="Normal 7 2 2 3 4 2 2" xfId="39396" xr:uid="{E680807B-AC94-4421-8604-49EFBBB97DE9}"/>
    <cellStyle name="Normal 7 2 2 3 4 3" xfId="39397" xr:uid="{49139C78-7190-4814-9DA8-B5F039B10C5F}"/>
    <cellStyle name="Normal 7 2 2 3 5" xfId="39398" xr:uid="{125C2EE5-717C-4151-81B7-8C678EA3644A}"/>
    <cellStyle name="Normal 7 2 2 3 5 2" xfId="39399" xr:uid="{F5D167F5-1E10-4141-A4DF-3B27C8279B8B}"/>
    <cellStyle name="Normal 7 2 2 3 6" xfId="39400" xr:uid="{D1DCFED7-E7E6-47A8-975D-5EAA6CFFB11F}"/>
    <cellStyle name="Normal 7 2 2 3 7" xfId="39401" xr:uid="{7731A263-3703-413E-B8DF-8CA2670D3C59}"/>
    <cellStyle name="Normal 7 2 2 3 8" xfId="39402" xr:uid="{57C6E7E2-75D4-42AA-955D-CDAE3CCEF421}"/>
    <cellStyle name="Normal 7 2 2 4" xfId="39403" xr:uid="{D96AB088-1781-4A23-BF69-856E6734B69E}"/>
    <cellStyle name="Normal 7 2 2 4 2" xfId="39404" xr:uid="{F7A23335-22ED-492F-AA4F-E1FF53848EC1}"/>
    <cellStyle name="Normal 7 2 2 4 2 2" xfId="39405" xr:uid="{7AAA8BE8-8C36-40A0-BD6F-7B95B0D95858}"/>
    <cellStyle name="Normal 7 2 2 4 3" xfId="39406" xr:uid="{01A73005-01D3-4BA6-BC86-1C77B79AABB3}"/>
    <cellStyle name="Normal 7 2 2 4 4" xfId="39407" xr:uid="{170CE735-5746-48EA-A8BD-6E8F3F8F703B}"/>
    <cellStyle name="Normal 7 2 2 5" xfId="39408" xr:uid="{BE258578-7425-49A5-BDE8-055BE48787AD}"/>
    <cellStyle name="Normal 7 2 2 5 2" xfId="39409" xr:uid="{720A9B88-E9A9-41D0-A8CF-C545AB8C0D3E}"/>
    <cellStyle name="Normal 7 2 2 5 2 2" xfId="39410" xr:uid="{5F14F03B-B06F-4D20-ADE3-4B357468D158}"/>
    <cellStyle name="Normal 7 2 2 5 3" xfId="39411" xr:uid="{A5F41DC2-ECF9-4ADF-B25C-8A4706AD91EA}"/>
    <cellStyle name="Normal 7 2 2 6" xfId="39412" xr:uid="{3AB8357B-8B1A-4239-9F36-B225669A734D}"/>
    <cellStyle name="Normal 7 2 2 6 2" xfId="39413" xr:uid="{9F54A127-026B-4E73-BD84-7828D9F0D5AF}"/>
    <cellStyle name="Normal 7 2 2 6 2 2" xfId="39414" xr:uid="{7F43B1B5-AFCF-483C-978B-5C90315A256A}"/>
    <cellStyle name="Normal 7 2 2 6 3" xfId="39415" xr:uid="{3876E49B-8044-4381-B11D-1A30EEEA47C9}"/>
    <cellStyle name="Normal 7 2 2 7" xfId="39416" xr:uid="{FEB40D90-D4C3-4E4A-9632-7A004C09808A}"/>
    <cellStyle name="Normal 7 2 2 7 2" xfId="39417" xr:uid="{A669A484-C6A7-40C1-86D7-4FD04FC0175C}"/>
    <cellStyle name="Normal 7 2 2 8" xfId="39418" xr:uid="{82815E66-ED5A-4414-8C4B-D37FD4BC59B6}"/>
    <cellStyle name="Normal 7 2 2 8 2" xfId="39419" xr:uid="{5806E6E5-BAEA-42CF-ADCC-3F4DDA2EEB09}"/>
    <cellStyle name="Normal 7 2 2 9" xfId="39420" xr:uid="{1DF9CF51-BAA3-4A36-A576-D7535C2822B9}"/>
    <cellStyle name="Normal 7 2 3" xfId="39421" xr:uid="{C2EB5CE3-C6F9-4260-887D-F6333A0A97A7}"/>
    <cellStyle name="Normal 7 2 3 2" xfId="39422" xr:uid="{86853394-A185-47CB-975B-1EB7C5000833}"/>
    <cellStyle name="Normal 7 2 3 2 2" xfId="39423" xr:uid="{FD401DC4-ED29-4853-948E-C3A7DD8CFCA0}"/>
    <cellStyle name="Normal 7 2 3 2 2 2" xfId="39424" xr:uid="{BCA410EC-068F-456F-9353-F5D272EC388F}"/>
    <cellStyle name="Normal 7 2 3 2 2 2 2" xfId="39425" xr:uid="{F33D66ED-8D20-4DFF-8764-8B811FEEA7C0}"/>
    <cellStyle name="Normal 7 2 3 2 2 2 2 2" xfId="39426" xr:uid="{2F79CD5B-67F5-4B8D-901A-3354CB85AE84}"/>
    <cellStyle name="Normal 7 2 3 2 2 2 3" xfId="39427" xr:uid="{0567AC33-28CB-48AE-88E0-2BC6D6F84246}"/>
    <cellStyle name="Normal 7 2 3 2 2 3" xfId="39428" xr:uid="{67DBBF2B-8FFB-493F-B8EA-7A34A5163EA9}"/>
    <cellStyle name="Normal 7 2 3 2 2 3 2" xfId="39429" xr:uid="{A35B4526-1583-48F5-AF32-19CDA048F1FA}"/>
    <cellStyle name="Normal 7 2 3 2 2 3 2 2" xfId="39430" xr:uid="{4170DE73-0BA9-4FD2-9724-318DA031966D}"/>
    <cellStyle name="Normal 7 2 3 2 2 3 3" xfId="39431" xr:uid="{82F849DF-8D91-43EB-B1C4-2479DDABDC31}"/>
    <cellStyle name="Normal 7 2 3 2 2 4" xfId="39432" xr:uid="{188326AD-1981-44D9-8F34-D16CFD2FC12B}"/>
    <cellStyle name="Normal 7 2 3 2 2 4 2" xfId="39433" xr:uid="{65C96C44-E48F-41CB-9F6F-B1ABD198AE8C}"/>
    <cellStyle name="Normal 7 2 3 2 2 4 2 2" xfId="39434" xr:uid="{DF243F6D-C490-400A-860E-9799881858D9}"/>
    <cellStyle name="Normal 7 2 3 2 2 4 3" xfId="39435" xr:uid="{A7D142B0-7A50-4769-AA15-B5FCCDFDCFED}"/>
    <cellStyle name="Normal 7 2 3 2 2 5" xfId="39436" xr:uid="{F7D3BCEC-F1BA-4E15-867E-6984544A933D}"/>
    <cellStyle name="Normal 7 2 3 2 2 5 2" xfId="39437" xr:uid="{AF0E02C0-D100-41B6-AA98-D0799DABC6B4}"/>
    <cellStyle name="Normal 7 2 3 2 2 6" xfId="39438" xr:uid="{469CB49A-EE2E-4B4C-9021-74C8D120AEE9}"/>
    <cellStyle name="Normal 7 2 3 2 3" xfId="39439" xr:uid="{FD59A35A-D82C-4B6F-8645-E75FE551ABEC}"/>
    <cellStyle name="Normal 7 2 3 2 3 2" xfId="39440" xr:uid="{F86A8430-EE60-4AB8-B78F-202530BD6AE1}"/>
    <cellStyle name="Normal 7 2 3 2 3 2 2" xfId="39441" xr:uid="{5006EC96-AB21-40A0-9B9F-256C0F27568E}"/>
    <cellStyle name="Normal 7 2 3 2 3 3" xfId="39442" xr:uid="{A1FAA064-13A7-46F2-B1B5-C396B5A0CE69}"/>
    <cellStyle name="Normal 7 2 3 2 4" xfId="39443" xr:uid="{7B6CE993-2306-45B3-A4E7-F5829C0BB476}"/>
    <cellStyle name="Normal 7 2 3 2 4 2" xfId="39444" xr:uid="{B06707CE-2F54-4F7B-AED8-1B6B0215E29E}"/>
    <cellStyle name="Normal 7 2 3 2 4 2 2" xfId="39445" xr:uid="{B77642D4-F09D-4B19-B99A-93B95599BE67}"/>
    <cellStyle name="Normal 7 2 3 2 4 3" xfId="39446" xr:uid="{6957E2AE-F8A9-4D3B-99A7-210E6C871A96}"/>
    <cellStyle name="Normal 7 2 3 2 5" xfId="39447" xr:uid="{CC706671-3E94-4E71-A960-477A1DA9050D}"/>
    <cellStyle name="Normal 7 2 3 2 5 2" xfId="39448" xr:uid="{CCC134E2-AF33-4455-8064-DFFF72718BA8}"/>
    <cellStyle name="Normal 7 2 3 2 5 2 2" xfId="39449" xr:uid="{7A0FCD70-26C1-4CE7-A7C6-0F239174B3D3}"/>
    <cellStyle name="Normal 7 2 3 2 5 3" xfId="39450" xr:uid="{C95D9F63-F38B-491F-8907-122364E9B4E9}"/>
    <cellStyle name="Normal 7 2 3 2 6" xfId="39451" xr:uid="{6BFC705A-AD15-48DB-867E-022251BD1113}"/>
    <cellStyle name="Normal 7 2 3 2 6 2" xfId="39452" xr:uid="{102D8E72-5B20-47F5-85EA-F2BA7AFF22C1}"/>
    <cellStyle name="Normal 7 2 3 2 7" xfId="39453" xr:uid="{BCA145EA-24FB-4B43-B165-3E14A7EFD761}"/>
    <cellStyle name="Normal 7 2 3 3" xfId="39454" xr:uid="{8F2BAC75-EF77-4949-9A64-0EBF77CD3D1F}"/>
    <cellStyle name="Normal 7 2 3 3 2" xfId="39455" xr:uid="{83D26620-7D79-4078-9988-D4A2AA210BE0}"/>
    <cellStyle name="Normal 7 2 3 3 2 2" xfId="39456" xr:uid="{1FC52EDC-4FAC-4FAD-880B-D9D8D557B304}"/>
    <cellStyle name="Normal 7 2 3 3 2 2 2" xfId="39457" xr:uid="{BBD6E31C-5567-4526-ABED-C0FF957B3895}"/>
    <cellStyle name="Normal 7 2 3 3 2 3" xfId="39458" xr:uid="{EB30ADA5-3BE6-423F-A99F-6508D4D27425}"/>
    <cellStyle name="Normal 7 2 3 3 3" xfId="39459" xr:uid="{70A4D6E6-8195-42C6-BC2A-7C07F85E5BF0}"/>
    <cellStyle name="Normal 7 2 3 3 3 2" xfId="39460" xr:uid="{CF64B920-0DDF-4EDE-8C82-325D331C5B6E}"/>
    <cellStyle name="Normal 7 2 3 3 3 2 2" xfId="39461" xr:uid="{6035303D-5DBB-427D-A3FE-5E4DF2F3EC55}"/>
    <cellStyle name="Normal 7 2 3 3 3 3" xfId="39462" xr:uid="{860F451E-378A-44EA-B783-022BFA639DD1}"/>
    <cellStyle name="Normal 7 2 3 3 4" xfId="39463" xr:uid="{100944B9-06F5-403E-8A02-6D9F74646434}"/>
    <cellStyle name="Normal 7 2 3 3 4 2" xfId="39464" xr:uid="{80A8663D-77A3-4A89-8ED2-A2F7A360787F}"/>
    <cellStyle name="Normal 7 2 3 3 4 2 2" xfId="39465" xr:uid="{EEC33712-2613-45A0-A9D7-9A36DEA3DAFC}"/>
    <cellStyle name="Normal 7 2 3 3 4 3" xfId="39466" xr:uid="{9EB4DDC9-BB20-4B49-8B5B-234D4907406F}"/>
    <cellStyle name="Normal 7 2 3 3 5" xfId="39467" xr:uid="{49FE5B10-C219-4216-9F5C-B2B0A86978A1}"/>
    <cellStyle name="Normal 7 2 3 3 5 2" xfId="39468" xr:uid="{FD338126-2805-4C2E-B0C7-F231AF333659}"/>
    <cellStyle name="Normal 7 2 3 3 6" xfId="39469" xr:uid="{4C2BB424-447C-4DA3-99E4-FAF26C64C973}"/>
    <cellStyle name="Normal 7 2 3 4" xfId="39470" xr:uid="{1F771069-B6AA-4B59-90DA-FDBF6BB86877}"/>
    <cellStyle name="Normal 7 2 3 4 2" xfId="39471" xr:uid="{B8BCA0B9-1878-4D73-A7D9-345FB94FA9A2}"/>
    <cellStyle name="Normal 7 2 3 4 2 2" xfId="39472" xr:uid="{630AAF93-155B-44F6-8CE1-C2F28827A18A}"/>
    <cellStyle name="Normal 7 2 3 4 3" xfId="39473" xr:uid="{D50390C4-6F1C-4F59-8802-5305556DA4D6}"/>
    <cellStyle name="Normal 7 2 3 5" xfId="39474" xr:uid="{97CF5F50-E1FF-4BBD-BEC7-6CCBF62FB4B7}"/>
    <cellStyle name="Normal 7 2 3 5 2" xfId="39475" xr:uid="{95ED9710-0B7C-4943-95CF-3C835FC983C7}"/>
    <cellStyle name="Normal 7 2 3 5 2 2" xfId="39476" xr:uid="{9698EFAB-57FD-4146-A711-5A8925A6EADA}"/>
    <cellStyle name="Normal 7 2 3 5 3" xfId="39477" xr:uid="{383C04F4-B056-467F-B7BD-3136072EC9BB}"/>
    <cellStyle name="Normal 7 2 3 6" xfId="39478" xr:uid="{5548E0F5-264B-4ACA-B9F5-36416250E895}"/>
    <cellStyle name="Normal 7 2 3 6 2" xfId="39479" xr:uid="{6A3E20FC-3C7B-40D3-BFF5-FE28A3B5431F}"/>
    <cellStyle name="Normal 7 2 3 6 2 2" xfId="39480" xr:uid="{5B5CBF18-B39A-4121-A42C-CD2D67288D39}"/>
    <cellStyle name="Normal 7 2 3 6 3" xfId="39481" xr:uid="{6F0E8968-213E-4CA4-A446-D27F7D24EB3B}"/>
    <cellStyle name="Normal 7 2 3 7" xfId="39482" xr:uid="{C786C80E-C2B3-4303-AC4C-4F98FE594C12}"/>
    <cellStyle name="Normal 7 2 3 7 2" xfId="39483" xr:uid="{C2DB41B3-A55C-45C8-8626-0F6009EAF682}"/>
    <cellStyle name="Normal 7 2 3 8" xfId="39484" xr:uid="{392C6512-203F-4415-9868-BD90842CAD52}"/>
    <cellStyle name="Normal 7 2 3 9" xfId="39485" xr:uid="{E4CB7303-0CBA-4D92-A662-343D7294AE93}"/>
    <cellStyle name="Normal 7 2 4" xfId="39486" xr:uid="{8539FFE8-DA81-4C81-9ABA-4700772A75D0}"/>
    <cellStyle name="Normal 7 2 4 2" xfId="39487" xr:uid="{8DDF8713-2130-41F4-A581-ACDC4BEC0BEB}"/>
    <cellStyle name="Normal 7 2 4 2 2" xfId="39488" xr:uid="{5520CB4A-D27A-4B02-B467-E222F5D2FA54}"/>
    <cellStyle name="Normal 7 2 4 2 2 2" xfId="39489" xr:uid="{7FCCD481-9958-41C9-B930-DC57F8AFAA82}"/>
    <cellStyle name="Normal 7 2 4 2 2 2 2" xfId="39490" xr:uid="{B8DA286B-590B-4870-BDB5-17E81AA4A412}"/>
    <cellStyle name="Normal 7 2 4 2 2 3" xfId="39491" xr:uid="{9EFDDAFB-7AFD-4482-A091-8CE133AB99CA}"/>
    <cellStyle name="Normal 7 2 4 2 3" xfId="39492" xr:uid="{0A5CFE04-AD48-457B-862E-8C1D7F1F0E00}"/>
    <cellStyle name="Normal 7 2 4 2 3 2" xfId="39493" xr:uid="{B18F3001-AFCC-408B-AFB9-E1F47D97770B}"/>
    <cellStyle name="Normal 7 2 4 2 3 2 2" xfId="39494" xr:uid="{46B77296-49B6-4EA5-ABD7-2FCDD34F2FC0}"/>
    <cellStyle name="Normal 7 2 4 2 3 3" xfId="39495" xr:uid="{D6590FDB-2A40-419E-A6B7-0CBB4818A078}"/>
    <cellStyle name="Normal 7 2 4 2 4" xfId="39496" xr:uid="{79879054-A24D-46B7-9233-22375D11F45A}"/>
    <cellStyle name="Normal 7 2 4 2 4 2" xfId="39497" xr:uid="{418088F2-D191-47EA-B01C-C0C168F11C64}"/>
    <cellStyle name="Normal 7 2 4 2 4 2 2" xfId="39498" xr:uid="{22E16A23-E5C8-4793-BD3F-C8349F9E790B}"/>
    <cellStyle name="Normal 7 2 4 2 4 3" xfId="39499" xr:uid="{3361B5D2-662B-48C0-866F-8639197A6224}"/>
    <cellStyle name="Normal 7 2 4 2 5" xfId="39500" xr:uid="{4123312E-6B8D-4066-816B-F303FAB93114}"/>
    <cellStyle name="Normal 7 2 4 2 5 2" xfId="39501" xr:uid="{A8B1CB4B-8132-41D2-B8CE-DF6CA38C4C7A}"/>
    <cellStyle name="Normal 7 2 4 2 6" xfId="39502" xr:uid="{51C9C799-93EC-4BBF-BE74-6DC4C83B538A}"/>
    <cellStyle name="Normal 7 2 4 3" xfId="39503" xr:uid="{370C6EEE-0D67-49BA-A38E-E9D497CE4FD4}"/>
    <cellStyle name="Normal 7 2 4 3 2" xfId="39504" xr:uid="{063521E3-9E5F-4804-A547-B59EEE2C6387}"/>
    <cellStyle name="Normal 7 2 4 3 2 2" xfId="39505" xr:uid="{79518769-2CE4-4807-ACAD-3419EBF4B18D}"/>
    <cellStyle name="Normal 7 2 4 3 3" xfId="39506" xr:uid="{15B9A698-991C-426F-8524-1F7CA58833F2}"/>
    <cellStyle name="Normal 7 2 4 4" xfId="39507" xr:uid="{E789336B-4AF6-44E5-8BCD-ABBECE5A54C1}"/>
    <cellStyle name="Normal 7 2 4 4 2" xfId="39508" xr:uid="{87726489-B676-45CB-99B7-AB33004FC1D7}"/>
    <cellStyle name="Normal 7 2 4 4 2 2" xfId="39509" xr:uid="{BF37DFE5-CB2A-4609-831C-2E0AF7B7C79B}"/>
    <cellStyle name="Normal 7 2 4 4 3" xfId="39510" xr:uid="{34DF31DC-E47E-4B0E-AD6D-2AD634F5F4C3}"/>
    <cellStyle name="Normal 7 2 4 5" xfId="39511" xr:uid="{F9CE1764-F9C0-4D4B-BA57-DEF2480B3107}"/>
    <cellStyle name="Normal 7 2 4 5 2" xfId="39512" xr:uid="{C512C467-275D-4F63-9A3C-F5383F52CBA2}"/>
    <cellStyle name="Normal 7 2 4 5 2 2" xfId="39513" xr:uid="{25C4AFEF-6B91-4084-8C05-005629FB7B93}"/>
    <cellStyle name="Normal 7 2 4 5 3" xfId="39514" xr:uid="{AC20038D-8DB0-4E5B-A1B1-766F2B92E92E}"/>
    <cellStyle name="Normal 7 2 4 6" xfId="39515" xr:uid="{CC739F26-7793-4EE6-9A78-0856A3986294}"/>
    <cellStyle name="Normal 7 2 4 6 2" xfId="39516" xr:uid="{CC3A0E71-8694-4055-A66E-C465EC971068}"/>
    <cellStyle name="Normal 7 2 4 7" xfId="39517" xr:uid="{C95F3734-70F6-420D-9299-94EFA80DD408}"/>
    <cellStyle name="Normal 7 2 4 8" xfId="39518" xr:uid="{EE92885B-4450-4C09-A315-60AD7B10707B}"/>
    <cellStyle name="Normal 7 2 5" xfId="39519" xr:uid="{82358E16-2D22-49FF-902F-46AC523F7DBC}"/>
    <cellStyle name="Normal 7 2 5 2" xfId="39520" xr:uid="{290827F6-B2E1-4F83-9701-257B5B311987}"/>
    <cellStyle name="Normal 7 2 5 2 2" xfId="39521" xr:uid="{4810BAFE-E641-4DFA-BF0A-A682BF3469B9}"/>
    <cellStyle name="Normal 7 2 5 2 2 2" xfId="39522" xr:uid="{626F0090-10A9-4B2B-8DCE-032C42B37378}"/>
    <cellStyle name="Normal 7 2 5 2 2 2 2" xfId="39523" xr:uid="{D6AE8EE0-BF77-42A7-8033-F9B056538E81}"/>
    <cellStyle name="Normal 7 2 5 2 2 3" xfId="39524" xr:uid="{F9689D87-C20C-4BC7-9D3A-FBAEAC6A05B3}"/>
    <cellStyle name="Normal 7 2 5 2 3" xfId="39525" xr:uid="{A954F478-7084-4CEB-B7ED-01FB0E66E6E0}"/>
    <cellStyle name="Normal 7 2 5 2 3 2" xfId="39526" xr:uid="{05A0E7CA-FADB-4914-B8A7-11CCB93F0491}"/>
    <cellStyle name="Normal 7 2 5 2 3 2 2" xfId="39527" xr:uid="{187E8BD1-77E5-456B-9D50-D387D172EF5B}"/>
    <cellStyle name="Normal 7 2 5 2 3 3" xfId="39528" xr:uid="{0DC0B56C-74B3-48AF-AC45-B2C6C83B705C}"/>
    <cellStyle name="Normal 7 2 5 2 4" xfId="39529" xr:uid="{BF412822-7D1E-40EE-B548-E4ACBFB3CBB3}"/>
    <cellStyle name="Normal 7 2 5 2 4 2" xfId="39530" xr:uid="{378D211F-E500-4CCC-A9B4-2EE46FA16094}"/>
    <cellStyle name="Normal 7 2 5 2 4 2 2" xfId="39531" xr:uid="{F148C4CA-595E-49C6-8A7D-A6CBFE2C3907}"/>
    <cellStyle name="Normal 7 2 5 2 4 3" xfId="39532" xr:uid="{308A0B48-5472-4385-887D-CBE104569521}"/>
    <cellStyle name="Normal 7 2 5 2 5" xfId="39533" xr:uid="{5E0E3CE0-4D44-4A48-989E-C78E2EC9F582}"/>
    <cellStyle name="Normal 7 2 5 2 5 2" xfId="39534" xr:uid="{B2ADE35F-01DB-4C0B-A6FB-E14B8958F9FE}"/>
    <cellStyle name="Normal 7 2 5 2 6" xfId="39535" xr:uid="{D72147A7-643D-4DA6-B1FF-D51CCFC96B62}"/>
    <cellStyle name="Normal 7 2 5 3" xfId="39536" xr:uid="{9CEB64E2-49C8-4EC7-8FA0-5064688C4C62}"/>
    <cellStyle name="Normal 7 2 5 3 2" xfId="39537" xr:uid="{013C7783-8069-49FF-A177-1513FF55D383}"/>
    <cellStyle name="Normal 7 2 5 3 2 2" xfId="39538" xr:uid="{CD26B516-FA88-45C8-83F6-F921EFEED317}"/>
    <cellStyle name="Normal 7 2 5 3 3" xfId="39539" xr:uid="{0C019920-91CA-40B7-8132-6755EBD885D2}"/>
    <cellStyle name="Normal 7 2 5 4" xfId="39540" xr:uid="{DA9AADC4-1038-4D19-87CD-D6BED3398B88}"/>
    <cellStyle name="Normal 7 2 5 4 2" xfId="39541" xr:uid="{FAE4DC78-DE7A-494F-AE1C-830C3A5F6ED8}"/>
    <cellStyle name="Normal 7 2 5 4 2 2" xfId="39542" xr:uid="{B0FAE711-EF3A-4CBB-A0DF-18F1B51C67D6}"/>
    <cellStyle name="Normal 7 2 5 4 3" xfId="39543" xr:uid="{D73BCABB-BB8F-43A2-BDEB-24A1B99A825C}"/>
    <cellStyle name="Normal 7 2 5 5" xfId="39544" xr:uid="{14C03F4A-4CA4-4D45-AC84-6295D737C31A}"/>
    <cellStyle name="Normal 7 2 5 5 2" xfId="39545" xr:uid="{E2F89622-D80F-4889-A8FC-A1DF9774D57E}"/>
    <cellStyle name="Normal 7 2 5 5 2 2" xfId="39546" xr:uid="{3FEB357F-C2D8-423D-9001-102C82A300AA}"/>
    <cellStyle name="Normal 7 2 5 5 3" xfId="39547" xr:uid="{708D1898-2423-4987-BEA3-E71F4ED5CEFA}"/>
    <cellStyle name="Normal 7 2 5 6" xfId="39548" xr:uid="{498F4286-6A99-4CFE-A0FE-8F2E5B0F1B43}"/>
    <cellStyle name="Normal 7 2 5 6 2" xfId="39549" xr:uid="{C60C6DC5-82B6-4FE7-973D-544519602119}"/>
    <cellStyle name="Normal 7 2 5 7" xfId="39550" xr:uid="{16A8F0B4-4C1E-4347-908C-4DA99969E279}"/>
    <cellStyle name="Normal 7 2 6" xfId="39551" xr:uid="{345C891B-4FA7-49EF-85B0-0598DF3527A4}"/>
    <cellStyle name="Normal 7 2 6 2" xfId="39552" xr:uid="{5EAECDA0-FFF0-4956-B757-4BC229202FA2}"/>
    <cellStyle name="Normal 7 2 6 2 2" xfId="39553" xr:uid="{0D8A0784-135A-4897-B18F-5900B06250B7}"/>
    <cellStyle name="Normal 7 2 6 2 2 2" xfId="39554" xr:uid="{0ABBA75D-DAAB-444D-9011-6B115C5FD44C}"/>
    <cellStyle name="Normal 7 2 6 2 3" xfId="39555" xr:uid="{E0A0A5FF-DD8D-4EBE-8A21-B6443C6BA734}"/>
    <cellStyle name="Normal 7 2 6 3" xfId="39556" xr:uid="{CD49CA65-DD6A-4437-9012-9EEC3AD833D4}"/>
    <cellStyle name="Normal 7 2 6 3 2" xfId="39557" xr:uid="{698DFEA8-BC95-4A28-BFEA-8269C9C36F79}"/>
    <cellStyle name="Normal 7 2 6 3 2 2" xfId="39558" xr:uid="{498DF407-139B-400A-9D84-415E2C037C6A}"/>
    <cellStyle name="Normal 7 2 6 3 3" xfId="39559" xr:uid="{58452D7A-D0EC-457B-85E3-82E81FF5F26D}"/>
    <cellStyle name="Normal 7 2 6 4" xfId="39560" xr:uid="{937CF755-D5A8-4FEC-8010-CEEE7054B09A}"/>
    <cellStyle name="Normal 7 2 6 4 2" xfId="39561" xr:uid="{17C7886D-DA37-4465-ABCA-EF99A3F02317}"/>
    <cellStyle name="Normal 7 2 6 4 2 2" xfId="39562" xr:uid="{87B9B4D1-1915-465D-B317-3743B6A16EA9}"/>
    <cellStyle name="Normal 7 2 6 4 3" xfId="39563" xr:uid="{04FDA26A-E713-41C0-9509-EE809D7038AB}"/>
    <cellStyle name="Normal 7 2 6 5" xfId="39564" xr:uid="{19C4971F-085C-42E4-95C0-724C87AD19C2}"/>
    <cellStyle name="Normal 7 2 6 5 2" xfId="39565" xr:uid="{20BBA9ED-70A0-4EEF-AD62-BB0C417B7523}"/>
    <cellStyle name="Normal 7 2 6 6" xfId="39566" xr:uid="{CA1E1880-3FF3-4069-A409-E387C9811A6A}"/>
    <cellStyle name="Normal 7 2 7" xfId="39567" xr:uid="{5B8E6E13-821A-4891-AB51-A45BDFF3753C}"/>
    <cellStyle name="Normal 7 2 7 2" xfId="39568" xr:uid="{8D182110-BF8D-45E5-B5C8-B29C1B28A327}"/>
    <cellStyle name="Normal 7 2 7 2 2" xfId="39569" xr:uid="{EF4E5274-47AF-48BE-88A3-37FF3C0DB66E}"/>
    <cellStyle name="Normal 7 2 7 2 2 2" xfId="39570" xr:uid="{0CF2BB79-B154-4A86-B0AC-639E006B69E5}"/>
    <cellStyle name="Normal 7 2 7 2 3" xfId="39571" xr:uid="{F609FEFF-8BDF-4567-A58B-53C0AE8D49F0}"/>
    <cellStyle name="Normal 7 2 7 3" xfId="39572" xr:uid="{47F1B50D-5ECA-4F5A-873C-1B620C37C1CC}"/>
    <cellStyle name="Normal 7 2 7 3 2" xfId="39573" xr:uid="{9EC97860-3157-40E9-B9B3-788416C1239F}"/>
    <cellStyle name="Normal 7 2 7 3 2 2" xfId="39574" xr:uid="{8735F626-7032-4CFC-BE88-06A7B40353CF}"/>
    <cellStyle name="Normal 7 2 7 3 3" xfId="39575" xr:uid="{AFF31E74-4907-4033-9A00-C032402CB7D8}"/>
    <cellStyle name="Normal 7 2 7 4" xfId="39576" xr:uid="{2F6977AA-6356-4114-896B-A543551B19EA}"/>
    <cellStyle name="Normal 7 2 7 4 2" xfId="39577" xr:uid="{9B779CFC-ECF1-4461-80FB-588D700AE3C7}"/>
    <cellStyle name="Normal 7 2 7 4 2 2" xfId="39578" xr:uid="{C88D6527-820F-43B1-8243-BF45C3098F9F}"/>
    <cellStyle name="Normal 7 2 7 4 3" xfId="39579" xr:uid="{560D9B7C-29AC-4C86-8D6C-7212BB88EC2A}"/>
    <cellStyle name="Normal 7 2 7 5" xfId="39580" xr:uid="{F04711F3-1A40-4423-B16A-0767D86C73A0}"/>
    <cellStyle name="Normal 7 2 7 5 2" xfId="39581" xr:uid="{1A477E7D-D874-4810-91AC-E7BCB31A3E32}"/>
    <cellStyle name="Normal 7 2 7 6" xfId="39582" xr:uid="{52D7F845-7ED9-4B29-837F-416F7E121B47}"/>
    <cellStyle name="Normal 7 2 8" xfId="39583" xr:uid="{8A538BF1-B5DF-4913-8355-6D386AF43B6E}"/>
    <cellStyle name="Normal 7 2 8 2" xfId="39584" xr:uid="{13CE8F1B-BD80-4988-A6A3-D2D6A5BD595A}"/>
    <cellStyle name="Normal 7 2 8 2 2" xfId="39585" xr:uid="{7DB59454-F1E2-4DE6-A0DD-82A2195E49CF}"/>
    <cellStyle name="Normal 7 2 8 2 2 2" xfId="39586" xr:uid="{A7C450F7-D15A-49A8-B0C8-9775A4E22A1D}"/>
    <cellStyle name="Normal 7 2 8 2 3" xfId="39587" xr:uid="{34137B2B-1071-4EC2-B179-AFCBDAFA5575}"/>
    <cellStyle name="Normal 7 2 8 3" xfId="39588" xr:uid="{BFA600BD-7C6D-4203-8BB5-DABB4CF063E9}"/>
    <cellStyle name="Normal 7 2 8 3 2" xfId="39589" xr:uid="{C2A83E7A-19BA-4DD6-A3B3-C6432DDF8B41}"/>
    <cellStyle name="Normal 7 2 8 3 2 2" xfId="39590" xr:uid="{0381EE51-1175-4634-9740-533FD1099712}"/>
    <cellStyle name="Normal 7 2 8 3 3" xfId="39591" xr:uid="{84B285B2-15E3-4118-B999-0BCBE0C4EF95}"/>
    <cellStyle name="Normal 7 2 8 4" xfId="39592" xr:uid="{1AC4BF9F-A2EB-40E0-88A5-FBBCCCF239BB}"/>
    <cellStyle name="Normal 7 2 8 4 2" xfId="39593" xr:uid="{312F7D2D-EA3A-47FC-B74E-9AF45442AC12}"/>
    <cellStyle name="Normal 7 2 8 4 2 2" xfId="39594" xr:uid="{69935A7D-F30F-4AF0-89CC-E7F3B9892ECC}"/>
    <cellStyle name="Normal 7 2 8 4 3" xfId="39595" xr:uid="{28BA38C7-0501-40B7-BD5A-3343AD28C43A}"/>
    <cellStyle name="Normal 7 2 8 5" xfId="39596" xr:uid="{9A5EAA70-23DA-4127-B0C3-392D2898C2BB}"/>
    <cellStyle name="Normal 7 2 8 5 2" xfId="39597" xr:uid="{87D2A000-C83C-448C-8470-1F6C7913B609}"/>
    <cellStyle name="Normal 7 2 8 6" xfId="39598" xr:uid="{DADB92A5-C848-40FE-A8DE-294EFB6DB87A}"/>
    <cellStyle name="Normal 7 2 9" xfId="39599" xr:uid="{3861B18E-6406-4699-A7D8-91EDA099FE00}"/>
    <cellStyle name="Normal 7 2 9 2" xfId="39600" xr:uid="{F88BC9E0-F120-4FE0-ACDB-6CE44D351E96}"/>
    <cellStyle name="Normal 7 2 9 2 2" xfId="39601" xr:uid="{2FF9D911-1C8B-4941-BEDF-668EBBA10EEE}"/>
    <cellStyle name="Normal 7 2 9 2 2 2" xfId="39602" xr:uid="{1C3D8923-2CB5-41C0-837C-90DB4BFF4C5E}"/>
    <cellStyle name="Normal 7 2 9 2 3" xfId="39603" xr:uid="{E02958DF-42C1-415E-AD11-88F9A370410A}"/>
    <cellStyle name="Normal 7 2 9 3" xfId="39604" xr:uid="{EED6DB41-7256-46D0-AB08-E2A8B06F2D05}"/>
    <cellStyle name="Normal 7 2 9 3 2" xfId="39605" xr:uid="{3F6902BB-135E-427C-A706-C84768506BD8}"/>
    <cellStyle name="Normal 7 2 9 3 2 2" xfId="39606" xr:uid="{58E3F6A0-A89D-4CAE-A108-CDC2D33CC842}"/>
    <cellStyle name="Normal 7 2 9 3 3" xfId="39607" xr:uid="{F1E0EE94-1F89-4676-BFDA-FAC08FA2F36D}"/>
    <cellStyle name="Normal 7 2 9 4" xfId="39608" xr:uid="{7DE6B561-BFBA-497C-9703-53EFB8C8924B}"/>
    <cellStyle name="Normal 7 2 9 4 2" xfId="39609" xr:uid="{0298D908-1DA7-47B3-8AB3-4E37CCE64A41}"/>
    <cellStyle name="Normal 7 2 9 4 2 2" xfId="39610" xr:uid="{1DCE41ED-9AFB-4CD1-B34E-57A5CF2F71BF}"/>
    <cellStyle name="Normal 7 2 9 4 3" xfId="39611" xr:uid="{805DF73A-8E6F-461C-BF48-A18B0B7A279F}"/>
    <cellStyle name="Normal 7 2 9 5" xfId="39612" xr:uid="{0715EB55-BA78-4359-A496-CB6379533DCF}"/>
    <cellStyle name="Normal 7 2 9 5 2" xfId="39613" xr:uid="{69813F6A-3173-4307-81AD-052127600064}"/>
    <cellStyle name="Normal 7 2 9 6" xfId="39614" xr:uid="{CE4F6CE9-8CCD-4B48-B03B-BFDA81108696}"/>
    <cellStyle name="Normal 7 3" xfId="39615" xr:uid="{F85EC8E1-0546-4EB1-9354-F6EFF1CA5BA3}"/>
    <cellStyle name="Normal 7 3 10" xfId="39616" xr:uid="{FACB8D62-BFB4-492F-85EC-D4A97213678D}"/>
    <cellStyle name="Normal 7 3 10 2" xfId="39617" xr:uid="{4BDAA8B0-6B09-46CA-8389-EC77EBD1D08F}"/>
    <cellStyle name="Normal 7 3 10 2 2" xfId="39618" xr:uid="{B8DADEFF-1A6C-4847-8637-E2C92A1635BE}"/>
    <cellStyle name="Normal 7 3 10 2 2 2" xfId="39619" xr:uid="{18948C94-768D-4DCE-86EB-F621FE820B52}"/>
    <cellStyle name="Normal 7 3 10 2 3" xfId="39620" xr:uid="{224779A5-361E-4E2A-8534-BD314120E7A6}"/>
    <cellStyle name="Normal 7 3 10 3" xfId="39621" xr:uid="{D4BEDABD-7D14-4FAB-A1B8-228513C56257}"/>
    <cellStyle name="Normal 7 3 10 3 2" xfId="39622" xr:uid="{CEE2217E-FE17-4F35-9B6D-03D159576EAA}"/>
    <cellStyle name="Normal 7 3 10 3 2 2" xfId="39623" xr:uid="{A267835E-6AEB-4B4E-8F9C-874F13028709}"/>
    <cellStyle name="Normal 7 3 10 3 3" xfId="39624" xr:uid="{E8B67D77-ED5D-45D5-8C52-8ACD7ABDBCD8}"/>
    <cellStyle name="Normal 7 3 10 4" xfId="39625" xr:uid="{49EA20FF-A66F-4E02-A0DB-5F58DA87FF76}"/>
    <cellStyle name="Normal 7 3 10 4 2" xfId="39626" xr:uid="{DCBDA567-B4E0-4701-88E9-5720B2BE3596}"/>
    <cellStyle name="Normal 7 3 10 4 2 2" xfId="39627" xr:uid="{D206B7D0-F09F-4210-9F29-BD2A6AFDDFC4}"/>
    <cellStyle name="Normal 7 3 10 4 3" xfId="39628" xr:uid="{EEE29F23-7065-492B-8951-9FD49CC07B05}"/>
    <cellStyle name="Normal 7 3 10 5" xfId="39629" xr:uid="{13811531-8796-41DB-BD70-8ABB6158AC47}"/>
    <cellStyle name="Normal 7 3 10 5 2" xfId="39630" xr:uid="{6CC2B4D0-52C5-4506-B0E7-2DBE6EC4DD74}"/>
    <cellStyle name="Normal 7 3 10 6" xfId="39631" xr:uid="{F30D0079-902D-43A1-80DC-0491D01D9547}"/>
    <cellStyle name="Normal 7 3 11" xfId="39632" xr:uid="{8C60481F-D4C8-4171-824C-5E0AC5DACF69}"/>
    <cellStyle name="Normal 7 3 11 2" xfId="39633" xr:uid="{43B7C972-B8F0-4840-9BEA-1679DA0FA2AB}"/>
    <cellStyle name="Normal 7 3 11 2 2" xfId="39634" xr:uid="{541DB327-4706-4352-AE7B-15C0BEE58E6C}"/>
    <cellStyle name="Normal 7 3 11 3" xfId="39635" xr:uid="{22AFA48C-CE50-4CF9-9DB3-428B44BAF0E5}"/>
    <cellStyle name="Normal 7 3 12" xfId="39636" xr:uid="{5D754D33-F887-46BD-815D-66669EE82042}"/>
    <cellStyle name="Normal 7 3 12 2" xfId="39637" xr:uid="{09951426-608E-40D4-B52D-CD39FF00F940}"/>
    <cellStyle name="Normal 7 3 12 2 2" xfId="39638" xr:uid="{B6E6855D-4D0A-403A-8237-2283FCC3F49A}"/>
    <cellStyle name="Normal 7 3 12 3" xfId="39639" xr:uid="{D1C69700-1F82-49CD-96DD-D6A633ABEFA0}"/>
    <cellStyle name="Normal 7 3 13" xfId="39640" xr:uid="{F4524A9D-AEEF-47E6-AB7E-3B2F853FB37F}"/>
    <cellStyle name="Normal 7 3 13 2" xfId="39641" xr:uid="{B1D1954E-0C5D-4777-A510-668D8DE765A9}"/>
    <cellStyle name="Normal 7 3 13 2 2" xfId="39642" xr:uid="{BB1C9F52-838B-443F-A3CF-E517432BA41B}"/>
    <cellStyle name="Normal 7 3 13 3" xfId="39643" xr:uid="{CB9BE3BE-061B-4632-8731-93F57F2C2F8F}"/>
    <cellStyle name="Normal 7 3 14" xfId="39644" xr:uid="{EF613B98-8514-49E4-B2F7-C9641C8BEDAC}"/>
    <cellStyle name="Normal 7 3 14 2" xfId="39645" xr:uid="{14AF2DC8-2A26-40BF-9BE9-A04A5697EF05}"/>
    <cellStyle name="Normal 7 3 14 2 2" xfId="39646" xr:uid="{617B28F0-F4D9-494C-B619-5E434A9503FE}"/>
    <cellStyle name="Normal 7 3 14 3" xfId="39647" xr:uid="{78FF4E08-0A25-43D5-BFC5-E69091E4B9A3}"/>
    <cellStyle name="Normal 7 3 15" xfId="39648" xr:uid="{1E349A7A-4E16-4383-BC74-A63E0038901D}"/>
    <cellStyle name="Normal 7 3 15 2" xfId="39649" xr:uid="{162A8A4F-A847-4A97-9634-EB5FE4BFE3BC}"/>
    <cellStyle name="Normal 7 3 16" xfId="39650" xr:uid="{253BA718-1676-4571-B513-7E265F73DD56}"/>
    <cellStyle name="Normal 7 3 2" xfId="39651" xr:uid="{6B74A907-EF90-4878-91BA-E2E953358F64}"/>
    <cellStyle name="Normal 7 3 2 2" xfId="39652" xr:uid="{7CCCA779-B9A6-4954-B6D3-955101F9F150}"/>
    <cellStyle name="Normal 7 3 2 2 2" xfId="39653" xr:uid="{9A90CA5D-BFA2-4731-9EC5-5A48E088F7D5}"/>
    <cellStyle name="Normal 7 3 2 2 2 2" xfId="39654" xr:uid="{D50DDCC8-EE54-4E5C-AA75-9E7C278EF012}"/>
    <cellStyle name="Normal 7 3 2 2 2 2 2" xfId="39655" xr:uid="{80542B3B-E83A-4EBF-B36D-4EB8BEA789BE}"/>
    <cellStyle name="Normal 7 3 2 2 2 2 2 2" xfId="39656" xr:uid="{EBE07045-FB6D-4E95-BEDE-F00A5E3B052E}"/>
    <cellStyle name="Normal 7 3 2 2 2 2 3" xfId="39657" xr:uid="{695C9243-A0F4-4609-9E5E-66847DFF7C45}"/>
    <cellStyle name="Normal 7 3 2 2 2 3" xfId="39658" xr:uid="{A9EBA267-860F-4E68-93E5-A82CDE9102A1}"/>
    <cellStyle name="Normal 7 3 2 2 2 3 2" xfId="39659" xr:uid="{FB382E33-8B55-4AED-A2E8-5E120896FA76}"/>
    <cellStyle name="Normal 7 3 2 2 2 3 2 2" xfId="39660" xr:uid="{41500576-9481-44D7-8155-FC4050E04C74}"/>
    <cellStyle name="Normal 7 3 2 2 2 3 3" xfId="39661" xr:uid="{6852CC59-9F72-417B-B44B-8FC946903822}"/>
    <cellStyle name="Normal 7 3 2 2 2 4" xfId="39662" xr:uid="{529FA66A-712C-420D-B046-6432C691C447}"/>
    <cellStyle name="Normal 7 3 2 2 2 4 2" xfId="39663" xr:uid="{969F547A-45F2-413D-B002-9F8795AFEC65}"/>
    <cellStyle name="Normal 7 3 2 2 2 4 2 2" xfId="39664" xr:uid="{6E62C155-A253-41F2-A601-824C3EC6D625}"/>
    <cellStyle name="Normal 7 3 2 2 2 4 3" xfId="39665" xr:uid="{3FE07534-F92C-4634-AA77-8ACCE407DD44}"/>
    <cellStyle name="Normal 7 3 2 2 2 5" xfId="39666" xr:uid="{F4C6A438-A9CE-46E0-B6F5-A091BD21C8DC}"/>
    <cellStyle name="Normal 7 3 2 2 2 5 2" xfId="39667" xr:uid="{03B5D9FC-9F0D-41CD-9BE5-114E2E35ADBC}"/>
    <cellStyle name="Normal 7 3 2 2 2 6" xfId="39668" xr:uid="{63ED81F4-C068-4E62-9E06-0A1D1B9A6EFC}"/>
    <cellStyle name="Normal 7 3 2 2 3" xfId="39669" xr:uid="{AB6A6F4C-7B55-46E5-8DA6-EB1F0640F2C6}"/>
    <cellStyle name="Normal 7 3 2 2 3 2" xfId="39670" xr:uid="{462A90BD-8BB0-4C63-BBE6-A299CEBC2F28}"/>
    <cellStyle name="Normal 7 3 2 2 3 2 2" xfId="39671" xr:uid="{AC05690D-2EDB-4C9B-9578-8A5B6E41C1B5}"/>
    <cellStyle name="Normal 7 3 2 2 3 3" xfId="39672" xr:uid="{90BD1494-B247-4928-920D-A6E2E0B8A26E}"/>
    <cellStyle name="Normal 7 3 2 2 4" xfId="39673" xr:uid="{AB1CBDDC-CE8E-4386-A4F6-01399062F47B}"/>
    <cellStyle name="Normal 7 3 2 2 4 2" xfId="39674" xr:uid="{EE1D0044-2CEA-4C8A-BBE8-8429CCEA957D}"/>
    <cellStyle name="Normal 7 3 2 2 4 2 2" xfId="39675" xr:uid="{0CA5CC16-8C7A-47EC-9CAB-9E67780C190D}"/>
    <cellStyle name="Normal 7 3 2 2 4 3" xfId="39676" xr:uid="{D1567885-05A4-4510-A9A9-93C995A6ED1D}"/>
    <cellStyle name="Normal 7 3 2 2 5" xfId="39677" xr:uid="{97037D86-A9EA-49D6-AFBE-BD7B4F963C84}"/>
    <cellStyle name="Normal 7 3 2 2 5 2" xfId="39678" xr:uid="{3CBFB523-C883-400B-8BBF-96CD49CB21AA}"/>
    <cellStyle name="Normal 7 3 2 2 5 2 2" xfId="39679" xr:uid="{7BAD455C-80F7-474A-8D58-DA41F90B7353}"/>
    <cellStyle name="Normal 7 3 2 2 5 3" xfId="39680" xr:uid="{71C035A1-FFCA-4F51-A030-5F6751887738}"/>
    <cellStyle name="Normal 7 3 2 2 6" xfId="39681" xr:uid="{233907B5-210B-451C-B0E7-8F6F6542F1D0}"/>
    <cellStyle name="Normal 7 3 2 2 6 2" xfId="39682" xr:uid="{8F556AC5-43D5-40AD-9BDB-B1740030CA73}"/>
    <cellStyle name="Normal 7 3 2 2 7" xfId="39683" xr:uid="{C7C66CCF-5769-48FD-86ED-51FC201EE51D}"/>
    <cellStyle name="Normal 7 3 2 3" xfId="39684" xr:uid="{AB261DBA-11D2-4BA6-8AD3-BFC345F889B2}"/>
    <cellStyle name="Normal 7 3 2 3 2" xfId="39685" xr:uid="{D33D4D93-9486-4149-AAFD-C093C9D345FC}"/>
    <cellStyle name="Normal 7 3 2 3 2 2" xfId="39686" xr:uid="{D271757E-DCA7-4812-AAEB-A37B544C0A01}"/>
    <cellStyle name="Normal 7 3 2 3 2 2 2" xfId="39687" xr:uid="{1D28C067-9A44-46E7-996A-2A49D26318B5}"/>
    <cellStyle name="Normal 7 3 2 3 2 3" xfId="39688" xr:uid="{6B9253F2-4CAE-406C-BAAB-A9E11CB8C9D3}"/>
    <cellStyle name="Normal 7 3 2 3 3" xfId="39689" xr:uid="{BBC94B29-B93B-4D48-B2B4-BE89A0D2A1B6}"/>
    <cellStyle name="Normal 7 3 2 3 3 2" xfId="39690" xr:uid="{75A96ECA-B959-412A-8F1A-34BC03EAC7DC}"/>
    <cellStyle name="Normal 7 3 2 3 3 2 2" xfId="39691" xr:uid="{EC8CEA00-B5B0-4509-A00B-C38459CA6079}"/>
    <cellStyle name="Normal 7 3 2 3 3 3" xfId="39692" xr:uid="{7EF7D942-E3D9-4FED-A387-09E72E70A5CC}"/>
    <cellStyle name="Normal 7 3 2 3 4" xfId="39693" xr:uid="{04587690-E402-4117-9EB5-B5F90D42B3FE}"/>
    <cellStyle name="Normal 7 3 2 3 4 2" xfId="39694" xr:uid="{3D000AB1-2DCA-463F-9EF0-E8EBC749F550}"/>
    <cellStyle name="Normal 7 3 2 3 4 2 2" xfId="39695" xr:uid="{4A0D95CF-9325-4E4B-B0EF-11D9BAC16326}"/>
    <cellStyle name="Normal 7 3 2 3 4 3" xfId="39696" xr:uid="{517D9452-738C-43C5-8722-BA77562BAAC1}"/>
    <cellStyle name="Normal 7 3 2 3 5" xfId="39697" xr:uid="{F859B924-6FB1-44E1-A067-07B2F1B8F58F}"/>
    <cellStyle name="Normal 7 3 2 3 5 2" xfId="39698" xr:uid="{23A6A6F8-0D9E-43F0-84F3-602E62FD757B}"/>
    <cellStyle name="Normal 7 3 2 3 6" xfId="39699" xr:uid="{8D4716C7-8E45-4522-AE98-BB6FFAC23F13}"/>
    <cellStyle name="Normal 7 3 2 4" xfId="39700" xr:uid="{223914EC-9E93-4589-9F6E-9AA1E143B4A2}"/>
    <cellStyle name="Normal 7 3 2 4 2" xfId="39701" xr:uid="{0008E900-E17B-4ED1-B6D6-0EC1D578F0CF}"/>
    <cellStyle name="Normal 7 3 2 4 2 2" xfId="39702" xr:uid="{B2E37EFA-562B-48E1-8EA7-3D6A399B1E79}"/>
    <cellStyle name="Normal 7 3 2 4 3" xfId="39703" xr:uid="{C44A61B0-210E-4EC5-BB57-EC479AE1D70C}"/>
    <cellStyle name="Normal 7 3 2 5" xfId="39704" xr:uid="{B68A90EF-4D32-4D34-A752-6AE8CAA46C32}"/>
    <cellStyle name="Normal 7 3 2 5 2" xfId="39705" xr:uid="{8B5B7E7F-85EF-46BC-A166-A9972A0466F8}"/>
    <cellStyle name="Normal 7 3 2 5 2 2" xfId="39706" xr:uid="{B96EBB75-706C-47EB-BA22-ABB8194A364A}"/>
    <cellStyle name="Normal 7 3 2 5 3" xfId="39707" xr:uid="{F7750294-0475-43E4-AA85-4B1664233D2F}"/>
    <cellStyle name="Normal 7 3 2 6" xfId="39708" xr:uid="{BA4B9F28-B789-4C02-A9EF-74D9DCC09379}"/>
    <cellStyle name="Normal 7 3 2 6 2" xfId="39709" xr:uid="{6A697873-ACA9-4C74-9CE2-AC7E5942E5DA}"/>
    <cellStyle name="Normal 7 3 2 6 2 2" xfId="39710" xr:uid="{9C18D1FD-0745-416D-8600-6ABD4AB1C98E}"/>
    <cellStyle name="Normal 7 3 2 6 3" xfId="39711" xr:uid="{F970E423-6881-4DD9-83A9-EF7BA4117EAD}"/>
    <cellStyle name="Normal 7 3 2 7" xfId="39712" xr:uid="{537C2481-51EA-4798-B718-1D3AB12F44CD}"/>
    <cellStyle name="Normal 7 3 2 7 2" xfId="39713" xr:uid="{9E3B63E8-DCF4-42E5-AFF9-D84EB689D5F1}"/>
    <cellStyle name="Normal 7 3 2 8" xfId="39714" xr:uid="{6E266C16-FD2E-460D-AA7E-23CE90944CF2}"/>
    <cellStyle name="Normal 7 3 2 9" xfId="39715" xr:uid="{0DF83AC6-5C03-4D2A-8182-43525C5455CC}"/>
    <cellStyle name="Normal 7 3 3" xfId="39716" xr:uid="{CC101F5B-FBDA-419C-A576-B1A40A3C66BF}"/>
    <cellStyle name="Normal 7 3 3 2" xfId="39717" xr:uid="{30A36E1A-08E0-4609-B8DA-22C35F5FFA7B}"/>
    <cellStyle name="Normal 7 3 3 2 2" xfId="39718" xr:uid="{54105EE3-EEEC-446A-B749-93AA19830119}"/>
    <cellStyle name="Normal 7 3 3 2 2 2" xfId="39719" xr:uid="{1550FCC7-0B00-46CB-A94C-C625285F8F2B}"/>
    <cellStyle name="Normal 7 3 3 2 2 2 2" xfId="39720" xr:uid="{C90B4C98-ECC0-49ED-AB7F-43CC8B318D66}"/>
    <cellStyle name="Normal 7 3 3 2 2 2 2 2" xfId="39721" xr:uid="{91665CD9-FE08-4169-8FDB-C077EEF8FD07}"/>
    <cellStyle name="Normal 7 3 3 2 2 2 3" xfId="39722" xr:uid="{D8DFA243-FCC4-49E0-859D-EA7D556C501D}"/>
    <cellStyle name="Normal 7 3 3 2 2 3" xfId="39723" xr:uid="{35646FAD-F3CE-41F2-880A-C63CEC1E1A99}"/>
    <cellStyle name="Normal 7 3 3 2 2 3 2" xfId="39724" xr:uid="{EA8371F8-5BF3-4F57-BB8A-D1D579DA34B1}"/>
    <cellStyle name="Normal 7 3 3 2 2 3 2 2" xfId="39725" xr:uid="{FFEF9614-6789-41B7-9A6F-ED249BB3EB1D}"/>
    <cellStyle name="Normal 7 3 3 2 2 3 3" xfId="39726" xr:uid="{0110D106-A74E-4937-90C0-4A79575B8A36}"/>
    <cellStyle name="Normal 7 3 3 2 2 4" xfId="39727" xr:uid="{459F5347-E25B-44D8-8979-26BBB9B613F0}"/>
    <cellStyle name="Normal 7 3 3 2 2 4 2" xfId="39728" xr:uid="{CF3566B3-BACA-42BE-9637-9190360C4C81}"/>
    <cellStyle name="Normal 7 3 3 2 2 4 2 2" xfId="39729" xr:uid="{DF46C0E3-546E-4CC4-84CE-007C0BD62295}"/>
    <cellStyle name="Normal 7 3 3 2 2 4 3" xfId="39730" xr:uid="{B7EF0413-47F3-4564-A5E1-581EABAE489F}"/>
    <cellStyle name="Normal 7 3 3 2 2 5" xfId="39731" xr:uid="{8E402038-0079-44EB-8D4A-26026EFBF9B2}"/>
    <cellStyle name="Normal 7 3 3 2 2 5 2" xfId="39732" xr:uid="{3CB767D3-1722-4612-8DE5-12FFFB3417CD}"/>
    <cellStyle name="Normal 7 3 3 2 2 6" xfId="39733" xr:uid="{57DBD891-A484-44B5-8AAF-4F6BD2562A5E}"/>
    <cellStyle name="Normal 7 3 3 2 3" xfId="39734" xr:uid="{798DFE99-7558-44A3-BAE3-63EE7B8578D1}"/>
    <cellStyle name="Normal 7 3 3 2 3 2" xfId="39735" xr:uid="{C5A374D1-1D20-4D38-BBC4-5B92BB090931}"/>
    <cellStyle name="Normal 7 3 3 2 3 2 2" xfId="39736" xr:uid="{48B219FF-50B5-4868-AA96-DC8A8067079E}"/>
    <cellStyle name="Normal 7 3 3 2 3 3" xfId="39737" xr:uid="{35CEE4F5-0F52-4E99-9871-5AA757CBAC52}"/>
    <cellStyle name="Normal 7 3 3 2 4" xfId="39738" xr:uid="{860B439A-4235-48BC-A2F4-E474C7745A29}"/>
    <cellStyle name="Normal 7 3 3 2 4 2" xfId="39739" xr:uid="{D5B9C2E8-FCE3-4E33-BC54-341270A1071D}"/>
    <cellStyle name="Normal 7 3 3 2 4 2 2" xfId="39740" xr:uid="{44E3A728-D0B9-4D5A-9215-393B01A7A1E8}"/>
    <cellStyle name="Normal 7 3 3 2 4 3" xfId="39741" xr:uid="{964CF5AF-48A8-4CEC-A995-B6EE4053ED57}"/>
    <cellStyle name="Normal 7 3 3 2 5" xfId="39742" xr:uid="{1490D5C1-CBD2-45CA-970A-72E972E2F6C0}"/>
    <cellStyle name="Normal 7 3 3 2 5 2" xfId="39743" xr:uid="{0955369B-919C-4885-98F1-B07C32B80888}"/>
    <cellStyle name="Normal 7 3 3 2 5 2 2" xfId="39744" xr:uid="{7995C4F2-523A-4A57-BAB9-325E1C519F92}"/>
    <cellStyle name="Normal 7 3 3 2 5 3" xfId="39745" xr:uid="{B7405856-3A9D-4EA1-B0E8-03C360077A1B}"/>
    <cellStyle name="Normal 7 3 3 2 6" xfId="39746" xr:uid="{77F73D0E-C958-41EF-92D7-73695F123C93}"/>
    <cellStyle name="Normal 7 3 3 2 6 2" xfId="39747" xr:uid="{61D6F9DC-FD31-4BD8-B6D4-F4D4770715C0}"/>
    <cellStyle name="Normal 7 3 3 2 7" xfId="39748" xr:uid="{DD8DD8DC-29C4-48D5-9D7A-1CD20A27A202}"/>
    <cellStyle name="Normal 7 3 3 3" xfId="39749" xr:uid="{439E3F08-26F9-433D-A372-74E1ABC78E42}"/>
    <cellStyle name="Normal 7 3 3 3 2" xfId="39750" xr:uid="{BB1BE367-9434-4762-B925-CD63B706171C}"/>
    <cellStyle name="Normal 7 3 3 3 2 2" xfId="39751" xr:uid="{18152375-4E89-4F13-974A-2E0884AF7567}"/>
    <cellStyle name="Normal 7 3 3 3 2 2 2" xfId="39752" xr:uid="{4F2C7F41-2F8A-4B2F-A00B-0800B2E5EDF9}"/>
    <cellStyle name="Normal 7 3 3 3 2 3" xfId="39753" xr:uid="{93A1C60E-E271-4194-8A51-D5EFDB97A98D}"/>
    <cellStyle name="Normal 7 3 3 3 3" xfId="39754" xr:uid="{293B82BB-E2A1-49FD-A476-8EE3B5B0C29D}"/>
    <cellStyle name="Normal 7 3 3 3 3 2" xfId="39755" xr:uid="{F6D2D4E7-5CF1-459F-8C79-A2B454EDBB05}"/>
    <cellStyle name="Normal 7 3 3 3 3 2 2" xfId="39756" xr:uid="{B5F4AAAD-422B-4AA7-A285-57B93E81D4F0}"/>
    <cellStyle name="Normal 7 3 3 3 3 3" xfId="39757" xr:uid="{059FBC89-9D6E-42F1-A0CD-10A03E496E06}"/>
    <cellStyle name="Normal 7 3 3 3 4" xfId="39758" xr:uid="{66E273A8-614F-437E-9649-7D438DBD3BA7}"/>
    <cellStyle name="Normal 7 3 3 3 4 2" xfId="39759" xr:uid="{56FFBC9C-B660-47D5-A9EA-8690FE00A3DB}"/>
    <cellStyle name="Normal 7 3 3 3 4 2 2" xfId="39760" xr:uid="{A29B3335-CD63-4236-9F19-BA2920244AB5}"/>
    <cellStyle name="Normal 7 3 3 3 4 3" xfId="39761" xr:uid="{2955AF6F-1299-4B5E-B800-C53F8A708398}"/>
    <cellStyle name="Normal 7 3 3 3 5" xfId="39762" xr:uid="{1DD084D1-6162-4472-B769-19539085DC4F}"/>
    <cellStyle name="Normal 7 3 3 3 5 2" xfId="39763" xr:uid="{E2B12982-9EDB-4E97-A8AC-22C6390F5342}"/>
    <cellStyle name="Normal 7 3 3 3 6" xfId="39764" xr:uid="{50E1E413-1C0C-459A-80B5-57408E1BAD6A}"/>
    <cellStyle name="Normal 7 3 3 4" xfId="39765" xr:uid="{D0FDA5F0-95C0-43CB-B693-892B0D7CD847}"/>
    <cellStyle name="Normal 7 3 3 4 2" xfId="39766" xr:uid="{4EF22943-20AF-4C39-B6A6-AE01E2EA6F38}"/>
    <cellStyle name="Normal 7 3 3 4 2 2" xfId="39767" xr:uid="{6183CBA2-06C0-427E-9253-831C2754A927}"/>
    <cellStyle name="Normal 7 3 3 4 3" xfId="39768" xr:uid="{3E374F9C-3E96-48DF-B019-7DF9C0D88931}"/>
    <cellStyle name="Normal 7 3 3 5" xfId="39769" xr:uid="{32483AFD-2EA2-41F2-B0EB-04ECCA93F4A2}"/>
    <cellStyle name="Normal 7 3 3 5 2" xfId="39770" xr:uid="{33BAF257-F742-4FBF-84A7-54F2BD47608E}"/>
    <cellStyle name="Normal 7 3 3 5 2 2" xfId="39771" xr:uid="{872D1F16-C129-44DE-B407-286AEAE0F2F0}"/>
    <cellStyle name="Normal 7 3 3 5 3" xfId="39772" xr:uid="{8E1D0690-9733-44DB-AF30-9802E376CA05}"/>
    <cellStyle name="Normal 7 3 3 6" xfId="39773" xr:uid="{3FA922C0-7ADC-487A-8246-A556FE378BE3}"/>
    <cellStyle name="Normal 7 3 3 6 2" xfId="39774" xr:uid="{50EE19A9-48FE-427F-A2D3-BE79FBF03D15}"/>
    <cellStyle name="Normal 7 3 3 6 2 2" xfId="39775" xr:uid="{0BDCB54C-993E-4A26-B061-584A1838EB1B}"/>
    <cellStyle name="Normal 7 3 3 6 3" xfId="39776" xr:uid="{078418B6-7C00-4E5D-8A1C-15A1D3009E81}"/>
    <cellStyle name="Normal 7 3 3 7" xfId="39777" xr:uid="{0A350EDD-A606-4A51-8B65-4510D4DB26EA}"/>
    <cellStyle name="Normal 7 3 3 7 2" xfId="39778" xr:uid="{2025D1D6-8C72-466A-87A7-D6D14CB3DCE4}"/>
    <cellStyle name="Normal 7 3 3 8" xfId="39779" xr:uid="{4DEF8BF4-97BE-457C-BDD7-06CB2F7D4B9E}"/>
    <cellStyle name="Normal 7 3 4" xfId="39780" xr:uid="{A4749708-7BE7-405B-A9E1-6A4828D7F250}"/>
    <cellStyle name="Normal 7 3 4 2" xfId="39781" xr:uid="{4D472617-D2E6-49C6-A2CB-C672C075FCDA}"/>
    <cellStyle name="Normal 7 3 4 2 2" xfId="39782" xr:uid="{7F6933C6-8125-4504-89FD-8ABE613E296A}"/>
    <cellStyle name="Normal 7 3 4 2 2 2" xfId="39783" xr:uid="{A301EEF2-63A4-43E8-8894-6AA02F298887}"/>
    <cellStyle name="Normal 7 3 4 2 2 2 2" xfId="39784" xr:uid="{92FAD904-2BEB-4EC3-917C-4A95C6D5C35D}"/>
    <cellStyle name="Normal 7 3 4 2 2 3" xfId="39785" xr:uid="{DB82B5F4-A631-49A8-9DE4-DE0AECB89DF6}"/>
    <cellStyle name="Normal 7 3 4 2 3" xfId="39786" xr:uid="{BD2BA982-F398-4158-9D1B-348AD7BCE3EE}"/>
    <cellStyle name="Normal 7 3 4 2 3 2" xfId="39787" xr:uid="{830D412A-6296-4411-BBCE-C80DB522B20B}"/>
    <cellStyle name="Normal 7 3 4 2 3 2 2" xfId="39788" xr:uid="{A1AD8568-01C6-4C2D-9E12-EECD511DCCEC}"/>
    <cellStyle name="Normal 7 3 4 2 3 3" xfId="39789" xr:uid="{6298FEAF-08AB-4AF1-81F4-319D1BC70008}"/>
    <cellStyle name="Normal 7 3 4 2 4" xfId="39790" xr:uid="{C2D1C3C1-03F5-41FF-B01E-9819EB5A8535}"/>
    <cellStyle name="Normal 7 3 4 2 4 2" xfId="39791" xr:uid="{479EBB0F-0776-494E-9C2F-C2B4A0347678}"/>
    <cellStyle name="Normal 7 3 4 2 4 2 2" xfId="39792" xr:uid="{92D84FE1-ECD8-41CD-9951-FA80ABDB88FE}"/>
    <cellStyle name="Normal 7 3 4 2 4 3" xfId="39793" xr:uid="{80C33A8B-BB86-4CDF-9031-52D7A9C5B893}"/>
    <cellStyle name="Normal 7 3 4 2 5" xfId="39794" xr:uid="{82F9353A-8B3A-48FC-9F8B-9E3CF092D539}"/>
    <cellStyle name="Normal 7 3 4 2 5 2" xfId="39795" xr:uid="{17E37643-EEB6-4AB2-8ED6-D669942C2930}"/>
    <cellStyle name="Normal 7 3 4 2 6" xfId="39796" xr:uid="{E40C2A53-A5B5-4A3B-99BE-0DC8FA14224D}"/>
    <cellStyle name="Normal 7 3 4 3" xfId="39797" xr:uid="{F1378C8B-1F37-4C45-9FCE-4502175CD4B0}"/>
    <cellStyle name="Normal 7 3 4 3 2" xfId="39798" xr:uid="{5E37B931-6D58-4AD0-B7F7-9375B9F0FFB2}"/>
    <cellStyle name="Normal 7 3 4 3 2 2" xfId="39799" xr:uid="{25EB9CD0-E72E-4BB3-8062-4C70CF457D95}"/>
    <cellStyle name="Normal 7 3 4 3 3" xfId="39800" xr:uid="{C14F10C8-DE07-4C64-B4C9-A5278A1732DA}"/>
    <cellStyle name="Normal 7 3 4 4" xfId="39801" xr:uid="{43A6D786-C2F9-43CD-B6FD-70F29790398E}"/>
    <cellStyle name="Normal 7 3 4 4 2" xfId="39802" xr:uid="{A6259F19-EE79-466A-AC0B-E9E9C814DB92}"/>
    <cellStyle name="Normal 7 3 4 4 2 2" xfId="39803" xr:uid="{FAD9376E-B666-46C1-9B5B-3D5778372A0C}"/>
    <cellStyle name="Normal 7 3 4 4 3" xfId="39804" xr:uid="{2DA58B99-AD27-49AC-9172-183D20DE689B}"/>
    <cellStyle name="Normal 7 3 4 5" xfId="39805" xr:uid="{7CCBCC84-6FAB-47FF-82D3-5399B624CAD5}"/>
    <cellStyle name="Normal 7 3 4 5 2" xfId="39806" xr:uid="{B645B787-D76E-4456-BBB3-F349142D4460}"/>
    <cellStyle name="Normal 7 3 4 5 2 2" xfId="39807" xr:uid="{29CB9B07-DB22-4986-8B63-B2026DBB70F3}"/>
    <cellStyle name="Normal 7 3 4 5 3" xfId="39808" xr:uid="{F4BA481F-41C2-4259-AE99-9440922F94D1}"/>
    <cellStyle name="Normal 7 3 4 6" xfId="39809" xr:uid="{55E6CE55-4B63-40D3-9E05-CEF8BCF060F0}"/>
    <cellStyle name="Normal 7 3 4 6 2" xfId="39810" xr:uid="{70E62931-69AF-48EC-A5AC-E1706979878E}"/>
    <cellStyle name="Normal 7 3 4 7" xfId="39811" xr:uid="{6A1D365D-3EA6-464C-BA43-C7FF8B61133E}"/>
    <cellStyle name="Normal 7 3 5" xfId="39812" xr:uid="{762D9E50-8CE6-4B80-8BFE-D8E9DD55C238}"/>
    <cellStyle name="Normal 7 3 5 2" xfId="39813" xr:uid="{10C7B72F-A702-4CF2-9063-8CE79CD6D32F}"/>
    <cellStyle name="Normal 7 3 5 2 2" xfId="39814" xr:uid="{56E352C6-EA8F-40EC-8FEC-FE94BB111205}"/>
    <cellStyle name="Normal 7 3 5 2 2 2" xfId="39815" xr:uid="{DF63F860-485A-49EB-9092-736905948087}"/>
    <cellStyle name="Normal 7 3 5 2 2 2 2" xfId="39816" xr:uid="{C5E4F13F-7F81-4231-824B-52B32538672D}"/>
    <cellStyle name="Normal 7 3 5 2 2 3" xfId="39817" xr:uid="{3D44CCD0-A050-4229-94D3-72F544FBCF99}"/>
    <cellStyle name="Normal 7 3 5 2 3" xfId="39818" xr:uid="{CFD4D178-43FD-4430-8A51-AAD2178D4DE2}"/>
    <cellStyle name="Normal 7 3 5 2 3 2" xfId="39819" xr:uid="{59763C99-8AB5-4B63-8D0F-A6641C8ED6B5}"/>
    <cellStyle name="Normal 7 3 5 2 3 2 2" xfId="39820" xr:uid="{B5143149-6402-465B-84DC-ABE49E1B8D48}"/>
    <cellStyle name="Normal 7 3 5 2 3 3" xfId="39821" xr:uid="{D6525CC4-0088-45BF-96A8-795A2D1D4861}"/>
    <cellStyle name="Normal 7 3 5 2 4" xfId="39822" xr:uid="{3678FCBF-2E6C-4958-91AE-77DA9B86BD57}"/>
    <cellStyle name="Normal 7 3 5 2 4 2" xfId="39823" xr:uid="{E5E109E0-925C-4386-9E11-105F3FA9A1E6}"/>
    <cellStyle name="Normal 7 3 5 2 4 2 2" xfId="39824" xr:uid="{301D7701-2D05-4B4A-A916-0165908EEAD0}"/>
    <cellStyle name="Normal 7 3 5 2 4 3" xfId="39825" xr:uid="{FC593EF1-BE15-43C9-BA57-57E180B6D948}"/>
    <cellStyle name="Normal 7 3 5 2 5" xfId="39826" xr:uid="{F53BE08D-A8FE-4D88-A55C-75594C3AF65D}"/>
    <cellStyle name="Normal 7 3 5 2 5 2" xfId="39827" xr:uid="{45B8FF43-BF20-40AC-9F24-C8245A490AA1}"/>
    <cellStyle name="Normal 7 3 5 2 6" xfId="39828" xr:uid="{40EAD67D-25A3-455B-8389-3D134B933F5B}"/>
    <cellStyle name="Normal 7 3 5 3" xfId="39829" xr:uid="{73968FD0-00CC-4441-9B5A-7998D7011FE3}"/>
    <cellStyle name="Normal 7 3 5 3 2" xfId="39830" xr:uid="{80338F72-E4F8-465E-BE87-33D8FC4490CD}"/>
    <cellStyle name="Normal 7 3 5 3 2 2" xfId="39831" xr:uid="{8461110B-E084-4426-93E3-F3644C94F258}"/>
    <cellStyle name="Normal 7 3 5 3 3" xfId="39832" xr:uid="{D4D54680-58C1-4893-AD0F-D2D32CEFB44D}"/>
    <cellStyle name="Normal 7 3 5 4" xfId="39833" xr:uid="{058A5013-F20F-46C5-8326-CB1B23F94CFA}"/>
    <cellStyle name="Normal 7 3 5 4 2" xfId="39834" xr:uid="{8595F64A-1351-4B57-B0AD-32846E6002A2}"/>
    <cellStyle name="Normal 7 3 5 4 2 2" xfId="39835" xr:uid="{BA7C107E-7FDA-4450-A6FD-B50889FF9D7E}"/>
    <cellStyle name="Normal 7 3 5 4 3" xfId="39836" xr:uid="{7E136B3E-757A-4D24-B9DE-36B3E0C041CB}"/>
    <cellStyle name="Normal 7 3 5 5" xfId="39837" xr:uid="{E70F4428-455D-4F17-B861-DB3FA770C10C}"/>
    <cellStyle name="Normal 7 3 5 5 2" xfId="39838" xr:uid="{DD470FD3-4BBB-491F-96E7-0CD62EC2D60C}"/>
    <cellStyle name="Normal 7 3 5 5 2 2" xfId="39839" xr:uid="{F79871E7-4ACF-4F4E-AC95-D700F88F6197}"/>
    <cellStyle name="Normal 7 3 5 5 3" xfId="39840" xr:uid="{0B0E8C10-1122-4476-9E7D-23BAF5410F87}"/>
    <cellStyle name="Normal 7 3 5 6" xfId="39841" xr:uid="{4C2ABCB7-4590-499F-8442-B1492E38915C}"/>
    <cellStyle name="Normal 7 3 5 6 2" xfId="39842" xr:uid="{FB96F5CB-3F37-4197-B40D-3E2CF94132A4}"/>
    <cellStyle name="Normal 7 3 5 7" xfId="39843" xr:uid="{B72F4AF6-C554-4F58-BE54-98C67B540041}"/>
    <cellStyle name="Normal 7 3 6" xfId="39844" xr:uid="{7D0F2882-1CAC-44CC-9CA3-399F203F9082}"/>
    <cellStyle name="Normal 7 3 6 2" xfId="39845" xr:uid="{40255E47-AB77-4D87-8027-EA227834782A}"/>
    <cellStyle name="Normal 7 3 6 2 2" xfId="39846" xr:uid="{7AA97318-7F30-46EF-AC20-C51125AD05CE}"/>
    <cellStyle name="Normal 7 3 6 2 2 2" xfId="39847" xr:uid="{9B18DCAB-26A0-4163-BB42-B63ADC4A7566}"/>
    <cellStyle name="Normal 7 3 6 2 3" xfId="39848" xr:uid="{43AB214E-AA71-4391-B5E5-1ECD74CA0DE8}"/>
    <cellStyle name="Normal 7 3 6 3" xfId="39849" xr:uid="{19EE5B6C-9B8A-4470-9645-A9161579A19E}"/>
    <cellStyle name="Normal 7 3 6 3 2" xfId="39850" xr:uid="{96EF5EBE-CB8A-4764-B50B-B38D36B39F39}"/>
    <cellStyle name="Normal 7 3 6 3 2 2" xfId="39851" xr:uid="{427E2046-2FFA-49B1-8D02-6A51907E1A09}"/>
    <cellStyle name="Normal 7 3 6 3 3" xfId="39852" xr:uid="{2A39552C-950F-4193-B4B7-1D06BA618712}"/>
    <cellStyle name="Normal 7 3 6 4" xfId="39853" xr:uid="{526D15C8-E786-4F57-9718-F6B552C6A81F}"/>
    <cellStyle name="Normal 7 3 6 4 2" xfId="39854" xr:uid="{C6C48E40-7303-4270-BD40-DCC6138444AF}"/>
    <cellStyle name="Normal 7 3 6 4 2 2" xfId="39855" xr:uid="{CB40BDC7-DAFC-4200-9D35-90B0043563FA}"/>
    <cellStyle name="Normal 7 3 6 4 3" xfId="39856" xr:uid="{289D2E1B-30DE-4D52-828F-4CE04598CC5D}"/>
    <cellStyle name="Normal 7 3 6 5" xfId="39857" xr:uid="{BFEEAB52-7A4F-4C0F-B50C-B7236454C331}"/>
    <cellStyle name="Normal 7 3 6 5 2" xfId="39858" xr:uid="{E7CE1DB2-8B0F-4C9A-AF7B-E027CCBBCDE2}"/>
    <cellStyle name="Normal 7 3 6 6" xfId="39859" xr:uid="{88070FE2-93F6-440D-ABED-43623A7E2EC2}"/>
    <cellStyle name="Normal 7 3 7" xfId="39860" xr:uid="{2ECBF47F-CE42-4C6F-8C7C-5BCDC662EE11}"/>
    <cellStyle name="Normal 7 3 7 2" xfId="39861" xr:uid="{AA797E50-C157-4772-A1F6-B1A70D6E689B}"/>
    <cellStyle name="Normal 7 3 7 2 2" xfId="39862" xr:uid="{2F98D09A-ADB2-41C9-A4AB-9BDE28B1B519}"/>
    <cellStyle name="Normal 7 3 7 2 2 2" xfId="39863" xr:uid="{F151A60A-C3E5-422E-B496-5E79DA684A4E}"/>
    <cellStyle name="Normal 7 3 7 2 3" xfId="39864" xr:uid="{13A83729-30AC-4735-961B-9E4625A3CAEC}"/>
    <cellStyle name="Normal 7 3 7 3" xfId="39865" xr:uid="{68C3B92C-714D-47E5-B606-5A8FBE52D4AB}"/>
    <cellStyle name="Normal 7 3 7 3 2" xfId="39866" xr:uid="{BDAA2AAB-99C3-446E-9AA2-7E646961BCFC}"/>
    <cellStyle name="Normal 7 3 7 3 2 2" xfId="39867" xr:uid="{9E07E9E7-109A-48D8-8A95-83FEF5340971}"/>
    <cellStyle name="Normal 7 3 7 3 3" xfId="39868" xr:uid="{FD374143-C642-4BAC-98F6-64462FFA901D}"/>
    <cellStyle name="Normal 7 3 7 4" xfId="39869" xr:uid="{F7662660-D710-45F5-85AF-258E0C2ADCCC}"/>
    <cellStyle name="Normal 7 3 7 4 2" xfId="39870" xr:uid="{1EE85E36-24AA-4647-99E3-632BDC6AB28A}"/>
    <cellStyle name="Normal 7 3 7 4 2 2" xfId="39871" xr:uid="{434940F8-A123-41D0-9E21-4D0656F20774}"/>
    <cellStyle name="Normal 7 3 7 4 3" xfId="39872" xr:uid="{11F75CE0-6690-49E7-A100-9EC57F275515}"/>
    <cellStyle name="Normal 7 3 7 5" xfId="39873" xr:uid="{8D92AAC9-C28F-425C-9D45-05B87A938897}"/>
    <cellStyle name="Normal 7 3 7 5 2" xfId="39874" xr:uid="{C9D61248-084C-4C06-A5FD-6F0F632FB58E}"/>
    <cellStyle name="Normal 7 3 7 6" xfId="39875" xr:uid="{F77E7C25-677E-4C72-BA8F-D717AD7F2891}"/>
    <cellStyle name="Normal 7 3 8" xfId="39876" xr:uid="{75021CAE-BA7C-477D-922D-ADE9AB0C9016}"/>
    <cellStyle name="Normal 7 3 8 2" xfId="39877" xr:uid="{A98FDE33-022F-48D5-9979-AC53626A6224}"/>
    <cellStyle name="Normal 7 3 8 2 2" xfId="39878" xr:uid="{E19A916D-427D-4E0C-B773-29B309ABF745}"/>
    <cellStyle name="Normal 7 3 8 2 2 2" xfId="39879" xr:uid="{5F5AF352-5D69-4DD3-91F6-4698EED259F0}"/>
    <cellStyle name="Normal 7 3 8 2 3" xfId="39880" xr:uid="{3434CA25-24DC-4AEF-BA4B-08F46A283680}"/>
    <cellStyle name="Normal 7 3 8 3" xfId="39881" xr:uid="{950FAD3C-9C35-46D9-B5AB-6F7D36F58688}"/>
    <cellStyle name="Normal 7 3 8 3 2" xfId="39882" xr:uid="{0FD15627-8D0B-41AD-BA88-E7463FF60C2F}"/>
    <cellStyle name="Normal 7 3 8 3 2 2" xfId="39883" xr:uid="{FF5FC881-2998-446E-9BFB-DAA8C92C4BEE}"/>
    <cellStyle name="Normal 7 3 8 3 3" xfId="39884" xr:uid="{B9101E15-0CE5-4C9B-AD37-0E5102D6D565}"/>
    <cellStyle name="Normal 7 3 8 4" xfId="39885" xr:uid="{804F36CB-A13A-4605-A457-615B3D207E93}"/>
    <cellStyle name="Normal 7 3 8 4 2" xfId="39886" xr:uid="{0450C137-D96F-47ED-90BC-F6849F6A02FB}"/>
    <cellStyle name="Normal 7 3 8 4 2 2" xfId="39887" xr:uid="{EE4C2404-B1F1-48D9-9650-540B8BFF0F9A}"/>
    <cellStyle name="Normal 7 3 8 4 3" xfId="39888" xr:uid="{83E89B30-D706-4C84-A3FC-842757F01DD0}"/>
    <cellStyle name="Normal 7 3 8 5" xfId="39889" xr:uid="{F4DE1967-C516-495E-9065-5A9DBDDC931A}"/>
    <cellStyle name="Normal 7 3 8 5 2" xfId="39890" xr:uid="{ED042BD0-CC31-490A-BF27-F4146B4174FF}"/>
    <cellStyle name="Normal 7 3 8 6" xfId="39891" xr:uid="{C1C1254F-5402-47AF-B127-3706C45F0774}"/>
    <cellStyle name="Normal 7 3 9" xfId="39892" xr:uid="{B8552F2D-C0CB-4FF2-BB06-46E5F6562DB6}"/>
    <cellStyle name="Normal 7 3 9 2" xfId="39893" xr:uid="{090BC05B-947C-485F-830D-650FDF418E0B}"/>
    <cellStyle name="Normal 7 3 9 2 2" xfId="39894" xr:uid="{E94583C7-A151-4B80-B7BC-85D870C8AF2D}"/>
    <cellStyle name="Normal 7 3 9 2 2 2" xfId="39895" xr:uid="{8DFC3AA7-FD72-42F7-8FFE-FD8DE9666F1C}"/>
    <cellStyle name="Normal 7 3 9 2 3" xfId="39896" xr:uid="{107A885E-3FF7-4338-9237-69B7C3B90CAC}"/>
    <cellStyle name="Normal 7 3 9 3" xfId="39897" xr:uid="{B8FBA702-BEFF-4DA0-8A79-DF511F6F99E5}"/>
    <cellStyle name="Normal 7 3 9 3 2" xfId="39898" xr:uid="{F90479DB-5566-4934-AC3F-80EBC3687A8D}"/>
    <cellStyle name="Normal 7 3 9 3 2 2" xfId="39899" xr:uid="{FD609B6C-BF2E-42B4-A209-CFBDA5C805C8}"/>
    <cellStyle name="Normal 7 3 9 3 3" xfId="39900" xr:uid="{BBCDF054-2300-488F-88D5-F297FA4ACE1F}"/>
    <cellStyle name="Normal 7 3 9 4" xfId="39901" xr:uid="{77DD48A0-A8A5-4022-A651-12AE8B7A1E68}"/>
    <cellStyle name="Normal 7 3 9 4 2" xfId="39902" xr:uid="{636929D6-E388-43D9-8363-B91088CC2FE0}"/>
    <cellStyle name="Normal 7 3 9 4 2 2" xfId="39903" xr:uid="{433D3AE0-A14C-4C12-A47D-60C0E6187975}"/>
    <cellStyle name="Normal 7 3 9 4 3" xfId="39904" xr:uid="{9933D9F4-AD00-4EB4-A9F6-C5CA1F7CCE87}"/>
    <cellStyle name="Normal 7 3 9 5" xfId="39905" xr:uid="{A359B154-65E6-4976-916A-50EE8A6975FB}"/>
    <cellStyle name="Normal 7 3 9 5 2" xfId="39906" xr:uid="{30061498-12F4-4054-8B18-8D1D9AE64315}"/>
    <cellStyle name="Normal 7 3 9 6" xfId="39907" xr:uid="{979E845A-A97B-413F-BE5F-AE6FCAF33815}"/>
    <cellStyle name="Normal 7 4" xfId="39908" xr:uid="{E3E6457B-2CD2-43C6-8191-E555FD5C9DD7}"/>
    <cellStyle name="Normal 7 4 10" xfId="39909" xr:uid="{0487F87E-8BA3-446C-842A-81880673A626}"/>
    <cellStyle name="Normal 7 4 10 2" xfId="39910" xr:uid="{EDEDD082-EE3D-49AA-A6D0-90ABFBA7BB87}"/>
    <cellStyle name="Normal 7 4 10 2 2" xfId="39911" xr:uid="{580555E6-8440-476D-A6D4-4688FC6E21E0}"/>
    <cellStyle name="Normal 7 4 10 2 2 2" xfId="39912" xr:uid="{A8615AB6-DE32-4B7F-B77D-00C39D1ABED1}"/>
    <cellStyle name="Normal 7 4 10 2 3" xfId="39913" xr:uid="{243F6525-7065-4B6E-8D1D-975A18DCE633}"/>
    <cellStyle name="Normal 7 4 10 3" xfId="39914" xr:uid="{4F1072CF-D5D8-4524-8743-DAC24FD19DDC}"/>
    <cellStyle name="Normal 7 4 10 3 2" xfId="39915" xr:uid="{D36F8AF7-975E-45D6-A800-1D8610717FC3}"/>
    <cellStyle name="Normal 7 4 10 3 2 2" xfId="39916" xr:uid="{4329D3B4-B9E6-4803-8549-06052795BC99}"/>
    <cellStyle name="Normal 7 4 10 3 3" xfId="39917" xr:uid="{791EEF08-294B-4AB0-9D26-863804B09FDD}"/>
    <cellStyle name="Normal 7 4 10 4" xfId="39918" xr:uid="{CE0BFF9D-392A-4226-8878-BB9EA2AB5CEE}"/>
    <cellStyle name="Normal 7 4 10 4 2" xfId="39919" xr:uid="{DA35D77A-81E4-4A76-8996-F585DAFF07CC}"/>
    <cellStyle name="Normal 7 4 10 4 2 2" xfId="39920" xr:uid="{7DBC915F-B39C-4F95-9450-31050E64FADC}"/>
    <cellStyle name="Normal 7 4 10 4 3" xfId="39921" xr:uid="{39223326-B7ED-4A85-A9D5-2CC4B7123C05}"/>
    <cellStyle name="Normal 7 4 10 5" xfId="39922" xr:uid="{A87F378A-C8AA-4042-ABF5-19D35C6E4630}"/>
    <cellStyle name="Normal 7 4 10 5 2" xfId="39923" xr:uid="{57BE3F37-FFA6-4173-9BEF-CB96AA7475C1}"/>
    <cellStyle name="Normal 7 4 10 6" xfId="39924" xr:uid="{C1ED64FA-6908-400B-878E-16D91FD9C841}"/>
    <cellStyle name="Normal 7 4 11" xfId="39925" xr:uid="{3FCD5567-9663-4BCA-ACA8-299C981BABFA}"/>
    <cellStyle name="Normal 7 4 11 2" xfId="39926" xr:uid="{A57EF080-77E4-4AF6-9F44-34A50E7EE60F}"/>
    <cellStyle name="Normal 7 4 11 2 2" xfId="39927" xr:uid="{D0FBE704-0CBF-4C44-AD44-B299531935C6}"/>
    <cellStyle name="Normal 7 4 11 3" xfId="39928" xr:uid="{2C2567C3-CD88-4F92-A9E4-001B1BACE59D}"/>
    <cellStyle name="Normal 7 4 12" xfId="39929" xr:uid="{16FE00EC-F093-4A2A-8A85-9AC0108B5E71}"/>
    <cellStyle name="Normal 7 4 12 2" xfId="39930" xr:uid="{20C6B32D-7787-4D39-B68B-CB46927F3966}"/>
    <cellStyle name="Normal 7 4 12 2 2" xfId="39931" xr:uid="{FA8E4661-31CE-4E0E-B1A3-54CB43F42261}"/>
    <cellStyle name="Normal 7 4 12 3" xfId="39932" xr:uid="{566C1420-BB09-4E88-B0FC-6B472E1916D7}"/>
    <cellStyle name="Normal 7 4 13" xfId="39933" xr:uid="{ED915778-F828-41F6-9116-48FEFE24AD7C}"/>
    <cellStyle name="Normal 7 4 13 2" xfId="39934" xr:uid="{EDCE6761-CEA4-4DE5-82DD-7EE4C7A62218}"/>
    <cellStyle name="Normal 7 4 13 2 2" xfId="39935" xr:uid="{0C88C924-41BD-4E92-A90E-A204A95EFA70}"/>
    <cellStyle name="Normal 7 4 13 3" xfId="39936" xr:uid="{2574BE2A-E89C-42D4-907D-BB0FA33E1D69}"/>
    <cellStyle name="Normal 7 4 14" xfId="39937" xr:uid="{FEA501E6-D85A-48FB-98E1-D3002554CA7A}"/>
    <cellStyle name="Normal 7 4 14 2" xfId="39938" xr:uid="{B0DF57CC-CA71-4816-8F6A-0C2D1D83A214}"/>
    <cellStyle name="Normal 7 4 14 2 2" xfId="39939" xr:uid="{0A9ADEEE-EB03-43B5-BE2F-85B2C78E3E28}"/>
    <cellStyle name="Normal 7 4 14 3" xfId="39940" xr:uid="{B5DB3802-7507-44F5-8D49-89402CD2E846}"/>
    <cellStyle name="Normal 7 4 15" xfId="39941" xr:uid="{466A65FF-8489-475E-8715-7BA3D832A275}"/>
    <cellStyle name="Normal 7 4 15 2" xfId="39942" xr:uid="{A7DBEF9E-5143-4F61-AE6D-337DB99AD857}"/>
    <cellStyle name="Normal 7 4 16" xfId="39943" xr:uid="{00889822-32E5-49CD-A469-0A0406BC195B}"/>
    <cellStyle name="Normal 7 4 17" xfId="39944" xr:uid="{52921370-5A52-48E1-8083-449A5CF8340C}"/>
    <cellStyle name="Normal 7 4 2" xfId="39945" xr:uid="{FD36A730-F57F-4BE7-8367-852E98509EFE}"/>
    <cellStyle name="Normal 7 4 2 2" xfId="39946" xr:uid="{9277D567-2972-4130-A4DF-C876CB1B4F88}"/>
    <cellStyle name="Normal 7 4 2 2 2" xfId="39947" xr:uid="{0A6B9C65-BDD9-441C-A901-2FAEB550F57F}"/>
    <cellStyle name="Normal 7 4 2 2 2 2" xfId="39948" xr:uid="{EBF3DC25-59A4-49D6-9E11-16411DAE212A}"/>
    <cellStyle name="Normal 7 4 2 2 2 2 2" xfId="39949" xr:uid="{043CD404-0FAD-4AB2-9F7D-26D4504BEBD1}"/>
    <cellStyle name="Normal 7 4 2 2 2 2 2 2" xfId="39950" xr:uid="{8FC8CAF0-0349-4367-B87B-D0B64750F31F}"/>
    <cellStyle name="Normal 7 4 2 2 2 2 3" xfId="39951" xr:uid="{A4CDFE85-80F8-4D0E-B40C-C8C5D9BAB078}"/>
    <cellStyle name="Normal 7 4 2 2 2 3" xfId="39952" xr:uid="{0605AB52-2AF4-4064-A350-22A9B46BEEAB}"/>
    <cellStyle name="Normal 7 4 2 2 2 3 2" xfId="39953" xr:uid="{5D684ED6-714E-4F2A-9C70-63407B00B125}"/>
    <cellStyle name="Normal 7 4 2 2 2 3 2 2" xfId="39954" xr:uid="{81745E0C-7114-45D1-AA76-C59E9DCE1AA3}"/>
    <cellStyle name="Normal 7 4 2 2 2 3 3" xfId="39955" xr:uid="{C4AA617C-5B1E-4293-BAC8-0AF0ADBFC318}"/>
    <cellStyle name="Normal 7 4 2 2 2 4" xfId="39956" xr:uid="{84E1AEF0-67EB-4AB1-B2B2-4F2B4CA87F56}"/>
    <cellStyle name="Normal 7 4 2 2 2 4 2" xfId="39957" xr:uid="{12E2945F-91D1-4E6F-9C8A-4F69654CF69C}"/>
    <cellStyle name="Normal 7 4 2 2 2 4 2 2" xfId="39958" xr:uid="{9976033B-33B6-4DC8-AED9-241FF2BDC341}"/>
    <cellStyle name="Normal 7 4 2 2 2 4 3" xfId="39959" xr:uid="{9B1CB72D-9820-4F81-BC76-4F52D1E606BB}"/>
    <cellStyle name="Normal 7 4 2 2 2 5" xfId="39960" xr:uid="{66890B33-BA13-48AA-8A61-BA8B1E64B8DF}"/>
    <cellStyle name="Normal 7 4 2 2 2 5 2" xfId="39961" xr:uid="{CEEAFA67-DF21-412B-BEFD-BC8EB29FBCC0}"/>
    <cellStyle name="Normal 7 4 2 2 2 6" xfId="39962" xr:uid="{60179B83-0193-4641-B2C7-DD9325EC5278}"/>
    <cellStyle name="Normal 7 4 2 2 3" xfId="39963" xr:uid="{B3C4C090-8C5F-45A2-95F3-3D2C3376E8D1}"/>
    <cellStyle name="Normal 7 4 2 2 3 2" xfId="39964" xr:uid="{6CDCB925-91A3-4854-B2EC-3E0459B18E1F}"/>
    <cellStyle name="Normal 7 4 2 2 3 2 2" xfId="39965" xr:uid="{18A083A5-ABA1-445C-93D0-BCF7303D92C8}"/>
    <cellStyle name="Normal 7 4 2 2 3 3" xfId="39966" xr:uid="{7584273D-599F-4343-9727-1B540C452926}"/>
    <cellStyle name="Normal 7 4 2 2 4" xfId="39967" xr:uid="{219BDE33-492D-4328-8B06-36D88953113B}"/>
    <cellStyle name="Normal 7 4 2 2 4 2" xfId="39968" xr:uid="{299E5406-9FD6-4FDA-A367-004CDEA802CA}"/>
    <cellStyle name="Normal 7 4 2 2 4 2 2" xfId="39969" xr:uid="{5EA5100C-3F99-4164-A2B7-340BBC720780}"/>
    <cellStyle name="Normal 7 4 2 2 4 3" xfId="39970" xr:uid="{AC9AC6A9-A860-4379-946D-2432F8658A98}"/>
    <cellStyle name="Normal 7 4 2 2 5" xfId="39971" xr:uid="{EB522BA6-743C-4F8F-A4E5-3B24B742EF5C}"/>
    <cellStyle name="Normal 7 4 2 2 5 2" xfId="39972" xr:uid="{969CB03A-73DA-42D9-B196-645602108562}"/>
    <cellStyle name="Normal 7 4 2 2 5 2 2" xfId="39973" xr:uid="{BDDD4AEF-A559-4E83-BA05-A64C8A195017}"/>
    <cellStyle name="Normal 7 4 2 2 5 3" xfId="39974" xr:uid="{AC941DBB-2807-4829-A2FC-6B34C69ACD19}"/>
    <cellStyle name="Normal 7 4 2 2 6" xfId="39975" xr:uid="{CC1965F0-16F1-45A0-90F7-CC7DE0B9E0A5}"/>
    <cellStyle name="Normal 7 4 2 2 6 2" xfId="39976" xr:uid="{A9D136ED-02D7-4350-BEA2-DB940F6DF5E4}"/>
    <cellStyle name="Normal 7 4 2 2 7" xfId="39977" xr:uid="{4BF2728B-CCF9-42E4-93E1-4E24B3E01810}"/>
    <cellStyle name="Normal 7 4 2 3" xfId="39978" xr:uid="{38E4AB96-6D9C-4A10-8D76-7DE68CA9EFDE}"/>
    <cellStyle name="Normal 7 4 2 3 2" xfId="39979" xr:uid="{A612B565-A694-4CC9-811F-59156992FD74}"/>
    <cellStyle name="Normal 7 4 2 3 2 2" xfId="39980" xr:uid="{CC53900A-8646-4FDE-9422-35F5BA46AC54}"/>
    <cellStyle name="Normal 7 4 2 3 2 2 2" xfId="39981" xr:uid="{1F029071-0B7F-4226-826B-ACF35844A3AD}"/>
    <cellStyle name="Normal 7 4 2 3 2 3" xfId="39982" xr:uid="{65385CD6-1D1A-4E87-929E-879BED93AF00}"/>
    <cellStyle name="Normal 7 4 2 3 3" xfId="39983" xr:uid="{B8126462-49E4-4C33-853E-349EDA6EE547}"/>
    <cellStyle name="Normal 7 4 2 3 3 2" xfId="39984" xr:uid="{8C3AF3DF-2BF0-42A4-A2D0-25CB1998BA5D}"/>
    <cellStyle name="Normal 7 4 2 3 3 2 2" xfId="39985" xr:uid="{BB5B761B-7A79-4424-87D7-E4C582B2FF81}"/>
    <cellStyle name="Normal 7 4 2 3 3 3" xfId="39986" xr:uid="{1AFC1D38-5BD3-42C0-8ACC-9E83AD2B2632}"/>
    <cellStyle name="Normal 7 4 2 3 4" xfId="39987" xr:uid="{E3DBD19A-2D45-49C0-8927-81C8F1292BF8}"/>
    <cellStyle name="Normal 7 4 2 3 4 2" xfId="39988" xr:uid="{CD6AA233-7D7C-4E9B-95C9-D948C6B42825}"/>
    <cellStyle name="Normal 7 4 2 3 4 2 2" xfId="39989" xr:uid="{47E07594-9A46-4BB5-AEF5-18289315F21D}"/>
    <cellStyle name="Normal 7 4 2 3 4 3" xfId="39990" xr:uid="{09A85B10-B696-434A-83C2-BCEAAD59EF51}"/>
    <cellStyle name="Normal 7 4 2 3 5" xfId="39991" xr:uid="{BCD5233E-B534-45F8-A049-A594357FD4C3}"/>
    <cellStyle name="Normal 7 4 2 3 5 2" xfId="39992" xr:uid="{B0B2A892-EB3A-459A-8A9D-588A75026F66}"/>
    <cellStyle name="Normal 7 4 2 3 6" xfId="39993" xr:uid="{6A00B0FB-5186-4CC9-8ED3-31197A6F9DE2}"/>
    <cellStyle name="Normal 7 4 2 4" xfId="39994" xr:uid="{F86A1DA5-D020-4F2E-B0FB-EC905011CF1A}"/>
    <cellStyle name="Normal 7 4 2 4 2" xfId="39995" xr:uid="{6DB29249-44C9-4C32-9880-697E8CE7C4BA}"/>
    <cellStyle name="Normal 7 4 2 4 2 2" xfId="39996" xr:uid="{E56334A2-F783-4CF4-9121-6C3A535D1E37}"/>
    <cellStyle name="Normal 7 4 2 4 3" xfId="39997" xr:uid="{C4211739-563C-48A9-8153-C6EC9F341759}"/>
    <cellStyle name="Normal 7 4 2 5" xfId="39998" xr:uid="{F2EE8696-27E1-451B-A8B1-96ED5C9E6FDD}"/>
    <cellStyle name="Normal 7 4 2 5 2" xfId="39999" xr:uid="{267F1B4E-B45E-43BA-820A-80DFA944857A}"/>
    <cellStyle name="Normal 7 4 2 5 2 2" xfId="40000" xr:uid="{6B22632F-0717-4306-991C-F6041660294C}"/>
    <cellStyle name="Normal 7 4 2 5 3" xfId="40001" xr:uid="{7D27549E-32AB-499D-A2B7-838885BFC99E}"/>
    <cellStyle name="Normal 7 4 2 6" xfId="40002" xr:uid="{83A286C7-0A3E-47AB-A560-80F2E3508253}"/>
    <cellStyle name="Normal 7 4 2 6 2" xfId="40003" xr:uid="{44EB44BA-C2BF-4956-A9A1-BEBC7BF02C89}"/>
    <cellStyle name="Normal 7 4 2 6 2 2" xfId="40004" xr:uid="{468D5693-E544-4A54-B3D2-CF2E7D78F336}"/>
    <cellStyle name="Normal 7 4 2 6 3" xfId="40005" xr:uid="{2ED4C8F8-1217-44F8-9E9C-2548CDC5E4DE}"/>
    <cellStyle name="Normal 7 4 2 7" xfId="40006" xr:uid="{8B76073D-8E22-498E-88CA-B9D112D74D6C}"/>
    <cellStyle name="Normal 7 4 2 7 2" xfId="40007" xr:uid="{1554F410-03F1-41E9-8D61-20A4E8BF3CC0}"/>
    <cellStyle name="Normal 7 4 2 8" xfId="40008" xr:uid="{6C7E07AD-79A2-4418-87C6-5B720B740E1E}"/>
    <cellStyle name="Normal 7 4 3" xfId="40009" xr:uid="{2213AD97-3A52-4B90-91D7-9F19267796F7}"/>
    <cellStyle name="Normal 7 4 3 2" xfId="40010" xr:uid="{E0C010F2-7E03-4070-934A-D398128871A6}"/>
    <cellStyle name="Normal 7 4 3 2 2" xfId="40011" xr:uid="{090F5809-739C-46ED-A6D6-A5D87D7E45AA}"/>
    <cellStyle name="Normal 7 4 3 2 2 2" xfId="40012" xr:uid="{DCAC303C-9014-484E-8D09-CF04BCC55405}"/>
    <cellStyle name="Normal 7 4 3 2 2 2 2" xfId="40013" xr:uid="{983F9FB2-19EE-4710-9981-FB4E14DD9C14}"/>
    <cellStyle name="Normal 7 4 3 2 2 2 2 2" xfId="40014" xr:uid="{4C512BAE-644D-4FA3-BCB6-055F15F236A1}"/>
    <cellStyle name="Normal 7 4 3 2 2 2 3" xfId="40015" xr:uid="{EC1BFC6A-2554-4990-AE37-FAA575E838F3}"/>
    <cellStyle name="Normal 7 4 3 2 2 3" xfId="40016" xr:uid="{A58F7624-4830-493E-AE81-AF7BEBD7E2EC}"/>
    <cellStyle name="Normal 7 4 3 2 2 3 2" xfId="40017" xr:uid="{9210B7FC-9A62-4631-8403-EDEDE856E147}"/>
    <cellStyle name="Normal 7 4 3 2 2 3 2 2" xfId="40018" xr:uid="{303C059A-30C6-40EB-BD88-76B9775FEDEF}"/>
    <cellStyle name="Normal 7 4 3 2 2 3 3" xfId="40019" xr:uid="{18951144-A958-4885-BCB5-72ED6079DFC5}"/>
    <cellStyle name="Normal 7 4 3 2 2 4" xfId="40020" xr:uid="{C5F2ABDC-A699-4D8E-9328-E16C0DD1983C}"/>
    <cellStyle name="Normal 7 4 3 2 2 4 2" xfId="40021" xr:uid="{453F8F05-1CDA-4EFD-AF2E-5503D8D4510C}"/>
    <cellStyle name="Normal 7 4 3 2 2 4 2 2" xfId="40022" xr:uid="{8193EF19-72B4-41CE-9BED-BD783613852A}"/>
    <cellStyle name="Normal 7 4 3 2 2 4 3" xfId="40023" xr:uid="{1F60A91F-A6DE-4F5A-B86D-E3C8A0A863D1}"/>
    <cellStyle name="Normal 7 4 3 2 2 5" xfId="40024" xr:uid="{D2CE1EBE-468D-4582-A9BA-2F771FE25F4E}"/>
    <cellStyle name="Normal 7 4 3 2 2 5 2" xfId="40025" xr:uid="{C8B8E20E-1F51-40E2-B88F-7F42BEC48BA8}"/>
    <cellStyle name="Normal 7 4 3 2 2 6" xfId="40026" xr:uid="{D324AC73-F55B-4B73-BB82-396E785B2692}"/>
    <cellStyle name="Normal 7 4 3 2 3" xfId="40027" xr:uid="{7D279927-D5F7-495A-8F0D-F166B3A1FEEB}"/>
    <cellStyle name="Normal 7 4 3 2 3 2" xfId="40028" xr:uid="{BAD9EA2F-A841-40DA-9F4E-CEC388B0843E}"/>
    <cellStyle name="Normal 7 4 3 2 3 2 2" xfId="40029" xr:uid="{AB8E8009-CB21-4BF2-9404-56B96ED4E8E3}"/>
    <cellStyle name="Normal 7 4 3 2 3 3" xfId="40030" xr:uid="{5468C767-0ADE-4EF9-A8CD-4DB3D4236C36}"/>
    <cellStyle name="Normal 7 4 3 2 4" xfId="40031" xr:uid="{7C15F3E3-AF5A-4C96-86D7-2C5681C79F6B}"/>
    <cellStyle name="Normal 7 4 3 2 4 2" xfId="40032" xr:uid="{ABB1BA07-4A16-4CB7-B4B1-59A4A99F352C}"/>
    <cellStyle name="Normal 7 4 3 2 4 2 2" xfId="40033" xr:uid="{AFE454EC-5233-432A-B62B-A3D496075A81}"/>
    <cellStyle name="Normal 7 4 3 2 4 3" xfId="40034" xr:uid="{17FBB45C-55CB-46DF-8E52-4C65B4F51A15}"/>
    <cellStyle name="Normal 7 4 3 2 5" xfId="40035" xr:uid="{A26A4B61-7983-46BA-AD04-8B29A45FF2AE}"/>
    <cellStyle name="Normal 7 4 3 2 5 2" xfId="40036" xr:uid="{BFFA53FB-DD66-40F4-910A-C04379250DAE}"/>
    <cellStyle name="Normal 7 4 3 2 5 2 2" xfId="40037" xr:uid="{CD5DB49B-0EAE-49C7-9BC2-383778E646B5}"/>
    <cellStyle name="Normal 7 4 3 2 5 3" xfId="40038" xr:uid="{4651FB20-2756-471A-9252-648BA580F1E2}"/>
    <cellStyle name="Normal 7 4 3 2 6" xfId="40039" xr:uid="{9008A846-B405-4642-A6CE-198BB741A9D1}"/>
    <cellStyle name="Normal 7 4 3 2 6 2" xfId="40040" xr:uid="{414C5D63-EBD4-48C2-AEBC-57718639152E}"/>
    <cellStyle name="Normal 7 4 3 2 7" xfId="40041" xr:uid="{3FB78CCD-9812-4DDA-A9CC-155AADE9ED82}"/>
    <cellStyle name="Normal 7 4 3 3" xfId="40042" xr:uid="{089C4210-CA8C-48FC-AE4D-B938C72FB6BC}"/>
    <cellStyle name="Normal 7 4 3 3 2" xfId="40043" xr:uid="{C37C526B-B9D2-4A98-96ED-8E09AC2E907F}"/>
    <cellStyle name="Normal 7 4 3 3 2 2" xfId="40044" xr:uid="{59147588-7BF9-40B9-B734-F2588324724C}"/>
    <cellStyle name="Normal 7 4 3 3 2 2 2" xfId="40045" xr:uid="{11187BA6-1A10-45F4-BD84-36708B0732B1}"/>
    <cellStyle name="Normal 7 4 3 3 2 3" xfId="40046" xr:uid="{E0EB8D13-7ACE-4238-9DB6-713A4B07DA7C}"/>
    <cellStyle name="Normal 7 4 3 3 3" xfId="40047" xr:uid="{86DB8793-D2C8-4A68-805E-30B124CE6CEF}"/>
    <cellStyle name="Normal 7 4 3 3 3 2" xfId="40048" xr:uid="{E27E9FDC-1E17-4A6D-8601-77CD989F66B8}"/>
    <cellStyle name="Normal 7 4 3 3 3 2 2" xfId="40049" xr:uid="{A134A82C-A88A-40A6-A25E-EAE8771A0D9F}"/>
    <cellStyle name="Normal 7 4 3 3 3 3" xfId="40050" xr:uid="{2D5026AA-234B-49AB-AED4-4D63B6151C98}"/>
    <cellStyle name="Normal 7 4 3 3 4" xfId="40051" xr:uid="{9907A149-9F57-40AD-9D73-F6B776948F69}"/>
    <cellStyle name="Normal 7 4 3 3 4 2" xfId="40052" xr:uid="{EFB1CCF5-3D2E-4DA7-8555-D935C3C49C64}"/>
    <cellStyle name="Normal 7 4 3 3 4 2 2" xfId="40053" xr:uid="{93A7DAD5-2BA2-4E54-AC98-0670EB1B938A}"/>
    <cellStyle name="Normal 7 4 3 3 4 3" xfId="40054" xr:uid="{53380739-9183-4E6C-A465-5AAF5BD43248}"/>
    <cellStyle name="Normal 7 4 3 3 5" xfId="40055" xr:uid="{C66A0EE9-ED35-49C4-93B6-13970399D303}"/>
    <cellStyle name="Normal 7 4 3 3 5 2" xfId="40056" xr:uid="{B7B11AEF-FB5F-49B4-879F-EAA8B0113F4C}"/>
    <cellStyle name="Normal 7 4 3 3 6" xfId="40057" xr:uid="{9EB4E03D-5D83-4BA9-929A-9D4EA8D7A530}"/>
    <cellStyle name="Normal 7 4 3 4" xfId="40058" xr:uid="{B03CD4E1-89A4-44F3-AD4D-DDFF7F75FECF}"/>
    <cellStyle name="Normal 7 4 3 4 2" xfId="40059" xr:uid="{5F9B1504-E9E0-4ED3-9600-EDD0FA68C151}"/>
    <cellStyle name="Normal 7 4 3 4 2 2" xfId="40060" xr:uid="{FF22A943-4472-4531-8157-DAFA9004AC8F}"/>
    <cellStyle name="Normal 7 4 3 4 3" xfId="40061" xr:uid="{5CA655D0-A752-4312-ABD2-002C1A3FD005}"/>
    <cellStyle name="Normal 7 4 3 5" xfId="40062" xr:uid="{9821E9E9-B1A3-433F-A87D-C2C46697046A}"/>
    <cellStyle name="Normal 7 4 3 5 2" xfId="40063" xr:uid="{BDB3F58E-1620-466F-A16D-77BD3AB510A2}"/>
    <cellStyle name="Normal 7 4 3 5 2 2" xfId="40064" xr:uid="{64E8554B-0C24-4B35-B0CA-832BAE53477C}"/>
    <cellStyle name="Normal 7 4 3 5 3" xfId="40065" xr:uid="{4D49FB17-B218-4744-9ECF-0E9ADEA7DA6A}"/>
    <cellStyle name="Normal 7 4 3 6" xfId="40066" xr:uid="{02E6F7E3-2DD9-435D-87D1-CD63EC0EC063}"/>
    <cellStyle name="Normal 7 4 3 6 2" xfId="40067" xr:uid="{59693ACC-92FE-44F7-B489-8581FB0E7FA7}"/>
    <cellStyle name="Normal 7 4 3 6 2 2" xfId="40068" xr:uid="{5F7C6C2C-07AA-490D-B199-4023B0A24903}"/>
    <cellStyle name="Normal 7 4 3 6 3" xfId="40069" xr:uid="{F530E67B-A44D-4FA0-9FC8-2A528646CD66}"/>
    <cellStyle name="Normal 7 4 3 7" xfId="40070" xr:uid="{380980A6-8D9A-479C-9769-037487C2920B}"/>
    <cellStyle name="Normal 7 4 3 7 2" xfId="40071" xr:uid="{8DD29586-FE2A-44D4-B4FD-CEE2159244FB}"/>
    <cellStyle name="Normal 7 4 3 8" xfId="40072" xr:uid="{3860131A-5F90-411C-B7D2-59F3C9A1E27C}"/>
    <cellStyle name="Normal 7 4 4" xfId="40073" xr:uid="{40707583-75F7-49F4-AAE1-B1C77805939C}"/>
    <cellStyle name="Normal 7 4 4 2" xfId="40074" xr:uid="{754020F0-827C-4573-A4C0-4FEDA55A7119}"/>
    <cellStyle name="Normal 7 4 4 2 2" xfId="40075" xr:uid="{07A3E253-05BA-4734-B58B-531AC18DFD24}"/>
    <cellStyle name="Normal 7 4 4 2 2 2" xfId="40076" xr:uid="{39A23746-84F0-44DA-B08C-D193BCB8FED6}"/>
    <cellStyle name="Normal 7 4 4 2 2 2 2" xfId="40077" xr:uid="{85A5A4BA-408C-41F7-962B-FF6BD54A0746}"/>
    <cellStyle name="Normal 7 4 4 2 2 3" xfId="40078" xr:uid="{0576311A-D8FD-422B-8009-198CB9814675}"/>
    <cellStyle name="Normal 7 4 4 2 3" xfId="40079" xr:uid="{6049AC00-F305-4A2B-AF5C-23F89FF0C4C8}"/>
    <cellStyle name="Normal 7 4 4 2 3 2" xfId="40080" xr:uid="{E92670BC-92C8-4E68-B15D-B80654E848C0}"/>
    <cellStyle name="Normal 7 4 4 2 3 2 2" xfId="40081" xr:uid="{A047E4AD-10E3-489F-88FA-F68387B64FAF}"/>
    <cellStyle name="Normal 7 4 4 2 3 3" xfId="40082" xr:uid="{1A24ADE3-A216-4AFF-841E-0B4DCC2F685F}"/>
    <cellStyle name="Normal 7 4 4 2 4" xfId="40083" xr:uid="{C71A78F1-D5FE-4EAD-B400-525083845A4F}"/>
    <cellStyle name="Normal 7 4 4 2 4 2" xfId="40084" xr:uid="{48AD8AAC-6E7F-4B3E-BD49-78D08D84D5B5}"/>
    <cellStyle name="Normal 7 4 4 2 4 2 2" xfId="40085" xr:uid="{357C49DD-E168-4CA0-820C-399BC5AEFF9C}"/>
    <cellStyle name="Normal 7 4 4 2 4 3" xfId="40086" xr:uid="{1DD16652-EC42-4328-A479-3E4D127ED6AF}"/>
    <cellStyle name="Normal 7 4 4 2 5" xfId="40087" xr:uid="{FA281A7D-EFF9-42F0-913D-4FA2674FDE8B}"/>
    <cellStyle name="Normal 7 4 4 2 5 2" xfId="40088" xr:uid="{9270D6A0-EA4D-4282-B354-A2D635F2CDDC}"/>
    <cellStyle name="Normal 7 4 4 2 6" xfId="40089" xr:uid="{A67BB8B1-8014-427F-A150-89D10D4B5DD3}"/>
    <cellStyle name="Normal 7 4 4 3" xfId="40090" xr:uid="{1807A17D-3BBE-4A1B-88ED-37385D05A17B}"/>
    <cellStyle name="Normal 7 4 4 3 2" xfId="40091" xr:uid="{0529D64B-6C19-420E-884D-5EBED70C22FD}"/>
    <cellStyle name="Normal 7 4 4 3 2 2" xfId="40092" xr:uid="{6E9FB2DC-3103-467B-89DC-CF404ABAA4DA}"/>
    <cellStyle name="Normal 7 4 4 3 3" xfId="40093" xr:uid="{0326B2F4-C12C-4870-880C-9C60F403A139}"/>
    <cellStyle name="Normal 7 4 4 4" xfId="40094" xr:uid="{BB5C5BB4-B3D7-4D09-AECB-8B8A55005E66}"/>
    <cellStyle name="Normal 7 4 4 4 2" xfId="40095" xr:uid="{6BC06799-ECCE-4712-A4C9-D8AEDE0C7705}"/>
    <cellStyle name="Normal 7 4 4 4 2 2" xfId="40096" xr:uid="{0715E053-8307-4642-8296-D3FADFB2D340}"/>
    <cellStyle name="Normal 7 4 4 4 3" xfId="40097" xr:uid="{C9FE03C5-030B-42B0-A212-47CF52979DEC}"/>
    <cellStyle name="Normal 7 4 4 5" xfId="40098" xr:uid="{BAA3AE2B-7BD8-4223-8F54-2B27D4C2FF22}"/>
    <cellStyle name="Normal 7 4 4 5 2" xfId="40099" xr:uid="{46F79E90-0582-4150-A949-D0018BFD71DA}"/>
    <cellStyle name="Normal 7 4 4 5 2 2" xfId="40100" xr:uid="{8FE76CF4-9C88-417F-88D0-A48BAC80807E}"/>
    <cellStyle name="Normal 7 4 4 5 3" xfId="40101" xr:uid="{B68ECBDE-E3EE-4CDB-9843-8CCF87EFA36A}"/>
    <cellStyle name="Normal 7 4 4 6" xfId="40102" xr:uid="{736046A7-ED40-483B-8EB5-D631E126A1A7}"/>
    <cellStyle name="Normal 7 4 4 6 2" xfId="40103" xr:uid="{8F2F52B6-1356-45F0-8595-3F575939979C}"/>
    <cellStyle name="Normal 7 4 4 7" xfId="40104" xr:uid="{FD123836-1FAE-4D4C-A986-6AA878A9C613}"/>
    <cellStyle name="Normal 7 4 5" xfId="40105" xr:uid="{95E0A121-74D1-454C-BF26-D491F8A273AB}"/>
    <cellStyle name="Normal 7 4 5 2" xfId="40106" xr:uid="{9442D324-570A-4769-9428-496984605D49}"/>
    <cellStyle name="Normal 7 4 5 2 2" xfId="40107" xr:uid="{AA103419-4CEA-4442-8B6D-77C02F92999B}"/>
    <cellStyle name="Normal 7 4 5 2 2 2" xfId="40108" xr:uid="{B670D3AF-2EE9-40D2-A756-5A54BBBD12D5}"/>
    <cellStyle name="Normal 7 4 5 2 2 2 2" xfId="40109" xr:uid="{033E72AD-0E54-4FB1-918E-A91F164DBAA2}"/>
    <cellStyle name="Normal 7 4 5 2 2 3" xfId="40110" xr:uid="{B7002D08-5573-4654-B877-2A0E9E42913B}"/>
    <cellStyle name="Normal 7 4 5 2 3" xfId="40111" xr:uid="{2F707AB7-3161-442C-89DB-7884414683C2}"/>
    <cellStyle name="Normal 7 4 5 2 3 2" xfId="40112" xr:uid="{F6728260-D382-4A09-8AF1-BB38C4824730}"/>
    <cellStyle name="Normal 7 4 5 2 3 2 2" xfId="40113" xr:uid="{7DB82AFF-E30B-4EDB-90E6-766D8FB0E15E}"/>
    <cellStyle name="Normal 7 4 5 2 3 3" xfId="40114" xr:uid="{6D37C3CE-1271-49B0-92AE-3029B6827AB5}"/>
    <cellStyle name="Normal 7 4 5 2 4" xfId="40115" xr:uid="{FE10DC62-FAB8-44C0-9DAD-42D3F148FD13}"/>
    <cellStyle name="Normal 7 4 5 2 4 2" xfId="40116" xr:uid="{74B76864-AC23-42B5-8CF7-B8B2E3A63E16}"/>
    <cellStyle name="Normal 7 4 5 2 4 2 2" xfId="40117" xr:uid="{E9C36362-1C16-4AD2-92BC-8324AF509B29}"/>
    <cellStyle name="Normal 7 4 5 2 4 3" xfId="40118" xr:uid="{40475FAE-F011-4415-B56D-CD914863B811}"/>
    <cellStyle name="Normal 7 4 5 2 5" xfId="40119" xr:uid="{257DA5BB-4869-4FDF-B2AE-D7C1BC799CD6}"/>
    <cellStyle name="Normal 7 4 5 2 5 2" xfId="40120" xr:uid="{F0621B7C-9452-41A0-9D4E-D019329AC45C}"/>
    <cellStyle name="Normal 7 4 5 2 6" xfId="40121" xr:uid="{D35230A1-D4F0-4028-BD6A-1A157C01CF51}"/>
    <cellStyle name="Normal 7 4 5 3" xfId="40122" xr:uid="{BD201D61-43A8-4E92-B221-D9DA0EFBA4DB}"/>
    <cellStyle name="Normal 7 4 5 3 2" xfId="40123" xr:uid="{C12B0F2B-A0A5-4432-85D9-6AD403AC0052}"/>
    <cellStyle name="Normal 7 4 5 3 2 2" xfId="40124" xr:uid="{0F37BCDC-FB18-4871-A91D-D4F43C895B28}"/>
    <cellStyle name="Normal 7 4 5 3 3" xfId="40125" xr:uid="{D979B4B4-3C26-47C6-8E05-FAB2C28B18E2}"/>
    <cellStyle name="Normal 7 4 5 4" xfId="40126" xr:uid="{F82D5DD9-F4AB-4419-9FF9-CD79D4210D11}"/>
    <cellStyle name="Normal 7 4 5 4 2" xfId="40127" xr:uid="{F0B03A9E-6691-4472-BA75-2336039D968F}"/>
    <cellStyle name="Normal 7 4 5 4 2 2" xfId="40128" xr:uid="{271415B1-915D-415A-9659-F9AA0509F7F5}"/>
    <cellStyle name="Normal 7 4 5 4 3" xfId="40129" xr:uid="{5A3B93E7-C06E-4A79-98A0-8EB56DF7BA15}"/>
    <cellStyle name="Normal 7 4 5 5" xfId="40130" xr:uid="{DE26D27F-72B9-450D-9932-B4F385403D6B}"/>
    <cellStyle name="Normal 7 4 5 5 2" xfId="40131" xr:uid="{1205283A-C513-4972-B5A4-BF861FB3D48B}"/>
    <cellStyle name="Normal 7 4 5 5 2 2" xfId="40132" xr:uid="{D60504E3-9785-4670-ABC2-FA0D18516248}"/>
    <cellStyle name="Normal 7 4 5 5 3" xfId="40133" xr:uid="{4BA246FD-3983-4311-9F7F-3F08BA157F03}"/>
    <cellStyle name="Normal 7 4 5 6" xfId="40134" xr:uid="{EECF1498-8672-4858-8733-A465E9BBD032}"/>
    <cellStyle name="Normal 7 4 5 6 2" xfId="40135" xr:uid="{ED6A367F-19CF-482F-9DAF-7FDFF59B5044}"/>
    <cellStyle name="Normal 7 4 5 7" xfId="40136" xr:uid="{105B6A5B-C5F7-4CC0-8EBD-B5FB9E72DBC2}"/>
    <cellStyle name="Normal 7 4 6" xfId="40137" xr:uid="{8A5131F8-9528-4A0B-84D6-F4FF936060C7}"/>
    <cellStyle name="Normal 7 4 6 2" xfId="40138" xr:uid="{1A054D3D-1F4E-483C-8457-78271B20EFE9}"/>
    <cellStyle name="Normal 7 4 6 2 2" xfId="40139" xr:uid="{30338422-68A2-4D95-BEE5-87D2E518AD98}"/>
    <cellStyle name="Normal 7 4 6 2 2 2" xfId="40140" xr:uid="{A0DC64CE-13CC-4B98-855D-AEA5380D00B2}"/>
    <cellStyle name="Normal 7 4 6 2 3" xfId="40141" xr:uid="{38BB64B2-1DE4-45C0-A560-551253D95ED3}"/>
    <cellStyle name="Normal 7 4 6 3" xfId="40142" xr:uid="{826442D1-C862-4998-A909-67110F886D29}"/>
    <cellStyle name="Normal 7 4 6 3 2" xfId="40143" xr:uid="{E37ACFC6-D5A5-46EC-988F-655CB49EF56F}"/>
    <cellStyle name="Normal 7 4 6 3 2 2" xfId="40144" xr:uid="{B5C21DB6-69E6-4AF4-9919-FE6C9371DB34}"/>
    <cellStyle name="Normal 7 4 6 3 3" xfId="40145" xr:uid="{8EC6A932-DF90-4EF8-B88A-96B02353ACD4}"/>
    <cellStyle name="Normal 7 4 6 4" xfId="40146" xr:uid="{10AFB0BF-D53D-43AB-99D1-709DE9A274AD}"/>
    <cellStyle name="Normal 7 4 6 4 2" xfId="40147" xr:uid="{27D56D03-E4F4-4140-B45B-EE139B010AF5}"/>
    <cellStyle name="Normal 7 4 6 4 2 2" xfId="40148" xr:uid="{9BD1491F-CA66-40C3-85C1-EF32EB114AEF}"/>
    <cellStyle name="Normal 7 4 6 4 3" xfId="40149" xr:uid="{B3171A92-AD90-402B-A969-A0633A11DBF1}"/>
    <cellStyle name="Normal 7 4 6 5" xfId="40150" xr:uid="{C2420D0F-9A76-4D97-A100-20541976633F}"/>
    <cellStyle name="Normal 7 4 6 5 2" xfId="40151" xr:uid="{7700E4A1-F755-46C2-85E2-DF13F41A3B82}"/>
    <cellStyle name="Normal 7 4 6 6" xfId="40152" xr:uid="{2423033C-AB64-463B-B91F-DC4670069C06}"/>
    <cellStyle name="Normal 7 4 7" xfId="40153" xr:uid="{D675B069-D917-4D92-978E-4AFAAC574C51}"/>
    <cellStyle name="Normal 7 4 7 2" xfId="40154" xr:uid="{74E3AB50-C49C-44C4-BAE6-EBE0FDF1BE56}"/>
    <cellStyle name="Normal 7 4 7 2 2" xfId="40155" xr:uid="{D33938FF-85D9-42CE-A973-C3F8DBD31CD7}"/>
    <cellStyle name="Normal 7 4 7 2 2 2" xfId="40156" xr:uid="{CE3A95A8-3989-4E97-836C-BFE80F658135}"/>
    <cellStyle name="Normal 7 4 7 2 3" xfId="40157" xr:uid="{43CAFED9-FF9A-4B78-86D0-717408458DE6}"/>
    <cellStyle name="Normal 7 4 7 3" xfId="40158" xr:uid="{96828E72-EEAB-4679-A798-4D2C9F9DAB3E}"/>
    <cellStyle name="Normal 7 4 7 3 2" xfId="40159" xr:uid="{1F2CEAFF-147C-43FF-ADE4-4EB074B23E7D}"/>
    <cellStyle name="Normal 7 4 7 3 2 2" xfId="40160" xr:uid="{DDED2F94-C37A-4406-A33F-A1F2A9ED15B5}"/>
    <cellStyle name="Normal 7 4 7 3 3" xfId="40161" xr:uid="{CA678DCB-1B5B-4637-888A-4C486E6D1343}"/>
    <cellStyle name="Normal 7 4 7 4" xfId="40162" xr:uid="{D11D70D5-C09C-41B6-B849-75C74CFF5D15}"/>
    <cellStyle name="Normal 7 4 7 4 2" xfId="40163" xr:uid="{20ECA801-381D-4893-9E14-39E044B7B3EB}"/>
    <cellStyle name="Normal 7 4 7 4 2 2" xfId="40164" xr:uid="{61C42ECC-6CF9-43B2-9718-8A0C0F23F246}"/>
    <cellStyle name="Normal 7 4 7 4 3" xfId="40165" xr:uid="{C72A10EF-92DF-4532-8BD4-44BF35FD1787}"/>
    <cellStyle name="Normal 7 4 7 5" xfId="40166" xr:uid="{4FDB878E-3EAD-4B4D-B516-660E83896BDF}"/>
    <cellStyle name="Normal 7 4 7 5 2" xfId="40167" xr:uid="{F2DFF871-4A60-4030-9C4F-27826710040D}"/>
    <cellStyle name="Normal 7 4 7 6" xfId="40168" xr:uid="{E41B36D5-395A-4918-8293-9423896EB15E}"/>
    <cellStyle name="Normal 7 4 8" xfId="40169" xr:uid="{54F1BB65-2628-43C7-BB64-76807628939D}"/>
    <cellStyle name="Normal 7 4 8 2" xfId="40170" xr:uid="{FF0A3736-071B-445C-8E71-8F87CAB017E2}"/>
    <cellStyle name="Normal 7 4 8 2 2" xfId="40171" xr:uid="{A4D033F5-F13E-4AF4-A23C-B2079D8EDB34}"/>
    <cellStyle name="Normal 7 4 8 2 2 2" xfId="40172" xr:uid="{087C13CA-296D-4653-A206-62C84DF85CF6}"/>
    <cellStyle name="Normal 7 4 8 2 3" xfId="40173" xr:uid="{303676DA-7BA0-44C5-95C4-DE82C26D5630}"/>
    <cellStyle name="Normal 7 4 8 3" xfId="40174" xr:uid="{1098ABE0-464D-4282-AC6D-588591D95F8A}"/>
    <cellStyle name="Normal 7 4 8 3 2" xfId="40175" xr:uid="{2898B9BC-4A2B-4806-80D0-93340B8FBAA0}"/>
    <cellStyle name="Normal 7 4 8 3 2 2" xfId="40176" xr:uid="{CAB5C54D-B6A8-4FE7-842D-9AF1523BFAAF}"/>
    <cellStyle name="Normal 7 4 8 3 3" xfId="40177" xr:uid="{DADC5D8F-A7D3-48C2-ADFF-5C806373BE6E}"/>
    <cellStyle name="Normal 7 4 8 4" xfId="40178" xr:uid="{A4D0B944-4DD8-4E7F-8F13-B2849E0E01B4}"/>
    <cellStyle name="Normal 7 4 8 4 2" xfId="40179" xr:uid="{1702EBD8-D1DF-4025-80B4-6C785CE5C337}"/>
    <cellStyle name="Normal 7 4 8 4 2 2" xfId="40180" xr:uid="{26AEA573-1E6A-4C2A-B88F-FEF638B34513}"/>
    <cellStyle name="Normal 7 4 8 4 3" xfId="40181" xr:uid="{5F6AD814-6E88-48F3-921B-1143F53B437F}"/>
    <cellStyle name="Normal 7 4 8 5" xfId="40182" xr:uid="{013B85AC-E179-473C-ACE8-9509866D74B7}"/>
    <cellStyle name="Normal 7 4 8 5 2" xfId="40183" xr:uid="{C8E01D6E-57BB-49CD-8377-A02F3C1A5C1F}"/>
    <cellStyle name="Normal 7 4 8 6" xfId="40184" xr:uid="{CE40A344-1344-49C1-B3EA-266CF99E6189}"/>
    <cellStyle name="Normal 7 4 9" xfId="40185" xr:uid="{AA265154-FEAD-4430-9920-27D690549F5C}"/>
    <cellStyle name="Normal 7 4 9 2" xfId="40186" xr:uid="{5957BA7C-00CC-4F84-8F30-8BD3040514B7}"/>
    <cellStyle name="Normal 7 4 9 2 2" xfId="40187" xr:uid="{46D210EF-34AD-457D-9C46-38F02D69B419}"/>
    <cellStyle name="Normal 7 4 9 2 2 2" xfId="40188" xr:uid="{0EA20A4F-D558-4769-885F-D84A9E95383B}"/>
    <cellStyle name="Normal 7 4 9 2 3" xfId="40189" xr:uid="{133BB9B7-1521-4082-AAA2-2D89C64D8166}"/>
    <cellStyle name="Normal 7 4 9 2 4" xfId="40190" xr:uid="{0AB3812E-103B-4642-AD7D-1F53DA959A27}"/>
    <cellStyle name="Normal 7 4 9 3" xfId="40191" xr:uid="{DE09B948-B405-450F-AA89-308A2BAFE8C6}"/>
    <cellStyle name="Normal 7 4 9 3 2" xfId="40192" xr:uid="{CBB18252-C599-42EF-BCA4-AC55992512F0}"/>
    <cellStyle name="Normal 7 4 9 3 2 2" xfId="40193" xr:uid="{5FA9FE3C-567D-48B8-8770-AFB471CF4597}"/>
    <cellStyle name="Normal 7 4 9 3 3" xfId="40194" xr:uid="{5616F38E-11BF-4427-A300-C3DF4572DE20}"/>
    <cellStyle name="Normal 7 4 9 4" xfId="40195" xr:uid="{7895B452-ED13-4DF9-85B7-7EAAA49E6759}"/>
    <cellStyle name="Normal 7 4 9 4 2" xfId="40196" xr:uid="{C1CF452E-49C9-49F8-9C99-90ADFCA8D800}"/>
    <cellStyle name="Normal 7 4 9 4 2 2" xfId="40197" xr:uid="{633EB0CF-E98C-4233-B690-D51596FF317C}"/>
    <cellStyle name="Normal 7 4 9 4 3" xfId="40198" xr:uid="{5314DE14-AA46-43EF-B72F-1042AA788851}"/>
    <cellStyle name="Normal 7 4 9 5" xfId="40199" xr:uid="{D5F07F71-2131-4496-AE88-E66699313299}"/>
    <cellStyle name="Normal 7 4 9 5 2" xfId="40200" xr:uid="{26194EF8-E786-4172-8508-F2F2041ADFA1}"/>
    <cellStyle name="Normal 7 4 9 6" xfId="40201" xr:uid="{83509063-1C1D-4425-87B9-9286AAC50F76}"/>
    <cellStyle name="Normal 7 5" xfId="40202" xr:uid="{3466ECAD-965F-4627-B339-DDEA933A7266}"/>
    <cellStyle name="Normal 7 5 2" xfId="40203" xr:uid="{EDB8B10B-9952-4021-88B3-A27DFDBD1870}"/>
    <cellStyle name="Normal 7 5 2 2" xfId="40204" xr:uid="{91886CB0-EDB9-4B72-BC8A-E5045F6DF832}"/>
    <cellStyle name="Normal 7 5 2 2 2" xfId="40205" xr:uid="{53E099F0-E5C7-4CB3-9BFC-3C68FED03B01}"/>
    <cellStyle name="Normal 7 5 2 2 2 2" xfId="40206" xr:uid="{389811ED-56EA-48AD-9A47-F8D8D9729B3E}"/>
    <cellStyle name="Normal 7 5 2 2 2 2 2" xfId="40207" xr:uid="{AFBC771C-EB2E-400E-9756-83E8A4560BB3}"/>
    <cellStyle name="Normal 7 5 2 2 2 2 2 2" xfId="40208" xr:uid="{2F42A7FC-D478-40A4-BF6B-5BC69A49F83D}"/>
    <cellStyle name="Normal 7 5 2 2 2 2 3" xfId="40209" xr:uid="{1E50DB9D-51D6-4EEA-9317-A1D1B086B2CE}"/>
    <cellStyle name="Normal 7 5 2 2 2 3" xfId="40210" xr:uid="{E11AE310-A85E-4606-B5C0-5C0C262FD504}"/>
    <cellStyle name="Normal 7 5 2 2 2 3 2" xfId="40211" xr:uid="{D0E3CD8F-F61D-46DA-98A4-59DA22ECCCC8}"/>
    <cellStyle name="Normal 7 5 2 2 2 3 2 2" xfId="40212" xr:uid="{5AE6E8B9-B903-4016-BAEA-2520133C5AE6}"/>
    <cellStyle name="Normal 7 5 2 2 2 3 3" xfId="40213" xr:uid="{A0169C23-7A1A-452C-AC97-8F0AAB1D0248}"/>
    <cellStyle name="Normal 7 5 2 2 2 4" xfId="40214" xr:uid="{6DC21CB6-03B2-4357-AC88-2CFB6A052093}"/>
    <cellStyle name="Normal 7 5 2 2 2 4 2" xfId="40215" xr:uid="{69DF7775-7129-46A0-BE4D-676484895494}"/>
    <cellStyle name="Normal 7 5 2 2 2 4 2 2" xfId="40216" xr:uid="{F57EE901-A3FD-4CF9-936F-18B5FD519240}"/>
    <cellStyle name="Normal 7 5 2 2 2 4 3" xfId="40217" xr:uid="{F6917808-8683-4B8D-B21A-019C7E037507}"/>
    <cellStyle name="Normal 7 5 2 2 2 5" xfId="40218" xr:uid="{9C54B4FC-1C63-4CCB-AA6D-27016453B679}"/>
    <cellStyle name="Normal 7 5 2 2 2 5 2" xfId="40219" xr:uid="{E014D67A-9501-4533-9E70-F968B4DB8378}"/>
    <cellStyle name="Normal 7 5 2 2 2 6" xfId="40220" xr:uid="{2F3E1F92-4491-43A4-BE39-5DEDABA4F32D}"/>
    <cellStyle name="Normal 7 5 2 2 3" xfId="40221" xr:uid="{DAFF5D40-CFB1-47EF-9485-E374FAF6A5A3}"/>
    <cellStyle name="Normal 7 5 2 2 3 2" xfId="40222" xr:uid="{F8D7DC1D-3E62-4105-82FA-962C6043E94D}"/>
    <cellStyle name="Normal 7 5 2 2 3 2 2" xfId="40223" xr:uid="{C3B63DF0-8D44-4EB2-92CD-DA77D962DAF0}"/>
    <cellStyle name="Normal 7 5 2 2 3 3" xfId="40224" xr:uid="{B388DB8A-DC6A-439F-A8DB-3753759D0E71}"/>
    <cellStyle name="Normal 7 5 2 2 4" xfId="40225" xr:uid="{817E394F-0E9F-42EF-9308-B00C9C3EE988}"/>
    <cellStyle name="Normal 7 5 2 2 4 2" xfId="40226" xr:uid="{89F98EF8-83DD-42AB-B594-6FCAADDBF8FD}"/>
    <cellStyle name="Normal 7 5 2 2 4 2 2" xfId="40227" xr:uid="{BC532329-8784-4BD5-9D98-E053FFAA7995}"/>
    <cellStyle name="Normal 7 5 2 2 4 3" xfId="40228" xr:uid="{3C62AB35-CFEB-4CB6-A420-5B0DEF342B00}"/>
    <cellStyle name="Normal 7 5 2 2 5" xfId="40229" xr:uid="{40257652-D7F6-4765-906B-AC19388DEC38}"/>
    <cellStyle name="Normal 7 5 2 2 5 2" xfId="40230" xr:uid="{35EF695F-E8CA-4CF9-99FF-3336734BE032}"/>
    <cellStyle name="Normal 7 5 2 2 5 2 2" xfId="40231" xr:uid="{A0447A9D-2B31-41CD-9772-4F4FAAB225CE}"/>
    <cellStyle name="Normal 7 5 2 2 5 3" xfId="40232" xr:uid="{FA5C17E2-EE59-45C1-A1FB-0560D76829B8}"/>
    <cellStyle name="Normal 7 5 2 2 6" xfId="40233" xr:uid="{1CC25D48-3D16-4FBB-8D8F-5BDF626A3D4E}"/>
    <cellStyle name="Normal 7 5 2 2 6 2" xfId="40234" xr:uid="{DCDF694A-B0DE-4BCF-8E39-7B2DEF46D419}"/>
    <cellStyle name="Normal 7 5 2 2 7" xfId="40235" xr:uid="{1BBB60DF-1462-4629-B317-58B3DCBD959B}"/>
    <cellStyle name="Normal 7 5 2 3" xfId="40236" xr:uid="{3B0D6060-4A0D-498C-8C93-2EE88432FBA2}"/>
    <cellStyle name="Normal 7 5 2 3 2" xfId="40237" xr:uid="{9E21EB9D-F5A2-44B4-B02E-382644FC4340}"/>
    <cellStyle name="Normal 7 5 2 3 2 2" xfId="40238" xr:uid="{A21943B5-6117-4F6F-8D78-E4DAE290C0DD}"/>
    <cellStyle name="Normal 7 5 2 3 2 2 2" xfId="40239" xr:uid="{33475A8E-6252-40EB-B51D-7B652B24251E}"/>
    <cellStyle name="Normal 7 5 2 3 2 3" xfId="40240" xr:uid="{068BE5AD-907A-4982-AA1A-492AF9267568}"/>
    <cellStyle name="Normal 7 5 2 3 3" xfId="40241" xr:uid="{522303ED-32AB-47DD-9D97-A09A297847D1}"/>
    <cellStyle name="Normal 7 5 2 3 3 2" xfId="40242" xr:uid="{7931179F-4152-4926-821F-D004AD0F8E1E}"/>
    <cellStyle name="Normal 7 5 2 3 3 2 2" xfId="40243" xr:uid="{540984E3-8DC6-4BEF-AC33-448CE0889772}"/>
    <cellStyle name="Normal 7 5 2 3 3 3" xfId="40244" xr:uid="{E3FD4729-1BE6-4BAF-A0E3-42EF6C50C33B}"/>
    <cellStyle name="Normal 7 5 2 3 4" xfId="40245" xr:uid="{320EF189-E258-4A8D-A9A2-5DCD9CC3A05B}"/>
    <cellStyle name="Normal 7 5 2 3 4 2" xfId="40246" xr:uid="{95415927-4476-42CA-B0D7-3C1EA1F4F532}"/>
    <cellStyle name="Normal 7 5 2 3 4 2 2" xfId="40247" xr:uid="{B2362CDB-1C37-45EB-B26D-C102334D5562}"/>
    <cellStyle name="Normal 7 5 2 3 4 3" xfId="40248" xr:uid="{4B5356A4-7111-4BF8-AEC8-5343963CB2F2}"/>
    <cellStyle name="Normal 7 5 2 3 5" xfId="40249" xr:uid="{D5CAAD99-DB23-4AE9-A65E-6C2A30E663DA}"/>
    <cellStyle name="Normal 7 5 2 3 5 2" xfId="40250" xr:uid="{58710EC3-E4CB-467A-AE1F-9A50A4BA659A}"/>
    <cellStyle name="Normal 7 5 2 3 6" xfId="40251" xr:uid="{95C82EF0-5A12-415D-9AAD-0ED073E879E6}"/>
    <cellStyle name="Normal 7 5 2 4" xfId="40252" xr:uid="{7FE7CC1B-5152-4EC8-9BEE-FB61D9A3DDFA}"/>
    <cellStyle name="Normal 7 5 2 4 2" xfId="40253" xr:uid="{96750AD8-E254-4CE8-867B-6ABDC782AEEB}"/>
    <cellStyle name="Normal 7 5 2 4 2 2" xfId="40254" xr:uid="{61273D64-8430-4EC5-A172-1CCD2A5402B2}"/>
    <cellStyle name="Normal 7 5 2 4 3" xfId="40255" xr:uid="{A49B8133-2E9F-45D9-B388-723080AB72EB}"/>
    <cellStyle name="Normal 7 5 2 5" xfId="40256" xr:uid="{22266AB9-131C-4FC9-B6D5-8A8EBB59C6B0}"/>
    <cellStyle name="Normal 7 5 2 5 2" xfId="40257" xr:uid="{A3F5DB01-9125-4614-B821-57A4A1BD027D}"/>
    <cellStyle name="Normal 7 5 2 5 2 2" xfId="40258" xr:uid="{1E08EBBA-45D9-475B-8342-7DADC526B60B}"/>
    <cellStyle name="Normal 7 5 2 5 3" xfId="40259" xr:uid="{A3A4EA84-7409-4357-88CA-32BE20AD8616}"/>
    <cellStyle name="Normal 7 5 2 6" xfId="40260" xr:uid="{E0450EFB-7E8B-4B0F-92DE-F221AED96439}"/>
    <cellStyle name="Normal 7 5 2 6 2" xfId="40261" xr:uid="{FF8C6C80-5540-431B-ABAE-DCC30BBA74A8}"/>
    <cellStyle name="Normal 7 5 2 6 2 2" xfId="40262" xr:uid="{217D8506-03F3-45E1-A916-7E84EA2901DC}"/>
    <cellStyle name="Normal 7 5 2 6 3" xfId="40263" xr:uid="{F1874265-DD1C-43E5-8B1B-FA0100F29153}"/>
    <cellStyle name="Normal 7 5 2 7" xfId="40264" xr:uid="{8DDC42DE-5224-46E7-AC5F-583B1C379538}"/>
    <cellStyle name="Normal 7 5 2 7 2" xfId="40265" xr:uid="{BFE2EA46-7322-49FB-B7E7-8563318236EB}"/>
    <cellStyle name="Normal 7 5 2 8" xfId="40266" xr:uid="{CD1F0D03-0264-4639-B75F-EAF2305B7C3C}"/>
    <cellStyle name="Normal 7 5 3" xfId="40267" xr:uid="{1D7F8928-DC2C-4588-B73A-86BAFB567CFF}"/>
    <cellStyle name="Normal 7 5 3 2" xfId="40268" xr:uid="{CC5CA6F0-A771-48FB-9554-A16879CE8FAA}"/>
    <cellStyle name="Normal 7 5 3 2 2" xfId="40269" xr:uid="{A07401FE-8B7D-4E6A-BB4C-7DBF70F6567E}"/>
    <cellStyle name="Normal 7 5 3 2 2 2" xfId="40270" xr:uid="{5BB2E6D7-BEBD-49A2-BD7D-75E0357632B4}"/>
    <cellStyle name="Normal 7 5 3 2 2 2 2" xfId="40271" xr:uid="{3F95E892-E5EA-434F-8F96-A611C9828A7C}"/>
    <cellStyle name="Normal 7 5 3 2 2 3" xfId="40272" xr:uid="{96EBF1F3-309D-4C07-935C-5D0987948314}"/>
    <cellStyle name="Normal 7 5 3 2 3" xfId="40273" xr:uid="{D3A3544D-8600-4F4B-8A75-6AE3AA2FC6D7}"/>
    <cellStyle name="Normal 7 5 3 2 3 2" xfId="40274" xr:uid="{A14EDE3B-5A4E-4F23-8AC3-73E595A82F95}"/>
    <cellStyle name="Normal 7 5 3 2 3 2 2" xfId="40275" xr:uid="{7CA4C2D0-12D2-477D-9311-9B30977D794F}"/>
    <cellStyle name="Normal 7 5 3 2 3 3" xfId="40276" xr:uid="{7EC687F7-F861-44A8-9687-423F3349E977}"/>
    <cellStyle name="Normal 7 5 3 2 4" xfId="40277" xr:uid="{3CA3B7AE-AD77-4885-AC33-02E0646F7E06}"/>
    <cellStyle name="Normal 7 5 3 2 4 2" xfId="40278" xr:uid="{A7AB5024-67DF-46A6-8F6E-0433E962B1F9}"/>
    <cellStyle name="Normal 7 5 3 2 4 2 2" xfId="40279" xr:uid="{24D70789-9049-4F1F-8354-16BEAEDB1850}"/>
    <cellStyle name="Normal 7 5 3 2 4 3" xfId="40280" xr:uid="{0FFD8202-CD46-4419-A9E0-58BDC2B6F1AA}"/>
    <cellStyle name="Normal 7 5 3 2 5" xfId="40281" xr:uid="{E4E226F7-D300-4A4F-86C2-DD8AA9D31368}"/>
    <cellStyle name="Normal 7 5 3 2 5 2" xfId="40282" xr:uid="{08509188-9193-498A-81E4-BA646DD9E5DE}"/>
    <cellStyle name="Normal 7 5 3 2 6" xfId="40283" xr:uid="{71740998-8715-4DDA-9356-7253C37A303C}"/>
    <cellStyle name="Normal 7 5 3 3" xfId="40284" xr:uid="{ED86E191-C8BE-4E45-A6C3-2D2E34A1FD26}"/>
    <cellStyle name="Normal 7 5 3 3 2" xfId="40285" xr:uid="{5111D9C1-C732-4D73-8AF6-26A6E56E20F7}"/>
    <cellStyle name="Normal 7 5 3 3 2 2" xfId="40286" xr:uid="{C6716CB2-0893-474A-A76A-421BEFAF094F}"/>
    <cellStyle name="Normal 7 5 3 3 3" xfId="40287" xr:uid="{F6328531-68F8-4614-A8DA-B2D299B88944}"/>
    <cellStyle name="Normal 7 5 3 4" xfId="40288" xr:uid="{EC3333AC-0863-40FE-BBC3-75113B32AA4E}"/>
    <cellStyle name="Normal 7 5 3 4 2" xfId="40289" xr:uid="{8AE80EF5-48A0-4953-9D03-7D77E9E7FF83}"/>
    <cellStyle name="Normal 7 5 3 4 2 2" xfId="40290" xr:uid="{FC2F7504-046D-42BF-8D47-7700E7DCE586}"/>
    <cellStyle name="Normal 7 5 3 4 3" xfId="40291" xr:uid="{7FB8AA50-AC6F-4714-98A5-3021220343D8}"/>
    <cellStyle name="Normal 7 5 3 5" xfId="40292" xr:uid="{E1469A68-5295-46ED-8C36-055F9BB8112D}"/>
    <cellStyle name="Normal 7 5 3 5 2" xfId="40293" xr:uid="{466CCD4F-B55E-4B66-BD03-4EE3EA1BD889}"/>
    <cellStyle name="Normal 7 5 3 5 2 2" xfId="40294" xr:uid="{16EA7BDB-A715-49DF-A35A-ABEDD6EF5DA5}"/>
    <cellStyle name="Normal 7 5 3 5 3" xfId="40295" xr:uid="{89D6658B-CD29-4C2F-9865-97AE1F01A270}"/>
    <cellStyle name="Normal 7 5 3 6" xfId="40296" xr:uid="{366F86E5-1142-41C0-83E8-6E7E9BEF9FC9}"/>
    <cellStyle name="Normal 7 5 3 6 2" xfId="40297" xr:uid="{80347B37-E3A0-476A-9CA7-16274355526E}"/>
    <cellStyle name="Normal 7 5 3 7" xfId="40298" xr:uid="{4EBDBDF2-D1BB-47A9-BCAE-23A42BE9945D}"/>
    <cellStyle name="Normal 7 5 4" xfId="40299" xr:uid="{6B4BDDFD-D5A5-4A23-BF60-DF86EB16D1D3}"/>
    <cellStyle name="Normal 7 5 4 2" xfId="40300" xr:uid="{3126A217-CAC2-4698-A1BA-5B5EE5AD460B}"/>
    <cellStyle name="Normal 7 5 4 2 2" xfId="40301" xr:uid="{EEBFAB77-0539-4B4B-AA42-D235AF624C7A}"/>
    <cellStyle name="Normal 7 5 4 2 2 2" xfId="40302" xr:uid="{4A1AF891-CEFB-4510-8A0B-3943A82198A4}"/>
    <cellStyle name="Normal 7 5 4 2 3" xfId="40303" xr:uid="{68C29C96-D21D-4A3B-AC4F-639DF0771F3B}"/>
    <cellStyle name="Normal 7 5 4 3" xfId="40304" xr:uid="{E072D3E4-7A42-438E-92D5-8C2F863287D5}"/>
    <cellStyle name="Normal 7 5 4 3 2" xfId="40305" xr:uid="{0D74E452-ADF9-4F7E-86D0-6A16660F24D0}"/>
    <cellStyle name="Normal 7 5 4 3 2 2" xfId="40306" xr:uid="{EB5346DB-D6BC-4F84-9B60-E9455FC14B80}"/>
    <cellStyle name="Normal 7 5 4 3 3" xfId="40307" xr:uid="{8458F0B6-B620-4AF6-9F00-00A75C66D98C}"/>
    <cellStyle name="Normal 7 5 4 4" xfId="40308" xr:uid="{2B45042E-A852-4F15-9121-0D085074000F}"/>
    <cellStyle name="Normal 7 5 4 4 2" xfId="40309" xr:uid="{99A6E707-9052-4ACD-87B1-A54878FB5F08}"/>
    <cellStyle name="Normal 7 5 4 4 2 2" xfId="40310" xr:uid="{754073DE-A477-4BA3-BAE5-6BC5D3ECBC8D}"/>
    <cellStyle name="Normal 7 5 4 4 3" xfId="40311" xr:uid="{42432994-5D66-4074-A932-EB5700623C5A}"/>
    <cellStyle name="Normal 7 5 4 5" xfId="40312" xr:uid="{69DB655E-81C7-470B-A6B4-39525F670852}"/>
    <cellStyle name="Normal 7 5 4 5 2" xfId="40313" xr:uid="{16D7CB4D-CE36-48BE-B111-C3969EA95885}"/>
    <cellStyle name="Normal 7 5 4 6" xfId="40314" xr:uid="{5C297969-4B54-4253-9074-512B7563F04F}"/>
    <cellStyle name="Normal 7 5 5" xfId="40315" xr:uid="{F80612F1-AC58-49DC-9215-4211904D709D}"/>
    <cellStyle name="Normal 7 5 5 2" xfId="40316" xr:uid="{CD3C77C0-6A8F-451E-A6B2-985A04BE61F4}"/>
    <cellStyle name="Normal 7 5 5 2 2" xfId="40317" xr:uid="{D6EED449-697B-40EB-9796-EB0FF3D07EC3}"/>
    <cellStyle name="Normal 7 5 5 3" xfId="40318" xr:uid="{BB4C20A8-BFD2-4D9B-9E56-BEF6A0337D6C}"/>
    <cellStyle name="Normal 7 5 6" xfId="40319" xr:uid="{F1A66BCA-7FB4-410B-B0BE-5F2B7CACE652}"/>
    <cellStyle name="Normal 7 5 6 2" xfId="40320" xr:uid="{1B89B5C4-2A88-4D07-B2D1-6EDF76912F4F}"/>
    <cellStyle name="Normal 7 5 6 2 2" xfId="40321" xr:uid="{3225A603-CFEC-4A5E-A730-AD03767F732C}"/>
    <cellStyle name="Normal 7 5 6 3" xfId="40322" xr:uid="{7484E8C1-591A-41C1-943B-992D536ED109}"/>
    <cellStyle name="Normal 7 5 7" xfId="40323" xr:uid="{C18B44B1-3B12-47F1-A14F-C9A6EDE1093D}"/>
    <cellStyle name="Normal 7 5 7 2" xfId="40324" xr:uid="{3C58C04E-5B46-4F2B-B348-EF769DCF4D8E}"/>
    <cellStyle name="Normal 7 5 7 2 2" xfId="40325" xr:uid="{93F872FD-4BC3-427E-B8F7-A79B0283049C}"/>
    <cellStyle name="Normal 7 5 7 3" xfId="40326" xr:uid="{09D10A20-8B9D-49DC-AB9F-074E32776537}"/>
    <cellStyle name="Normal 7 5 8" xfId="40327" xr:uid="{D830970F-852D-4D83-8C9B-44023014DAAB}"/>
    <cellStyle name="Normal 7 5 8 2" xfId="40328" xr:uid="{FB54338A-A294-450B-AF54-7F662077AF33}"/>
    <cellStyle name="Normal 7 5 9" xfId="40329" xr:uid="{D8C8908B-2390-4A58-9730-737438863CE0}"/>
    <cellStyle name="Normal 7 5 9 2" xfId="40330" xr:uid="{EB3A1156-1BFC-42D9-B115-19A57BF0C541}"/>
    <cellStyle name="Normal 7 6" xfId="40331" xr:uid="{F151303A-8D92-4A6A-962B-3B724737ABA2}"/>
    <cellStyle name="Normal 7 6 2" xfId="40332" xr:uid="{A6ED1128-B179-4940-8BE0-7E61BC0FBF6C}"/>
    <cellStyle name="Normal 7 6 2 2" xfId="40333" xr:uid="{5356DD16-48C3-490D-B04D-DE88B5372C95}"/>
    <cellStyle name="Normal 7 6 2 3" xfId="40334" xr:uid="{A1A3836E-58A3-42D3-9AFC-78428902CA16}"/>
    <cellStyle name="Normal 7 6 3" xfId="40335" xr:uid="{3475EB91-42BB-4598-8B72-F9E3A74D4A74}"/>
    <cellStyle name="Normal 7 6 4" xfId="40336" xr:uid="{E8D535A0-4531-473A-9BDE-018AB4479955}"/>
    <cellStyle name="Normal 7 6 5" xfId="40337" xr:uid="{36853DF5-383B-4720-8B08-DBF1FF564C85}"/>
    <cellStyle name="Normal 7 7" xfId="40338" xr:uid="{D18B6C8B-60BC-4307-9D76-778CD6232BD6}"/>
    <cellStyle name="Normal 7 7 2" xfId="40339" xr:uid="{7CC1DD63-5137-4B3F-9E2C-5351739D75A3}"/>
    <cellStyle name="Normal 7 7 3" xfId="40340" xr:uid="{1F36811B-AB25-44C3-8336-398232498A58}"/>
    <cellStyle name="Normal 7 7 4" xfId="40341" xr:uid="{56143361-4C9D-4A10-B376-BD9C0C7EA496}"/>
    <cellStyle name="Normal 7 8" xfId="40342" xr:uid="{A305E5B7-EFE0-435B-8F51-3710C3E22048}"/>
    <cellStyle name="Normal 7 8 2" xfId="40343" xr:uid="{E7BE6B6D-73D9-478E-953B-6A56B5DACB0C}"/>
    <cellStyle name="Normal 7 9" xfId="40344" xr:uid="{273AF879-38F4-4657-9085-8B1A1B4BA327}"/>
    <cellStyle name="Normal 7 9 2" xfId="40345" xr:uid="{263462A4-DCEB-4590-B634-194ED42A9B4E}"/>
    <cellStyle name="Normal 70" xfId="784" xr:uid="{00000000-0005-0000-0000-000015030000}"/>
    <cellStyle name="Normal 70 2" xfId="40347" xr:uid="{B577A937-3293-4CE3-AE36-522170FE904D}"/>
    <cellStyle name="Normal 70 2 2" xfId="40348" xr:uid="{4B9E1AAE-7CA7-4698-A175-72D65128C093}"/>
    <cellStyle name="Normal 70 2 2 2" xfId="40349" xr:uid="{2C4A0B74-E3E5-4B19-B629-FE5E299B8F3B}"/>
    <cellStyle name="Normal 70 2 3" xfId="40350" xr:uid="{43028CC8-149B-48FC-AF7F-FF166A17B98D}"/>
    <cellStyle name="Normal 70 3" xfId="40351" xr:uid="{236ACDD8-9C61-4BB1-A34B-7D7C600A9F2B}"/>
    <cellStyle name="Normal 70 3 2" xfId="40352" xr:uid="{355BCD1F-7DE1-4B23-8207-08F768BB19E5}"/>
    <cellStyle name="Normal 70 4" xfId="40353" xr:uid="{32F40BE2-7107-49EC-AD33-3FDCAED27CFD}"/>
    <cellStyle name="Normal 70 5" xfId="40346" xr:uid="{EE0D6D24-B820-4CE5-B40C-CDB7C2E3D69E}"/>
    <cellStyle name="Normal 71" xfId="785" xr:uid="{00000000-0005-0000-0000-000016030000}"/>
    <cellStyle name="Normal 71 2" xfId="40355" xr:uid="{9386A280-CA43-400B-973F-A58906B7FCDE}"/>
    <cellStyle name="Normal 71 2 2" xfId="40356" xr:uid="{03F5DD1E-FC0A-431C-8CA2-97E865D77647}"/>
    <cellStyle name="Normal 71 2 2 2" xfId="40357" xr:uid="{4A96870F-3F6F-419D-AD63-E4547D31DBE9}"/>
    <cellStyle name="Normal 71 2 3" xfId="40358" xr:uid="{80B0E6F1-7A84-4E6E-A653-1AAB9295A945}"/>
    <cellStyle name="Normal 71 3" xfId="40359" xr:uid="{03F556E5-40C4-4F71-BAD9-6C087D55DFEB}"/>
    <cellStyle name="Normal 71 3 2" xfId="40360" xr:uid="{ABA53E77-4FA2-4A1D-BE41-E59C72D64F1C}"/>
    <cellStyle name="Normal 71 4" xfId="40361" xr:uid="{AF955B1A-D2D7-4B09-85AD-CA16363863D3}"/>
    <cellStyle name="Normal 71 5" xfId="40354" xr:uid="{F8AAA9D3-78E0-4F5F-BB8D-F4A1FEB72507}"/>
    <cellStyle name="Normal 72" xfId="786" xr:uid="{00000000-0005-0000-0000-000017030000}"/>
    <cellStyle name="Normal 72 2" xfId="40362" xr:uid="{ADB96558-7C22-4F31-9DC6-183DA501B606}"/>
    <cellStyle name="Normal 72 2 2" xfId="40363" xr:uid="{7FF2F25F-FECD-4A0F-A98D-9C814224A2D1}"/>
    <cellStyle name="Normal 72 3" xfId="40364" xr:uid="{8569017D-A014-4728-99F0-7D71A8AED1DA}"/>
    <cellStyle name="Normal 72 4" xfId="40365" xr:uid="{CB592291-3A29-4D8F-8E41-A07B41AF6677}"/>
    <cellStyle name="Normal 72 5" xfId="40366" xr:uid="{35DD0E3A-47A3-41BB-9A89-0800BF720ED3}"/>
    <cellStyle name="Normal 73" xfId="787" xr:uid="{00000000-0005-0000-0000-000018030000}"/>
    <cellStyle name="Normal 73 2" xfId="40368" xr:uid="{9AB2B518-23DD-404D-A547-1812FE0FA237}"/>
    <cellStyle name="Normal 73 2 2" xfId="40369" xr:uid="{6EB20C30-ECEC-4D8C-A032-A934391B70E5}"/>
    <cellStyle name="Normal 73 3" xfId="40370" xr:uid="{7176612A-006B-465A-A02E-F55C1BADA643}"/>
    <cellStyle name="Normal 73 4" xfId="43173" xr:uid="{9F7564FC-66AC-4F15-9BF0-8CD3F41D8C5F}"/>
    <cellStyle name="Normal 73 5" xfId="40367" xr:uid="{B0143A0E-649F-4899-9203-1325DDF572EA}"/>
    <cellStyle name="Normal 74" xfId="788" xr:uid="{00000000-0005-0000-0000-000019030000}"/>
    <cellStyle name="Normal 74 2" xfId="40372" xr:uid="{0154E06E-1162-4E74-AFC5-85C8EE8AF180}"/>
    <cellStyle name="Normal 74 2 2" xfId="40373" xr:uid="{29F8311D-0FC2-4019-98D6-6D00D0336311}"/>
    <cellStyle name="Normal 74 3" xfId="40374" xr:uid="{37F24C72-FDC0-43BB-A765-410B7E002EC8}"/>
    <cellStyle name="Normal 74 4" xfId="43174" xr:uid="{9E334831-21C4-46C4-8C0F-86817C8FC245}"/>
    <cellStyle name="Normal 74 5" xfId="40371" xr:uid="{E921DA80-072D-416D-8402-728273C2D996}"/>
    <cellStyle name="Normal 75" xfId="789" xr:uid="{00000000-0005-0000-0000-00001A030000}"/>
    <cellStyle name="Normal 75 2" xfId="40376" xr:uid="{BC6455EF-FF5A-44E1-B840-02E50FE092A0}"/>
    <cellStyle name="Normal 75 2 2" xfId="40377" xr:uid="{F929792E-BD39-4A4E-A19A-F52875DAD2BE}"/>
    <cellStyle name="Normal 75 3" xfId="40378" xr:uid="{9DEC4F58-34ED-4808-BD1D-6D6EABD8A1F9}"/>
    <cellStyle name="Normal 75 4" xfId="40375" xr:uid="{03FE57AB-6781-4EE5-9444-ACF52258C9C6}"/>
    <cellStyle name="Normal 76" xfId="790" xr:uid="{00000000-0005-0000-0000-00001B030000}"/>
    <cellStyle name="Normal 76 2" xfId="40380" xr:uid="{759955E4-7D6A-4CE6-B611-F6B9A3849A15}"/>
    <cellStyle name="Normal 76 2 2" xfId="40381" xr:uid="{0B52B418-BD97-4CC6-8C1E-39A10F6E4C86}"/>
    <cellStyle name="Normal 76 3" xfId="40382" xr:uid="{5A05BFAA-67D6-4E03-AF39-B93DBB2244DF}"/>
    <cellStyle name="Normal 76 4" xfId="40379" xr:uid="{8A095D42-85F4-4D11-9052-3A4C24A62529}"/>
    <cellStyle name="Normal 77" xfId="791" xr:uid="{00000000-0005-0000-0000-00001C030000}"/>
    <cellStyle name="Normal 77 2" xfId="40384" xr:uid="{931599E4-9008-4AD5-BB4B-70C5E1ECD4FF}"/>
    <cellStyle name="Normal 77 2 2" xfId="40385" xr:uid="{A1780700-01F8-489F-BED0-4F18AEF401A5}"/>
    <cellStyle name="Normal 77 2 2 2" xfId="40386" xr:uid="{AFABC59E-F5DC-4290-A5FB-4BC388D29429}"/>
    <cellStyle name="Normal 77 2 3" xfId="40387" xr:uid="{5F7DB4F4-E867-4A52-91AD-950E369B21F0}"/>
    <cellStyle name="Normal 77 3" xfId="40388" xr:uid="{A621EF81-1F96-44A0-A8BE-2C387C3490CB}"/>
    <cellStyle name="Normal 77 3 2" xfId="40389" xr:uid="{65C2F7DB-F582-492B-B1BF-6DBCEF529D5A}"/>
    <cellStyle name="Normal 77 4" xfId="40390" xr:uid="{258D6139-0242-4703-8F0C-5A2D394C5850}"/>
    <cellStyle name="Normal 77 5" xfId="40383" xr:uid="{04B1FDDC-FB88-4F3E-9352-5A9DA0CB0477}"/>
    <cellStyle name="Normal 78" xfId="792" xr:uid="{00000000-0005-0000-0000-00001D030000}"/>
    <cellStyle name="Normal 78 2" xfId="40392" xr:uid="{ED33CA5D-4588-4308-A5AA-A17F97A442A0}"/>
    <cellStyle name="Normal 78 2 2" xfId="40393" xr:uid="{74876812-A795-4E03-90D4-0C5A793A220B}"/>
    <cellStyle name="Normal 78 2 2 2" xfId="40394" xr:uid="{371956B3-40C4-4F9C-AEB2-F1D0B59AF1E4}"/>
    <cellStyle name="Normal 78 2 3" xfId="40395" xr:uid="{9E7E2999-4971-4586-99D3-C713B750A123}"/>
    <cellStyle name="Normal 78 3" xfId="40396" xr:uid="{519D8D3A-D56F-4F80-94B6-E99AC0216765}"/>
    <cellStyle name="Normal 78 3 2" xfId="40397" xr:uid="{3B8B8258-41FB-4D4F-B241-F6A09A7DA0B7}"/>
    <cellStyle name="Normal 78 4" xfId="40398" xr:uid="{AB1E1124-0AEB-401D-813F-03E7404AC21B}"/>
    <cellStyle name="Normal 78 5" xfId="40391" xr:uid="{4E167EBF-EBE6-4B1B-8A8C-DDB7A2772AAF}"/>
    <cellStyle name="Normal 79" xfId="793" xr:uid="{00000000-0005-0000-0000-00001E030000}"/>
    <cellStyle name="Normal 79 2" xfId="40400" xr:uid="{BECD280B-29D8-4C40-AED9-21471ED323D3}"/>
    <cellStyle name="Normal 79 2 2" xfId="40401" xr:uid="{7DC82352-7429-4D50-928B-FCD3FC7E457E}"/>
    <cellStyle name="Normal 79 3" xfId="40402" xr:uid="{3D566031-B42D-45DA-B4A1-58021AA12635}"/>
    <cellStyle name="Normal 79 4" xfId="40399" xr:uid="{7C55C4D6-E8C4-447F-96FC-75B32ADF69BD}"/>
    <cellStyle name="Normal 8" xfId="794" xr:uid="{00000000-0005-0000-0000-00001F030000}"/>
    <cellStyle name="Normal 8 10" xfId="40404" xr:uid="{5CD7FB8E-393C-43D8-B6A8-01B5502D6199}"/>
    <cellStyle name="Normal 8 10 2" xfId="40405" xr:uid="{18E03129-58AD-4EB1-A187-E2D0F2C5DEFD}"/>
    <cellStyle name="Normal 8 10 2 2" xfId="40406" xr:uid="{4324EDDD-6839-4E3D-AF3F-5A995D57CD0F}"/>
    <cellStyle name="Normal 8 10 3" xfId="40407" xr:uid="{13F0A372-9BA4-4589-9D4D-5F53ACE19B16}"/>
    <cellStyle name="Normal 8 11" xfId="40408" xr:uid="{A5379B76-54A7-43C5-A498-A7E6874EAFAF}"/>
    <cellStyle name="Normal 8 11 2" xfId="40409" xr:uid="{5B85001B-0CC5-4FC7-85A5-7C8C61D08258}"/>
    <cellStyle name="Normal 8 11 2 2" xfId="40410" xr:uid="{43536950-A147-4D75-8ABD-823C8D461593}"/>
    <cellStyle name="Normal 8 11 3" xfId="40411" xr:uid="{C5B27BC0-2346-495C-A6C6-9F93D203A92F}"/>
    <cellStyle name="Normal 8 12" xfId="40412" xr:uid="{6EF18584-A6DA-4472-A6E2-C346048A469B}"/>
    <cellStyle name="Normal 8 12 2" xfId="40413" xr:uid="{4A11F891-ECE5-4583-A07F-566B228D6047}"/>
    <cellStyle name="Normal 8 12 2 2" xfId="40414" xr:uid="{79FA3903-B6FE-4E57-81A1-CEE44E82D1E8}"/>
    <cellStyle name="Normal 8 12 3" xfId="40415" xr:uid="{5CBAF4DA-CC72-4BBB-8DE1-D31FD68EA8BC}"/>
    <cellStyle name="Normal 8 13" xfId="40416" xr:uid="{FBF0CF54-AB1D-443E-B327-5EF07F9CAE86}"/>
    <cellStyle name="Normal 8 13 2" xfId="40417" xr:uid="{0F057519-94D2-4758-87EF-D89AC96347F1}"/>
    <cellStyle name="Normal 8 13 3" xfId="40418" xr:uid="{89FD96CA-2BA2-41DE-A1EF-FC5A16B28F00}"/>
    <cellStyle name="Normal 8 14" xfId="40419" xr:uid="{381DE695-870A-4C98-9962-524E14306BBF}"/>
    <cellStyle name="Normal 8 15" xfId="40403" xr:uid="{A4FE5F55-908F-46FB-A03F-41B9B2912FC4}"/>
    <cellStyle name="Normal 8 2" xfId="40420" xr:uid="{7161DFD1-8E91-413D-87B6-0A4A013E8F61}"/>
    <cellStyle name="Normal 8 2 10" xfId="40421" xr:uid="{62F29794-370B-474C-A24E-70AA30EDE679}"/>
    <cellStyle name="Normal 8 2 10 2" xfId="40422" xr:uid="{C69210C5-B7FA-437F-9715-24FA0CA95312}"/>
    <cellStyle name="Normal 8 2 10 3" xfId="40423" xr:uid="{1C912739-CF39-420C-AA50-F5DD2DFED445}"/>
    <cellStyle name="Normal 8 2 11" xfId="40424" xr:uid="{935A7793-7AED-4441-9A9B-16F24DD7393E}"/>
    <cellStyle name="Normal 8 2 12" xfId="40425" xr:uid="{58E5B3AC-B135-4350-BE77-C8CBD74E249E}"/>
    <cellStyle name="Normal 8 2 2" xfId="40426" xr:uid="{79CE7B7B-EA55-4DB6-ADC8-98111B186058}"/>
    <cellStyle name="Normal 8 2 2 10" xfId="40427" xr:uid="{791E5069-F470-43CC-8B9F-2A04B3BF7B4D}"/>
    <cellStyle name="Normal 8 2 2 2" xfId="40428" xr:uid="{6AC2FFFE-4970-48CB-80C3-155011FABA4C}"/>
    <cellStyle name="Normal 8 2 2 2 2" xfId="40429" xr:uid="{E74E3752-3A58-4C65-B00D-5AAB0874B956}"/>
    <cellStyle name="Normal 8 2 2 2 2 2" xfId="40430" xr:uid="{CA298118-145A-47B6-8A9E-0B833EB108F3}"/>
    <cellStyle name="Normal 8 2 2 2 2 2 2" xfId="40431" xr:uid="{A0CEBCC8-D328-4D86-9B25-DF12ACB5E3F3}"/>
    <cellStyle name="Normal 8 2 2 2 2 2 3" xfId="40432" xr:uid="{EECFC6DB-F49E-4F0F-955E-2AD15AD27C4F}"/>
    <cellStyle name="Normal 8 2 2 2 2 3" xfId="40433" xr:uid="{F944A69E-9EBB-4864-BB8C-30159F80A3F4}"/>
    <cellStyle name="Normal 8 2 2 2 2 4" xfId="40434" xr:uid="{19F7ADDB-4FE2-4248-92CE-CE63C7CD0013}"/>
    <cellStyle name="Normal 8 2 2 2 2 5" xfId="40435" xr:uid="{1AC8313F-930A-48DF-8A71-3D73205978B4}"/>
    <cellStyle name="Normal 8 2 2 2 2 6" xfId="40436" xr:uid="{185B7576-1D18-45B4-815E-7CBCAAE31F6F}"/>
    <cellStyle name="Normal 8 2 2 2 2 7" xfId="40437" xr:uid="{D19DEFE5-DA58-4B2F-8098-8B3313AE0A6B}"/>
    <cellStyle name="Normal 8 2 2 2 3" xfId="40438" xr:uid="{B336E12E-C72F-4E2D-9E60-599C6C51D181}"/>
    <cellStyle name="Normal 8 2 2 2 3 2" xfId="40439" xr:uid="{FC04DCF9-4BB2-4027-834F-9D9D119710E8}"/>
    <cellStyle name="Normal 8 2 2 2 3 2 2" xfId="40440" xr:uid="{3A613A44-E889-4CD9-A047-BFB7EE60D2D2}"/>
    <cellStyle name="Normal 8 2 2 2 3 3" xfId="40441" xr:uid="{67DB5728-DF04-46A5-86D9-294BD24700A3}"/>
    <cellStyle name="Normal 8 2 2 2 4" xfId="40442" xr:uid="{F6913C9F-1FBA-4186-84AF-8114BA9A468C}"/>
    <cellStyle name="Normal 8 2 2 2 4 2" xfId="40443" xr:uid="{31F49FE8-75AF-47BF-B265-8874C0370E4D}"/>
    <cellStyle name="Normal 8 2 2 2 4 2 2" xfId="40444" xr:uid="{1EB07E8F-E3ED-42AE-A263-79BC91B0622D}"/>
    <cellStyle name="Normal 8 2 2 2 4 3" xfId="40445" xr:uid="{9A2DF1DD-5E95-4D3F-8A37-365ED4EA1B2F}"/>
    <cellStyle name="Normal 8 2 2 2 5" xfId="40446" xr:uid="{76CFC850-A50B-44BF-987E-415C34970BF6}"/>
    <cellStyle name="Normal 8 2 2 2 5 2" xfId="40447" xr:uid="{2C64DAC7-B7CF-486A-B764-E332A4121045}"/>
    <cellStyle name="Normal 8 2 2 2 6" xfId="40448" xr:uid="{D6DFB38F-E4E2-49DA-870E-8EC58AFC9795}"/>
    <cellStyle name="Normal 8 2 2 2 7" xfId="40449" xr:uid="{4874F9F4-8EC3-4405-A383-349D7F30C9B6}"/>
    <cellStyle name="Normal 8 2 2 2 8" xfId="40450" xr:uid="{C49461AB-C023-497E-B271-62914166E168}"/>
    <cellStyle name="Normal 8 2 2 2 9" xfId="40451" xr:uid="{A3B57B04-8011-461A-ADDD-827C73D2D16E}"/>
    <cellStyle name="Normal 8 2 2 3" xfId="40452" xr:uid="{044A8201-8FF1-47FF-9081-13D8DC685F42}"/>
    <cellStyle name="Normal 8 2 2 3 2" xfId="40453" xr:uid="{3816E56A-661B-4068-B8D2-9FC4DADAF8FF}"/>
    <cellStyle name="Normal 8 2 2 3 2 2" xfId="40454" xr:uid="{1F168865-038E-469A-B0E2-683B7E10B385}"/>
    <cellStyle name="Normal 8 2 2 3 2 3" xfId="40455" xr:uid="{01ACEF0A-21A2-41B8-AD91-8644ADBEF7F9}"/>
    <cellStyle name="Normal 8 2 2 3 3" xfId="40456" xr:uid="{3D509B00-7560-4261-A51A-DB88FBEE9A3E}"/>
    <cellStyle name="Normal 8 2 2 3 4" xfId="40457" xr:uid="{967FACA0-9D38-4349-9AF6-9216121D5489}"/>
    <cellStyle name="Normal 8 2 2 3 5" xfId="40458" xr:uid="{73445481-A498-4724-ACE9-408B40F6DB1B}"/>
    <cellStyle name="Normal 8 2 2 3 6" xfId="40459" xr:uid="{656C9071-09D6-47D7-A277-FCAB8EEB8DE4}"/>
    <cellStyle name="Normal 8 2 2 3 7" xfId="40460" xr:uid="{0039EDB8-F09F-41A4-8DFF-4D900A50060C}"/>
    <cellStyle name="Normal 8 2 2 3 8" xfId="40461" xr:uid="{CD434343-FE42-4264-AD21-4B81B191B4E9}"/>
    <cellStyle name="Normal 8 2 2 4" xfId="40462" xr:uid="{C04285CC-22C7-47B7-8BE6-3A8D934DFE56}"/>
    <cellStyle name="Normal 8 2 2 4 2" xfId="40463" xr:uid="{71F3A4E8-6BB5-44F8-9F81-71C8C559249F}"/>
    <cellStyle name="Normal 8 2 2 4 2 2" xfId="40464" xr:uid="{0FB49AE8-3C80-49ED-954D-5F0590534E9A}"/>
    <cellStyle name="Normal 8 2 2 4 3" xfId="40465" xr:uid="{BF05CA8C-779C-4F17-AB16-CBAFD8868050}"/>
    <cellStyle name="Normal 8 2 2 4 4" xfId="40466" xr:uid="{7656E159-8FD3-4127-AAFC-1509B72EDA3E}"/>
    <cellStyle name="Normal 8 2 2 5" xfId="40467" xr:uid="{6BCA6903-A3CB-4823-9A02-A714B8E63DF0}"/>
    <cellStyle name="Normal 8 2 2 5 2" xfId="40468" xr:uid="{8E7A8F36-3817-42CF-AD34-2E973E972FDA}"/>
    <cellStyle name="Normal 8 2 2 5 2 2" xfId="40469" xr:uid="{0138F0B9-8D31-4DEE-8FB7-7C965AF131E8}"/>
    <cellStyle name="Normal 8 2 2 5 3" xfId="40470" xr:uid="{792C68F9-4376-4E00-AF95-952B9BD48BF7}"/>
    <cellStyle name="Normal 8 2 2 6" xfId="40471" xr:uid="{2A5AE030-AA23-403C-93C6-AE655E4D6CD6}"/>
    <cellStyle name="Normal 8 2 2 6 2" xfId="40472" xr:uid="{F4F46141-99B4-4EBC-AEED-6192C794E8DD}"/>
    <cellStyle name="Normal 8 2 2 7" xfId="40473" xr:uid="{E23D3065-661A-49D0-81AF-849D5E4144A5}"/>
    <cellStyle name="Normal 8 2 2 7 2" xfId="40474" xr:uid="{EEC4523B-A73F-4613-9E86-DB1547DB93E9}"/>
    <cellStyle name="Normal 8 2 2 8" xfId="40475" xr:uid="{823C6D26-F08B-4392-BF5A-B2938E517CCD}"/>
    <cellStyle name="Normal 8 2 2 8 2" xfId="40476" xr:uid="{7B5B83B6-8D8E-49B2-B12B-1C1B1914794D}"/>
    <cellStyle name="Normal 8 2 2 9" xfId="40477" xr:uid="{C49756BF-ED5F-4FAE-90E4-BC3825D52548}"/>
    <cellStyle name="Normal 8 2 3" xfId="40478" xr:uid="{32E646D6-F02F-486B-B251-3FFE94B5BE78}"/>
    <cellStyle name="Normal 8 2 3 2" xfId="40479" xr:uid="{D7D58C83-C9CC-418F-81A4-E6294D9D9C56}"/>
    <cellStyle name="Normal 8 2 3 2 2" xfId="40480" xr:uid="{BE502CA5-E03F-4942-BD76-BB2CD7116411}"/>
    <cellStyle name="Normal 8 2 3 2 2 2" xfId="40481" xr:uid="{BC1AFD2B-3300-400F-8ACB-80B34DCC7F8E}"/>
    <cellStyle name="Normal 8 2 3 2 2 3" xfId="40482" xr:uid="{55099E22-57FA-4A38-BC30-5843355366C9}"/>
    <cellStyle name="Normal 8 2 3 2 3" xfId="40483" xr:uid="{6134EFC1-E40F-41F5-BD2F-CED3C35B71E0}"/>
    <cellStyle name="Normal 8 2 3 2 4" xfId="40484" xr:uid="{475950A2-B0B0-4B7C-BC25-9A0984644AA0}"/>
    <cellStyle name="Normal 8 2 3 2 5" xfId="40485" xr:uid="{EE3D901A-CDC3-40F2-B44D-B7F0C0B1CB00}"/>
    <cellStyle name="Normal 8 2 3 2 6" xfId="40486" xr:uid="{D1ECA56A-24D0-467C-B7A2-B8BB2DECA6E5}"/>
    <cellStyle name="Normal 8 2 3 2 7" xfId="40487" xr:uid="{2022B484-E2DB-42A9-BFD7-3C8423C42202}"/>
    <cellStyle name="Normal 8 2 3 3" xfId="40488" xr:uid="{C5BC7EFD-C9FB-4FAB-884D-B8DA86144297}"/>
    <cellStyle name="Normal 8 2 3 3 2" xfId="40489" xr:uid="{2F627199-BCCF-4D26-B822-53B2FC9A95F3}"/>
    <cellStyle name="Normal 8 2 3 3 2 2" xfId="40490" xr:uid="{C2EA7512-2455-4138-B816-5148810C4526}"/>
    <cellStyle name="Normal 8 2 3 3 3" xfId="40491" xr:uid="{4593D6F7-4122-4F4A-8CBF-CF05E7CB5BF7}"/>
    <cellStyle name="Normal 8 2 3 4" xfId="40492" xr:uid="{3E540866-3883-452B-954B-206EBC56867E}"/>
    <cellStyle name="Normal 8 2 3 4 2" xfId="40493" xr:uid="{9D7CA92F-6035-4B8D-8238-D2DDE0B9B549}"/>
    <cellStyle name="Normal 8 2 3 4 2 2" xfId="40494" xr:uid="{A225C299-3B9C-4E64-8707-429FFEFD0B06}"/>
    <cellStyle name="Normal 8 2 3 4 3" xfId="40495" xr:uid="{4B9C1D36-6500-4BB2-9D6D-A9F8EDD76FB5}"/>
    <cellStyle name="Normal 8 2 3 5" xfId="40496" xr:uid="{E09EA751-4838-4984-AF99-6CD801DEE1FE}"/>
    <cellStyle name="Normal 8 2 3 5 2" xfId="40497" xr:uid="{608F0E06-92AC-48DC-8651-6838D6C9CE16}"/>
    <cellStyle name="Normal 8 2 3 6" xfId="40498" xr:uid="{4B85E95C-A6F7-4603-B987-CABAAE5DCA37}"/>
    <cellStyle name="Normal 8 2 3 7" xfId="40499" xr:uid="{B44B15C0-F746-47F1-A28A-209E47647FAE}"/>
    <cellStyle name="Normal 8 2 3 8" xfId="40500" xr:uid="{F0A57FC0-34DE-42EC-8227-1BBBEA2543DD}"/>
    <cellStyle name="Normal 8 2 3 9" xfId="40501" xr:uid="{C61522D7-99E7-4285-9553-E503CA51851A}"/>
    <cellStyle name="Normal 8 2 4" xfId="40502" xr:uid="{08771635-0F04-4CE3-9CCB-153BC03E7803}"/>
    <cellStyle name="Normal 8 2 4 2" xfId="40503" xr:uid="{EAB7A77F-26C0-4B6C-858E-580ABF9BA537}"/>
    <cellStyle name="Normal 8 2 4 2 2" xfId="40504" xr:uid="{ED8F9D9A-4ACD-431A-B244-3D9C8AE7420E}"/>
    <cellStyle name="Normal 8 2 4 2 3" xfId="40505" xr:uid="{9DF847D8-5313-4082-B399-D01B623E58B0}"/>
    <cellStyle name="Normal 8 2 4 3" xfId="40506" xr:uid="{D1BAC439-53A7-44F3-B19B-FA675C286EFB}"/>
    <cellStyle name="Normal 8 2 4 4" xfId="40507" xr:uid="{C20B2F53-F7B9-4781-AB51-27456C04F9FC}"/>
    <cellStyle name="Normal 8 2 4 5" xfId="40508" xr:uid="{F02E1A1D-3A38-4CD1-BA11-F006AA5700D4}"/>
    <cellStyle name="Normal 8 2 4 6" xfId="40509" xr:uid="{334043A6-0E6F-4B4D-973D-7013BB60509E}"/>
    <cellStyle name="Normal 8 2 4 7" xfId="40510" xr:uid="{6F34800E-9DD0-41F1-A0BA-D22A5053B5DD}"/>
    <cellStyle name="Normal 8 2 4 8" xfId="40511" xr:uid="{75D99F1E-D37D-4D9C-9AF7-0693D96BB0EF}"/>
    <cellStyle name="Normal 8 2 5" xfId="40512" xr:uid="{8826D677-C1E8-4691-A352-C319ED8DEC5C}"/>
    <cellStyle name="Normal 8 2 5 2" xfId="40513" xr:uid="{BD72B3E4-B8D9-47F8-9E54-E009F809D36F}"/>
    <cellStyle name="Normal 8 2 5 2 2" xfId="40514" xr:uid="{7ED28D98-BF8C-4677-A950-8CA9A81FCD1B}"/>
    <cellStyle name="Normal 8 2 5 3" xfId="40515" xr:uid="{244B96FF-04F4-4A77-BC16-36058E6F4969}"/>
    <cellStyle name="Normal 8 2 5 4" xfId="40516" xr:uid="{E7B231C1-A753-4B5C-9A67-883DD241713B}"/>
    <cellStyle name="Normal 8 2 6" xfId="40517" xr:uid="{57D9BDE1-0DB6-44A8-B85C-05169F1A3C04}"/>
    <cellStyle name="Normal 8 2 6 2" xfId="40518" xr:uid="{4629235E-A22E-4E75-9BE4-B7EB73FB79F0}"/>
    <cellStyle name="Normal 8 2 6 2 2" xfId="40519" xr:uid="{17153F87-9F32-46C8-8D7B-631F531A5BB5}"/>
    <cellStyle name="Normal 8 2 6 3" xfId="40520" xr:uid="{253A2AE9-98B4-43CF-9502-301238AE232F}"/>
    <cellStyle name="Normal 8 2 7" xfId="40521" xr:uid="{EEDE9224-89AF-47EA-832A-B3AD39D5CE7C}"/>
    <cellStyle name="Normal 8 2 7 2" xfId="40522" xr:uid="{F0D5302D-AAE1-42F3-9EEF-50E76A299683}"/>
    <cellStyle name="Normal 8 2 8" xfId="40523" xr:uid="{3E29A84D-0F14-4732-8DF1-7EA743922932}"/>
    <cellStyle name="Normal 8 2 8 2" xfId="40524" xr:uid="{1F1660BD-B012-469D-91D8-F090F092AEAD}"/>
    <cellStyle name="Normal 8 2 9" xfId="40525" xr:uid="{6A0E5558-22FE-45C3-82BD-689FF065EA52}"/>
    <cellStyle name="Normal 8 2 9 2" xfId="40526" xr:uid="{15841254-7CA3-450D-90BE-155DFD8F4DB0}"/>
    <cellStyle name="Normal 8 3" xfId="40527" xr:uid="{CEA9F7A3-883F-4251-A309-9B66FCC4DB1E}"/>
    <cellStyle name="Normal 8 3 10" xfId="40528" xr:uid="{0D569A1D-A099-40A7-88B2-4EF764C88D3A}"/>
    <cellStyle name="Normal 8 3 11" xfId="40529" xr:uid="{0986707D-921B-4E60-889F-D4F8B2DE13DB}"/>
    <cellStyle name="Normal 8 3 2" xfId="40530" xr:uid="{9A85C061-BC2C-4FFE-9624-3CD1DABFC8B6}"/>
    <cellStyle name="Normal 8 3 2 2" xfId="40531" xr:uid="{94C63DB1-73BB-4963-BA84-8E3CFB6A0EA5}"/>
    <cellStyle name="Normal 8 3 2 2 2" xfId="40532" xr:uid="{550C6B7D-3636-4D27-99F4-1E0C7EB6D27B}"/>
    <cellStyle name="Normal 8 3 2 2 2 2" xfId="40533" xr:uid="{8E53432F-8C63-401A-A708-98CE61BE842A}"/>
    <cellStyle name="Normal 8 3 2 2 2 3" xfId="40534" xr:uid="{4ECA741E-F83B-44CE-95C6-23004D465D3B}"/>
    <cellStyle name="Normal 8 3 2 2 3" xfId="40535" xr:uid="{7B01E17D-64FF-41F8-AA14-F93BD281EF09}"/>
    <cellStyle name="Normal 8 3 2 2 4" xfId="40536" xr:uid="{59193BE3-2C0E-4739-87B1-9A3427C11903}"/>
    <cellStyle name="Normal 8 3 2 2 5" xfId="40537" xr:uid="{FCDE174D-19D6-4663-91A0-FC9228C32EF4}"/>
    <cellStyle name="Normal 8 3 2 2 6" xfId="40538" xr:uid="{22151981-6F22-416E-9E53-79D5D21DE633}"/>
    <cellStyle name="Normal 8 3 2 2 7" xfId="40539" xr:uid="{815C1C85-7F0B-44C3-9CE6-5FB6718F1C32}"/>
    <cellStyle name="Normal 8 3 2 3" xfId="40540" xr:uid="{0EE5A927-84C3-4C69-B7FC-21486DA5EB41}"/>
    <cellStyle name="Normal 8 3 2 3 2" xfId="40541" xr:uid="{226BF86B-4305-4622-A5AB-C218ED3F83B3}"/>
    <cellStyle name="Normal 8 3 2 3 2 2" xfId="40542" xr:uid="{73683DD1-520C-4F22-841B-2CA0585DB51A}"/>
    <cellStyle name="Normal 8 3 2 3 3" xfId="40543" xr:uid="{1CC2A052-C038-4AAF-B6BB-F049F1467876}"/>
    <cellStyle name="Normal 8 3 2 4" xfId="40544" xr:uid="{D10E1971-7EEA-4A91-859E-54D41B34D82A}"/>
    <cellStyle name="Normal 8 3 2 4 2" xfId="40545" xr:uid="{185359A7-6434-4170-8747-82ACAE929599}"/>
    <cellStyle name="Normal 8 3 2 4 2 2" xfId="40546" xr:uid="{9DF3A893-EB35-48E9-B1A2-9214D23C7524}"/>
    <cellStyle name="Normal 8 3 2 4 3" xfId="40547" xr:uid="{162567AD-9FF7-4F4B-9A79-2FF9EDBE6817}"/>
    <cellStyle name="Normal 8 3 2 5" xfId="40548" xr:uid="{C2EF485B-8897-4681-8F41-BD620D81A219}"/>
    <cellStyle name="Normal 8 3 2 5 2" xfId="40549" xr:uid="{0852E5E6-E337-41D5-80D9-560B23AB9767}"/>
    <cellStyle name="Normal 8 3 2 6" xfId="40550" xr:uid="{31C0492E-81E8-4444-9086-F0F34B6A1ACB}"/>
    <cellStyle name="Normal 8 3 2 7" xfId="40551" xr:uid="{9B206492-F828-40F4-AA8D-E465AF027BC9}"/>
    <cellStyle name="Normal 8 3 2 8" xfId="40552" xr:uid="{688C817F-F689-4E59-8B63-46BD8261DD28}"/>
    <cellStyle name="Normal 8 3 2 9" xfId="40553" xr:uid="{369FF142-DD02-4E25-86F1-5DD5F06D52F0}"/>
    <cellStyle name="Normal 8 3 3" xfId="40554" xr:uid="{D1395BAA-C4E7-4F8E-8EFB-D695EE307ECE}"/>
    <cellStyle name="Normal 8 3 3 2" xfId="40555" xr:uid="{FF0AF27C-3A3B-49D1-A4EE-4FDDDBF9B16E}"/>
    <cellStyle name="Normal 8 3 3 2 2" xfId="40556" xr:uid="{64C42206-2443-41C9-A878-4FF4FC8F0BB9}"/>
    <cellStyle name="Normal 8 3 3 2 2 2" xfId="40557" xr:uid="{2745E7C3-45D4-43AC-B745-01F345B1DD54}"/>
    <cellStyle name="Normal 8 3 3 2 3" xfId="40558" xr:uid="{D5597F27-EBAE-4615-988E-368863B86D51}"/>
    <cellStyle name="Normal 8 3 3 3" xfId="40559" xr:uid="{E9AB7D5D-A71D-4D20-A66D-F60C9E66AB74}"/>
    <cellStyle name="Normal 8 3 3 3 2" xfId="40560" xr:uid="{35BB9773-839C-4FF8-B04D-DB83B425FE06}"/>
    <cellStyle name="Normal 8 3 3 4" xfId="40561" xr:uid="{8E0A5C9A-4C69-43C1-A33C-17875E68A281}"/>
    <cellStyle name="Normal 8 3 3 5" xfId="40562" xr:uid="{13B6058E-DEBF-4A2E-A8C5-60DEF04B51DB}"/>
    <cellStyle name="Normal 8 3 3 6" xfId="40563" xr:uid="{0071C694-BA5D-4F5B-B016-C4B6DF425B59}"/>
    <cellStyle name="Normal 8 3 3 7" xfId="40564" xr:uid="{051C7AB1-23CC-48E5-95F0-6574C940930C}"/>
    <cellStyle name="Normal 8 3 3 8" xfId="40565" xr:uid="{7E24F89C-61A7-4E3F-8B87-2BDDA10ACA55}"/>
    <cellStyle name="Normal 8 3 4" xfId="40566" xr:uid="{FB10C0A3-7259-4779-80A1-16B2220DFA9E}"/>
    <cellStyle name="Normal 8 3 4 2" xfId="40567" xr:uid="{55C9E74A-1B59-447D-B85A-FE11D1B3FCB6}"/>
    <cellStyle name="Normal 8 3 4 2 2" xfId="40568" xr:uid="{7F761634-7B76-4B35-878B-4F7EFA257E63}"/>
    <cellStyle name="Normal 8 3 4 3" xfId="40569" xr:uid="{E8DF795B-0500-47F7-A996-99F292203DA8}"/>
    <cellStyle name="Normal 8 3 4 4" xfId="40570" xr:uid="{05F291D1-27C4-4C83-9F65-B9F0C9969A2A}"/>
    <cellStyle name="Normal 8 3 5" xfId="40571" xr:uid="{4E2055F5-5E81-499F-A684-E149796B96C9}"/>
    <cellStyle name="Normal 8 3 5 2" xfId="40572" xr:uid="{DEBF7FEF-E398-4CE7-B67F-01BD8B32E7DC}"/>
    <cellStyle name="Normal 8 3 5 2 2" xfId="40573" xr:uid="{65144302-D8D2-4E24-B284-50DA435DD05C}"/>
    <cellStyle name="Normal 8 3 5 3" xfId="40574" xr:uid="{CB0AB050-11B4-45FF-9DAC-0E15A9168C5C}"/>
    <cellStyle name="Normal 8 3 6" xfId="40575" xr:uid="{D7D28FEC-E68D-4ABC-BD39-9BAE78A5E89B}"/>
    <cellStyle name="Normal 8 3 6 2" xfId="40576" xr:uid="{6E1980CA-459D-4243-BDF1-2B1125C703BB}"/>
    <cellStyle name="Normal 8 3 7" xfId="40577" xr:uid="{975E7499-5233-4A68-8D30-D002F14D13E0}"/>
    <cellStyle name="Normal 8 3 7 2" xfId="40578" xr:uid="{22222B14-F067-4C18-96A0-05DCA0A606C1}"/>
    <cellStyle name="Normal 8 3 8" xfId="40579" xr:uid="{4D6C86A6-3631-4F57-B21F-8A86B0BEF7A1}"/>
    <cellStyle name="Normal 8 3 8 2" xfId="40580" xr:uid="{3455E680-6B77-417D-80A5-2F357D2F1F55}"/>
    <cellStyle name="Normal 8 3 9" xfId="40581" xr:uid="{F2C211F4-9688-4539-A75E-8E9E89B38B6E}"/>
    <cellStyle name="Normal 8 3 9 2" xfId="40582" xr:uid="{3215D9C2-7894-45AD-A31E-438388548C3E}"/>
    <cellStyle name="Normal 8 4" xfId="40583" xr:uid="{AFE3B192-222A-494D-9AA3-8B349FAD110C}"/>
    <cellStyle name="Normal 8 4 10" xfId="40584" xr:uid="{BF2F4938-C932-479D-BC20-1DA6C9C5643C}"/>
    <cellStyle name="Normal 8 4 2" xfId="40585" xr:uid="{21A8BC49-9B4A-4573-BC6F-835A15A622B6}"/>
    <cellStyle name="Normal 8 4 2 2" xfId="40586" xr:uid="{6EEC45C2-1765-47C5-9833-CFCC76F1DFF4}"/>
    <cellStyle name="Normal 8 4 2 2 2" xfId="40587" xr:uid="{F648A0D6-B176-4A89-87F2-09D10C22ECF1}"/>
    <cellStyle name="Normal 8 4 2 2 3" xfId="40588" xr:uid="{585DDA09-0535-4FE6-AA20-256E682F4371}"/>
    <cellStyle name="Normal 8 4 2 3" xfId="40589" xr:uid="{E48E6025-DCF0-44CE-AF99-E805950AD765}"/>
    <cellStyle name="Normal 8 4 2 4" xfId="40590" xr:uid="{C7DC0075-27F9-45C0-A83A-EE09B389E3A0}"/>
    <cellStyle name="Normal 8 4 2 5" xfId="40591" xr:uid="{D49352D0-5237-48D4-962A-391D6599F0BB}"/>
    <cellStyle name="Normal 8 4 2 6" xfId="40592" xr:uid="{8B9DF3DE-A37E-437F-B90A-86DDA6D088A6}"/>
    <cellStyle name="Normal 8 4 2 7" xfId="40593" xr:uid="{55870D00-AE9C-47B3-8DFD-F4736207F99B}"/>
    <cellStyle name="Normal 8 4 3" xfId="40594" xr:uid="{9758CC7A-1710-4D14-91E6-84F76182EAEA}"/>
    <cellStyle name="Normal 8 4 3 2" xfId="40595" xr:uid="{D88220D7-6A3C-4481-A9A0-5C680ED64BEA}"/>
    <cellStyle name="Normal 8 4 3 2 2" xfId="40596" xr:uid="{8DEE4389-638C-4AB8-AC5E-B983619B4115}"/>
    <cellStyle name="Normal 8 4 3 3" xfId="40597" xr:uid="{BF6EF0F2-1C25-431A-B1D2-97C2BC212555}"/>
    <cellStyle name="Normal 8 4 4" xfId="40598" xr:uid="{CB65ECB2-14DB-4666-91D1-ECA37D04E617}"/>
    <cellStyle name="Normal 8 4 4 2" xfId="40599" xr:uid="{2D730FF2-D068-498A-BCB1-4782BDB591AF}"/>
    <cellStyle name="Normal 8 4 4 2 2" xfId="40600" xr:uid="{75FAC4B3-AD6F-47BC-88A0-365A8FBC2F38}"/>
    <cellStyle name="Normal 8 4 4 3" xfId="40601" xr:uid="{C1EDBC3F-19A8-4214-AEE9-144CBC0AAF2E}"/>
    <cellStyle name="Normal 8 4 5" xfId="40602" xr:uid="{90264328-89CC-452E-BCED-908E34EFA5C7}"/>
    <cellStyle name="Normal 8 4 5 2" xfId="40603" xr:uid="{92B7603B-CD6F-4C10-ACA0-1AA077A0644D}"/>
    <cellStyle name="Normal 8 4 6" xfId="40604" xr:uid="{70CB8CA8-4900-4B46-94A1-60F3CEA15EAC}"/>
    <cellStyle name="Normal 8 4 7" xfId="40605" xr:uid="{36EC990B-21AB-4F95-98BD-8509BC2BB0E6}"/>
    <cellStyle name="Normal 8 4 8" xfId="40606" xr:uid="{99472F97-883A-4D72-B007-D57127C79F9D}"/>
    <cellStyle name="Normal 8 4 9" xfId="40607" xr:uid="{DDC09D3D-C1D9-4945-8B46-4CEA65A303C0}"/>
    <cellStyle name="Normal 8 4 9 2" xfId="40608" xr:uid="{EEF771C9-9273-4E44-AF3A-49F225AE0A54}"/>
    <cellStyle name="Normal 8 5" xfId="40609" xr:uid="{2C60723A-C2D6-404B-9DFD-05F4B8A8521E}"/>
    <cellStyle name="Normal 8 5 10" xfId="40610" xr:uid="{373E3901-F701-4F1C-9588-7016F8AE6737}"/>
    <cellStyle name="Normal 8 5 2" xfId="40611" xr:uid="{01D8F458-F3B7-42B0-A4B8-6BD42880A3DF}"/>
    <cellStyle name="Normal 8 5 2 2" xfId="40612" xr:uid="{18356152-5D36-4907-9143-009FB1E7A51F}"/>
    <cellStyle name="Normal 8 5 2 2 2" xfId="40613" xr:uid="{DA8A9C8F-F5D8-4F7E-8D8B-C05A7D212B61}"/>
    <cellStyle name="Normal 8 5 2 3" xfId="40614" xr:uid="{5D706655-947F-4A2B-92AB-3F6002E64D76}"/>
    <cellStyle name="Normal 8 5 3" xfId="40615" xr:uid="{92619B8C-868B-4AA7-98E1-2E36CD6F06DD}"/>
    <cellStyle name="Normal 8 5 3 2" xfId="40616" xr:uid="{9C10EF5C-01E3-4014-8BDA-EF1767577405}"/>
    <cellStyle name="Normal 8 5 4" xfId="40617" xr:uid="{2AE8A5D7-14CE-4D88-B803-9AE14E6EECAF}"/>
    <cellStyle name="Normal 8 5 5" xfId="40618" xr:uid="{F77BDE98-A592-4A5A-BED7-260B941422C7}"/>
    <cellStyle name="Normal 8 5 6" xfId="40619" xr:uid="{14AE3FD6-31B7-4580-BB03-E25EC60486B7}"/>
    <cellStyle name="Normal 8 5 7" xfId="40620" xr:uid="{5A9B4CF8-E491-4471-85CB-FDAA54714A9E}"/>
    <cellStyle name="Normal 8 5 8" xfId="40621" xr:uid="{6428365C-912F-4E30-A852-65709FDFB435}"/>
    <cellStyle name="Normal 8 5 9" xfId="40622" xr:uid="{14DE3A65-FBC4-456A-A254-BA078103D139}"/>
    <cellStyle name="Normal 8 6" xfId="40623" xr:uid="{F8C46170-4474-41F6-947F-9B35D952D5A4}"/>
    <cellStyle name="Normal 8 6 2" xfId="40624" xr:uid="{975EBE74-EE37-43FE-91D8-69E3CE75D1DA}"/>
    <cellStyle name="Normal 8 6 2 2" xfId="40625" xr:uid="{BEB0BA14-83F0-4360-99B7-D8600DE3D88D}"/>
    <cellStyle name="Normal 8 6 3" xfId="40626" xr:uid="{80882CCE-5EFA-4B9E-AF5C-7D799D91735E}"/>
    <cellStyle name="Normal 8 6 4" xfId="40627" xr:uid="{292398CB-43B2-4F2B-BF04-A446ADD6C88D}"/>
    <cellStyle name="Normal 8 6 5" xfId="40628" xr:uid="{7D1270AA-75FF-49FE-83F2-E1860C72A867}"/>
    <cellStyle name="Normal 8 7" xfId="40629" xr:uid="{62611A67-218F-4D3E-BBF9-4740294E418C}"/>
    <cellStyle name="Normal 8 7 2" xfId="40630" xr:uid="{902A3FB2-20B1-416E-BD3D-B058DFD01DFF}"/>
    <cellStyle name="Normal 8 7 3" xfId="40631" xr:uid="{93F9C626-8E77-4E74-ABC9-897AB39BCFA3}"/>
    <cellStyle name="Normal 8 7 4" xfId="40632" xr:uid="{819BE9C2-F7C6-4D45-B26C-C2839B1718FC}"/>
    <cellStyle name="Normal 8 8" xfId="40633" xr:uid="{6EE14B9A-4251-4DC7-B13C-61BC10220B0E}"/>
    <cellStyle name="Normal 8 8 2" xfId="40634" xr:uid="{4102E64C-2DC3-4409-9432-4F12284719A4}"/>
    <cellStyle name="Normal 8 9" xfId="40635" xr:uid="{06A6B084-68F7-48F4-8B56-41C7B8904348}"/>
    <cellStyle name="Normal 8 9 2" xfId="40636" xr:uid="{E053E35E-5EFE-4260-B845-2FF96253A022}"/>
    <cellStyle name="Normal 80" xfId="795" xr:uid="{00000000-0005-0000-0000-000020030000}"/>
    <cellStyle name="Normal 80 2" xfId="40638" xr:uid="{CAC03DD7-0F81-4D6E-90DD-4D10B487012C}"/>
    <cellStyle name="Normal 80 2 2" xfId="40639" xr:uid="{E96539C9-D649-4C73-B4E8-34941E81BA19}"/>
    <cellStyle name="Normal 80 3" xfId="40640" xr:uid="{7FD49DAB-9422-43E1-9D1F-0BCC8E4EFE87}"/>
    <cellStyle name="Normal 80 4" xfId="40637" xr:uid="{0EDE2439-781F-40E3-A278-FFAA17F4782F}"/>
    <cellStyle name="Normal 81" xfId="796" xr:uid="{00000000-0005-0000-0000-000021030000}"/>
    <cellStyle name="Normal 81 2" xfId="40642" xr:uid="{3AD43ECC-2363-4871-92B5-4E243FA34643}"/>
    <cellStyle name="Normal 81 2 2" xfId="40643" xr:uid="{37E39445-D321-4139-A4AC-54CBB4006A56}"/>
    <cellStyle name="Normal 81 2 2 2" xfId="40644" xr:uid="{6C5E7803-A516-4841-A6DA-C4A28275CD72}"/>
    <cellStyle name="Normal 81 2 3" xfId="40645" xr:uid="{8B3C813E-21A8-453B-8F45-52BCFFB7BE51}"/>
    <cellStyle name="Normal 81 3" xfId="40646" xr:uid="{0492890F-C47F-4097-99F2-DF1BE18AFAF5}"/>
    <cellStyle name="Normal 81 3 2" xfId="40647" xr:uid="{F1A8D200-F3FA-4463-A045-4D82F7E1D36B}"/>
    <cellStyle name="Normal 81 4" xfId="40648" xr:uid="{397395C0-CD44-480A-9844-13F1C57D0306}"/>
    <cellStyle name="Normal 81 5" xfId="40641" xr:uid="{2107396A-42E9-4D6F-BC06-A02402C8289E}"/>
    <cellStyle name="Normal 82" xfId="797" xr:uid="{00000000-0005-0000-0000-000022030000}"/>
    <cellStyle name="Normal 82 2" xfId="40650" xr:uid="{BF832A74-4251-4490-BE6F-A882E88D01F8}"/>
    <cellStyle name="Normal 82 2 2" xfId="40651" xr:uid="{A172C013-088D-453F-8AFE-0EA377115D44}"/>
    <cellStyle name="Normal 82 3" xfId="40652" xr:uid="{670CC935-0B2F-47F2-A68F-9920D0FF0FD4}"/>
    <cellStyle name="Normal 82 4" xfId="40649" xr:uid="{686AA7CC-2275-4A69-B6E7-81E23F6BB73A}"/>
    <cellStyle name="Normal 83" xfId="798" xr:uid="{00000000-0005-0000-0000-000023030000}"/>
    <cellStyle name="Normal 83 2" xfId="40654" xr:uid="{0984F6F7-5153-49A7-B777-40992EBE0B14}"/>
    <cellStyle name="Normal 83 2 2" xfId="40655" xr:uid="{7119F471-42DA-42B1-A320-0EFC0F761024}"/>
    <cellStyle name="Normal 83 3" xfId="40656" xr:uid="{26CB2632-8803-41B0-A4A0-B8792835DF43}"/>
    <cellStyle name="Normal 83 4" xfId="40653" xr:uid="{F10487CD-A763-478F-BAAE-95D939A947D2}"/>
    <cellStyle name="Normal 84" xfId="799" xr:uid="{00000000-0005-0000-0000-000024030000}"/>
    <cellStyle name="Normal 84 2" xfId="40658" xr:uid="{25BEA823-4F36-4DE4-A4CC-C71B1F962ADE}"/>
    <cellStyle name="Normal 84 2 2" xfId="40659" xr:uid="{31E6B1A6-BE64-462F-B67C-268428C3F631}"/>
    <cellStyle name="Normal 84 3" xfId="40660" xr:uid="{3A7FB18E-B13A-47E7-A8D5-83B542B92ABC}"/>
    <cellStyle name="Normal 84 4" xfId="40657" xr:uid="{A28C311F-C8FA-4CB1-8D07-30E28D09FCAA}"/>
    <cellStyle name="Normal 85" xfId="800" xr:uid="{00000000-0005-0000-0000-000025030000}"/>
    <cellStyle name="Normal 85 2" xfId="40662" xr:uid="{2333B111-2A78-4B5B-80F6-EABF5647BA80}"/>
    <cellStyle name="Normal 85 2 2" xfId="40663" xr:uid="{B18CD15D-5C04-4C19-BB6A-A02882A9CB02}"/>
    <cellStyle name="Normal 85 3" xfId="40664" xr:uid="{3DB20127-4DF9-460D-95FF-84B74BA2D5B8}"/>
    <cellStyle name="Normal 85 4" xfId="40661" xr:uid="{AFDFD3CC-65E8-43EB-AC17-659817591D27}"/>
    <cellStyle name="Normal 86" xfId="801" xr:uid="{00000000-0005-0000-0000-000026030000}"/>
    <cellStyle name="Normal 87" xfId="802" xr:uid="{00000000-0005-0000-0000-000027030000}"/>
    <cellStyle name="Normal 87 2" xfId="40665" xr:uid="{E74072E7-39EC-4E26-987A-CCBEA04537E5}"/>
    <cellStyle name="Normal 88" xfId="803" xr:uid="{00000000-0005-0000-0000-000028030000}"/>
    <cellStyle name="Normal 88 2" xfId="40666" xr:uid="{8790857F-3382-433B-8550-5930EA64B203}"/>
    <cellStyle name="Normal 89" xfId="804" xr:uid="{00000000-0005-0000-0000-000029030000}"/>
    <cellStyle name="Normal 9" xfId="805" xr:uid="{00000000-0005-0000-0000-00002A030000}"/>
    <cellStyle name="Normal 9 10" xfId="40668" xr:uid="{0FE442A3-17CE-40C2-99C4-E71D43DA408E}"/>
    <cellStyle name="Normal 9 11" xfId="40669" xr:uid="{C795E3E0-EF88-439D-A0C9-E33691E62C4E}"/>
    <cellStyle name="Normal 9 12" xfId="40670" xr:uid="{034AA152-FF72-4886-A695-7C04ED67A4F4}"/>
    <cellStyle name="Normal 9 13" xfId="40667" xr:uid="{FE8DFDFB-F9EE-4C13-A1A5-E78D5E488559}"/>
    <cellStyle name="Normal 9 2" xfId="40671" xr:uid="{46A8CE8D-257F-47C4-9095-B135328C2A1A}"/>
    <cellStyle name="Normal 9 2 10" xfId="40672" xr:uid="{FA63FAC6-C1DF-4812-B996-F4A101426F83}"/>
    <cellStyle name="Normal 9 2 11" xfId="40673" xr:uid="{7D2D8C4F-159E-45E5-8F34-BBC9C4FA4FF7}"/>
    <cellStyle name="Normal 9 2 12" xfId="40674" xr:uid="{5C277693-EB7D-4BD8-8C40-CCF9F5DEDD88}"/>
    <cellStyle name="Normal 9 2 2" xfId="40675" xr:uid="{A936893E-286F-4DB9-9279-81796F25D615}"/>
    <cellStyle name="Normal 9 2 2 2" xfId="40676" xr:uid="{4C8A9216-0AE6-4674-804C-639DB3CD3D1E}"/>
    <cellStyle name="Normal 9 2 2 3" xfId="40677" xr:uid="{B72C41F7-C395-4A56-8730-19A58EE6AB36}"/>
    <cellStyle name="Normal 9 2 2 4" xfId="40678" xr:uid="{8BF6B908-7599-4E10-8523-B106DFE768EF}"/>
    <cellStyle name="Normal 9 2 3" xfId="40679" xr:uid="{96AFCE5A-0B71-4EB7-8ABC-687455897CAF}"/>
    <cellStyle name="Normal 9 2 3 2" xfId="40680" xr:uid="{290296C7-AD88-4D11-BEC3-EE7369509754}"/>
    <cellStyle name="Normal 9 2 4" xfId="40681" xr:uid="{28248005-4734-4EAB-B0DA-D0889F3E5693}"/>
    <cellStyle name="Normal 9 2 4 2" xfId="40682" xr:uid="{8BAFA7C0-5A7A-4A85-9814-67AC7BAF49B1}"/>
    <cellStyle name="Normal 9 2 5" xfId="40683" xr:uid="{9753206B-1B5B-41CA-B4EF-08CBC6209C66}"/>
    <cellStyle name="Normal 9 2 6" xfId="40684" xr:uid="{D9DB744C-F0C5-4FC3-8E77-F072FBF9F3B8}"/>
    <cellStyle name="Normal 9 2 7" xfId="40685" xr:uid="{5D092AC6-90B0-443E-B115-475675A1C34E}"/>
    <cellStyle name="Normal 9 2 8" xfId="40686" xr:uid="{4FE9326F-9646-41A5-9EC6-51EF7549C882}"/>
    <cellStyle name="Normal 9 2 9" xfId="40687" xr:uid="{A772C31D-E715-4BCA-B9C1-F1BE1FC9B2F0}"/>
    <cellStyle name="Normal 9 3" xfId="40688" xr:uid="{1E0E3C04-2C07-4029-87AA-D7F96EC0A76E}"/>
    <cellStyle name="Normal 9 3 2" xfId="40689" xr:uid="{AA86A91F-2C1E-4FEF-A5AB-F774599D3BB2}"/>
    <cellStyle name="Normal 9 3 2 2" xfId="40690" xr:uid="{5088B52D-7A4B-4666-AB3B-4C379B0637CB}"/>
    <cellStyle name="Normal 9 3 2 3" xfId="40691" xr:uid="{0E8A8B96-E2ED-4B4F-A984-74074DFE444D}"/>
    <cellStyle name="Normal 9 3 3" xfId="40692" xr:uid="{9488A876-AD75-4F85-9F3F-2598F2E5CE5E}"/>
    <cellStyle name="Normal 9 3 4" xfId="40693" xr:uid="{EE4BACEA-8171-4C50-A4D3-DBAEBD11FC92}"/>
    <cellStyle name="Normal 9 3 5" xfId="40694" xr:uid="{4FAAD7F2-FCAC-4F50-8E6F-72DCB03BB49F}"/>
    <cellStyle name="Normal 9 4" xfId="40695" xr:uid="{1FB52ADC-B929-4E32-80B0-A0DA41CB75CF}"/>
    <cellStyle name="Normal 9 4 2" xfId="40696" xr:uid="{CC274D09-F3E5-4AD1-8B1C-2534A66C40A5}"/>
    <cellStyle name="Normal 9 4 3" xfId="40697" xr:uid="{69B3692C-EC76-48D0-989B-FF9FF9B79D7B}"/>
    <cellStyle name="Normal 9 4 4" xfId="40698" xr:uid="{4CCEABAF-841C-4B5B-9F3D-FE128A9FD3CF}"/>
    <cellStyle name="Normal 9 5" xfId="40699" xr:uid="{A68863A1-4328-4087-AA19-69F2DD3491D7}"/>
    <cellStyle name="Normal 9 5 2" xfId="40700" xr:uid="{670D8F5C-13D0-41F7-8BD7-C9FFFD763AD2}"/>
    <cellStyle name="Normal 9 5 3" xfId="40701" xr:uid="{A9E57BE0-CDF0-4A22-BE7B-D7D810D6C40D}"/>
    <cellStyle name="Normal 9 6" xfId="40702" xr:uid="{78017F0F-8683-477C-982C-8C120725A2AD}"/>
    <cellStyle name="Normal 9 6 2" xfId="40703" xr:uid="{B102432A-518E-4833-A8FF-421E50E367EA}"/>
    <cellStyle name="Normal 9 6 3" xfId="40704" xr:uid="{263BB903-EBD1-48D5-8C5E-43FEA8D77B76}"/>
    <cellStyle name="Normal 9 7" xfId="40705" xr:uid="{F0362A74-63FE-48EC-A4FF-DC35CFD6EB2F}"/>
    <cellStyle name="Normal 9 8" xfId="40706" xr:uid="{B7E9EF3C-1C58-47D1-8E91-8F4F48D23420}"/>
    <cellStyle name="Normal 9 9" xfId="40707" xr:uid="{6FDC7CF9-D6B7-4DAF-979F-8EB6B88D7A82}"/>
    <cellStyle name="Normal 90" xfId="806" xr:uid="{00000000-0005-0000-0000-00002B030000}"/>
    <cellStyle name="Normal 91" xfId="807" xr:uid="{00000000-0005-0000-0000-00002C030000}"/>
    <cellStyle name="Normal 92" xfId="808" xr:uid="{00000000-0005-0000-0000-00002D030000}"/>
    <cellStyle name="Normal 93" xfId="809" xr:uid="{00000000-0005-0000-0000-00002E030000}"/>
    <cellStyle name="Normal 93 2" xfId="43169" xr:uid="{9B6A2C1F-C10F-4BD0-8CB3-AC075A13A2DB}"/>
    <cellStyle name="Normal 94" xfId="810" xr:uid="{00000000-0005-0000-0000-00002F030000}"/>
    <cellStyle name="Normal 95" xfId="811" xr:uid="{00000000-0005-0000-0000-000030030000}"/>
    <cellStyle name="Normal 96" xfId="812" xr:uid="{00000000-0005-0000-0000-000031030000}"/>
    <cellStyle name="Normal 97" xfId="813" xr:uid="{00000000-0005-0000-0000-000032030000}"/>
    <cellStyle name="Normal 98" xfId="814" xr:uid="{00000000-0005-0000-0000-000033030000}"/>
    <cellStyle name="Normal 99" xfId="815" xr:uid="{00000000-0005-0000-0000-000034030000}"/>
    <cellStyle name="Normal_CenterPoint Gas Lead Lag Study" xfId="816" xr:uid="{00000000-0005-0000-0000-000035030000}"/>
    <cellStyle name="Note 10" xfId="817" xr:uid="{00000000-0005-0000-0000-000036030000}"/>
    <cellStyle name="Note 10 2" xfId="40709" xr:uid="{17AE7E6B-8FF2-47BE-8894-168BD89774E0}"/>
    <cellStyle name="Note 10 2 2" xfId="40710" xr:uid="{456376A5-028E-4136-BD6C-21E69C2342F8}"/>
    <cellStyle name="Note 10 2 2 2" xfId="40711" xr:uid="{064C8076-C37F-4728-B150-BA95BD2FD0FE}"/>
    <cellStyle name="Note 10 2 2 2 2" xfId="40712" xr:uid="{CC71C9AB-3A85-4B41-A750-5EC61762BF21}"/>
    <cellStyle name="Note 10 2 2 2 2 2" xfId="40713" xr:uid="{EF73F9E7-2E9E-4C16-A2A6-8A36F72AEED2}"/>
    <cellStyle name="Note 10 2 2 2 3" xfId="40714" xr:uid="{573AFCE5-16DC-4133-98D1-D2746A393057}"/>
    <cellStyle name="Note 10 2 2 3" xfId="40715" xr:uid="{17F18018-27D1-4980-9AE4-3A6593D71814}"/>
    <cellStyle name="Note 10 2 2 3 2" xfId="40716" xr:uid="{CF642164-45A2-424C-AC8D-766178CC4B84}"/>
    <cellStyle name="Note 10 2 2 3 2 2" xfId="40717" xr:uid="{6DF0B041-87C2-42EC-A515-3C9A1024FE79}"/>
    <cellStyle name="Note 10 2 2 3 3" xfId="40718" xr:uid="{BC8091C8-D667-4BC1-80E2-CFF6430A39F3}"/>
    <cellStyle name="Note 10 2 2 4" xfId="40719" xr:uid="{F83CA8F9-5094-42BB-8D2D-9B6E4DB875B2}"/>
    <cellStyle name="Note 10 2 2 4 2" xfId="40720" xr:uid="{8373D4BB-2ED5-4225-8D2C-D18353080DB7}"/>
    <cellStyle name="Note 10 2 2 4 2 2" xfId="40721" xr:uid="{C5931ADE-025C-483B-80C2-5BE70A338623}"/>
    <cellStyle name="Note 10 2 2 4 3" xfId="40722" xr:uid="{18915ED7-4B23-4EB2-BB26-798E5D8078FC}"/>
    <cellStyle name="Note 10 2 2 5" xfId="40723" xr:uid="{FABBA8A1-D9E3-4360-A876-10E6664D2C85}"/>
    <cellStyle name="Note 10 2 2 5 2" xfId="40724" xr:uid="{0ED6AF3D-1AB6-4D7F-9B11-0ECC8FB65F4A}"/>
    <cellStyle name="Note 10 2 2 6" xfId="40725" xr:uid="{99EBD344-66E8-46A4-A055-513F8D9A1DF6}"/>
    <cellStyle name="Note 10 2 3" xfId="40726" xr:uid="{473D5FFC-1BD1-4F83-AB12-D636D051E253}"/>
    <cellStyle name="Note 10 2 3 2" xfId="40727" xr:uid="{1DC34902-F501-4805-8FAC-F9351F117500}"/>
    <cellStyle name="Note 10 2 3 2 2" xfId="40728" xr:uid="{EB9E5228-502F-4FFB-B110-FC87AE25B057}"/>
    <cellStyle name="Note 10 2 3 3" xfId="40729" xr:uid="{86F9CED8-963A-44D3-BE65-2046C91A137B}"/>
    <cellStyle name="Note 10 2 4" xfId="40730" xr:uid="{056A6F4B-AA40-41EF-99AA-41B8781A4113}"/>
    <cellStyle name="Note 10 2 4 2" xfId="40731" xr:uid="{E65C9CFE-DE10-4D7D-80BC-25CFFE0E23E8}"/>
    <cellStyle name="Note 10 2 4 2 2" xfId="40732" xr:uid="{8ED946E1-81FA-4E64-9199-DFCBCFBA73A4}"/>
    <cellStyle name="Note 10 2 4 3" xfId="40733" xr:uid="{47F28E34-5AEF-49ED-B5C4-04C3FD858D88}"/>
    <cellStyle name="Note 10 2 5" xfId="40734" xr:uid="{1E0EC4E7-0D22-43FB-8E0E-3451B9F5912B}"/>
    <cellStyle name="Note 10 2 5 2" xfId="40735" xr:uid="{D2FD4977-AF17-4643-B22B-D74BEE6BE69D}"/>
    <cellStyle name="Note 10 2 5 2 2" xfId="40736" xr:uid="{07626614-A21E-4EDD-9B2F-E068D361679A}"/>
    <cellStyle name="Note 10 2 5 3" xfId="40737" xr:uid="{C32126ED-903C-4070-9BF3-A302EC8747A5}"/>
    <cellStyle name="Note 10 2 6" xfId="40738" xr:uid="{2A059AD2-9192-49BD-92EB-B0A05D0D1E9D}"/>
    <cellStyle name="Note 10 2 6 2" xfId="40739" xr:uid="{6548F041-804B-4E36-8830-AA7E96B05608}"/>
    <cellStyle name="Note 10 2 7" xfId="40740" xr:uid="{E2E02810-7FB7-4854-82B1-195B9F8C901C}"/>
    <cellStyle name="Note 10 3" xfId="40741" xr:uid="{3D6D1B15-2569-4A0C-A352-672F02E3A37A}"/>
    <cellStyle name="Note 10 3 2" xfId="40742" xr:uid="{DD4A3FF8-8DCF-48DA-9907-ABD1ED2A4F48}"/>
    <cellStyle name="Note 10 3 2 2" xfId="40743" xr:uid="{5B504BB7-5FFB-483A-9E36-A5C33012DA13}"/>
    <cellStyle name="Note 10 3 2 2 2" xfId="40744" xr:uid="{D0C44FBC-E916-4846-8DAB-8E8938B28659}"/>
    <cellStyle name="Note 10 3 2 3" xfId="40745" xr:uid="{EA00F32D-353F-4DCC-A400-4248FEFDC9C5}"/>
    <cellStyle name="Note 10 3 3" xfId="40746" xr:uid="{031E5487-67B5-4D41-B6DD-37BC8051F78F}"/>
    <cellStyle name="Note 10 3 3 2" xfId="40747" xr:uid="{9A9EC8CE-CF83-4BBA-AE78-721F9ED2FAFB}"/>
    <cellStyle name="Note 10 3 3 2 2" xfId="40748" xr:uid="{722A6D82-9DF8-493D-A997-4DA87548E804}"/>
    <cellStyle name="Note 10 3 3 3" xfId="40749" xr:uid="{3E83A537-5D99-4537-9CE6-619AA98D73F0}"/>
    <cellStyle name="Note 10 3 4" xfId="40750" xr:uid="{E0E3827A-4E0A-457D-9E46-14FE4CDAEF08}"/>
    <cellStyle name="Note 10 3 4 2" xfId="40751" xr:uid="{0DCF5232-7008-427B-AC5C-0A54D05D502E}"/>
    <cellStyle name="Note 10 3 4 2 2" xfId="40752" xr:uid="{18F871B2-2E44-4A8C-B9DA-7BAC8C79EEDD}"/>
    <cellStyle name="Note 10 3 4 3" xfId="40753" xr:uid="{7172B676-8FFF-434E-8789-80136FA0D030}"/>
    <cellStyle name="Note 10 3 5" xfId="40754" xr:uid="{3C5B227C-7F3D-495F-86A6-CC61AAF015E5}"/>
    <cellStyle name="Note 10 3 5 2" xfId="40755" xr:uid="{846E3BA3-0D9D-45A3-9053-864FB586462D}"/>
    <cellStyle name="Note 10 3 6" xfId="40756" xr:uid="{BE5BF895-2764-49F5-9F82-2D206645F270}"/>
    <cellStyle name="Note 10 4" xfId="40757" xr:uid="{BFBC50CB-763E-4321-8E88-CB600E740CC7}"/>
    <cellStyle name="Note 10 4 2" xfId="40758" xr:uid="{D019CF89-EB3F-45AD-BD6B-4B43FB6D2C09}"/>
    <cellStyle name="Note 10 4 2 2" xfId="40759" xr:uid="{58FF4CDA-4CBB-4B4C-B419-0C4AD8EF50AE}"/>
    <cellStyle name="Note 10 4 3" xfId="40760" xr:uid="{F396B0D8-2B03-45EC-BDDE-523A28A6EB01}"/>
    <cellStyle name="Note 10 5" xfId="40761" xr:uid="{3F995D7D-3D6A-40E8-9540-A5F154399964}"/>
    <cellStyle name="Note 10 5 2" xfId="40762" xr:uid="{ECC864BB-C80C-4520-BAF1-CE403D8382E7}"/>
    <cellStyle name="Note 10 5 2 2" xfId="40763" xr:uid="{B92E8A1C-BF19-47FF-A315-FA889CFC1E4A}"/>
    <cellStyle name="Note 10 5 3" xfId="40764" xr:uid="{C2964B72-95A4-4033-8110-EC54BCDA05DC}"/>
    <cellStyle name="Note 10 6" xfId="40765" xr:uid="{67E134C8-3E3F-4159-B6B4-1DDA44F5815E}"/>
    <cellStyle name="Note 10 6 2" xfId="40766" xr:uid="{D2DE46F5-2D8C-4CF7-B860-E20F92CB6BA3}"/>
    <cellStyle name="Note 10 6 2 2" xfId="40767" xr:uid="{D87A2369-211F-4CFF-A02B-5EE11007A262}"/>
    <cellStyle name="Note 10 6 3" xfId="40768" xr:uid="{66EAA2EC-05A2-47D6-BA83-21EC0ED76586}"/>
    <cellStyle name="Note 10 7" xfId="40769" xr:uid="{B75CFFDE-C910-468F-BC5D-4BE4A2F7542C}"/>
    <cellStyle name="Note 10 7 2" xfId="40770" xr:uid="{E40B1693-4033-422E-A640-4A5AD40B4B43}"/>
    <cellStyle name="Note 10 8" xfId="40771" xr:uid="{8CC13A7E-94A9-4A96-A5C8-A568B126828D}"/>
    <cellStyle name="Note 10 9" xfId="40708" xr:uid="{62F64112-C045-4081-B848-B2B8DF6EFD20}"/>
    <cellStyle name="Note 100" xfId="818" xr:uid="{00000000-0005-0000-0000-000037030000}"/>
    <cellStyle name="Note 101" xfId="819" xr:uid="{00000000-0005-0000-0000-000038030000}"/>
    <cellStyle name="Note 102" xfId="820" xr:uid="{00000000-0005-0000-0000-000039030000}"/>
    <cellStyle name="Note 103" xfId="1250" xr:uid="{00000000-0005-0000-0000-00003A030000}"/>
    <cellStyle name="Note 11" xfId="821" xr:uid="{00000000-0005-0000-0000-00003B030000}"/>
    <cellStyle name="Note 11 2" xfId="40773" xr:uid="{20FFD0C2-0E27-4053-AAED-E351E9DF501B}"/>
    <cellStyle name="Note 11 2 2" xfId="40774" xr:uid="{F2C681CA-3C98-4460-B5F3-0A16CA3C6AC6}"/>
    <cellStyle name="Note 11 2 2 2" xfId="40775" xr:uid="{F5960609-818C-416C-95B6-048030FAD8A3}"/>
    <cellStyle name="Note 11 2 3" xfId="40776" xr:uid="{E6CFD2B0-137A-4C7E-AC58-D348DA90490F}"/>
    <cellStyle name="Note 11 3" xfId="40777" xr:uid="{EC8BABCE-F4DE-4482-990D-E2F33A29B7DE}"/>
    <cellStyle name="Note 11 3 2" xfId="40778" xr:uid="{134C86EB-ECB4-4225-A835-E84636A7B791}"/>
    <cellStyle name="Note 11 3 2 2" xfId="40779" xr:uid="{EBE80504-C434-4395-89E6-32DEA92BB442}"/>
    <cellStyle name="Note 11 3 3" xfId="40780" xr:uid="{6054C95E-AF5E-42AE-8684-16DBE7DB1AA6}"/>
    <cellStyle name="Note 11 4" xfId="40781" xr:uid="{A898A512-0F20-4CB5-91BA-EC309FC28094}"/>
    <cellStyle name="Note 11 4 2" xfId="40782" xr:uid="{4C744968-368B-4B0C-A54E-CF9989740A5E}"/>
    <cellStyle name="Note 11 4 2 2" xfId="40783" xr:uid="{2549B2A8-A450-4436-839D-EE6A956FD59D}"/>
    <cellStyle name="Note 11 4 3" xfId="40784" xr:uid="{35A510FE-EB39-4884-B14F-BC4345FEAC20}"/>
    <cellStyle name="Note 11 5" xfId="40785" xr:uid="{A837A836-91FD-4DCD-B8A1-2BD18E315E91}"/>
    <cellStyle name="Note 11 5 2" xfId="40786" xr:uid="{44BF9CEB-A3FB-4162-885B-2E7CDDCC162F}"/>
    <cellStyle name="Note 11 6" xfId="40787" xr:uid="{21AD7BC7-533C-4023-84EC-FCB991F64BBF}"/>
    <cellStyle name="Note 11 7" xfId="40772" xr:uid="{32CFFEFE-1447-4F36-8EA7-3C7FF976F617}"/>
    <cellStyle name="Note 12" xfId="822" xr:uid="{00000000-0005-0000-0000-00003C030000}"/>
    <cellStyle name="Note 12 2" xfId="40789" xr:uid="{FDE5F37E-62E4-48FA-96BB-4B1DBA985715}"/>
    <cellStyle name="Note 12 2 2" xfId="40790" xr:uid="{07665BD1-75C7-4443-857D-F32774D35AAF}"/>
    <cellStyle name="Note 12 2 2 2" xfId="40791" xr:uid="{7A3D573E-4C98-4B0C-A6D8-DDA361A3DB63}"/>
    <cellStyle name="Note 12 2 3" xfId="40792" xr:uid="{F5850579-18E2-40EA-8FA6-993CD146FFD9}"/>
    <cellStyle name="Note 12 3" xfId="40793" xr:uid="{23DE2CA2-6529-49D6-BEE8-06F2EFC83BDB}"/>
    <cellStyle name="Note 12 3 2" xfId="40794" xr:uid="{69FF898B-4D78-4789-9588-A76056C79D03}"/>
    <cellStyle name="Note 12 3 2 2" xfId="40795" xr:uid="{AEE443D8-643C-4A99-B5AB-930ECB677675}"/>
    <cellStyle name="Note 12 3 3" xfId="40796" xr:uid="{F8794EC4-611C-439B-B1E4-95F5BA510021}"/>
    <cellStyle name="Note 12 4" xfId="40797" xr:uid="{0A174233-B696-4E94-9806-E96488E7AE63}"/>
    <cellStyle name="Note 12 4 2" xfId="40798" xr:uid="{A14AC846-4E10-4E5E-8C7A-C64A7CE6A93F}"/>
    <cellStyle name="Note 12 4 2 2" xfId="40799" xr:uid="{ACFBADB5-B5E0-46BF-B0AE-11966B8DFA57}"/>
    <cellStyle name="Note 12 4 3" xfId="40800" xr:uid="{81EBCC84-FBA2-40CC-941D-128C1F814E83}"/>
    <cellStyle name="Note 12 5" xfId="40801" xr:uid="{E745EA4A-2B1D-459D-A223-B7CFB04D1083}"/>
    <cellStyle name="Note 12 5 2" xfId="40802" xr:uid="{D1F14AE2-B605-4228-9198-02D3F85D47B2}"/>
    <cellStyle name="Note 12 6" xfId="40803" xr:uid="{81405325-80E7-4BC1-BCB7-B37CB65C4BD2}"/>
    <cellStyle name="Note 12 7" xfId="40788" xr:uid="{B38D60C9-0365-4262-A355-CB9A445781FC}"/>
    <cellStyle name="Note 13" xfId="823" xr:uid="{00000000-0005-0000-0000-00003D030000}"/>
    <cellStyle name="Note 13 2" xfId="40805" xr:uid="{0A39A4B4-2681-4067-8DF3-AF37195C2451}"/>
    <cellStyle name="Note 13 2 2" xfId="40806" xr:uid="{D3A550D9-36DE-49CA-BCE6-B62C097265FE}"/>
    <cellStyle name="Note 13 2 2 2" xfId="40807" xr:uid="{458891EE-517A-41EE-8A60-0C7C124CB5CB}"/>
    <cellStyle name="Note 13 2 3" xfId="40808" xr:uid="{C21B9ED1-7B9F-4CF9-B084-A4D401F674CF}"/>
    <cellStyle name="Note 13 3" xfId="40809" xr:uid="{D11DA8AF-B110-4A05-8DB9-DFC5F789CB98}"/>
    <cellStyle name="Note 13 3 2" xfId="40810" xr:uid="{67573B36-087D-440F-9DBA-C3293EA06C47}"/>
    <cellStyle name="Note 13 3 2 2" xfId="40811" xr:uid="{250CB7C3-8B65-4574-8BCB-E5A6141CBAFF}"/>
    <cellStyle name="Note 13 3 3" xfId="40812" xr:uid="{9BC13E7A-0D33-4684-A068-791C0938EE21}"/>
    <cellStyle name="Note 13 4" xfId="40813" xr:uid="{3A3D2FFB-C7A3-47F3-BC2B-F9C61EB95FCB}"/>
    <cellStyle name="Note 13 4 2" xfId="40814" xr:uid="{24A9D727-98A0-4036-A709-F0C470473D4E}"/>
    <cellStyle name="Note 13 4 2 2" xfId="40815" xr:uid="{DF778B55-AD21-4AAA-A22A-23431C9FA6C7}"/>
    <cellStyle name="Note 13 4 3" xfId="40816" xr:uid="{CB2EFB2C-C70C-403C-8AAE-FC8BC1D836FD}"/>
    <cellStyle name="Note 13 5" xfId="40817" xr:uid="{4224F5F8-D89D-4D28-9798-99DACAE5DF0E}"/>
    <cellStyle name="Note 13 5 2" xfId="40818" xr:uid="{3CC74FBD-1AF2-4503-90B1-9E568C222CD3}"/>
    <cellStyle name="Note 13 6" xfId="40819" xr:uid="{F56C9EC4-08C6-49E3-89DE-E0E0501B700C}"/>
    <cellStyle name="Note 13 7" xfId="40804" xr:uid="{574FAA6B-D51A-4C0B-B352-17B31623CBCD}"/>
    <cellStyle name="Note 14" xfId="824" xr:uid="{00000000-0005-0000-0000-00003E030000}"/>
    <cellStyle name="Note 14 2" xfId="40821" xr:uid="{72578C28-1444-4FBF-8F49-97922402A7AB}"/>
    <cellStyle name="Note 14 2 2" xfId="40822" xr:uid="{0D77D169-3909-44B7-9A2E-D9FE5139AC4C}"/>
    <cellStyle name="Note 14 2 2 2" xfId="40823" xr:uid="{AC348E3B-D626-4013-B639-D7FF7E226A6D}"/>
    <cellStyle name="Note 14 2 3" xfId="40824" xr:uid="{C9403E66-A3CB-4EFB-92E0-F2E1D6A2FE24}"/>
    <cellStyle name="Note 14 3" xfId="40825" xr:uid="{B4285B6F-F274-4A1C-A131-9B98DCA9F36E}"/>
    <cellStyle name="Note 14 3 2" xfId="40826" xr:uid="{9E092700-D46C-4E79-A159-894A4B16FE04}"/>
    <cellStyle name="Note 14 3 2 2" xfId="40827" xr:uid="{55A89A14-CE04-4E73-8767-88D8B3AF402A}"/>
    <cellStyle name="Note 14 3 3" xfId="40828" xr:uid="{4A931F00-948B-4AE9-9DF2-FEB8D89A7E1B}"/>
    <cellStyle name="Note 14 4" xfId="40829" xr:uid="{24EAD312-0DDB-4425-9EBA-4BA1946B4605}"/>
    <cellStyle name="Note 14 4 2" xfId="40830" xr:uid="{0E86B602-F2F9-4245-BE1C-5F5A2325F0A4}"/>
    <cellStyle name="Note 14 4 2 2" xfId="40831" xr:uid="{DEEE3EAB-5DD4-4A18-9CA0-12377541E68F}"/>
    <cellStyle name="Note 14 4 3" xfId="40832" xr:uid="{F5F49737-ED78-41D5-804E-159F1B1F2B94}"/>
    <cellStyle name="Note 14 5" xfId="40833" xr:uid="{9761DB8C-9AB9-4888-B975-A24061218B92}"/>
    <cellStyle name="Note 14 5 2" xfId="40834" xr:uid="{203669E1-925C-4F0F-8AC8-01E49C2BD5F9}"/>
    <cellStyle name="Note 14 6" xfId="40835" xr:uid="{A32A9DA8-C724-4AAC-B63C-9476723D5486}"/>
    <cellStyle name="Note 14 7" xfId="40820" xr:uid="{4AD3CEE1-D21E-4B15-8516-E72388D770F2}"/>
    <cellStyle name="Note 15" xfId="825" xr:uid="{00000000-0005-0000-0000-00003F030000}"/>
    <cellStyle name="Note 15 2" xfId="40837" xr:uid="{258AAE28-4EA9-4481-9C82-882E81B74AD6}"/>
    <cellStyle name="Note 15 2 2" xfId="40838" xr:uid="{F5F929C6-AED9-45C4-81CA-567D948F025C}"/>
    <cellStyle name="Note 15 2 2 2" xfId="40839" xr:uid="{45AB8DB8-FA8E-48DC-901F-7A6B8C034C38}"/>
    <cellStyle name="Note 15 2 3" xfId="40840" xr:uid="{3681DE70-7518-48C3-A896-B840D6A7D2CF}"/>
    <cellStyle name="Note 15 3" xfId="40841" xr:uid="{4C267CBF-F4D0-4AA9-AFE4-3CF1E84CE998}"/>
    <cellStyle name="Note 15 3 2" xfId="40842" xr:uid="{52BFD3CE-E3C1-45FD-92C9-83452F869196}"/>
    <cellStyle name="Note 15 3 2 2" xfId="40843" xr:uid="{57485E07-BA46-49FB-B91E-C16A09FACB1F}"/>
    <cellStyle name="Note 15 3 3" xfId="40844" xr:uid="{02B3471D-4137-487D-B2CD-62770AD99358}"/>
    <cellStyle name="Note 15 4" xfId="40845" xr:uid="{19CBEB32-E11E-4C08-BBB4-78006F42C4BE}"/>
    <cellStyle name="Note 15 4 2" xfId="40846" xr:uid="{FAA98E65-AE6D-42CD-BEC0-679E79BD52D4}"/>
    <cellStyle name="Note 15 4 2 2" xfId="40847" xr:uid="{CBF80713-BD37-429F-9C9B-4FC8F2D8A274}"/>
    <cellStyle name="Note 15 4 3" xfId="40848" xr:uid="{18E68350-91B4-42ED-B90D-9DB652B46543}"/>
    <cellStyle name="Note 15 5" xfId="40849" xr:uid="{B16C05AE-EED4-4584-95F0-AB7DED3F46CC}"/>
    <cellStyle name="Note 15 5 2" xfId="40850" xr:uid="{7729098D-CFCB-4BC6-8495-9DDF52FB7F23}"/>
    <cellStyle name="Note 15 6" xfId="40851" xr:uid="{E7EF07B6-44DC-40BA-90C3-FEBF9F320CAD}"/>
    <cellStyle name="Note 15 7" xfId="40836" xr:uid="{6D63413F-746B-4478-9F9E-E4CA2EBBBA00}"/>
    <cellStyle name="Note 16" xfId="826" xr:uid="{00000000-0005-0000-0000-000040030000}"/>
    <cellStyle name="Note 16 2" xfId="40853" xr:uid="{BA2C126D-1DCF-4550-A47A-533A1FDB810E}"/>
    <cellStyle name="Note 16 2 2" xfId="40854" xr:uid="{70458799-39CC-4780-A4F9-AE8681D0544E}"/>
    <cellStyle name="Note 16 2 2 2" xfId="40855" xr:uid="{73E32119-9737-4C84-B0DB-CE983EE3ED0C}"/>
    <cellStyle name="Note 16 2 3" xfId="40856" xr:uid="{667F2CBC-9176-410F-87C9-0248B084833E}"/>
    <cellStyle name="Note 16 3" xfId="40857" xr:uid="{FB87414A-4598-4082-A7B5-04551CE00B29}"/>
    <cellStyle name="Note 16 3 2" xfId="40858" xr:uid="{F506B61E-1A99-417D-92ED-2E121498DF04}"/>
    <cellStyle name="Note 16 3 2 2" xfId="40859" xr:uid="{5AB6BB34-1346-440F-A2BD-941808EEC46E}"/>
    <cellStyle name="Note 16 3 3" xfId="40860" xr:uid="{12C9DCCE-FA22-41A7-8F29-E891DA607A5B}"/>
    <cellStyle name="Note 16 4" xfId="40861" xr:uid="{C97B70CA-CC65-4740-ABD4-FE2634E0501F}"/>
    <cellStyle name="Note 16 4 2" xfId="40862" xr:uid="{AD9611FA-67AF-4D43-81BD-4FEF429BC94D}"/>
    <cellStyle name="Note 16 4 2 2" xfId="40863" xr:uid="{D64F1242-7096-4A7E-ABC1-CC4F649DE428}"/>
    <cellStyle name="Note 16 4 3" xfId="40864" xr:uid="{174844EE-4F6F-4F89-85C7-5F2933CA75F4}"/>
    <cellStyle name="Note 16 5" xfId="40865" xr:uid="{425A627E-FA74-4EDB-A1D2-47872C546ED8}"/>
    <cellStyle name="Note 16 5 2" xfId="40866" xr:uid="{6CDB8943-22DE-4958-A761-EAE4C65C2B38}"/>
    <cellStyle name="Note 16 6" xfId="40867" xr:uid="{DF33CBD7-82FE-4E40-8464-2D48504A3A78}"/>
    <cellStyle name="Note 16 7" xfId="40852" xr:uid="{9AB3D079-EE9D-4582-AAF0-AC1181FF4AE7}"/>
    <cellStyle name="Note 17" xfId="827" xr:uid="{00000000-0005-0000-0000-000041030000}"/>
    <cellStyle name="Note 17 2" xfId="40869" xr:uid="{C0DE7656-6D68-470B-A0A0-405B2F1407D1}"/>
    <cellStyle name="Note 17 2 2" xfId="40870" xr:uid="{A32E7A36-ABBF-4740-8687-81C44586845C}"/>
    <cellStyle name="Note 17 2 2 2" xfId="40871" xr:uid="{27C9BA85-A75F-4308-9C1F-B30FFB906D90}"/>
    <cellStyle name="Note 17 2 3" xfId="40872" xr:uid="{7884F077-1DBD-434B-A96E-29D2EB20C0B1}"/>
    <cellStyle name="Note 17 3" xfId="40873" xr:uid="{4255633B-FE62-400C-829E-B2719AE0F708}"/>
    <cellStyle name="Note 17 3 2" xfId="40874" xr:uid="{38EA5A43-A90C-4569-B22C-12269294E833}"/>
    <cellStyle name="Note 17 3 2 2" xfId="40875" xr:uid="{889793B1-0D2C-462B-BCAB-038252C124B4}"/>
    <cellStyle name="Note 17 3 3" xfId="40876" xr:uid="{1ED4D4EE-F86C-4ED9-B2E2-E93BD9B896F6}"/>
    <cellStyle name="Note 17 4" xfId="40877" xr:uid="{92F7AD81-F18D-45AB-A9AC-38A9C8EEED88}"/>
    <cellStyle name="Note 17 4 2" xfId="40878" xr:uid="{53DCF72A-FAB4-4C91-BF65-5F4AB8795075}"/>
    <cellStyle name="Note 17 4 2 2" xfId="40879" xr:uid="{AD505B65-2DD3-466E-B8A0-BF780D997283}"/>
    <cellStyle name="Note 17 4 3" xfId="40880" xr:uid="{499131C7-F4AF-4976-9147-FD09B3157EF5}"/>
    <cellStyle name="Note 17 5" xfId="40881" xr:uid="{86B42769-979F-4CF4-8692-2653058A7B81}"/>
    <cellStyle name="Note 17 5 2" xfId="40882" xr:uid="{33F9FCDD-814C-4BB8-9FBE-0492C19F3E10}"/>
    <cellStyle name="Note 17 6" xfId="40883" xr:uid="{B6A79D4C-B3F3-42F4-9BD3-EBCA92599A3D}"/>
    <cellStyle name="Note 17 7" xfId="40868" xr:uid="{FF5720C4-5390-49EB-B790-92B629161036}"/>
    <cellStyle name="Note 18" xfId="828" xr:uid="{00000000-0005-0000-0000-000042030000}"/>
    <cellStyle name="Note 18 2" xfId="40885" xr:uid="{76069678-726D-4683-BF99-CAA258435532}"/>
    <cellStyle name="Note 18 2 2" xfId="40886" xr:uid="{EC154D1A-965B-412F-A95F-08FC554A9887}"/>
    <cellStyle name="Note 18 2 2 2" xfId="40887" xr:uid="{06895C76-FBEF-4AC5-96AF-B4AADEAFAF39}"/>
    <cellStyle name="Note 18 2 3" xfId="40888" xr:uid="{490E41A0-A8FD-4947-A269-D2B91125D6E7}"/>
    <cellStyle name="Note 18 3" xfId="40889" xr:uid="{A13BA9F2-58BA-4683-BF53-227E10751D9C}"/>
    <cellStyle name="Note 18 3 2" xfId="40890" xr:uid="{EF1BF6CB-03DB-435C-B7FF-14941D9CD134}"/>
    <cellStyle name="Note 18 3 2 2" xfId="40891" xr:uid="{8A86CBF2-DDF7-4767-B29A-3F116E6BFB40}"/>
    <cellStyle name="Note 18 3 3" xfId="40892" xr:uid="{C394FAA9-1472-46D7-B2B5-C0E30BC71224}"/>
    <cellStyle name="Note 18 4" xfId="40893" xr:uid="{1462DEC1-BC6F-4839-8292-4AEC65386770}"/>
    <cellStyle name="Note 18 4 2" xfId="40894" xr:uid="{6AB5D075-BAB8-4262-A8C1-F17EBAFE0D30}"/>
    <cellStyle name="Note 18 4 2 2" xfId="40895" xr:uid="{2DEE2BE0-FBC9-49C4-8928-2E7CC78B8C76}"/>
    <cellStyle name="Note 18 4 3" xfId="40896" xr:uid="{C3812587-4511-46F7-9D67-2845032BD0FF}"/>
    <cellStyle name="Note 18 5" xfId="40897" xr:uid="{A0531750-F5A4-4EBC-885B-215F4BA05F1A}"/>
    <cellStyle name="Note 18 5 2" xfId="40898" xr:uid="{4491EC56-5D1F-4336-A3AA-F715CD8A0841}"/>
    <cellStyle name="Note 18 6" xfId="40899" xr:uid="{1D7B316A-8D88-4ACD-8A3F-09C36B251087}"/>
    <cellStyle name="Note 18 7" xfId="40884" xr:uid="{6FCBE16F-9745-4202-9369-7E67866D1DEF}"/>
    <cellStyle name="Note 19" xfId="829" xr:uid="{00000000-0005-0000-0000-000043030000}"/>
    <cellStyle name="Note 2" xfId="830" xr:uid="{00000000-0005-0000-0000-000044030000}"/>
    <cellStyle name="Note 2 10" xfId="40900" xr:uid="{B4B5A8D0-AC08-4DEA-B507-F4CEE9C3EEAB}"/>
    <cellStyle name="Note 2 10 2" xfId="40901" xr:uid="{A4ED8A3E-3F1B-4220-919C-A8AD99281798}"/>
    <cellStyle name="Note 2 10 2 2" xfId="40902" xr:uid="{344FA820-2C2B-4E05-A6BE-E1796CC7C92E}"/>
    <cellStyle name="Note 2 10 2 2 2" xfId="40903" xr:uid="{B09200D6-38E7-4F8D-AE8C-78A4B1159FEE}"/>
    <cellStyle name="Note 2 10 2 3" xfId="40904" xr:uid="{3166A249-FEB3-45B6-B4E7-CBE4B53B9F9C}"/>
    <cellStyle name="Note 2 10 3" xfId="40905" xr:uid="{A1777460-8C6A-463A-A92A-25A6AD811579}"/>
    <cellStyle name="Note 2 10 3 2" xfId="40906" xr:uid="{7D1D6CC5-65B8-4A58-BCCC-C3835E1A6C77}"/>
    <cellStyle name="Note 2 10 3 2 2" xfId="40907" xr:uid="{026F2648-7A5C-4A3A-8305-D54CD0E638A3}"/>
    <cellStyle name="Note 2 10 3 3" xfId="40908" xr:uid="{CC8CD47B-4862-4E77-B08C-C03663711548}"/>
    <cellStyle name="Note 2 10 4" xfId="40909" xr:uid="{6CFFFE7C-58D1-4E4A-A988-958A8C9923F2}"/>
    <cellStyle name="Note 2 10 4 2" xfId="40910" xr:uid="{3E4EEC02-BB73-400B-964A-1BF93A8D0B02}"/>
    <cellStyle name="Note 2 10 4 2 2" xfId="40911" xr:uid="{F6A6D5F4-B1BE-4311-9A34-2DDCB3C9F3F7}"/>
    <cellStyle name="Note 2 10 4 3" xfId="40912" xr:uid="{E0A46466-3A93-48C3-B21C-3D3FCA10B224}"/>
    <cellStyle name="Note 2 10 5" xfId="40913" xr:uid="{FA9694C0-B455-4BCD-ADC3-B94C3BEC8181}"/>
    <cellStyle name="Note 2 10 5 2" xfId="40914" xr:uid="{1A603175-E33E-41CD-997D-2A8311403BC8}"/>
    <cellStyle name="Note 2 10 6" xfId="40915" xr:uid="{F918C596-0DBB-4E99-8BB8-F71979ABA817}"/>
    <cellStyle name="Note 2 11" xfId="40916" xr:uid="{FB8A09C2-B490-4354-940F-3577F8C09015}"/>
    <cellStyle name="Note 2 11 2" xfId="40917" xr:uid="{B2A206AA-4D82-4038-AF03-912D4B842445}"/>
    <cellStyle name="Note 2 11 2 2" xfId="40918" xr:uid="{F6FDDDEC-A5A1-4E29-ACE2-A062B9B0DD7A}"/>
    <cellStyle name="Note 2 11 2 2 2" xfId="40919" xr:uid="{57AFD343-4FD6-4D64-A76E-45FF28054E63}"/>
    <cellStyle name="Note 2 11 2 3" xfId="40920" xr:uid="{3C97A735-DFF7-4FFC-A0FB-A42BE57558D1}"/>
    <cellStyle name="Note 2 11 3" xfId="40921" xr:uid="{21CC986B-2B14-4F52-8D48-2221E8F26C44}"/>
    <cellStyle name="Note 2 11 3 2" xfId="40922" xr:uid="{14FECE75-7C97-42A9-B899-041E237E0FD9}"/>
    <cellStyle name="Note 2 11 3 2 2" xfId="40923" xr:uid="{6A9D2F5D-A753-4832-833F-25D201D1BC45}"/>
    <cellStyle name="Note 2 11 3 3" xfId="40924" xr:uid="{61D701C2-9DF2-4B01-A508-EA5EC5FE81EC}"/>
    <cellStyle name="Note 2 11 4" xfId="40925" xr:uid="{0A82E801-A6C0-4A4E-8353-21EF80D3060D}"/>
    <cellStyle name="Note 2 11 4 2" xfId="40926" xr:uid="{87531F51-7188-4A65-8E75-096F6E0A7536}"/>
    <cellStyle name="Note 2 11 4 2 2" xfId="40927" xr:uid="{44903EFC-8D58-4647-A281-207FBCE18447}"/>
    <cellStyle name="Note 2 11 4 3" xfId="40928" xr:uid="{3581C0D5-D6D1-4ADB-8EAA-93527616FF4E}"/>
    <cellStyle name="Note 2 11 5" xfId="40929" xr:uid="{9D480CE6-0200-46E1-9E6A-FF62191E0584}"/>
    <cellStyle name="Note 2 11 5 2" xfId="40930" xr:uid="{05772B70-235B-4341-8AB5-ECFE6520E532}"/>
    <cellStyle name="Note 2 11 6" xfId="40931" xr:uid="{7431832C-CCD7-410C-814C-805452731E41}"/>
    <cellStyle name="Note 2 12" xfId="40932" xr:uid="{CFF131C0-C020-477F-A778-24BB49E4E918}"/>
    <cellStyle name="Note 2 12 2" xfId="40933" xr:uid="{631F1E4E-3B20-41D7-A090-D7EB8B40CD4B}"/>
    <cellStyle name="Note 2 12 2 2" xfId="40934" xr:uid="{9C0B72FB-1192-4C12-A585-CBF293AECC95}"/>
    <cellStyle name="Note 2 12 3" xfId="40935" xr:uid="{3DC88E80-DEE6-4707-9851-29684963EF06}"/>
    <cellStyle name="Note 2 13" xfId="40936" xr:uid="{0D259A27-4581-4E0F-980A-E68716DF3422}"/>
    <cellStyle name="Note 2 13 2" xfId="40937" xr:uid="{9B0816F4-E6FB-4502-BB04-7FBB2B08727B}"/>
    <cellStyle name="Note 2 13 2 2" xfId="40938" xr:uid="{FA5DCF92-64B0-428D-9E84-A0B3E120B5B0}"/>
    <cellStyle name="Note 2 13 3" xfId="40939" xr:uid="{C8328A2A-5E64-48E4-BE61-2029F93C8924}"/>
    <cellStyle name="Note 2 14" xfId="40940" xr:uid="{E13F96CA-55E9-481F-8A96-12AA673A9441}"/>
    <cellStyle name="Note 2 14 2" xfId="40941" xr:uid="{DE235382-476F-4B85-8180-4846F31676D2}"/>
    <cellStyle name="Note 2 14 2 2" xfId="40942" xr:uid="{11802A71-70A9-4663-B02E-469B08E09AEF}"/>
    <cellStyle name="Note 2 14 3" xfId="40943" xr:uid="{FAE1FDC6-41EB-48CF-A2F2-B56B2BA6E756}"/>
    <cellStyle name="Note 2 15" xfId="40944" xr:uid="{D3B07D87-35D4-41B1-AE9D-BCB83E5BC127}"/>
    <cellStyle name="Note 2 15 2" xfId="40945" xr:uid="{B62E81FD-CE9A-485B-B5B3-ADBF1A5DF49E}"/>
    <cellStyle name="Note 2 15 2 2" xfId="40946" xr:uid="{8F0F480F-0BF8-41C4-BC1F-AEDAD6BCFF95}"/>
    <cellStyle name="Note 2 15 3" xfId="40947" xr:uid="{92224B6B-0E82-4CB5-BA01-356455185FDE}"/>
    <cellStyle name="Note 2 16" xfId="40948" xr:uid="{EC83477B-C6BB-4A81-B569-A9887E31C02A}"/>
    <cellStyle name="Note 2 16 2" xfId="40949" xr:uid="{1FFE056B-84C1-4E58-B781-8E4FE062FFE5}"/>
    <cellStyle name="Note 2 17" xfId="40950" xr:uid="{6FB17977-B8E6-4ACB-B50B-8AE3682C1DB9}"/>
    <cellStyle name="Note 2 18" xfId="1348" xr:uid="{21479491-ACB8-4F71-B643-1711AE2D77D0}"/>
    <cellStyle name="Note 2 2" xfId="1307" xr:uid="{00000000-0005-0000-0000-000045030000}"/>
    <cellStyle name="Note 2 2 10" xfId="40951" xr:uid="{B12514BC-C03D-42AC-A417-BAFF535F338C}"/>
    <cellStyle name="Note 2 2 2" xfId="40952" xr:uid="{7A452617-A3F3-423A-A06C-C34424406E67}"/>
    <cellStyle name="Note 2 2 2 2" xfId="40953" xr:uid="{0E606970-2BA0-483E-89C3-1D2089E1CFE7}"/>
    <cellStyle name="Note 2 2 2 2 2" xfId="40954" xr:uid="{1920F54F-E6BD-43B2-98C4-A5C51DD83ACC}"/>
    <cellStyle name="Note 2 2 2 2 2 2" xfId="40955" xr:uid="{700AFB8A-079A-4CBC-A657-C6C1CB89D65D}"/>
    <cellStyle name="Note 2 2 2 2 2 2 2" xfId="40956" xr:uid="{EE6B535D-0654-4492-8C01-76B89CF866F3}"/>
    <cellStyle name="Note 2 2 2 2 2 2 2 2" xfId="40957" xr:uid="{5CB83CDB-9654-4BB2-AF39-F863EFCD66E4}"/>
    <cellStyle name="Note 2 2 2 2 2 2 3" xfId="40958" xr:uid="{F849C048-78AE-436E-A992-D019119C48D7}"/>
    <cellStyle name="Note 2 2 2 2 2 3" xfId="40959" xr:uid="{1026EEB4-404C-4A89-B6E5-314044442D69}"/>
    <cellStyle name="Note 2 2 2 2 2 3 2" xfId="40960" xr:uid="{669F1B04-F929-4120-BEC6-E5E68CFE1C2B}"/>
    <cellStyle name="Note 2 2 2 2 2 3 2 2" xfId="40961" xr:uid="{99BBF106-E88A-43EF-B1AF-E4B221633638}"/>
    <cellStyle name="Note 2 2 2 2 2 3 3" xfId="40962" xr:uid="{59666EC8-103D-48FD-87EF-69F483F8F223}"/>
    <cellStyle name="Note 2 2 2 2 2 4" xfId="40963" xr:uid="{D71F3FF8-F60C-411E-BECC-ABE6AA2E4C61}"/>
    <cellStyle name="Note 2 2 2 2 2 4 2" xfId="40964" xr:uid="{94B7B64D-A08F-4419-9705-E0F5D8ACAC97}"/>
    <cellStyle name="Note 2 2 2 2 2 4 2 2" xfId="40965" xr:uid="{7094D2B5-4AF5-4D8F-B206-BDA730E2A338}"/>
    <cellStyle name="Note 2 2 2 2 2 4 3" xfId="40966" xr:uid="{A6C00E01-C82F-47F4-A4A7-9DB5933CCDE9}"/>
    <cellStyle name="Note 2 2 2 2 2 5" xfId="40967" xr:uid="{F6F65563-B262-4747-B0F2-93D058DF5D5F}"/>
    <cellStyle name="Note 2 2 2 2 2 5 2" xfId="40968" xr:uid="{9E515194-9343-40BC-BD9B-EEF256CE6D74}"/>
    <cellStyle name="Note 2 2 2 2 2 6" xfId="40969" xr:uid="{11851123-346B-4FD7-97C5-E897E5E4C5A2}"/>
    <cellStyle name="Note 2 2 2 2 3" xfId="40970" xr:uid="{8E48BC60-8503-44DA-A6BC-B33052245BA8}"/>
    <cellStyle name="Note 2 2 2 2 3 2" xfId="40971" xr:uid="{A1F17760-805B-4792-8F40-9A5462054D04}"/>
    <cellStyle name="Note 2 2 2 2 3 2 2" xfId="40972" xr:uid="{5EA07EC9-5746-470E-8F01-3B9A62CE86DF}"/>
    <cellStyle name="Note 2 2 2 2 3 3" xfId="40973" xr:uid="{8229E5FE-0935-4BF5-8149-DB232C3B5112}"/>
    <cellStyle name="Note 2 2 2 2 4" xfId="40974" xr:uid="{E3137E1E-A91B-49D4-9AF7-74F468DF4B36}"/>
    <cellStyle name="Note 2 2 2 2 4 2" xfId="40975" xr:uid="{DB247310-D425-45E8-BD15-16BB998B74AB}"/>
    <cellStyle name="Note 2 2 2 2 4 2 2" xfId="40976" xr:uid="{B2AADA62-7541-4B73-9A19-48D258FE5334}"/>
    <cellStyle name="Note 2 2 2 2 4 3" xfId="40977" xr:uid="{A28BF91B-D75B-47FA-807B-81A5A84DB76D}"/>
    <cellStyle name="Note 2 2 2 2 5" xfId="40978" xr:uid="{B061A4B2-8F45-4A51-BB0D-767168D48C14}"/>
    <cellStyle name="Note 2 2 2 2 5 2" xfId="40979" xr:uid="{17F8A500-44E6-4209-ABDA-E4A0A64055E3}"/>
    <cellStyle name="Note 2 2 2 2 5 2 2" xfId="40980" xr:uid="{AC6B9C92-9CDA-4A0D-BBA2-85276DA4AE51}"/>
    <cellStyle name="Note 2 2 2 2 5 3" xfId="40981" xr:uid="{F7F2784F-5071-4B81-ABEC-A578FB650160}"/>
    <cellStyle name="Note 2 2 2 2 6" xfId="40982" xr:uid="{3CBA3B0B-A4A3-472E-A7EC-028EE7CDB783}"/>
    <cellStyle name="Note 2 2 2 2 6 2" xfId="40983" xr:uid="{49B54F73-B258-4930-A14F-08A75C5A20C8}"/>
    <cellStyle name="Note 2 2 2 2 7" xfId="40984" xr:uid="{D92BC1A0-20AE-4EE4-AAAB-5640A4CCDD38}"/>
    <cellStyle name="Note 2 2 2 3" xfId="40985" xr:uid="{CD4DCB45-3E70-406A-9643-0DAE46367C71}"/>
    <cellStyle name="Note 2 2 2 3 2" xfId="40986" xr:uid="{2F1D3E3B-0222-4D14-B83B-8E3A1665F42C}"/>
    <cellStyle name="Note 2 2 2 3 2 2" xfId="40987" xr:uid="{C62AD74C-AD01-4D2F-BF81-8CD9B4A6327F}"/>
    <cellStyle name="Note 2 2 2 3 2 2 2" xfId="40988" xr:uid="{B586CB9E-1569-45E9-8B06-63D71D11AB43}"/>
    <cellStyle name="Note 2 2 2 3 2 3" xfId="40989" xr:uid="{0B9EAAFD-BE32-40DA-892F-D96A2E9B6212}"/>
    <cellStyle name="Note 2 2 2 3 3" xfId="40990" xr:uid="{92F2EB35-78EA-4306-AB2F-1B7F9F0E6AFD}"/>
    <cellStyle name="Note 2 2 2 3 3 2" xfId="40991" xr:uid="{878FD6A9-8429-4406-9374-1E07905C9342}"/>
    <cellStyle name="Note 2 2 2 3 3 2 2" xfId="40992" xr:uid="{75390346-62FE-4F5D-8F72-0EDBE4FB46AF}"/>
    <cellStyle name="Note 2 2 2 3 3 3" xfId="40993" xr:uid="{C068A453-3A4F-4DC7-A3DB-FF94718C51EF}"/>
    <cellStyle name="Note 2 2 2 3 4" xfId="40994" xr:uid="{9F5D7292-8EA0-41E7-995F-6169EE26835F}"/>
    <cellStyle name="Note 2 2 2 3 4 2" xfId="40995" xr:uid="{43C46B87-7574-4277-9457-9F71C7075482}"/>
    <cellStyle name="Note 2 2 2 3 4 2 2" xfId="40996" xr:uid="{4DCE1B42-8778-4D18-9A41-8F9EE58EE7F6}"/>
    <cellStyle name="Note 2 2 2 3 4 3" xfId="40997" xr:uid="{D0338121-DF66-4929-B66E-F126CF673CA1}"/>
    <cellStyle name="Note 2 2 2 3 5" xfId="40998" xr:uid="{03A9708E-E6A7-4265-83F7-968146058A6D}"/>
    <cellStyle name="Note 2 2 2 3 5 2" xfId="40999" xr:uid="{45C3FD9D-A9DF-4923-9743-E953F6240672}"/>
    <cellStyle name="Note 2 2 2 3 6" xfId="41000" xr:uid="{0E8A35B2-581F-4717-81FD-5F02241A00E0}"/>
    <cellStyle name="Note 2 2 2 4" xfId="41001" xr:uid="{3C39E845-3927-4CA4-ADA5-47D81757FA0B}"/>
    <cellStyle name="Note 2 2 2 4 2" xfId="41002" xr:uid="{04C0ADF5-368D-414D-92EF-D622421597F8}"/>
    <cellStyle name="Note 2 2 2 4 2 2" xfId="41003" xr:uid="{D0582F01-058E-4CE1-B390-CA0B8FB49A0A}"/>
    <cellStyle name="Note 2 2 2 4 3" xfId="41004" xr:uid="{1676EA2B-284E-41C0-A254-35CEEBC0F0F6}"/>
    <cellStyle name="Note 2 2 2 5" xfId="41005" xr:uid="{89E861E1-9AC3-4B5C-AE8B-9644DF184B7A}"/>
    <cellStyle name="Note 2 2 2 5 2" xfId="41006" xr:uid="{241A5370-59F5-4B16-9A1C-7C9EB3365CAF}"/>
    <cellStyle name="Note 2 2 2 5 2 2" xfId="41007" xr:uid="{82F404AD-2CA1-4449-A739-98EFA7474F02}"/>
    <cellStyle name="Note 2 2 2 5 3" xfId="41008" xr:uid="{102E6C7B-A966-4D23-B5BD-3D6225A73467}"/>
    <cellStyle name="Note 2 2 2 6" xfId="41009" xr:uid="{66328E63-0D74-4C52-B869-9FB842329AF4}"/>
    <cellStyle name="Note 2 2 2 6 2" xfId="41010" xr:uid="{E0D34F52-A2D1-4F36-83BD-E68765FD1695}"/>
    <cellStyle name="Note 2 2 2 6 2 2" xfId="41011" xr:uid="{D166B05A-F4CE-4263-918E-34BA79B8B535}"/>
    <cellStyle name="Note 2 2 2 6 3" xfId="41012" xr:uid="{DE691D08-B206-42D3-9755-2D09CF01BE15}"/>
    <cellStyle name="Note 2 2 2 7" xfId="41013" xr:uid="{C95D6D54-79B2-4371-B69D-E4F62DC3C9F7}"/>
    <cellStyle name="Note 2 2 2 7 2" xfId="41014" xr:uid="{09FEC537-2415-40E6-8767-8DFB0898332C}"/>
    <cellStyle name="Note 2 2 2 8" xfId="41015" xr:uid="{C995A412-1906-4291-827B-48DEEF741D9D}"/>
    <cellStyle name="Note 2 2 3" xfId="41016" xr:uid="{3B3ED2E0-D836-4E8A-A427-0BEAE721DBA1}"/>
    <cellStyle name="Note 2 2 3 2" xfId="41017" xr:uid="{D99F7846-577C-4E0C-8220-5B81B3D4C2FD}"/>
    <cellStyle name="Note 2 2 3 2 2" xfId="41018" xr:uid="{7FAE1F62-BC81-496E-AD9F-C1118E28039C}"/>
    <cellStyle name="Note 2 2 3 2 2 2" xfId="41019" xr:uid="{3A01689F-3A35-42C9-A17F-7452FFC2C7C2}"/>
    <cellStyle name="Note 2 2 3 2 2 2 2" xfId="41020" xr:uid="{2AAFAA34-35E3-4EBF-83FC-4F716EDB7016}"/>
    <cellStyle name="Note 2 2 3 2 2 3" xfId="41021" xr:uid="{C596F1BE-CA6E-4D11-8838-30CC76EF47A1}"/>
    <cellStyle name="Note 2 2 3 2 3" xfId="41022" xr:uid="{DAA7D301-5229-454B-A91C-86629F49A60F}"/>
    <cellStyle name="Note 2 2 3 2 3 2" xfId="41023" xr:uid="{82F7D8E8-3F9F-4E2D-BC4B-822D44824AF0}"/>
    <cellStyle name="Note 2 2 3 2 3 2 2" xfId="41024" xr:uid="{4EA12EFC-CCD6-43DE-AC37-B477A082C710}"/>
    <cellStyle name="Note 2 2 3 2 3 3" xfId="41025" xr:uid="{A174016E-1C96-4726-B2CE-3FCC01DD9559}"/>
    <cellStyle name="Note 2 2 3 2 4" xfId="41026" xr:uid="{7581BBEE-8D05-47D9-8AF1-65E28BBD553C}"/>
    <cellStyle name="Note 2 2 3 2 4 2" xfId="41027" xr:uid="{28DCC44D-87CA-4423-A0E1-12F84C98112E}"/>
    <cellStyle name="Note 2 2 3 2 4 2 2" xfId="41028" xr:uid="{B36FEA45-5326-44DB-8FF1-DFDFE9F71F63}"/>
    <cellStyle name="Note 2 2 3 2 4 3" xfId="41029" xr:uid="{7A456530-F248-47B5-8B9E-2FB1E69F71A6}"/>
    <cellStyle name="Note 2 2 3 2 5" xfId="41030" xr:uid="{70C11314-1CAF-41D9-B3FB-AFCB45B53CA3}"/>
    <cellStyle name="Note 2 2 3 2 5 2" xfId="41031" xr:uid="{E5C101FF-5EF7-4E82-A414-7DF2C02C1549}"/>
    <cellStyle name="Note 2 2 3 2 6" xfId="41032" xr:uid="{B8C37D12-C2DA-430F-98D1-4A7C42516291}"/>
    <cellStyle name="Note 2 2 3 3" xfId="41033" xr:uid="{0D753098-83F9-48C4-8584-5746442CECEB}"/>
    <cellStyle name="Note 2 2 3 3 2" xfId="41034" xr:uid="{2F45192B-AC88-43C9-94F4-4168DA9A607B}"/>
    <cellStyle name="Note 2 2 3 3 2 2" xfId="41035" xr:uid="{61639AB7-DFA0-480F-BCF3-6586AC0F526E}"/>
    <cellStyle name="Note 2 2 3 3 3" xfId="41036" xr:uid="{15D699DF-2BA2-45A5-9A5F-653B5D0A87EF}"/>
    <cellStyle name="Note 2 2 3 4" xfId="41037" xr:uid="{7AD38084-4835-4F97-911E-6D3544F4D868}"/>
    <cellStyle name="Note 2 2 3 4 2" xfId="41038" xr:uid="{279E534B-B09E-4AAC-9F87-FBABF49A05EE}"/>
    <cellStyle name="Note 2 2 3 4 2 2" xfId="41039" xr:uid="{1DEAD190-8BE9-4B8C-A6EA-E669577B8CEC}"/>
    <cellStyle name="Note 2 2 3 4 3" xfId="41040" xr:uid="{41B2EBDD-5F22-4F5A-8632-790BCE05C77F}"/>
    <cellStyle name="Note 2 2 3 5" xfId="41041" xr:uid="{AD1E31DF-8A0D-4125-BDA5-80E05AD7C331}"/>
    <cellStyle name="Note 2 2 3 5 2" xfId="41042" xr:uid="{91024C7F-6D06-4209-9522-6C975E0BCE2F}"/>
    <cellStyle name="Note 2 2 3 5 2 2" xfId="41043" xr:uid="{B29EE115-BFA8-40AA-9B77-CC218F1E2B2D}"/>
    <cellStyle name="Note 2 2 3 5 3" xfId="41044" xr:uid="{929BFE4B-C6AD-4923-A563-D9C2A0CDB0A8}"/>
    <cellStyle name="Note 2 2 3 6" xfId="41045" xr:uid="{20554788-9CCD-408F-8F1C-D27353F80373}"/>
    <cellStyle name="Note 2 2 3 6 2" xfId="41046" xr:uid="{35CDFA6E-F354-40BD-A846-6B1B7A566F0E}"/>
    <cellStyle name="Note 2 2 3 7" xfId="41047" xr:uid="{53318499-7E5F-4673-A089-E9152BE584CF}"/>
    <cellStyle name="Note 2 2 4" xfId="41048" xr:uid="{B0117E61-F06D-4C3D-9773-B4AE73A43EAF}"/>
    <cellStyle name="Note 2 2 4 2" xfId="41049" xr:uid="{744F6496-2634-4792-A306-D5AF8CAA603D}"/>
    <cellStyle name="Note 2 2 4 2 2" xfId="41050" xr:uid="{6637206E-6E2B-4538-A877-43B7A455A723}"/>
    <cellStyle name="Note 2 2 4 2 2 2" xfId="41051" xr:uid="{5C0EF2BF-5594-486C-9CAE-CFCC6678C6B7}"/>
    <cellStyle name="Note 2 2 4 2 3" xfId="41052" xr:uid="{C7BE6A28-9A19-41C5-8E25-A765469297C4}"/>
    <cellStyle name="Note 2 2 4 3" xfId="41053" xr:uid="{E945019E-EC41-4674-9309-22ED52861E20}"/>
    <cellStyle name="Note 2 2 4 3 2" xfId="41054" xr:uid="{81D37CBE-ABB8-4CE7-8BC2-3EF605D11DAF}"/>
    <cellStyle name="Note 2 2 4 3 2 2" xfId="41055" xr:uid="{A0086C28-706F-4E54-A994-4ED3E95917EF}"/>
    <cellStyle name="Note 2 2 4 3 3" xfId="41056" xr:uid="{317AC5B0-417F-4EA8-BA5A-135411DEFCE3}"/>
    <cellStyle name="Note 2 2 4 4" xfId="41057" xr:uid="{D286DE74-6CA2-49DE-B6D1-749AAE62BCA0}"/>
    <cellStyle name="Note 2 2 4 4 2" xfId="41058" xr:uid="{9C0FBA42-8D10-4ABE-80BE-A6177C4C631C}"/>
    <cellStyle name="Note 2 2 4 4 2 2" xfId="41059" xr:uid="{9E60A276-F171-40FA-81AE-7007EDB38C25}"/>
    <cellStyle name="Note 2 2 4 4 3" xfId="41060" xr:uid="{F68820C2-788A-4F19-8FEE-7F6930E0EF13}"/>
    <cellStyle name="Note 2 2 4 5" xfId="41061" xr:uid="{AA646D49-1014-49CF-9006-8E5075A7FE49}"/>
    <cellStyle name="Note 2 2 4 5 2" xfId="41062" xr:uid="{5CAAE196-82A3-480F-B962-D577D68F2460}"/>
    <cellStyle name="Note 2 2 4 6" xfId="41063" xr:uid="{B4AB5B6E-799D-45A9-B55E-745E2390CCCA}"/>
    <cellStyle name="Note 2 2 5" xfId="41064" xr:uid="{387F6F4F-51C5-418E-A428-5558D65AD641}"/>
    <cellStyle name="Note 2 2 5 2" xfId="41065" xr:uid="{0668A6D6-B2AB-49BB-BAA9-816EFEC42A38}"/>
    <cellStyle name="Note 2 2 5 2 2" xfId="41066" xr:uid="{0708F649-98F4-4C14-BA49-DC6D0EA99EDF}"/>
    <cellStyle name="Note 2 2 5 3" xfId="41067" xr:uid="{C7F326E7-E31D-4EE3-A4F5-A65B36C18FC8}"/>
    <cellStyle name="Note 2 2 6" xfId="41068" xr:uid="{8FC03204-1933-47C4-8AFA-B8B1BE899231}"/>
    <cellStyle name="Note 2 2 6 2" xfId="41069" xr:uid="{1BD90022-5745-4C9F-9D01-2300D557627D}"/>
    <cellStyle name="Note 2 2 6 2 2" xfId="41070" xr:uid="{83B6311B-CA17-49F0-BE3C-42B89B06E2B9}"/>
    <cellStyle name="Note 2 2 6 3" xfId="41071" xr:uid="{50C4D470-22FC-4148-B9AA-10B294BD3DC7}"/>
    <cellStyle name="Note 2 2 7" xfId="41072" xr:uid="{F53CAA3F-0068-44D1-B67F-3072EB9D8886}"/>
    <cellStyle name="Note 2 2 7 2" xfId="41073" xr:uid="{DA01110E-FB96-4CB3-9ACB-50C91C0556F0}"/>
    <cellStyle name="Note 2 2 7 2 2" xfId="41074" xr:uid="{8AFEDE3A-5518-4B5B-BB2D-166A885C47A2}"/>
    <cellStyle name="Note 2 2 7 3" xfId="41075" xr:uid="{80EDFD97-ADB3-46E2-B0DA-FDB8B876801F}"/>
    <cellStyle name="Note 2 2 8" xfId="41076" xr:uid="{6B6CC44E-0E3E-42DB-AE14-4A1FAAB98ADD}"/>
    <cellStyle name="Note 2 2 8 2" xfId="41077" xr:uid="{7CAD2EBC-9698-4AFB-9756-3F7CE0E94C0A}"/>
    <cellStyle name="Note 2 2 9" xfId="41078" xr:uid="{40112FE7-F7A4-4C27-9D97-F559E40BC2DD}"/>
    <cellStyle name="Note 2 3" xfId="41079" xr:uid="{E0075F5F-6101-4217-9503-AC730CFEA516}"/>
    <cellStyle name="Note 2 3 2" xfId="41080" xr:uid="{BA17234F-DC94-4529-9857-96E4CAA598AE}"/>
    <cellStyle name="Note 2 3 2 2" xfId="41081" xr:uid="{B32479C8-9320-45EF-A7EC-07535A1AD163}"/>
    <cellStyle name="Note 2 3 2 2 2" xfId="41082" xr:uid="{8B3EEE81-A35C-4CAB-AEDF-5AC1D7A1EBCB}"/>
    <cellStyle name="Note 2 3 2 2 2 2" xfId="41083" xr:uid="{6A67368D-88F2-4451-80B8-8E4E30F291D1}"/>
    <cellStyle name="Note 2 3 2 2 2 2 2" xfId="41084" xr:uid="{D5D52FA2-5C20-4D96-AB88-FD2FF65E18C2}"/>
    <cellStyle name="Note 2 3 2 2 2 3" xfId="41085" xr:uid="{DF99FBF1-7610-4046-9FD6-57F334F3E4FF}"/>
    <cellStyle name="Note 2 3 2 2 3" xfId="41086" xr:uid="{B5DA3CCD-7C1F-4317-9CE2-DB05014B93A9}"/>
    <cellStyle name="Note 2 3 2 2 3 2" xfId="41087" xr:uid="{C4993D24-170C-4ABE-8C0B-278A63D9946A}"/>
    <cellStyle name="Note 2 3 2 2 3 2 2" xfId="41088" xr:uid="{E9C7134C-2F06-4367-A8F3-76172D251B1A}"/>
    <cellStyle name="Note 2 3 2 2 3 3" xfId="41089" xr:uid="{B2AC6451-99B6-4090-A67A-5C04B37B1005}"/>
    <cellStyle name="Note 2 3 2 2 4" xfId="41090" xr:uid="{2A4BED33-2560-4B1B-9144-181CFE93EADD}"/>
    <cellStyle name="Note 2 3 2 2 4 2" xfId="41091" xr:uid="{452259FF-9814-4379-B250-3AECDC9164BC}"/>
    <cellStyle name="Note 2 3 2 2 4 2 2" xfId="41092" xr:uid="{BBA7AE15-0BF9-44C9-B896-C9104A707BD7}"/>
    <cellStyle name="Note 2 3 2 2 4 3" xfId="41093" xr:uid="{0F95EA71-9A1B-416B-9B1B-EDBB17291513}"/>
    <cellStyle name="Note 2 3 2 2 5" xfId="41094" xr:uid="{5342D640-117F-4859-BD4E-A0FBA34563E1}"/>
    <cellStyle name="Note 2 3 2 2 5 2" xfId="41095" xr:uid="{0595ED6B-0CC5-4270-A102-6CFED7442334}"/>
    <cellStyle name="Note 2 3 2 2 6" xfId="41096" xr:uid="{2F5716F7-D29A-46F2-B6FD-305677F34AC3}"/>
    <cellStyle name="Note 2 3 2 3" xfId="41097" xr:uid="{3E95969D-F723-4BB9-A80B-BD2A4573CCDD}"/>
    <cellStyle name="Note 2 3 2 3 2" xfId="41098" xr:uid="{7585E04A-8EA9-41C4-826E-02F4DB436274}"/>
    <cellStyle name="Note 2 3 2 3 2 2" xfId="41099" xr:uid="{9D06ED69-4AE7-43AE-B852-15E1A269E95D}"/>
    <cellStyle name="Note 2 3 2 3 3" xfId="41100" xr:uid="{C9E9CAE5-A96A-41AF-9AB2-153CCABECB75}"/>
    <cellStyle name="Note 2 3 2 4" xfId="41101" xr:uid="{EE9D745C-A699-4E39-A03A-E39D667D20EC}"/>
    <cellStyle name="Note 2 3 2 4 2" xfId="41102" xr:uid="{EA816E82-6D82-48D9-A84B-58F1AFAA7580}"/>
    <cellStyle name="Note 2 3 2 4 2 2" xfId="41103" xr:uid="{E191C1EB-835D-463D-9888-810B02DB0E48}"/>
    <cellStyle name="Note 2 3 2 4 3" xfId="41104" xr:uid="{08B8A42F-ADB5-4491-8647-10554273F737}"/>
    <cellStyle name="Note 2 3 2 5" xfId="41105" xr:uid="{CD9153BC-0803-4C75-8797-E2F4869A336D}"/>
    <cellStyle name="Note 2 3 2 5 2" xfId="41106" xr:uid="{7295C900-4C50-4C74-9D05-B803E2EEB50E}"/>
    <cellStyle name="Note 2 3 2 5 2 2" xfId="41107" xr:uid="{1678A65E-D40C-4AC7-B5E1-EDE0E74076BF}"/>
    <cellStyle name="Note 2 3 2 5 3" xfId="41108" xr:uid="{23CF5084-5E76-42C1-92BD-C6DEA1877EE6}"/>
    <cellStyle name="Note 2 3 2 6" xfId="41109" xr:uid="{4FCE9085-4D50-4C5A-8146-15405EDA9E68}"/>
    <cellStyle name="Note 2 3 2 6 2" xfId="41110" xr:uid="{D9AB9146-58D3-4137-8C75-3EFBB6998456}"/>
    <cellStyle name="Note 2 3 2 7" xfId="41111" xr:uid="{18CEE0C3-15B6-4544-8101-2DD8CA767A55}"/>
    <cellStyle name="Note 2 3 3" xfId="41112" xr:uid="{7984BC94-6B34-4804-B6B2-7674F560D0C9}"/>
    <cellStyle name="Note 2 3 3 2" xfId="41113" xr:uid="{6D6499B7-E5DC-46B5-BFE3-00B3B48DC656}"/>
    <cellStyle name="Note 2 3 3 2 2" xfId="41114" xr:uid="{E5E09D5A-1CD8-4772-AC64-C2B194F2B9CC}"/>
    <cellStyle name="Note 2 3 3 2 2 2" xfId="41115" xr:uid="{87D34779-6E0F-40ED-9A4A-59381CB16F07}"/>
    <cellStyle name="Note 2 3 3 2 3" xfId="41116" xr:uid="{0C2A4194-EDF9-48AE-9B7D-5E8C899CA0E0}"/>
    <cellStyle name="Note 2 3 3 3" xfId="41117" xr:uid="{B07754BD-00B4-43D1-A461-8490984E07E8}"/>
    <cellStyle name="Note 2 3 3 3 2" xfId="41118" xr:uid="{5CC15A92-D180-41A7-8F47-4AD720B28B4F}"/>
    <cellStyle name="Note 2 3 3 3 2 2" xfId="41119" xr:uid="{991A01A6-27AF-434D-A0F0-6180D1A30CC8}"/>
    <cellStyle name="Note 2 3 3 3 3" xfId="41120" xr:uid="{025D0910-52E6-4EBC-83C5-D1AAEE362120}"/>
    <cellStyle name="Note 2 3 3 4" xfId="41121" xr:uid="{3361111C-6F4D-4472-8CD5-8136E6543AD6}"/>
    <cellStyle name="Note 2 3 3 4 2" xfId="41122" xr:uid="{C0C57C10-FCAC-4C17-A011-433A6341641E}"/>
    <cellStyle name="Note 2 3 3 4 2 2" xfId="41123" xr:uid="{38599E73-8518-4D73-9DFD-BA048F537273}"/>
    <cellStyle name="Note 2 3 3 4 3" xfId="41124" xr:uid="{5319483A-6E59-4601-8870-D633A2AA554E}"/>
    <cellStyle name="Note 2 3 3 5" xfId="41125" xr:uid="{B05C6B64-2344-4FC4-9442-64BB62827A81}"/>
    <cellStyle name="Note 2 3 3 5 2" xfId="41126" xr:uid="{F92C3F83-99E2-4212-85D6-32D6829CBCBF}"/>
    <cellStyle name="Note 2 3 3 6" xfId="41127" xr:uid="{3119591E-2E26-434F-8A47-2F682651F263}"/>
    <cellStyle name="Note 2 3 4" xfId="41128" xr:uid="{BB8E7BFF-265D-4542-BE95-318E553517EF}"/>
    <cellStyle name="Note 2 3 4 2" xfId="41129" xr:uid="{9B7A3B3A-BA39-4778-9004-86EDD6733F7A}"/>
    <cellStyle name="Note 2 3 4 2 2" xfId="41130" xr:uid="{B9B4AA2C-1D6D-418D-AADC-3D7389B0BE25}"/>
    <cellStyle name="Note 2 3 4 3" xfId="41131" xr:uid="{485008DD-CE0F-4751-AB75-88CA0AAEB210}"/>
    <cellStyle name="Note 2 3 5" xfId="41132" xr:uid="{F8F7137A-F136-4EC3-B13B-805D3542D76F}"/>
    <cellStyle name="Note 2 3 5 2" xfId="41133" xr:uid="{20F48F73-AD41-4F76-8C77-B4B5361CD4F4}"/>
    <cellStyle name="Note 2 3 5 2 2" xfId="41134" xr:uid="{5F3F5E25-E00E-494A-9C07-2A7C334FA844}"/>
    <cellStyle name="Note 2 3 5 3" xfId="41135" xr:uid="{B634D3D1-02B6-4919-9318-9556B646FF76}"/>
    <cellStyle name="Note 2 3 6" xfId="41136" xr:uid="{23CD2C93-099C-46CA-B1D8-A0B75029973F}"/>
    <cellStyle name="Note 2 3 6 2" xfId="41137" xr:uid="{7A4C52CB-94D7-4E23-9B67-B97E35C12C5A}"/>
    <cellStyle name="Note 2 3 6 2 2" xfId="41138" xr:uid="{7620C62F-BFF1-4005-91F5-36E8990C2DC5}"/>
    <cellStyle name="Note 2 3 6 3" xfId="41139" xr:uid="{C5C0DB24-2BBA-4CA2-A738-5D6608958319}"/>
    <cellStyle name="Note 2 3 7" xfId="41140" xr:uid="{46EE3124-865E-491A-9BA8-CFD57E747B7D}"/>
    <cellStyle name="Note 2 3 7 2" xfId="41141" xr:uid="{E7D567B0-FCA7-4213-A842-2661328D9D4E}"/>
    <cellStyle name="Note 2 3 8" xfId="41142" xr:uid="{68B967FF-CBEF-499B-B586-8F5BB96B3BD2}"/>
    <cellStyle name="Note 2 4" xfId="41143" xr:uid="{AF6E8F37-2864-4DBA-B37F-50FB8259241B}"/>
    <cellStyle name="Note 2 4 2" xfId="41144" xr:uid="{483526E5-D742-4009-B784-363D39217118}"/>
    <cellStyle name="Note 2 4 2 2" xfId="41145" xr:uid="{C2E5C0DC-4578-4786-9F4E-3F095EB779AB}"/>
    <cellStyle name="Note 2 4 2 2 2" xfId="41146" xr:uid="{3C4DE46F-116E-44E3-B771-3CEAE85DA9EC}"/>
    <cellStyle name="Note 2 4 2 2 2 2" xfId="41147" xr:uid="{3AE953DB-0F18-4748-878C-7E374DC4CF1B}"/>
    <cellStyle name="Note 2 4 2 2 2 2 2" xfId="41148" xr:uid="{1EB5F77D-AF84-44C6-A625-A41655A07E3D}"/>
    <cellStyle name="Note 2 4 2 2 2 3" xfId="41149" xr:uid="{D125D697-0041-4DF9-9B88-819A1D36B7FD}"/>
    <cellStyle name="Note 2 4 2 2 3" xfId="41150" xr:uid="{DBD76B91-99A4-484C-BCE6-280CAC8E3B47}"/>
    <cellStyle name="Note 2 4 2 2 3 2" xfId="41151" xr:uid="{BF20DE76-3580-4C69-ACA9-F1C527A6C0D0}"/>
    <cellStyle name="Note 2 4 2 2 3 2 2" xfId="41152" xr:uid="{08EEAF3D-BEFA-4C50-BC94-0190F2AA6857}"/>
    <cellStyle name="Note 2 4 2 2 3 3" xfId="41153" xr:uid="{4ED586CA-5A4D-4AFD-A58A-4229A4F993B2}"/>
    <cellStyle name="Note 2 4 2 2 4" xfId="41154" xr:uid="{1151EF89-A9D5-4795-BEB9-D99E6B911128}"/>
    <cellStyle name="Note 2 4 2 2 4 2" xfId="41155" xr:uid="{57DA1BDB-3BF6-40D1-B426-62195F886AE3}"/>
    <cellStyle name="Note 2 4 2 2 4 2 2" xfId="41156" xr:uid="{32CC1442-C7BC-443D-B229-524CB7BEA05D}"/>
    <cellStyle name="Note 2 4 2 2 4 3" xfId="41157" xr:uid="{840E8B1A-5CCD-4E03-9073-0A628113EF37}"/>
    <cellStyle name="Note 2 4 2 2 5" xfId="41158" xr:uid="{EDB4C557-19AC-468B-9E5D-ADDD1AC12931}"/>
    <cellStyle name="Note 2 4 2 2 5 2" xfId="41159" xr:uid="{B88016A2-2277-4688-AB16-71EC1F254CA0}"/>
    <cellStyle name="Note 2 4 2 2 6" xfId="41160" xr:uid="{5E37092B-701E-44E5-BFDD-57720E50AD0D}"/>
    <cellStyle name="Note 2 4 2 3" xfId="41161" xr:uid="{1EA53644-3A7A-48E1-9E7A-4E6C13E59773}"/>
    <cellStyle name="Note 2 4 2 3 2" xfId="41162" xr:uid="{A54BF517-CEC4-4F2B-BD49-D1E1C1FD792B}"/>
    <cellStyle name="Note 2 4 2 3 2 2" xfId="41163" xr:uid="{8498F6E8-5701-4889-B374-B3845FB822F6}"/>
    <cellStyle name="Note 2 4 2 3 3" xfId="41164" xr:uid="{8C898C43-75B6-45D6-B952-57D7ED96F6C2}"/>
    <cellStyle name="Note 2 4 2 4" xfId="41165" xr:uid="{521A9E7D-CC5A-4F86-896A-53B32BE2F6F0}"/>
    <cellStyle name="Note 2 4 2 4 2" xfId="41166" xr:uid="{8434301D-779C-42B7-BBE0-6BD49810C938}"/>
    <cellStyle name="Note 2 4 2 4 2 2" xfId="41167" xr:uid="{7B7DEF71-321B-494D-870D-8E8CCF742CBB}"/>
    <cellStyle name="Note 2 4 2 4 3" xfId="41168" xr:uid="{939C2454-A8F4-4722-8536-BDF75A0FCC28}"/>
    <cellStyle name="Note 2 4 2 5" xfId="41169" xr:uid="{0D858132-2CA2-40DA-9362-BBD77AE2D491}"/>
    <cellStyle name="Note 2 4 2 5 2" xfId="41170" xr:uid="{92AD89BE-E341-439E-9C71-B1A2668DEE06}"/>
    <cellStyle name="Note 2 4 2 5 2 2" xfId="41171" xr:uid="{6C7D139B-2F3E-4D05-87B8-E51864B516C2}"/>
    <cellStyle name="Note 2 4 2 5 3" xfId="41172" xr:uid="{F13745EF-0F5B-4667-AA30-A4C8C321A3AB}"/>
    <cellStyle name="Note 2 4 2 6" xfId="41173" xr:uid="{FEEE949F-40FD-419A-88E4-79DC23A3F9D2}"/>
    <cellStyle name="Note 2 4 2 6 2" xfId="41174" xr:uid="{C14E25E6-2F7C-442F-9944-7A6FF1241535}"/>
    <cellStyle name="Note 2 4 2 7" xfId="41175" xr:uid="{A7BF2BD3-C1C2-465D-8BD0-F197D9ED311F}"/>
    <cellStyle name="Note 2 4 3" xfId="41176" xr:uid="{3EA7AD50-0EA5-491E-B694-186768F27A23}"/>
    <cellStyle name="Note 2 4 3 2" xfId="41177" xr:uid="{5507752F-9C27-45D4-8680-AC116400A9F7}"/>
    <cellStyle name="Note 2 4 3 2 2" xfId="41178" xr:uid="{F6DCC350-B3DB-4294-A48C-244022C1CD1B}"/>
    <cellStyle name="Note 2 4 3 2 2 2" xfId="41179" xr:uid="{36E6F130-AA75-4217-BAC9-E50A4B0B50A1}"/>
    <cellStyle name="Note 2 4 3 2 3" xfId="41180" xr:uid="{346D4D8D-F1A8-442A-9D1E-F2E4C707EEB9}"/>
    <cellStyle name="Note 2 4 3 3" xfId="41181" xr:uid="{C96622C0-D067-4822-99C9-73AADE169A1A}"/>
    <cellStyle name="Note 2 4 3 3 2" xfId="41182" xr:uid="{CF8DD5F5-5765-482F-A8CE-5048C07A6B26}"/>
    <cellStyle name="Note 2 4 3 3 2 2" xfId="41183" xr:uid="{F284A690-CC87-4EDD-A0F4-1675D851AD5F}"/>
    <cellStyle name="Note 2 4 3 3 3" xfId="41184" xr:uid="{BFB3D186-6C9B-4B06-9149-6DA516DACBAB}"/>
    <cellStyle name="Note 2 4 3 4" xfId="41185" xr:uid="{3633627F-CC62-4665-B61F-1320203FDD13}"/>
    <cellStyle name="Note 2 4 3 4 2" xfId="41186" xr:uid="{B7A905D8-4651-41B4-BF29-1C10BA190769}"/>
    <cellStyle name="Note 2 4 3 4 2 2" xfId="41187" xr:uid="{87E23EFC-8ABE-4161-8E13-8EF5BD12589A}"/>
    <cellStyle name="Note 2 4 3 4 3" xfId="41188" xr:uid="{B7F422C6-508D-4921-BCAD-C1CB79281891}"/>
    <cellStyle name="Note 2 4 3 5" xfId="41189" xr:uid="{55E95186-4CD5-4E73-9848-55349C36FE5C}"/>
    <cellStyle name="Note 2 4 3 5 2" xfId="41190" xr:uid="{3176FEB7-E0BC-4704-8945-6DE96938658D}"/>
    <cellStyle name="Note 2 4 3 6" xfId="41191" xr:uid="{666B425A-0242-4032-8C1F-F604773DA672}"/>
    <cellStyle name="Note 2 4 4" xfId="41192" xr:uid="{EAC616C6-784D-4692-B82A-778DA965C0CE}"/>
    <cellStyle name="Note 2 4 4 2" xfId="41193" xr:uid="{51EEB703-57CF-41C3-96D3-A0FD6E8BF7C0}"/>
    <cellStyle name="Note 2 4 4 2 2" xfId="41194" xr:uid="{0206A749-D266-441B-89E6-B99AE37282C9}"/>
    <cellStyle name="Note 2 4 4 3" xfId="41195" xr:uid="{6566CDA7-5F6E-42CB-81B8-ED22E1B2A543}"/>
    <cellStyle name="Note 2 4 5" xfId="41196" xr:uid="{1D6B5BAE-9F05-41BE-90A3-8F6452532CE5}"/>
    <cellStyle name="Note 2 4 5 2" xfId="41197" xr:uid="{AC0C456D-6CD2-413C-9ADC-733684C83745}"/>
    <cellStyle name="Note 2 4 5 2 2" xfId="41198" xr:uid="{782AE9C6-4B45-4007-9B03-459BB5E634CC}"/>
    <cellStyle name="Note 2 4 5 3" xfId="41199" xr:uid="{E2E3C566-31E5-4733-BAC0-E53FC551FA2E}"/>
    <cellStyle name="Note 2 4 6" xfId="41200" xr:uid="{DCCDC21C-0D52-46ED-A405-D62FDE76E123}"/>
    <cellStyle name="Note 2 4 6 2" xfId="41201" xr:uid="{B786057B-07BA-48BC-BDCB-93EFAC356293}"/>
    <cellStyle name="Note 2 4 6 2 2" xfId="41202" xr:uid="{EB55011A-CC72-456A-B824-ADBF1DEB732C}"/>
    <cellStyle name="Note 2 4 6 3" xfId="41203" xr:uid="{13F6966E-5DAD-44E3-8E1B-2D8BCBAF7771}"/>
    <cellStyle name="Note 2 4 7" xfId="41204" xr:uid="{E80B5C20-7217-49DF-B8D7-C0C3E6EB271E}"/>
    <cellStyle name="Note 2 4 7 2" xfId="41205" xr:uid="{894363F1-C213-42E3-9D60-CE6FB0640C0F}"/>
    <cellStyle name="Note 2 4 8" xfId="41206" xr:uid="{6E13DDB5-F3B6-476C-958D-50F520B3332A}"/>
    <cellStyle name="Note 2 5" xfId="41207" xr:uid="{E6077BAC-DFE0-4095-A28E-755F5408AFE8}"/>
    <cellStyle name="Note 2 5 2" xfId="41208" xr:uid="{5A2FFE81-8F10-49BC-B431-B70620268DFE}"/>
    <cellStyle name="Note 2 5 2 2" xfId="41209" xr:uid="{78663E7F-E56B-40CC-B6EE-08299668B766}"/>
    <cellStyle name="Note 2 5 2 2 2" xfId="41210" xr:uid="{EF559CDD-81D1-4B9B-887A-586889E57EFD}"/>
    <cellStyle name="Note 2 5 2 2 2 2" xfId="41211" xr:uid="{A1CBFE50-5588-48B9-8291-7C83E3818D43}"/>
    <cellStyle name="Note 2 5 2 2 3" xfId="41212" xr:uid="{6B336467-FA17-40BA-8EF9-B822C53AEC74}"/>
    <cellStyle name="Note 2 5 2 3" xfId="41213" xr:uid="{0A0293E8-FDB7-4581-918B-61ECBF5747EA}"/>
    <cellStyle name="Note 2 5 2 3 2" xfId="41214" xr:uid="{4E2C9BB0-A49F-4581-915F-FB9D27DACFC8}"/>
    <cellStyle name="Note 2 5 2 3 2 2" xfId="41215" xr:uid="{C703E5B2-EE9A-4F17-9D9F-AD904D7ACDC7}"/>
    <cellStyle name="Note 2 5 2 3 3" xfId="41216" xr:uid="{02F6A3D4-AA88-4CB9-B781-7171A5B8C94A}"/>
    <cellStyle name="Note 2 5 2 4" xfId="41217" xr:uid="{67BF81B8-D875-4A52-9BA0-A51BF5C53114}"/>
    <cellStyle name="Note 2 5 2 4 2" xfId="41218" xr:uid="{2863EF59-1505-47B8-B222-82C4EA752C5F}"/>
    <cellStyle name="Note 2 5 2 4 2 2" xfId="41219" xr:uid="{335683B4-086B-4FCC-8BD3-5AD0F0BACBA4}"/>
    <cellStyle name="Note 2 5 2 4 3" xfId="41220" xr:uid="{C53B1741-C353-4062-AF17-F0D0366AE105}"/>
    <cellStyle name="Note 2 5 2 5" xfId="41221" xr:uid="{53D7AC2C-636F-4E14-97C8-BFF840E31965}"/>
    <cellStyle name="Note 2 5 2 5 2" xfId="41222" xr:uid="{7105D353-A3AB-42E1-A93B-8BE50A9F64DE}"/>
    <cellStyle name="Note 2 5 2 6" xfId="41223" xr:uid="{571118DC-508A-40FB-B199-9D369BDB0582}"/>
    <cellStyle name="Note 2 5 3" xfId="41224" xr:uid="{487DEFE1-9855-4DFA-8171-00554BFD44B7}"/>
    <cellStyle name="Note 2 5 3 2" xfId="41225" xr:uid="{9F6889D7-28CA-4490-93BE-64B3F74A77FF}"/>
    <cellStyle name="Note 2 5 3 2 2" xfId="41226" xr:uid="{B0F58FFE-A323-4E4A-9ABD-66B5EDFFFEDE}"/>
    <cellStyle name="Note 2 5 3 3" xfId="41227" xr:uid="{25B3D63B-0059-4630-975C-F07BABA3104E}"/>
    <cellStyle name="Note 2 5 4" xfId="41228" xr:uid="{DC15BD2E-6F09-45B8-A91E-71DB47F41D9D}"/>
    <cellStyle name="Note 2 5 4 2" xfId="41229" xr:uid="{79D440C0-5FEF-4F80-B7FC-DA10A8DC8125}"/>
    <cellStyle name="Note 2 5 4 2 2" xfId="41230" xr:uid="{2D4AE391-ACBF-46D7-9768-C9FA52FBCBDF}"/>
    <cellStyle name="Note 2 5 4 3" xfId="41231" xr:uid="{6E21B66A-8FA7-4FED-B031-AD8E43649F83}"/>
    <cellStyle name="Note 2 5 5" xfId="41232" xr:uid="{32D9AE80-0789-44A9-B850-5B15F5FD1899}"/>
    <cellStyle name="Note 2 5 5 2" xfId="41233" xr:uid="{587B13CC-90F8-462A-A8F0-C1B932F33835}"/>
    <cellStyle name="Note 2 5 5 2 2" xfId="41234" xr:uid="{AF577E2B-8A29-4D1D-9B93-D56BD30FC182}"/>
    <cellStyle name="Note 2 5 5 3" xfId="41235" xr:uid="{839C4DE6-F469-45EC-A2A0-16CE030AC6DA}"/>
    <cellStyle name="Note 2 5 6" xfId="41236" xr:uid="{A88CFC5A-6910-4AA4-96FC-6FA50125EF51}"/>
    <cellStyle name="Note 2 5 6 2" xfId="41237" xr:uid="{9951968D-18BB-4118-9A9D-112AB304E727}"/>
    <cellStyle name="Note 2 5 7" xfId="41238" xr:uid="{9960393F-F8EB-49FF-9C34-0E05CE8EBD0E}"/>
    <cellStyle name="Note 2 6" xfId="41239" xr:uid="{86C17054-BF80-4135-9F58-2FA100FEF75A}"/>
    <cellStyle name="Note 2 6 2" xfId="41240" xr:uid="{1BF0B395-5FDF-4243-98EF-2BDAB8E7D0DC}"/>
    <cellStyle name="Note 2 6 2 2" xfId="41241" xr:uid="{96BDA8FA-EC94-4E6C-9818-A75C713BD472}"/>
    <cellStyle name="Note 2 6 2 2 2" xfId="41242" xr:uid="{615790EA-A4C5-458B-B1FF-315DBAE05E48}"/>
    <cellStyle name="Note 2 6 2 2 2 2" xfId="41243" xr:uid="{96A0C53B-FF5E-410F-8905-7C8485FC0B7B}"/>
    <cellStyle name="Note 2 6 2 2 3" xfId="41244" xr:uid="{3DE2F114-8349-4874-9408-B5AF9038BD0F}"/>
    <cellStyle name="Note 2 6 2 3" xfId="41245" xr:uid="{E7205AA8-AF6A-452F-BD00-1E53681A5B6D}"/>
    <cellStyle name="Note 2 6 2 3 2" xfId="41246" xr:uid="{387C1DA0-D49A-4F43-8F41-FDA015CF50B4}"/>
    <cellStyle name="Note 2 6 2 3 2 2" xfId="41247" xr:uid="{4101AFD3-7D77-4EB2-948C-9C9EA66C07C9}"/>
    <cellStyle name="Note 2 6 2 3 3" xfId="41248" xr:uid="{40E82159-C269-4AFE-B879-22ECDBC8B186}"/>
    <cellStyle name="Note 2 6 2 4" xfId="41249" xr:uid="{7BDBB0B5-D713-4726-A924-54AB97412055}"/>
    <cellStyle name="Note 2 6 2 4 2" xfId="41250" xr:uid="{EE96583B-167A-4574-9B4F-238AE802E6F7}"/>
    <cellStyle name="Note 2 6 2 4 2 2" xfId="41251" xr:uid="{67E114D1-A3FC-48F8-97AE-01ABC9A2A563}"/>
    <cellStyle name="Note 2 6 2 4 3" xfId="41252" xr:uid="{4A8B09F4-D0DA-43F6-A8B6-EA7E4C9800E8}"/>
    <cellStyle name="Note 2 6 2 5" xfId="41253" xr:uid="{DB7AC857-3DA6-4C3E-999A-B1E114A60898}"/>
    <cellStyle name="Note 2 6 2 5 2" xfId="41254" xr:uid="{6F32CE15-6F9D-4448-862B-7681779A77F4}"/>
    <cellStyle name="Note 2 6 2 6" xfId="41255" xr:uid="{31CF871A-4D5B-45C4-8050-09B06C357655}"/>
    <cellStyle name="Note 2 6 3" xfId="41256" xr:uid="{00D4C86C-482F-4A51-BF0E-5987AB4CDD19}"/>
    <cellStyle name="Note 2 6 3 2" xfId="41257" xr:uid="{8B620EDF-F949-4F02-B635-77BE7ECBE021}"/>
    <cellStyle name="Note 2 6 3 2 2" xfId="41258" xr:uid="{7D63B428-B566-4558-8AA4-2736B8E08F66}"/>
    <cellStyle name="Note 2 6 3 3" xfId="41259" xr:uid="{91650D88-6005-4969-803F-4B153D269BD0}"/>
    <cellStyle name="Note 2 6 4" xfId="41260" xr:uid="{2DE2C8AF-89FA-4480-9E18-01D83B81C277}"/>
    <cellStyle name="Note 2 6 4 2" xfId="41261" xr:uid="{47C7CDAA-616E-413B-A76E-61C382C8E7EF}"/>
    <cellStyle name="Note 2 6 4 2 2" xfId="41262" xr:uid="{58DB1A0E-10AB-427A-88A0-BC949FA63AC8}"/>
    <cellStyle name="Note 2 6 4 3" xfId="41263" xr:uid="{F8F7C112-94A9-4BF2-B870-F9752B3A05B3}"/>
    <cellStyle name="Note 2 6 5" xfId="41264" xr:uid="{2A2E4250-2EBC-4B72-B0D5-489C156CB544}"/>
    <cellStyle name="Note 2 6 5 2" xfId="41265" xr:uid="{32CB341B-DBFA-47F1-8A71-33FDFACD24F3}"/>
    <cellStyle name="Note 2 6 5 2 2" xfId="41266" xr:uid="{984D7A52-1565-4A01-9D16-474BF238069A}"/>
    <cellStyle name="Note 2 6 5 3" xfId="41267" xr:uid="{CCC39952-A549-4577-B85B-E19161A1153C}"/>
    <cellStyle name="Note 2 6 6" xfId="41268" xr:uid="{1E7B441B-F4B0-4A8D-BC32-772E27FEAA15}"/>
    <cellStyle name="Note 2 6 6 2" xfId="41269" xr:uid="{D7AE6A70-780C-41A7-88CA-A34ED80B3B32}"/>
    <cellStyle name="Note 2 6 7" xfId="41270" xr:uid="{AA381DAA-3681-45A4-A621-E3863A470FD3}"/>
    <cellStyle name="Note 2 7" xfId="41271" xr:uid="{7DB78947-90B4-4B0E-9CF1-829D6333DEEC}"/>
    <cellStyle name="Note 2 7 2" xfId="41272" xr:uid="{3EA0F799-F0B9-4EDF-8266-DB99C71CBB05}"/>
    <cellStyle name="Note 2 7 2 2" xfId="41273" xr:uid="{4A52C238-95C5-428E-A72F-507777B16636}"/>
    <cellStyle name="Note 2 7 2 2 2" xfId="41274" xr:uid="{F1D001CC-A5B4-48DD-B268-9B05D009FB17}"/>
    <cellStyle name="Note 2 7 2 3" xfId="41275" xr:uid="{18EA157F-FA2B-473C-A410-E1BC662C5C4C}"/>
    <cellStyle name="Note 2 7 3" xfId="41276" xr:uid="{044764E7-6E68-41FB-B901-C8E663D399CD}"/>
    <cellStyle name="Note 2 7 3 2" xfId="41277" xr:uid="{4B0D831C-DB04-46F3-A8E3-10D04659330B}"/>
    <cellStyle name="Note 2 7 3 2 2" xfId="41278" xr:uid="{CB71B9F2-369E-4B8D-BE0B-6350E5F10502}"/>
    <cellStyle name="Note 2 7 3 3" xfId="41279" xr:uid="{16543A16-E757-4986-999A-BF51EA56823F}"/>
    <cellStyle name="Note 2 7 4" xfId="41280" xr:uid="{8451D9D9-1908-4F32-8B9C-FA06E113A210}"/>
    <cellStyle name="Note 2 7 4 2" xfId="41281" xr:uid="{8651CECA-09A0-4A4B-8B3C-1672EE093181}"/>
    <cellStyle name="Note 2 7 4 2 2" xfId="41282" xr:uid="{09DB6AD6-26C9-4235-81FB-F2BB08FD036E}"/>
    <cellStyle name="Note 2 7 4 3" xfId="41283" xr:uid="{143D6218-742B-41D4-99FE-0F6E320CEBBF}"/>
    <cellStyle name="Note 2 7 5" xfId="41284" xr:uid="{588307A9-60B1-4FAA-A215-6926A53C5E19}"/>
    <cellStyle name="Note 2 7 5 2" xfId="41285" xr:uid="{CBE18394-7AF8-4CB4-A557-6D0499829780}"/>
    <cellStyle name="Note 2 7 6" xfId="41286" xr:uid="{5B5FB71D-8AC7-4553-986B-AABF8CF3F3E5}"/>
    <cellStyle name="Note 2 8" xfId="41287" xr:uid="{1D592B09-B36E-410C-B733-6366C48496C7}"/>
    <cellStyle name="Note 2 8 2" xfId="41288" xr:uid="{53D8B7CA-16BD-41B6-A603-642C2A71F6F8}"/>
    <cellStyle name="Note 2 8 2 2" xfId="41289" xr:uid="{F850727D-F219-4ADD-98AE-15CE1B0FC2E6}"/>
    <cellStyle name="Note 2 8 2 2 2" xfId="41290" xr:uid="{03ED54E7-D558-425A-9633-497FE28CB9A6}"/>
    <cellStyle name="Note 2 8 2 3" xfId="41291" xr:uid="{6C317122-1CA9-402E-BB82-C8AE7F04638F}"/>
    <cellStyle name="Note 2 8 3" xfId="41292" xr:uid="{234DE477-7E8C-4587-99EC-2212EF70CE1F}"/>
    <cellStyle name="Note 2 8 3 2" xfId="41293" xr:uid="{02EC2731-72BF-43E4-80FB-597B444FD37E}"/>
    <cellStyle name="Note 2 8 3 2 2" xfId="41294" xr:uid="{65B38018-9BF3-4277-9DC1-0AE4746552DF}"/>
    <cellStyle name="Note 2 8 3 3" xfId="41295" xr:uid="{B68F0E51-693F-4BF0-8BDE-D83157E9DEE2}"/>
    <cellStyle name="Note 2 8 4" xfId="41296" xr:uid="{7AD77555-A12C-4A9D-849E-979B821B94F6}"/>
    <cellStyle name="Note 2 8 4 2" xfId="41297" xr:uid="{165A844C-2B11-462A-BF9A-1031F8019B5F}"/>
    <cellStyle name="Note 2 8 4 2 2" xfId="41298" xr:uid="{1C8F2D2D-5616-4E6B-B499-8B3A6AE93474}"/>
    <cellStyle name="Note 2 8 4 3" xfId="41299" xr:uid="{B9DFB582-AC8F-48F9-923C-7BD88EFEC94C}"/>
    <cellStyle name="Note 2 8 5" xfId="41300" xr:uid="{62163F91-6AB5-4F66-B4B8-46EE52656439}"/>
    <cellStyle name="Note 2 8 5 2" xfId="41301" xr:uid="{4E41F010-34F0-4F61-9540-E886177C5E9A}"/>
    <cellStyle name="Note 2 8 6" xfId="41302" xr:uid="{C5DC5B9B-E7BC-4415-96D6-A5FF9AD5B6AD}"/>
    <cellStyle name="Note 2 9" xfId="41303" xr:uid="{F9A5CFF3-A361-4D2D-A5D4-EB9F937A8663}"/>
    <cellStyle name="Note 2 9 2" xfId="41304" xr:uid="{88FAA7CF-A742-4903-8D6D-E45BFF21BEF8}"/>
    <cellStyle name="Note 2 9 2 2" xfId="41305" xr:uid="{4BB1FCF3-EF9D-4464-A0D7-169AE2EA3F01}"/>
    <cellStyle name="Note 2 9 2 2 2" xfId="41306" xr:uid="{E7F60FFF-8B6F-486F-B6F0-514D9E9020AE}"/>
    <cellStyle name="Note 2 9 2 3" xfId="41307" xr:uid="{2707673C-287B-46B4-ADBE-59DB4D9DDCC4}"/>
    <cellStyle name="Note 2 9 3" xfId="41308" xr:uid="{A7EC91E8-E360-478C-AF20-A78BD47C7D0F}"/>
    <cellStyle name="Note 2 9 3 2" xfId="41309" xr:uid="{6B68298A-89D9-4DFA-938E-9166786474C7}"/>
    <cellStyle name="Note 2 9 3 2 2" xfId="41310" xr:uid="{B833EB90-1BCB-472A-AECD-C1B847DECF92}"/>
    <cellStyle name="Note 2 9 3 3" xfId="41311" xr:uid="{3788B2DF-DD87-4C4E-AFD3-AD9351DCD0E8}"/>
    <cellStyle name="Note 2 9 4" xfId="41312" xr:uid="{71E353B9-8097-48E7-88CA-4C8DCBED9295}"/>
    <cellStyle name="Note 2 9 4 2" xfId="41313" xr:uid="{9E1904C6-6E1E-410C-A0A7-17AADC729203}"/>
    <cellStyle name="Note 2 9 4 2 2" xfId="41314" xr:uid="{A73A1AF4-5E4D-444A-92A6-B165B4FAF7D9}"/>
    <cellStyle name="Note 2 9 4 3" xfId="41315" xr:uid="{92E4C804-63DA-4DCB-8AA1-52E76B64336D}"/>
    <cellStyle name="Note 2 9 5" xfId="41316" xr:uid="{AE4D2CD5-01B7-4C85-941D-7EAE2EDC027D}"/>
    <cellStyle name="Note 2 9 5 2" xfId="41317" xr:uid="{4DD8538D-AABC-4598-88E1-313A4EA63D34}"/>
    <cellStyle name="Note 2 9 6" xfId="41318" xr:uid="{A08B819E-C0B0-438F-8BF5-DDA7E675BBD0}"/>
    <cellStyle name="Note 20" xfId="831" xr:uid="{00000000-0005-0000-0000-000046030000}"/>
    <cellStyle name="Note 21" xfId="832" xr:uid="{00000000-0005-0000-0000-000047030000}"/>
    <cellStyle name="Note 22" xfId="833" xr:uid="{00000000-0005-0000-0000-000048030000}"/>
    <cellStyle name="Note 23" xfId="834" xr:uid="{00000000-0005-0000-0000-000049030000}"/>
    <cellStyle name="Note 24" xfId="835" xr:uid="{00000000-0005-0000-0000-00004A030000}"/>
    <cellStyle name="Note 25" xfId="836" xr:uid="{00000000-0005-0000-0000-00004B030000}"/>
    <cellStyle name="Note 26" xfId="837" xr:uid="{00000000-0005-0000-0000-00004C030000}"/>
    <cellStyle name="Note 27" xfId="838" xr:uid="{00000000-0005-0000-0000-00004D030000}"/>
    <cellStyle name="Note 28" xfId="839" xr:uid="{00000000-0005-0000-0000-00004E030000}"/>
    <cellStyle name="Note 29" xfId="840" xr:uid="{00000000-0005-0000-0000-00004F030000}"/>
    <cellStyle name="Note 3" xfId="841" xr:uid="{00000000-0005-0000-0000-000050030000}"/>
    <cellStyle name="Note 3 10" xfId="41320" xr:uid="{C64BAC33-B38F-4802-BEF7-1CC4C61C829B}"/>
    <cellStyle name="Note 3 10 2" xfId="41321" xr:uid="{4F84123E-3EA2-4D49-9D7F-92A43C6FE497}"/>
    <cellStyle name="Note 3 10 2 2" xfId="41322" xr:uid="{DA01321E-D706-4382-BAAC-AC8711DB88FA}"/>
    <cellStyle name="Note 3 10 2 2 2" xfId="41323" xr:uid="{29AF7F55-BCE5-4B3A-ABE9-CA33AD9030E5}"/>
    <cellStyle name="Note 3 10 2 3" xfId="41324" xr:uid="{EC3DFB97-09EB-4A8F-B2E3-B13881153AA8}"/>
    <cellStyle name="Note 3 10 3" xfId="41325" xr:uid="{58F4898A-D1E1-4EC6-890A-6357D4F8F349}"/>
    <cellStyle name="Note 3 10 3 2" xfId="41326" xr:uid="{60A3E9A3-92EE-4338-A41D-BD476204AF31}"/>
    <cellStyle name="Note 3 10 3 2 2" xfId="41327" xr:uid="{5618A14B-A3F6-44AE-9298-BA0FC354272F}"/>
    <cellStyle name="Note 3 10 3 3" xfId="41328" xr:uid="{5C0D4982-28BE-4935-A565-C6996567C33B}"/>
    <cellStyle name="Note 3 10 4" xfId="41329" xr:uid="{4BCD5883-6955-425D-8563-4B4554F4B32E}"/>
    <cellStyle name="Note 3 10 4 2" xfId="41330" xr:uid="{DC029211-97AC-4694-9908-CE10BCFD7587}"/>
    <cellStyle name="Note 3 10 4 2 2" xfId="41331" xr:uid="{2F804542-EBE6-41E5-A5FE-17749C081DE5}"/>
    <cellStyle name="Note 3 10 4 3" xfId="41332" xr:uid="{F887A1D9-CABE-42B5-954D-C58588A168E3}"/>
    <cellStyle name="Note 3 10 5" xfId="41333" xr:uid="{95987A91-16B3-44CF-8888-CD19276FFE61}"/>
    <cellStyle name="Note 3 10 5 2" xfId="41334" xr:uid="{F8AD44EB-00CE-41B4-B831-F8831296C458}"/>
    <cellStyle name="Note 3 10 6" xfId="41335" xr:uid="{2B088532-F337-4D74-8A3F-7BF8F8E59C6E}"/>
    <cellStyle name="Note 3 11" xfId="41336" xr:uid="{18285511-59FB-47F9-BEF1-7D03DBEF4990}"/>
    <cellStyle name="Note 3 11 2" xfId="41337" xr:uid="{D7EEC4AB-C669-419D-A768-DFAA4EF0729C}"/>
    <cellStyle name="Note 3 11 2 2" xfId="41338" xr:uid="{0778B3A2-CB02-469B-8573-C345BB8B8D5D}"/>
    <cellStyle name="Note 3 11 3" xfId="41339" xr:uid="{8D7EB863-79B4-4F14-82DC-795F2D3F2D61}"/>
    <cellStyle name="Note 3 12" xfId="41340" xr:uid="{575CD5F8-1E19-4A87-B3F5-8E017028D3B5}"/>
    <cellStyle name="Note 3 12 2" xfId="41341" xr:uid="{71FA2EC7-F283-41B6-853C-D1129B7DE97E}"/>
    <cellStyle name="Note 3 12 2 2" xfId="41342" xr:uid="{8FCDFD57-28D2-4C09-A6F1-28C3515E079F}"/>
    <cellStyle name="Note 3 12 3" xfId="41343" xr:uid="{B99D7F8E-1296-4792-8BD1-65F66F7E45E1}"/>
    <cellStyle name="Note 3 13" xfId="41344" xr:uid="{FAFB9C2A-3305-4DCE-B27F-FBD5AAE49BC7}"/>
    <cellStyle name="Note 3 13 2" xfId="41345" xr:uid="{1929F84F-DA9C-41B0-A8FE-5243D2BDF0E4}"/>
    <cellStyle name="Note 3 13 2 2" xfId="41346" xr:uid="{7B2D09FF-0EA2-4456-9E62-2DE8A2593368}"/>
    <cellStyle name="Note 3 13 3" xfId="41347" xr:uid="{20D1E0D7-2410-4FD8-972F-B38E56EDE09E}"/>
    <cellStyle name="Note 3 14" xfId="41348" xr:uid="{7AF950AD-7DAB-4DAC-AFF2-2E8129CF66AD}"/>
    <cellStyle name="Note 3 14 2" xfId="41349" xr:uid="{C09A520B-70AF-4637-B3BD-000F4C5D1C12}"/>
    <cellStyle name="Note 3 14 2 2" xfId="41350" xr:uid="{EC6BB2A1-C1C2-41D9-A16E-FEADAB08D10B}"/>
    <cellStyle name="Note 3 14 3" xfId="41351" xr:uid="{9C2A4D38-F620-4F39-900E-10B0ACE9C880}"/>
    <cellStyle name="Note 3 15" xfId="41352" xr:uid="{27FE5BD4-3F9F-4158-9ED4-0986BCBB0F83}"/>
    <cellStyle name="Note 3 15 2" xfId="41353" xr:uid="{C34F204C-07E9-463C-AB6A-3449AD923CB8}"/>
    <cellStyle name="Note 3 16" xfId="41354" xr:uid="{AB2DC6A3-A229-42C9-ADC7-EF5D1F51DE69}"/>
    <cellStyle name="Note 3 17" xfId="41319" xr:uid="{C4B0DCD0-3785-4456-8C3A-4233A4AA76D6}"/>
    <cellStyle name="Note 3 2" xfId="41355" xr:uid="{6F4AC288-0F99-4991-A56B-021AC1438456}"/>
    <cellStyle name="Note 3 2 2" xfId="41356" xr:uid="{9AADD292-06C3-47E5-8F6A-40D8124AF7B3}"/>
    <cellStyle name="Note 3 2 2 2" xfId="41357" xr:uid="{0B539CE4-4906-42C8-B3BA-DAE68FF2DB9C}"/>
    <cellStyle name="Note 3 2 2 2 2" xfId="41358" xr:uid="{162D31EE-B387-4B9F-A5C0-A9608D7E7003}"/>
    <cellStyle name="Note 3 2 2 2 2 2" xfId="41359" xr:uid="{99637BB8-597E-4474-AE01-44DDA1C538C4}"/>
    <cellStyle name="Note 3 2 2 2 2 2 2" xfId="41360" xr:uid="{FEF2A8E4-1A56-48EB-A755-A0CA646C453B}"/>
    <cellStyle name="Note 3 2 2 2 2 3" xfId="41361" xr:uid="{16C92663-A2E4-44DD-A2DB-26A85DC80086}"/>
    <cellStyle name="Note 3 2 2 2 3" xfId="41362" xr:uid="{002C60D1-7D19-4A4E-A43E-A2FE97EEB7B9}"/>
    <cellStyle name="Note 3 2 2 2 3 2" xfId="41363" xr:uid="{5A072391-5FB0-463B-8657-481DC41ADA65}"/>
    <cellStyle name="Note 3 2 2 2 3 2 2" xfId="41364" xr:uid="{1EFB1381-3D0E-41B3-98F8-206D39370A00}"/>
    <cellStyle name="Note 3 2 2 2 3 3" xfId="41365" xr:uid="{0B5F6422-0ECF-47C8-9B1A-43971CDEEA9D}"/>
    <cellStyle name="Note 3 2 2 2 4" xfId="41366" xr:uid="{46B9BBBE-D44B-45D3-BD93-3B9167C00FF0}"/>
    <cellStyle name="Note 3 2 2 2 4 2" xfId="41367" xr:uid="{59604D54-6773-49FE-B2C3-5563FE6B7923}"/>
    <cellStyle name="Note 3 2 2 2 4 2 2" xfId="41368" xr:uid="{FA143B99-512F-4946-81A0-459CF5B1B215}"/>
    <cellStyle name="Note 3 2 2 2 4 3" xfId="41369" xr:uid="{D9899DA6-D8C4-49F0-BD81-A502B592FFBC}"/>
    <cellStyle name="Note 3 2 2 2 5" xfId="41370" xr:uid="{A77D3A37-8332-40A5-BBB9-50492548CEEF}"/>
    <cellStyle name="Note 3 2 2 2 5 2" xfId="41371" xr:uid="{188060B0-2B0B-436E-93ED-AA2688B3D10B}"/>
    <cellStyle name="Note 3 2 2 2 6" xfId="41372" xr:uid="{484C8905-308E-46B1-8EA7-B5A35E240512}"/>
    <cellStyle name="Note 3 2 2 3" xfId="41373" xr:uid="{D59324E2-9CC0-487D-8032-1FD10F6696C9}"/>
    <cellStyle name="Note 3 2 2 3 2" xfId="41374" xr:uid="{DCAE9153-D24B-4ECD-87AF-3B3253BB3981}"/>
    <cellStyle name="Note 3 2 2 3 2 2" xfId="41375" xr:uid="{BDB2DEB5-1029-49C2-ABA5-6E0A31823D28}"/>
    <cellStyle name="Note 3 2 2 3 3" xfId="41376" xr:uid="{721FD759-743B-4CFA-AD81-E5FFC7AE9FE8}"/>
    <cellStyle name="Note 3 2 2 4" xfId="41377" xr:uid="{926738A5-C6EC-4EC5-961B-D2F555CFA40F}"/>
    <cellStyle name="Note 3 2 2 4 2" xfId="41378" xr:uid="{9EEFBBEB-63C9-4C43-9CE7-5F2141849B8A}"/>
    <cellStyle name="Note 3 2 2 4 2 2" xfId="41379" xr:uid="{822EE297-7BA0-4769-94AD-C9E062B11BFF}"/>
    <cellStyle name="Note 3 2 2 4 3" xfId="41380" xr:uid="{0514DD99-C6A6-4ED1-9EED-1B44C16C842F}"/>
    <cellStyle name="Note 3 2 2 5" xfId="41381" xr:uid="{FB7334C2-54A1-4625-A2C8-3F344D6257E2}"/>
    <cellStyle name="Note 3 2 2 5 2" xfId="41382" xr:uid="{2BDB6BAD-5AB1-4641-A5C0-AB1A3E5CEE04}"/>
    <cellStyle name="Note 3 2 2 5 2 2" xfId="41383" xr:uid="{682E326E-E492-464B-8437-A88C0EEAA1C5}"/>
    <cellStyle name="Note 3 2 2 5 3" xfId="41384" xr:uid="{21C25FD4-D47B-4CAA-84D4-ECFBE626E708}"/>
    <cellStyle name="Note 3 2 2 6" xfId="41385" xr:uid="{A2B8456B-4766-4DCF-9BD1-1B74A69A20FA}"/>
    <cellStyle name="Note 3 2 2 6 2" xfId="41386" xr:uid="{A3E32E6A-2640-4FEA-A03D-31F8FFD62AE2}"/>
    <cellStyle name="Note 3 2 2 7" xfId="41387" xr:uid="{EB93CBA8-DD9C-4199-8311-B0553994EFF1}"/>
    <cellStyle name="Note 3 2 3" xfId="41388" xr:uid="{F87272DB-8613-4673-99F6-5691BD7A1E40}"/>
    <cellStyle name="Note 3 2 3 2" xfId="41389" xr:uid="{968B13F7-D41E-48F3-83AF-48FA5D78E563}"/>
    <cellStyle name="Note 3 2 3 2 2" xfId="41390" xr:uid="{B06F6134-60BB-4D62-9A96-9201986038C9}"/>
    <cellStyle name="Note 3 2 3 2 2 2" xfId="41391" xr:uid="{675CED00-31F4-46D2-9295-456BDAF03BF1}"/>
    <cellStyle name="Note 3 2 3 2 3" xfId="41392" xr:uid="{817752D9-20B3-49AC-A332-257BB9F0F7A4}"/>
    <cellStyle name="Note 3 2 3 3" xfId="41393" xr:uid="{1AD85C41-947E-419A-97ED-8C6C625D380E}"/>
    <cellStyle name="Note 3 2 3 3 2" xfId="41394" xr:uid="{1E17655C-33DD-490A-BBE0-AABA20F802FF}"/>
    <cellStyle name="Note 3 2 3 3 2 2" xfId="41395" xr:uid="{DB23D72E-3CE5-41DB-9ECE-B8CEFC937188}"/>
    <cellStyle name="Note 3 2 3 3 3" xfId="41396" xr:uid="{C5366FF1-E8A4-461B-BBA7-51FCFA246465}"/>
    <cellStyle name="Note 3 2 3 4" xfId="41397" xr:uid="{F383EF3E-3BFA-4067-86D7-1CD21A18801F}"/>
    <cellStyle name="Note 3 2 3 4 2" xfId="41398" xr:uid="{56AFFD34-F275-435D-AFC3-2D28DA6C1075}"/>
    <cellStyle name="Note 3 2 3 4 2 2" xfId="41399" xr:uid="{08027BCD-A2B6-4E9A-97FC-F81968E63627}"/>
    <cellStyle name="Note 3 2 3 4 3" xfId="41400" xr:uid="{E95675D3-305C-4F48-86FD-F37BC1D69966}"/>
    <cellStyle name="Note 3 2 3 5" xfId="41401" xr:uid="{14326E6F-A535-438A-BF97-9F9BA5D32387}"/>
    <cellStyle name="Note 3 2 3 5 2" xfId="41402" xr:uid="{86AB08C1-677F-4F8D-9C8D-6C99CA86E5DE}"/>
    <cellStyle name="Note 3 2 3 6" xfId="41403" xr:uid="{E09606F6-E709-48E8-86B7-BFCE740EA290}"/>
    <cellStyle name="Note 3 2 4" xfId="41404" xr:uid="{2180418F-E8BE-4470-BD40-89D07669F288}"/>
    <cellStyle name="Note 3 2 4 2" xfId="41405" xr:uid="{8BA9A70A-826F-4276-97F3-CD8B91AE3AD0}"/>
    <cellStyle name="Note 3 2 4 2 2" xfId="41406" xr:uid="{6CB2B6DA-3AFB-4F84-804E-9911E6AAF3E9}"/>
    <cellStyle name="Note 3 2 4 3" xfId="41407" xr:uid="{BF6090CA-99F0-4472-A1BF-71DCAB74BC20}"/>
    <cellStyle name="Note 3 2 5" xfId="41408" xr:uid="{616B8351-E2FD-4CD3-A9A7-10BE8101CDDE}"/>
    <cellStyle name="Note 3 2 5 2" xfId="41409" xr:uid="{05B615E1-C77F-4DAA-A1AD-D3AE8F7B7213}"/>
    <cellStyle name="Note 3 2 5 2 2" xfId="41410" xr:uid="{886E87C2-5854-4602-887A-F9C9B220208D}"/>
    <cellStyle name="Note 3 2 5 3" xfId="41411" xr:uid="{C20BBF90-F1A4-490E-BFAF-C8AB3C436FA1}"/>
    <cellStyle name="Note 3 2 6" xfId="41412" xr:uid="{F13A9623-1B54-461D-BA8B-FC8A087AAD9D}"/>
    <cellStyle name="Note 3 2 6 2" xfId="41413" xr:uid="{347D50DA-C2D3-43C7-898B-0DFF07A67C81}"/>
    <cellStyle name="Note 3 2 6 2 2" xfId="41414" xr:uid="{AC96FD7C-C2EC-46A3-8E9F-F349C9DCBEC7}"/>
    <cellStyle name="Note 3 2 6 3" xfId="41415" xr:uid="{F35293F0-8241-4DC7-8E29-05F7E959C74C}"/>
    <cellStyle name="Note 3 2 7" xfId="41416" xr:uid="{CF97A2E0-7BEC-4132-BA2D-1C2F32CA2683}"/>
    <cellStyle name="Note 3 2 7 2" xfId="41417" xr:uid="{CD13C79A-06C0-487F-99CD-3D83FD5A4DD5}"/>
    <cellStyle name="Note 3 2 8" xfId="41418" xr:uid="{590167E9-5ABE-4996-9108-901CEA327D17}"/>
    <cellStyle name="Note 3 3" xfId="41419" xr:uid="{CBD795A2-6604-4F94-A44E-B9D9AFF38366}"/>
    <cellStyle name="Note 3 3 2" xfId="41420" xr:uid="{7F0051FD-235A-4E93-BB5E-E45046A3F66D}"/>
    <cellStyle name="Note 3 3 2 2" xfId="41421" xr:uid="{44CB47E6-B5C2-403E-9B56-F60405D32757}"/>
    <cellStyle name="Note 3 3 2 2 2" xfId="41422" xr:uid="{E72E84D5-97BD-4791-81D1-3FC4EA8C6955}"/>
    <cellStyle name="Note 3 3 2 2 2 2" xfId="41423" xr:uid="{60790027-9A67-42B7-90F4-D15569B19CA3}"/>
    <cellStyle name="Note 3 3 2 2 2 2 2" xfId="41424" xr:uid="{C25151C2-A0EA-47A4-A12C-0CD346EBF766}"/>
    <cellStyle name="Note 3 3 2 2 2 3" xfId="41425" xr:uid="{F393191F-24E7-45C6-A96F-16E99E34951A}"/>
    <cellStyle name="Note 3 3 2 2 3" xfId="41426" xr:uid="{59D8FC20-74F5-497D-8165-44953456B1EC}"/>
    <cellStyle name="Note 3 3 2 2 3 2" xfId="41427" xr:uid="{49B48911-A83B-4E28-A686-AE2A72B776F7}"/>
    <cellStyle name="Note 3 3 2 2 3 2 2" xfId="41428" xr:uid="{CF91EEF2-8CA3-42A9-B805-9DADE6F48A92}"/>
    <cellStyle name="Note 3 3 2 2 3 3" xfId="41429" xr:uid="{84CEEC13-E9C2-48D7-8C48-896DD48B63C2}"/>
    <cellStyle name="Note 3 3 2 2 4" xfId="41430" xr:uid="{7F125CD6-A14C-479C-A307-02602CC0F5ED}"/>
    <cellStyle name="Note 3 3 2 2 4 2" xfId="41431" xr:uid="{926AD133-9BBD-4512-8C19-D06927C4907D}"/>
    <cellStyle name="Note 3 3 2 2 4 2 2" xfId="41432" xr:uid="{D39FCD8D-650D-4D60-82FA-239956DEAA41}"/>
    <cellStyle name="Note 3 3 2 2 4 3" xfId="41433" xr:uid="{01E4E400-C3A3-462E-8ACC-55C05AF8D616}"/>
    <cellStyle name="Note 3 3 2 2 5" xfId="41434" xr:uid="{B7E613B5-5392-4D56-9466-1EA152003D85}"/>
    <cellStyle name="Note 3 3 2 2 5 2" xfId="41435" xr:uid="{DA4809F5-B3AC-4CBD-B7A8-7FB3AB2DBF64}"/>
    <cellStyle name="Note 3 3 2 2 6" xfId="41436" xr:uid="{60C8147C-D8B1-44F0-A2AF-1DCA86E3067E}"/>
    <cellStyle name="Note 3 3 2 3" xfId="41437" xr:uid="{5670D740-9E46-40AC-B863-4767BE123FC6}"/>
    <cellStyle name="Note 3 3 2 3 2" xfId="41438" xr:uid="{AAAD8483-9D4D-4700-824C-592C0C7074D3}"/>
    <cellStyle name="Note 3 3 2 3 2 2" xfId="41439" xr:uid="{A6EDEB36-A90B-4F9F-968E-68B75BF20BEE}"/>
    <cellStyle name="Note 3 3 2 3 3" xfId="41440" xr:uid="{CCF32AEB-6DFE-4CBE-93F3-FD887400EE99}"/>
    <cellStyle name="Note 3 3 2 4" xfId="41441" xr:uid="{B4858814-DFF5-4F50-9D9A-8DA0BB2987F0}"/>
    <cellStyle name="Note 3 3 2 4 2" xfId="41442" xr:uid="{996C8643-8D65-49D2-88BB-327DBB4D5D4F}"/>
    <cellStyle name="Note 3 3 2 4 2 2" xfId="41443" xr:uid="{229A1140-1F6A-4F01-9560-0D7A7D3369A2}"/>
    <cellStyle name="Note 3 3 2 4 3" xfId="41444" xr:uid="{E08B4B79-A9DE-44B8-8118-0722F7B58A5E}"/>
    <cellStyle name="Note 3 3 2 5" xfId="41445" xr:uid="{935FE5AF-AB78-45AC-8236-BDE7A53C9186}"/>
    <cellStyle name="Note 3 3 2 5 2" xfId="41446" xr:uid="{589184AE-5860-432B-8D48-5BF4EB5C58F4}"/>
    <cellStyle name="Note 3 3 2 5 2 2" xfId="41447" xr:uid="{77310E21-B891-4C69-B493-C2CA7453F283}"/>
    <cellStyle name="Note 3 3 2 5 3" xfId="41448" xr:uid="{1F7022A5-E6D4-48E7-B018-F20571C9DC50}"/>
    <cellStyle name="Note 3 3 2 6" xfId="41449" xr:uid="{8A46016A-68F9-480B-8343-8CB7BC85B3F8}"/>
    <cellStyle name="Note 3 3 2 6 2" xfId="41450" xr:uid="{E268A02D-ACED-4D0A-A74E-E700661A50EF}"/>
    <cellStyle name="Note 3 3 2 7" xfId="41451" xr:uid="{2873E6C2-49EF-4C65-ABF3-685DF4933DA2}"/>
    <cellStyle name="Note 3 3 3" xfId="41452" xr:uid="{24083347-60BB-4F76-B6B0-054FC4939355}"/>
    <cellStyle name="Note 3 3 3 2" xfId="41453" xr:uid="{090F3A17-6CE9-4224-8A86-9A10BF7CD3C3}"/>
    <cellStyle name="Note 3 3 3 2 2" xfId="41454" xr:uid="{914E9312-E530-427F-A8FC-A3BA71195A3E}"/>
    <cellStyle name="Note 3 3 3 2 2 2" xfId="41455" xr:uid="{5FED1551-CC6F-4DCD-9CD4-88550BC81169}"/>
    <cellStyle name="Note 3 3 3 2 3" xfId="41456" xr:uid="{3CDF8A4B-E99C-453D-BD11-84B97DFDE56D}"/>
    <cellStyle name="Note 3 3 3 3" xfId="41457" xr:uid="{C0444EBD-634C-47FC-8077-EF9A1DCF485D}"/>
    <cellStyle name="Note 3 3 3 3 2" xfId="41458" xr:uid="{9715B752-952C-4FE4-A0E7-613A9E23AEC0}"/>
    <cellStyle name="Note 3 3 3 3 2 2" xfId="41459" xr:uid="{923436CE-F923-4EA4-8874-BC17E6BC6604}"/>
    <cellStyle name="Note 3 3 3 3 3" xfId="41460" xr:uid="{A188AB46-ABBA-431F-91CA-6CBECE76575C}"/>
    <cellStyle name="Note 3 3 3 4" xfId="41461" xr:uid="{004AAAF8-29ED-4E1A-B7DC-A163C6514DF1}"/>
    <cellStyle name="Note 3 3 3 4 2" xfId="41462" xr:uid="{597F2892-6651-4367-A3A1-E73D9D2587B9}"/>
    <cellStyle name="Note 3 3 3 4 2 2" xfId="41463" xr:uid="{148C4DFC-0AA8-400A-BB87-2D80E617477A}"/>
    <cellStyle name="Note 3 3 3 4 3" xfId="41464" xr:uid="{57E897E0-C0B4-4F27-87FA-5553F9DB9D05}"/>
    <cellStyle name="Note 3 3 3 5" xfId="41465" xr:uid="{36F83DDE-8DA0-430B-ADCA-AE47B4127FFA}"/>
    <cellStyle name="Note 3 3 3 5 2" xfId="41466" xr:uid="{87DC9665-046D-4E0A-B187-CB8CB2344333}"/>
    <cellStyle name="Note 3 3 3 6" xfId="41467" xr:uid="{C70A25F0-3B7C-49EF-B4A8-E656A9D6CC45}"/>
    <cellStyle name="Note 3 3 4" xfId="41468" xr:uid="{666AA6A0-F5E9-4E2F-8F5B-8B09120C9FE8}"/>
    <cellStyle name="Note 3 3 4 2" xfId="41469" xr:uid="{2032FD28-EA89-419C-8C0A-160F0D0984EF}"/>
    <cellStyle name="Note 3 3 4 2 2" xfId="41470" xr:uid="{1546C0B3-FAC2-470F-BFF2-0E147D68D396}"/>
    <cellStyle name="Note 3 3 4 3" xfId="41471" xr:uid="{1D822295-CB2B-40B8-BF5E-21BEB836ED9F}"/>
    <cellStyle name="Note 3 3 5" xfId="41472" xr:uid="{F581A9C7-F23B-45EC-AFB7-2FCD70CC1A06}"/>
    <cellStyle name="Note 3 3 5 2" xfId="41473" xr:uid="{56F2D249-89E5-4419-93FB-832F950F2D37}"/>
    <cellStyle name="Note 3 3 5 2 2" xfId="41474" xr:uid="{2F6AE674-1CF5-414B-B581-F0D9B0C0232D}"/>
    <cellStyle name="Note 3 3 5 3" xfId="41475" xr:uid="{BD2FAED7-F6D0-4303-9BEB-1B7BE2169082}"/>
    <cellStyle name="Note 3 3 6" xfId="41476" xr:uid="{E8769EAA-8745-4B49-87DE-489B0B2840A8}"/>
    <cellStyle name="Note 3 3 6 2" xfId="41477" xr:uid="{7B61D2DF-3998-4046-8FE1-8557DDEDFF58}"/>
    <cellStyle name="Note 3 3 6 2 2" xfId="41478" xr:uid="{1CF63916-3EE7-48AE-B1C4-9803A46B4D76}"/>
    <cellStyle name="Note 3 3 6 3" xfId="41479" xr:uid="{5A34B50F-38F0-425E-8E21-E6D6E875F6CC}"/>
    <cellStyle name="Note 3 3 7" xfId="41480" xr:uid="{499CEBDE-D741-459C-A74E-997E91CBA00B}"/>
    <cellStyle name="Note 3 3 7 2" xfId="41481" xr:uid="{820E9880-0860-4828-9A45-FB699439C10C}"/>
    <cellStyle name="Note 3 3 8" xfId="41482" xr:uid="{4F509789-EEA7-4900-A4BF-163A82CFE09C}"/>
    <cellStyle name="Note 3 4" xfId="41483" xr:uid="{88A14AFA-C69D-43C9-978B-2481F691D91B}"/>
    <cellStyle name="Note 3 4 2" xfId="41484" xr:uid="{76D4C093-7590-4D3E-A4AB-3C81B234A027}"/>
    <cellStyle name="Note 3 4 2 2" xfId="41485" xr:uid="{389616F8-A375-4762-8FA2-85A812CED482}"/>
    <cellStyle name="Note 3 4 2 2 2" xfId="41486" xr:uid="{F6983B68-4120-4678-9368-EDA2F96DF6EB}"/>
    <cellStyle name="Note 3 4 2 2 2 2" xfId="41487" xr:uid="{C566DDA7-FFFB-4C84-860C-4578B15128E8}"/>
    <cellStyle name="Note 3 4 2 2 3" xfId="41488" xr:uid="{F723C92A-1638-4A03-AEA0-9CE2BF81A8FF}"/>
    <cellStyle name="Note 3 4 2 3" xfId="41489" xr:uid="{2CC31AE7-B99D-4F1C-AAEA-0DB087D06588}"/>
    <cellStyle name="Note 3 4 2 3 2" xfId="41490" xr:uid="{39D11154-ADB9-4AAA-A5AB-AF779736CB95}"/>
    <cellStyle name="Note 3 4 2 3 2 2" xfId="41491" xr:uid="{C833D215-24E1-470B-9FDA-53B2B7C51938}"/>
    <cellStyle name="Note 3 4 2 3 3" xfId="41492" xr:uid="{9167326B-5761-4AE6-AF83-51642FB77EC1}"/>
    <cellStyle name="Note 3 4 2 4" xfId="41493" xr:uid="{9EB97338-957F-4C43-A537-4A5FE7C7AA4E}"/>
    <cellStyle name="Note 3 4 2 4 2" xfId="41494" xr:uid="{D89F0124-4D68-4ED4-84EB-5E0531E6CDF1}"/>
    <cellStyle name="Note 3 4 2 4 2 2" xfId="41495" xr:uid="{58BF1F79-703B-44A4-B5CD-08C30D9B0DE5}"/>
    <cellStyle name="Note 3 4 2 4 3" xfId="41496" xr:uid="{BA8F3939-5F8C-4FA5-923B-51D4FFED1945}"/>
    <cellStyle name="Note 3 4 2 5" xfId="41497" xr:uid="{29A87F78-2198-4A99-B989-4139783BF50D}"/>
    <cellStyle name="Note 3 4 2 5 2" xfId="41498" xr:uid="{0CE4CE4C-A6E6-48D5-9187-09130343D0E8}"/>
    <cellStyle name="Note 3 4 2 6" xfId="41499" xr:uid="{1E317305-6099-4A8A-B169-8D17784C9C0E}"/>
    <cellStyle name="Note 3 4 3" xfId="41500" xr:uid="{C79B76EB-C40B-418A-9C07-00D111D74C5F}"/>
    <cellStyle name="Note 3 4 3 2" xfId="41501" xr:uid="{ADB4145F-BB47-4C0C-A847-737C273FB9AA}"/>
    <cellStyle name="Note 3 4 3 2 2" xfId="41502" xr:uid="{F9F91DA1-7522-4061-9357-2E004AFA31E1}"/>
    <cellStyle name="Note 3 4 3 3" xfId="41503" xr:uid="{D37D61B1-6F8C-4FCE-AD2C-0CE07D7420D5}"/>
    <cellStyle name="Note 3 4 4" xfId="41504" xr:uid="{0918CEEB-5847-4DB4-93C3-41041C6DB177}"/>
    <cellStyle name="Note 3 4 4 2" xfId="41505" xr:uid="{064E7A1F-4A47-4BBC-A8C8-F631D0A5A111}"/>
    <cellStyle name="Note 3 4 4 2 2" xfId="41506" xr:uid="{5A7ED03B-A507-4FC4-97EA-68D1A40F3460}"/>
    <cellStyle name="Note 3 4 4 3" xfId="41507" xr:uid="{2686C516-06AA-46F5-8F62-5350BB23B299}"/>
    <cellStyle name="Note 3 4 5" xfId="41508" xr:uid="{5A410347-AF49-43EA-A041-48741B902691}"/>
    <cellStyle name="Note 3 4 5 2" xfId="41509" xr:uid="{11066847-A61A-4C93-A89D-81F51652F1EF}"/>
    <cellStyle name="Note 3 4 5 2 2" xfId="41510" xr:uid="{930D401E-3FAE-4C54-BB55-FFB70EAD2CE0}"/>
    <cellStyle name="Note 3 4 5 3" xfId="41511" xr:uid="{A1EA4C4E-2CF1-4BD1-BFA5-5A28E2FD6B1B}"/>
    <cellStyle name="Note 3 4 6" xfId="41512" xr:uid="{6CA267CC-12F4-4D2D-B80A-EF8A90D9531E}"/>
    <cellStyle name="Note 3 4 6 2" xfId="41513" xr:uid="{0B8AB749-8E5D-4646-B484-2F501259D6EE}"/>
    <cellStyle name="Note 3 4 7" xfId="41514" xr:uid="{7FDAC093-252A-4434-9176-94ED018D9117}"/>
    <cellStyle name="Note 3 5" xfId="41515" xr:uid="{DD1B8123-DFC9-44C2-9DB1-2C96211778E0}"/>
    <cellStyle name="Note 3 5 2" xfId="41516" xr:uid="{1AFDFA35-090E-4F15-B168-B8B6E409929F}"/>
    <cellStyle name="Note 3 5 2 2" xfId="41517" xr:uid="{03F3FB72-1760-45B4-BC40-C58B3A5D3F63}"/>
    <cellStyle name="Note 3 5 2 2 2" xfId="41518" xr:uid="{2E520798-9332-4C8B-822D-35F7DA7113C8}"/>
    <cellStyle name="Note 3 5 2 2 2 2" xfId="41519" xr:uid="{AD9FB35F-755C-4E9F-8178-A7F9A2917A4F}"/>
    <cellStyle name="Note 3 5 2 2 3" xfId="41520" xr:uid="{999EBA39-63EC-4DAA-9A1E-BFBB12FB1262}"/>
    <cellStyle name="Note 3 5 2 3" xfId="41521" xr:uid="{E9F666AC-D45C-45BC-9EA3-10B36C4934AB}"/>
    <cellStyle name="Note 3 5 2 3 2" xfId="41522" xr:uid="{E6759EA8-F71D-410E-B366-6CD035409C6C}"/>
    <cellStyle name="Note 3 5 2 3 2 2" xfId="41523" xr:uid="{88D4B829-C6F8-4351-9D00-3AC1B9CF7197}"/>
    <cellStyle name="Note 3 5 2 3 3" xfId="41524" xr:uid="{C3A3F028-2604-437A-A69B-29DAA8D03744}"/>
    <cellStyle name="Note 3 5 2 4" xfId="41525" xr:uid="{AF7D5B03-EC6D-4149-8547-EDAB1EF68B20}"/>
    <cellStyle name="Note 3 5 2 4 2" xfId="41526" xr:uid="{9813F3D4-3BE4-4934-B457-E1D88061F24F}"/>
    <cellStyle name="Note 3 5 2 4 2 2" xfId="41527" xr:uid="{E55BDD4D-C2C0-4BEA-BB52-90CB32B550A1}"/>
    <cellStyle name="Note 3 5 2 4 3" xfId="41528" xr:uid="{FF440B88-B68B-40A8-B179-45B60002CB26}"/>
    <cellStyle name="Note 3 5 2 5" xfId="41529" xr:uid="{9E297B31-6F5D-4580-AD67-E0147B9BAB9F}"/>
    <cellStyle name="Note 3 5 2 5 2" xfId="41530" xr:uid="{E74BBE7B-DF7D-475F-8D64-89C5B16534EF}"/>
    <cellStyle name="Note 3 5 2 6" xfId="41531" xr:uid="{D7319394-2CDD-4F98-9430-7C741479749F}"/>
    <cellStyle name="Note 3 5 3" xfId="41532" xr:uid="{12528DE5-1B5D-4E09-85C1-811DB69732A6}"/>
    <cellStyle name="Note 3 5 3 2" xfId="41533" xr:uid="{8BCF8F15-7A0E-4A66-ABA8-276F36A8F123}"/>
    <cellStyle name="Note 3 5 3 2 2" xfId="41534" xr:uid="{4484C414-629A-4BD8-A819-3F74CA1C7125}"/>
    <cellStyle name="Note 3 5 3 3" xfId="41535" xr:uid="{F86ED773-3A5F-4032-81EF-9F70F80F2297}"/>
    <cellStyle name="Note 3 5 4" xfId="41536" xr:uid="{63C83232-C9FA-46E0-9CEB-B68AF64A2899}"/>
    <cellStyle name="Note 3 5 4 2" xfId="41537" xr:uid="{1A3C55FD-A0C2-4921-8B35-F3320004FA4F}"/>
    <cellStyle name="Note 3 5 4 2 2" xfId="41538" xr:uid="{89E11703-C0C4-4701-892D-B0D7953D40DF}"/>
    <cellStyle name="Note 3 5 4 3" xfId="41539" xr:uid="{5310783C-A001-4B2E-A593-52B8D0AFAD09}"/>
    <cellStyle name="Note 3 5 5" xfId="41540" xr:uid="{A36C6380-1034-4646-BE96-C3AF8058CE84}"/>
    <cellStyle name="Note 3 5 5 2" xfId="41541" xr:uid="{65C5516D-E364-4831-81B9-79F00F96F3E6}"/>
    <cellStyle name="Note 3 5 5 2 2" xfId="41542" xr:uid="{15D711F8-F508-4087-B351-6D26F2CF193A}"/>
    <cellStyle name="Note 3 5 5 3" xfId="41543" xr:uid="{6D6187CE-618A-44F1-8744-F9EBC4205806}"/>
    <cellStyle name="Note 3 5 6" xfId="41544" xr:uid="{4EC515AD-B03B-4D2D-BECB-185801C64C2A}"/>
    <cellStyle name="Note 3 5 6 2" xfId="41545" xr:uid="{FE81FA38-72F2-40D7-B1A9-DDE2BBA61469}"/>
    <cellStyle name="Note 3 5 7" xfId="41546" xr:uid="{944BCD96-D38B-46D9-99C7-F6EE4A537D42}"/>
    <cellStyle name="Note 3 6" xfId="41547" xr:uid="{F01E23B9-7095-40D6-83F8-6EA5861216A9}"/>
    <cellStyle name="Note 3 6 2" xfId="41548" xr:uid="{870DD32B-93AB-42A1-B2FE-394A2812019D}"/>
    <cellStyle name="Note 3 6 2 2" xfId="41549" xr:uid="{4E1D5243-50CF-4652-8A2D-18D439B9A79A}"/>
    <cellStyle name="Note 3 6 2 2 2" xfId="41550" xr:uid="{7976C263-3D2A-4263-90CF-51BE736AECBE}"/>
    <cellStyle name="Note 3 6 2 3" xfId="41551" xr:uid="{40FA92E8-9E1A-4CBC-812C-A9B06DB1E517}"/>
    <cellStyle name="Note 3 6 3" xfId="41552" xr:uid="{6E1E335D-B40D-41CF-BB6B-7AF36454702D}"/>
    <cellStyle name="Note 3 6 3 2" xfId="41553" xr:uid="{DDA4E124-FE23-4C29-B3F3-BD65A15A4B1A}"/>
    <cellStyle name="Note 3 6 3 2 2" xfId="41554" xr:uid="{D49CB8B5-E0A1-44A6-9BF6-1916550D7940}"/>
    <cellStyle name="Note 3 6 3 3" xfId="41555" xr:uid="{1A1AEF9C-473D-4DD0-83D5-7AC1B4026185}"/>
    <cellStyle name="Note 3 6 4" xfId="41556" xr:uid="{8C561B3F-F8B1-4CEB-BB98-82C1012C8A55}"/>
    <cellStyle name="Note 3 6 4 2" xfId="41557" xr:uid="{371C0C16-97D4-428E-9601-A1692712E046}"/>
    <cellStyle name="Note 3 6 4 2 2" xfId="41558" xr:uid="{CC354510-DFE1-4493-AD42-2A9E954C4345}"/>
    <cellStyle name="Note 3 6 4 3" xfId="41559" xr:uid="{20E516E2-FBC1-419E-9FFC-7B6C4259A47F}"/>
    <cellStyle name="Note 3 6 5" xfId="41560" xr:uid="{11D94612-620A-4D7C-97E9-E30E3085856A}"/>
    <cellStyle name="Note 3 6 5 2" xfId="41561" xr:uid="{C2B12E4F-3A3F-44F7-B9E1-9CDCED012665}"/>
    <cellStyle name="Note 3 6 6" xfId="41562" xr:uid="{F7BFCBC4-26CA-455D-9083-080E53478F78}"/>
    <cellStyle name="Note 3 7" xfId="41563" xr:uid="{065B6BDD-16C2-45AE-8191-CB688A4D29F9}"/>
    <cellStyle name="Note 3 7 2" xfId="41564" xr:uid="{C0610135-B59E-44D5-926F-6B84236AA627}"/>
    <cellStyle name="Note 3 7 2 2" xfId="41565" xr:uid="{AD5C52FF-8156-47C3-B3C1-D0E791EBC710}"/>
    <cellStyle name="Note 3 7 2 2 2" xfId="41566" xr:uid="{4058E673-AF6B-46A5-829A-D9FE2C2A0B1E}"/>
    <cellStyle name="Note 3 7 2 3" xfId="41567" xr:uid="{0D45795B-BAF6-44C0-A1B7-98C600FCD29E}"/>
    <cellStyle name="Note 3 7 3" xfId="41568" xr:uid="{EE3CA34F-D0EE-4E95-B386-22F4FEA2F092}"/>
    <cellStyle name="Note 3 7 3 2" xfId="41569" xr:uid="{DCE70117-1901-431C-B3DF-A14C109E7F2B}"/>
    <cellStyle name="Note 3 7 3 2 2" xfId="41570" xr:uid="{E0D5A5E6-E598-4485-B1ED-93AA91B306A0}"/>
    <cellStyle name="Note 3 7 3 3" xfId="41571" xr:uid="{06F8EE29-1654-43F0-B0C7-C639F349A4F6}"/>
    <cellStyle name="Note 3 7 4" xfId="41572" xr:uid="{6A8D7856-49E8-4E4D-920A-C358EEC260B8}"/>
    <cellStyle name="Note 3 7 4 2" xfId="41573" xr:uid="{716C1462-2027-42A0-B691-EEB10D11DF03}"/>
    <cellStyle name="Note 3 7 4 2 2" xfId="41574" xr:uid="{3D5A76AE-88AB-4CF6-9E6B-B4F01E3BE960}"/>
    <cellStyle name="Note 3 7 4 3" xfId="41575" xr:uid="{1AF9BD17-8D81-4154-8EA0-52652ACE4035}"/>
    <cellStyle name="Note 3 7 5" xfId="41576" xr:uid="{43165DE0-3101-43F9-B076-F1247112E781}"/>
    <cellStyle name="Note 3 7 5 2" xfId="41577" xr:uid="{781B20AA-4F03-440C-B3E6-0FAE4BA7F8DC}"/>
    <cellStyle name="Note 3 7 6" xfId="41578" xr:uid="{A5461709-D517-4C73-A88B-364DEC4826DB}"/>
    <cellStyle name="Note 3 8" xfId="41579" xr:uid="{02506D5E-B70B-44A5-956C-D93F7535EAF2}"/>
    <cellStyle name="Note 3 8 2" xfId="41580" xr:uid="{7E7E4EA5-BC70-4ED7-84E3-FFE84F4D5AAA}"/>
    <cellStyle name="Note 3 8 2 2" xfId="41581" xr:uid="{D481714F-0B6D-407D-A65E-8ECF3423972D}"/>
    <cellStyle name="Note 3 8 2 2 2" xfId="41582" xr:uid="{97E932C5-B94A-4DD5-8BCB-83152EA58563}"/>
    <cellStyle name="Note 3 8 2 3" xfId="41583" xr:uid="{09643D71-2212-4618-8D05-52AE60D27BF2}"/>
    <cellStyle name="Note 3 8 3" xfId="41584" xr:uid="{35E68AE5-13DC-48C5-A1D6-83740A9330F2}"/>
    <cellStyle name="Note 3 8 3 2" xfId="41585" xr:uid="{73A1D857-89A5-4991-B2BE-82CFD0080244}"/>
    <cellStyle name="Note 3 8 3 2 2" xfId="41586" xr:uid="{53A4EEFF-3188-44E2-860D-0F752EDD2332}"/>
    <cellStyle name="Note 3 8 3 3" xfId="41587" xr:uid="{B9A67842-B977-4EB1-BADA-E38EC70EFF54}"/>
    <cellStyle name="Note 3 8 4" xfId="41588" xr:uid="{A9487D42-687A-4DC1-920D-D89899BAF15B}"/>
    <cellStyle name="Note 3 8 4 2" xfId="41589" xr:uid="{83C2C797-AFF2-4445-9DF5-82ACFA2309EA}"/>
    <cellStyle name="Note 3 8 4 2 2" xfId="41590" xr:uid="{46450BCC-1DB5-4483-974A-278041B82AF4}"/>
    <cellStyle name="Note 3 8 4 3" xfId="41591" xr:uid="{1C7F225A-B716-40CA-B02D-7636E0AB5E6C}"/>
    <cellStyle name="Note 3 8 5" xfId="41592" xr:uid="{2C4CE672-EC65-46B5-B6CA-E5B8F5832982}"/>
    <cellStyle name="Note 3 8 5 2" xfId="41593" xr:uid="{3205D54B-BF94-4E5A-90D9-0D0942320846}"/>
    <cellStyle name="Note 3 8 6" xfId="41594" xr:uid="{997B0CCE-CE18-4CA1-BD4C-EE4853D01E07}"/>
    <cellStyle name="Note 3 9" xfId="41595" xr:uid="{7E164B90-CB0C-43AF-9D59-2A88BFE3BBC6}"/>
    <cellStyle name="Note 3 9 2" xfId="41596" xr:uid="{B2D4F559-8D4C-487E-A943-7A7901F091A7}"/>
    <cellStyle name="Note 3 9 2 2" xfId="41597" xr:uid="{411E3E1B-11CB-41FD-84CF-2B06637B0C38}"/>
    <cellStyle name="Note 3 9 2 2 2" xfId="41598" xr:uid="{4A59F1F7-FFE1-42D6-B5DF-0C1CE797F6B8}"/>
    <cellStyle name="Note 3 9 2 3" xfId="41599" xr:uid="{65C02A45-1BA3-4140-BB7D-F506F2FCB598}"/>
    <cellStyle name="Note 3 9 3" xfId="41600" xr:uid="{8310AF57-4E7F-496B-8D20-67342B396CEC}"/>
    <cellStyle name="Note 3 9 3 2" xfId="41601" xr:uid="{1E0CC06B-E464-44A6-B406-C646867BEE7A}"/>
    <cellStyle name="Note 3 9 3 2 2" xfId="41602" xr:uid="{8C4B502B-B2CA-4A96-8451-319170BFEEE0}"/>
    <cellStyle name="Note 3 9 3 3" xfId="41603" xr:uid="{3CB8D66F-B0E5-44FE-B421-411A634BEA90}"/>
    <cellStyle name="Note 3 9 4" xfId="41604" xr:uid="{C3824DB5-8DAA-4FC2-9B2E-AB92B932AC51}"/>
    <cellStyle name="Note 3 9 4 2" xfId="41605" xr:uid="{88A5109B-43DD-45A8-A59E-FC65641177C7}"/>
    <cellStyle name="Note 3 9 4 2 2" xfId="41606" xr:uid="{2B3394FC-FDAF-4605-9337-428A544A13FC}"/>
    <cellStyle name="Note 3 9 4 3" xfId="41607" xr:uid="{566E9501-9D62-4111-951A-74D4834152E3}"/>
    <cellStyle name="Note 3 9 5" xfId="41608" xr:uid="{5CE3DC95-4A0F-4785-9BDE-18AF0AE153B1}"/>
    <cellStyle name="Note 3 9 5 2" xfId="41609" xr:uid="{0DDD97C8-E481-4622-8A8F-E004033940ED}"/>
    <cellStyle name="Note 3 9 6" xfId="41610" xr:uid="{08FED128-E9D0-47EC-934B-81B276248EFE}"/>
    <cellStyle name="Note 30" xfId="842" xr:uid="{00000000-0005-0000-0000-000051030000}"/>
    <cellStyle name="Note 31" xfId="843" xr:uid="{00000000-0005-0000-0000-000052030000}"/>
    <cellStyle name="Note 32" xfId="844" xr:uid="{00000000-0005-0000-0000-000053030000}"/>
    <cellStyle name="Note 33" xfId="845" xr:uid="{00000000-0005-0000-0000-000054030000}"/>
    <cellStyle name="Note 34" xfId="846" xr:uid="{00000000-0005-0000-0000-000055030000}"/>
    <cellStyle name="Note 35" xfId="847" xr:uid="{00000000-0005-0000-0000-000056030000}"/>
    <cellStyle name="Note 36" xfId="848" xr:uid="{00000000-0005-0000-0000-000057030000}"/>
    <cellStyle name="Note 37" xfId="849" xr:uid="{00000000-0005-0000-0000-000058030000}"/>
    <cellStyle name="Note 38" xfId="850" xr:uid="{00000000-0005-0000-0000-000059030000}"/>
    <cellStyle name="Note 39" xfId="851" xr:uid="{00000000-0005-0000-0000-00005A030000}"/>
    <cellStyle name="Note 4" xfId="852" xr:uid="{00000000-0005-0000-0000-00005B030000}"/>
    <cellStyle name="Note 4 10" xfId="41612" xr:uid="{E55BA22C-A285-4B01-B76F-CB503A41B7FB}"/>
    <cellStyle name="Note 4 10 2" xfId="41613" xr:uid="{4821B0DA-B21B-4617-87AF-697DF53918C5}"/>
    <cellStyle name="Note 4 10 2 2" xfId="41614" xr:uid="{179545E7-2597-4B7C-B2D3-F325CAA1BE0C}"/>
    <cellStyle name="Note 4 10 2 2 2" xfId="41615" xr:uid="{727C441A-200A-4452-97DF-65CAE3FE9F4D}"/>
    <cellStyle name="Note 4 10 2 3" xfId="41616" xr:uid="{0B8C3F03-9319-4E48-8E8D-4258CF4136E8}"/>
    <cellStyle name="Note 4 10 3" xfId="41617" xr:uid="{A19DB343-44F6-4895-83E4-32A22858C9E1}"/>
    <cellStyle name="Note 4 10 3 2" xfId="41618" xr:uid="{8EEC0EE7-CC87-4E2B-B2E9-0EE1F39EBED8}"/>
    <cellStyle name="Note 4 10 3 2 2" xfId="41619" xr:uid="{EA57B380-9601-49FD-9608-3157BAB536BD}"/>
    <cellStyle name="Note 4 10 3 3" xfId="41620" xr:uid="{8B1CC843-3658-4006-A696-54A9A0347ABF}"/>
    <cellStyle name="Note 4 10 4" xfId="41621" xr:uid="{BBFB22A3-ABEB-4A2D-B9D3-8C33B4C972F8}"/>
    <cellStyle name="Note 4 10 4 2" xfId="41622" xr:uid="{3778A472-AE11-4E33-B2BB-F3FA634B663C}"/>
    <cellStyle name="Note 4 10 4 2 2" xfId="41623" xr:uid="{0A46C4DE-1C59-406D-9AF9-F18C98CCF3D0}"/>
    <cellStyle name="Note 4 10 4 3" xfId="41624" xr:uid="{A36FD907-836C-4C02-BC0B-57D28F8E93F1}"/>
    <cellStyle name="Note 4 10 5" xfId="41625" xr:uid="{1E5C6EA6-515D-412E-BDBC-1697305F0FF4}"/>
    <cellStyle name="Note 4 10 5 2" xfId="41626" xr:uid="{8FAFB819-5CB4-47C5-AEEF-3817DC587FC1}"/>
    <cellStyle name="Note 4 10 6" xfId="41627" xr:uid="{3F50ECDB-3AA1-4528-9AEE-C15044D94A6F}"/>
    <cellStyle name="Note 4 11" xfId="41628" xr:uid="{D0A03829-7219-47E6-AC7D-B1CFB880BD6A}"/>
    <cellStyle name="Note 4 11 2" xfId="41629" xr:uid="{6A2E0408-BB65-4EE5-80E7-7862C215BA6B}"/>
    <cellStyle name="Note 4 11 2 2" xfId="41630" xr:uid="{C7506B34-691B-43A7-8287-A9A433AEB3FE}"/>
    <cellStyle name="Note 4 11 3" xfId="41631" xr:uid="{DB4F24C2-CC10-432A-AC98-27BFDCAC234F}"/>
    <cellStyle name="Note 4 12" xfId="41632" xr:uid="{5F2BE2CA-88C8-4824-8ADC-0330C517EB43}"/>
    <cellStyle name="Note 4 12 2" xfId="41633" xr:uid="{A2D7ADB1-643B-4875-8721-AB2DC9949A06}"/>
    <cellStyle name="Note 4 12 2 2" xfId="41634" xr:uid="{D3E3987E-F3AB-42E0-96F0-5210BA0600AD}"/>
    <cellStyle name="Note 4 12 3" xfId="41635" xr:uid="{E8477656-46A5-4983-BF53-02154EB8FF4B}"/>
    <cellStyle name="Note 4 13" xfId="41636" xr:uid="{E0A113F3-BBA8-49DD-9EA9-1FBA30AF4AD8}"/>
    <cellStyle name="Note 4 13 2" xfId="41637" xr:uid="{83FC72EA-7673-43F9-A85D-4C7A3797C89A}"/>
    <cellStyle name="Note 4 13 2 2" xfId="41638" xr:uid="{ABCF249C-695B-4878-A6B7-8EF34B6D7E61}"/>
    <cellStyle name="Note 4 13 3" xfId="41639" xr:uid="{E7EEB8C0-8C39-49CB-9B10-446C81B0C4A8}"/>
    <cellStyle name="Note 4 14" xfId="41640" xr:uid="{C5350E49-EE87-4233-8DDC-8435C7789D67}"/>
    <cellStyle name="Note 4 14 2" xfId="41641" xr:uid="{45CC3D77-1C03-4177-8BF6-2F6B7B5061B3}"/>
    <cellStyle name="Note 4 14 2 2" xfId="41642" xr:uid="{896ACA72-243E-4627-AB43-B2766B47F171}"/>
    <cellStyle name="Note 4 14 3" xfId="41643" xr:uid="{32DBE569-60CF-47F3-8FEF-58D69616DAA4}"/>
    <cellStyle name="Note 4 15" xfId="41644" xr:uid="{484B96B6-D6C6-455E-815D-767554340B81}"/>
    <cellStyle name="Note 4 15 2" xfId="41645" xr:uid="{29A3A7BE-A5D3-4486-826F-954E3CFD4BFF}"/>
    <cellStyle name="Note 4 16" xfId="41646" xr:uid="{891641AB-B1B1-4AF4-BFCE-64790E9F7417}"/>
    <cellStyle name="Note 4 17" xfId="41611" xr:uid="{CFFF546C-80AC-4FCF-B1B0-F21FA66F559C}"/>
    <cellStyle name="Note 4 2" xfId="41647" xr:uid="{0713A8DF-C31A-4D5D-ADF2-8F27264F6154}"/>
    <cellStyle name="Note 4 2 2" xfId="41648" xr:uid="{0881650E-6588-4FCB-8871-5C90271AAAAF}"/>
    <cellStyle name="Note 4 2 2 2" xfId="41649" xr:uid="{97F82C46-E5EA-40DD-B9EC-A05AEDF7CDD7}"/>
    <cellStyle name="Note 4 2 2 2 2" xfId="41650" xr:uid="{EC05CB67-53F2-4339-90F4-7072A7C52B8E}"/>
    <cellStyle name="Note 4 2 2 2 2 2" xfId="41651" xr:uid="{C0710C76-3FCB-4C8F-9D7F-A80897353155}"/>
    <cellStyle name="Note 4 2 2 2 2 2 2" xfId="41652" xr:uid="{07D1F2AB-CA77-4ECA-A3C5-E4980FBB26C1}"/>
    <cellStyle name="Note 4 2 2 2 2 3" xfId="41653" xr:uid="{5D671D7F-9464-4E16-AEA7-766A180E0061}"/>
    <cellStyle name="Note 4 2 2 2 3" xfId="41654" xr:uid="{9C77C18E-2095-490F-8465-9107402846F4}"/>
    <cellStyle name="Note 4 2 2 2 3 2" xfId="41655" xr:uid="{73237D22-79A9-4F51-8C11-0FA7D4E9C38A}"/>
    <cellStyle name="Note 4 2 2 2 3 2 2" xfId="41656" xr:uid="{8CAE1E62-B771-49AD-9C86-119F819EB2A8}"/>
    <cellStyle name="Note 4 2 2 2 3 3" xfId="41657" xr:uid="{387A0F78-A924-4ED5-B1FF-BE6E7FDB3C6B}"/>
    <cellStyle name="Note 4 2 2 2 4" xfId="41658" xr:uid="{FF15982A-4B48-41D9-A11C-400BA893D07B}"/>
    <cellStyle name="Note 4 2 2 2 4 2" xfId="41659" xr:uid="{FF39DBAF-9673-4005-B361-A156AC3C369A}"/>
    <cellStyle name="Note 4 2 2 2 4 2 2" xfId="41660" xr:uid="{76B6203D-BD36-48CC-B2FB-6FF163C790AC}"/>
    <cellStyle name="Note 4 2 2 2 4 3" xfId="41661" xr:uid="{4AFE3DC4-AAEE-4989-AE50-D5A50974E47B}"/>
    <cellStyle name="Note 4 2 2 2 5" xfId="41662" xr:uid="{379197FA-2797-46CC-A175-61C19FA6BA19}"/>
    <cellStyle name="Note 4 2 2 2 5 2" xfId="41663" xr:uid="{09DAC1E3-9E7C-47FD-B67E-F64DCC9B16B5}"/>
    <cellStyle name="Note 4 2 2 2 6" xfId="41664" xr:uid="{E75EFD6E-8F2B-476C-84F3-2904481BDB1F}"/>
    <cellStyle name="Note 4 2 2 3" xfId="41665" xr:uid="{2A240A85-8294-4C58-AEF1-D2C1AD007FFA}"/>
    <cellStyle name="Note 4 2 2 3 2" xfId="41666" xr:uid="{B089B3F6-7C7F-4759-A8C4-1E01D0BB80F6}"/>
    <cellStyle name="Note 4 2 2 3 2 2" xfId="41667" xr:uid="{46B55083-E8F1-4FAF-B9A6-5D735F27953B}"/>
    <cellStyle name="Note 4 2 2 3 3" xfId="41668" xr:uid="{49E5184C-EE8D-43D6-9B5D-F82E5EC3D00B}"/>
    <cellStyle name="Note 4 2 2 4" xfId="41669" xr:uid="{238B5D6E-1297-4816-9DAA-A15C2C77B712}"/>
    <cellStyle name="Note 4 2 2 4 2" xfId="41670" xr:uid="{BE017B8D-401E-45EA-AF41-804049007BBB}"/>
    <cellStyle name="Note 4 2 2 4 2 2" xfId="41671" xr:uid="{CA70874E-8A83-40D8-ACFC-9ABD2E36AB40}"/>
    <cellStyle name="Note 4 2 2 4 3" xfId="41672" xr:uid="{A877B6EB-2268-48ED-9537-C70924F8E2D9}"/>
    <cellStyle name="Note 4 2 2 5" xfId="41673" xr:uid="{34C7BBEF-6839-4DA5-8453-9962A92987C2}"/>
    <cellStyle name="Note 4 2 2 5 2" xfId="41674" xr:uid="{9E1FF96D-FB01-43E7-AEDF-28EC84B5F0BA}"/>
    <cellStyle name="Note 4 2 2 5 2 2" xfId="41675" xr:uid="{5330B113-4712-415B-87B5-E606A502A2B6}"/>
    <cellStyle name="Note 4 2 2 5 3" xfId="41676" xr:uid="{D4EDB09D-A59F-4472-8B39-7041C7A077EB}"/>
    <cellStyle name="Note 4 2 2 6" xfId="41677" xr:uid="{3730B859-5855-4C81-8319-92E6DF2CE79B}"/>
    <cellStyle name="Note 4 2 2 6 2" xfId="41678" xr:uid="{202C214B-2A16-40E8-9FD2-F97F6ABCAAEA}"/>
    <cellStyle name="Note 4 2 2 7" xfId="41679" xr:uid="{86C1AE28-D845-404F-B396-7C704446EC0E}"/>
    <cellStyle name="Note 4 2 3" xfId="41680" xr:uid="{84F9AD88-B78A-48D0-B369-39268AAD89CD}"/>
    <cellStyle name="Note 4 2 3 2" xfId="41681" xr:uid="{87741BD6-9D44-4DDB-8CBA-D2CC91BF50CB}"/>
    <cellStyle name="Note 4 2 3 2 2" xfId="41682" xr:uid="{AC9456E3-68B3-4357-808C-B10FBC817862}"/>
    <cellStyle name="Note 4 2 3 2 2 2" xfId="41683" xr:uid="{0FDC9A8C-84F5-4A2A-8340-6D2839E9CC18}"/>
    <cellStyle name="Note 4 2 3 2 3" xfId="41684" xr:uid="{0A84B4CF-A226-434D-BD92-F9B2240E0778}"/>
    <cellStyle name="Note 4 2 3 3" xfId="41685" xr:uid="{5669F8E7-945C-46A6-ABB1-8947E2ABD1EB}"/>
    <cellStyle name="Note 4 2 3 3 2" xfId="41686" xr:uid="{82F4908F-F248-4094-BC1C-78952AF20CB1}"/>
    <cellStyle name="Note 4 2 3 3 2 2" xfId="41687" xr:uid="{0444CBB9-F597-407E-A719-C9316C7C7A5B}"/>
    <cellStyle name="Note 4 2 3 3 3" xfId="41688" xr:uid="{22E38E31-AA69-47C7-9C00-1C30590FD54B}"/>
    <cellStyle name="Note 4 2 3 4" xfId="41689" xr:uid="{75A5A3C4-B2BD-432D-A9CE-D0F04A8A9292}"/>
    <cellStyle name="Note 4 2 3 4 2" xfId="41690" xr:uid="{5A866E2B-86DB-4F5C-9C8E-EC99484591C8}"/>
    <cellStyle name="Note 4 2 3 4 2 2" xfId="41691" xr:uid="{AEC2A430-C88C-4775-AE4B-E7409B1082F5}"/>
    <cellStyle name="Note 4 2 3 4 3" xfId="41692" xr:uid="{8FF7DBDF-328A-4F9B-B990-994DC670586A}"/>
    <cellStyle name="Note 4 2 3 5" xfId="41693" xr:uid="{DD6B7433-F5F6-48DD-973C-B1D14F67D076}"/>
    <cellStyle name="Note 4 2 3 5 2" xfId="41694" xr:uid="{686FAA41-2754-4617-AB78-960F573505AE}"/>
    <cellStyle name="Note 4 2 3 6" xfId="41695" xr:uid="{AFBDCBAA-FF53-4E5D-AC91-A472E95CF10A}"/>
    <cellStyle name="Note 4 2 4" xfId="41696" xr:uid="{C124083A-7626-47B0-A2F9-4619882F828B}"/>
    <cellStyle name="Note 4 2 4 2" xfId="41697" xr:uid="{E04A7484-4B36-40BE-A36A-28AF8614B830}"/>
    <cellStyle name="Note 4 2 4 2 2" xfId="41698" xr:uid="{381F9D14-1E60-4F4C-8C63-8A0EF575E9C5}"/>
    <cellStyle name="Note 4 2 4 3" xfId="41699" xr:uid="{480ED157-140E-44C8-BFBF-C4F311D8F869}"/>
    <cellStyle name="Note 4 2 5" xfId="41700" xr:uid="{66A35805-5F30-41AD-B264-8F8983DFF563}"/>
    <cellStyle name="Note 4 2 5 2" xfId="41701" xr:uid="{84AD909D-033D-49B3-AC87-6DFA9B4E40BC}"/>
    <cellStyle name="Note 4 2 5 2 2" xfId="41702" xr:uid="{76A822A7-E107-464C-AD3A-0508EDE71544}"/>
    <cellStyle name="Note 4 2 5 3" xfId="41703" xr:uid="{B8B363B7-DF49-417D-9D75-ECADAEBB9DDE}"/>
    <cellStyle name="Note 4 2 6" xfId="41704" xr:uid="{3E22495D-5666-446D-903D-D488A431AC0D}"/>
    <cellStyle name="Note 4 2 6 2" xfId="41705" xr:uid="{F2B43420-1A86-4FC1-AF60-FB17AEDA9298}"/>
    <cellStyle name="Note 4 2 6 2 2" xfId="41706" xr:uid="{D958E733-C998-413E-88CC-7811927ED737}"/>
    <cellStyle name="Note 4 2 6 3" xfId="41707" xr:uid="{1A77113A-3920-4D41-9EFD-2FBEAF77DBBD}"/>
    <cellStyle name="Note 4 2 7" xfId="41708" xr:uid="{8CD321E6-6D25-4CB9-8371-B3961DED1170}"/>
    <cellStyle name="Note 4 2 7 2" xfId="41709" xr:uid="{06A36392-ED46-42B7-B5CE-710E0E1BD4A5}"/>
    <cellStyle name="Note 4 2 8" xfId="41710" xr:uid="{9CA3DD37-5F2A-45FA-A94E-BFC3FEC1CD38}"/>
    <cellStyle name="Note 4 3" xfId="41711" xr:uid="{648ED54C-C199-48F3-94B8-6DC2BEA55AE9}"/>
    <cellStyle name="Note 4 3 2" xfId="41712" xr:uid="{30D56873-6915-4A45-B92C-39518B2EF25D}"/>
    <cellStyle name="Note 4 3 2 2" xfId="41713" xr:uid="{C098B590-773B-49F3-A107-7D84BB051728}"/>
    <cellStyle name="Note 4 3 2 2 2" xfId="41714" xr:uid="{CA1EDAFA-7A58-4F82-BC8E-10D4C2C96696}"/>
    <cellStyle name="Note 4 3 2 2 2 2" xfId="41715" xr:uid="{7CCD8C96-BDA9-429C-80C0-B69E1B1ACB79}"/>
    <cellStyle name="Note 4 3 2 2 2 2 2" xfId="41716" xr:uid="{36BED42E-B6AA-4A3E-9308-B68FD6C3A613}"/>
    <cellStyle name="Note 4 3 2 2 2 3" xfId="41717" xr:uid="{BF380B5D-7084-40AA-9DF0-19D5942566E3}"/>
    <cellStyle name="Note 4 3 2 2 3" xfId="41718" xr:uid="{E9C83056-DB6C-4943-9CB0-3F5E5878E5B3}"/>
    <cellStyle name="Note 4 3 2 2 3 2" xfId="41719" xr:uid="{32A9A668-5D77-4D0A-80C9-BE8EF885CD15}"/>
    <cellStyle name="Note 4 3 2 2 3 2 2" xfId="41720" xr:uid="{4D065A41-3DC4-4C64-ADFD-CB7CFE8CA743}"/>
    <cellStyle name="Note 4 3 2 2 3 3" xfId="41721" xr:uid="{DCCF7DE7-2DE5-486B-8514-2E71C225058F}"/>
    <cellStyle name="Note 4 3 2 2 4" xfId="41722" xr:uid="{ACBB7390-17A7-4780-BF57-9763EA4BF885}"/>
    <cellStyle name="Note 4 3 2 2 4 2" xfId="41723" xr:uid="{F6C97007-D5B6-420B-869D-A6BA34F4D2C0}"/>
    <cellStyle name="Note 4 3 2 2 4 2 2" xfId="41724" xr:uid="{FEBC92AB-2BEF-4779-AA72-C3475ED44ECF}"/>
    <cellStyle name="Note 4 3 2 2 4 3" xfId="41725" xr:uid="{4927BD5C-3E83-4526-B3B2-35318E81B729}"/>
    <cellStyle name="Note 4 3 2 2 5" xfId="41726" xr:uid="{80A71F0B-CE9D-41F7-B098-0AD11DC835E7}"/>
    <cellStyle name="Note 4 3 2 2 5 2" xfId="41727" xr:uid="{42D5E249-0D87-4383-8919-579900D56999}"/>
    <cellStyle name="Note 4 3 2 2 6" xfId="41728" xr:uid="{503C0797-9A1B-4798-BBE7-46FD673AF32A}"/>
    <cellStyle name="Note 4 3 2 3" xfId="41729" xr:uid="{CA097539-C476-4645-985B-5EB36FF9473C}"/>
    <cellStyle name="Note 4 3 2 3 2" xfId="41730" xr:uid="{BA5EFFAF-4573-4B72-A790-29638730B457}"/>
    <cellStyle name="Note 4 3 2 3 2 2" xfId="41731" xr:uid="{C4E3B4BC-D858-4681-84C5-4800A0F0C2E0}"/>
    <cellStyle name="Note 4 3 2 3 3" xfId="41732" xr:uid="{094D0DD2-CB49-4D85-89C0-B026023AE8D4}"/>
    <cellStyle name="Note 4 3 2 4" xfId="41733" xr:uid="{960511B1-778F-4123-B6C0-687B7A779CD7}"/>
    <cellStyle name="Note 4 3 2 4 2" xfId="41734" xr:uid="{F0CC42DF-7FA8-4432-A881-3CBB21204E0C}"/>
    <cellStyle name="Note 4 3 2 4 2 2" xfId="41735" xr:uid="{C24EA5C3-4DD7-4550-A505-D41830A1F91C}"/>
    <cellStyle name="Note 4 3 2 4 3" xfId="41736" xr:uid="{157D70EF-BDE4-4EE8-9ECB-4633F2078769}"/>
    <cellStyle name="Note 4 3 2 5" xfId="41737" xr:uid="{F6326405-6223-463E-B912-7A0E7F5CBB0D}"/>
    <cellStyle name="Note 4 3 2 5 2" xfId="41738" xr:uid="{EE2165B8-A54E-4C8F-A06A-D50468CD08AF}"/>
    <cellStyle name="Note 4 3 2 5 2 2" xfId="41739" xr:uid="{A4AAADEC-510F-43E3-A513-19C737114706}"/>
    <cellStyle name="Note 4 3 2 5 3" xfId="41740" xr:uid="{74F10FE9-6ECA-409B-B35E-3A7E9ECE9C70}"/>
    <cellStyle name="Note 4 3 2 6" xfId="41741" xr:uid="{E69CAA7B-65B7-45E7-B6A1-C1A5E485E7AB}"/>
    <cellStyle name="Note 4 3 2 6 2" xfId="41742" xr:uid="{26BDE78E-2910-4E00-8441-87EA07337847}"/>
    <cellStyle name="Note 4 3 2 7" xfId="41743" xr:uid="{C4911502-4A49-4DF5-A72D-EDEF42B5DE2B}"/>
    <cellStyle name="Note 4 3 3" xfId="41744" xr:uid="{FB179CF8-1EFD-455F-808C-291BD4EDEAAE}"/>
    <cellStyle name="Note 4 3 3 2" xfId="41745" xr:uid="{CACAAD74-8AB3-4D61-B657-48DF7CD28AF5}"/>
    <cellStyle name="Note 4 3 3 2 2" xfId="41746" xr:uid="{8C7FC706-1C0C-4B83-8D82-BD6CD3C98D1F}"/>
    <cellStyle name="Note 4 3 3 2 2 2" xfId="41747" xr:uid="{BA9201E6-175A-4A03-9FC6-6FF8484AE93B}"/>
    <cellStyle name="Note 4 3 3 2 3" xfId="41748" xr:uid="{C7BF8741-8D22-439C-B420-918563291F5C}"/>
    <cellStyle name="Note 4 3 3 3" xfId="41749" xr:uid="{E9F6336F-3002-48B6-912C-19D6B94873ED}"/>
    <cellStyle name="Note 4 3 3 3 2" xfId="41750" xr:uid="{20554049-2228-436C-B768-C1A590EAFFD7}"/>
    <cellStyle name="Note 4 3 3 3 2 2" xfId="41751" xr:uid="{9A779BE6-B35E-4903-81D3-5BA8640954DB}"/>
    <cellStyle name="Note 4 3 3 3 3" xfId="41752" xr:uid="{50A11024-135C-4F43-BEAC-F66FFA34C505}"/>
    <cellStyle name="Note 4 3 3 4" xfId="41753" xr:uid="{631CB81A-4B51-4EBD-8CC0-461803F93DE9}"/>
    <cellStyle name="Note 4 3 3 4 2" xfId="41754" xr:uid="{5EAD7B2C-7156-4446-9430-098A4F24FE01}"/>
    <cellStyle name="Note 4 3 3 4 2 2" xfId="41755" xr:uid="{D22E0ACF-C576-4FA2-BFEB-D40F6A208B45}"/>
    <cellStyle name="Note 4 3 3 4 3" xfId="41756" xr:uid="{DE3EB388-A7EC-4C77-8A92-FC6049627C24}"/>
    <cellStyle name="Note 4 3 3 5" xfId="41757" xr:uid="{57CEA79C-6A0C-406D-82D3-D843AC6A124C}"/>
    <cellStyle name="Note 4 3 3 5 2" xfId="41758" xr:uid="{846C4198-7ED6-4282-8778-59AF3209DC0B}"/>
    <cellStyle name="Note 4 3 3 6" xfId="41759" xr:uid="{82BB57A0-AD08-4870-AFEB-69BEC673BFB5}"/>
    <cellStyle name="Note 4 3 4" xfId="41760" xr:uid="{2C3FB6E2-6C03-473F-8594-B9A2993D5951}"/>
    <cellStyle name="Note 4 3 4 2" xfId="41761" xr:uid="{567B2E2E-88B0-4BC6-A570-BCFEA8F39A46}"/>
    <cellStyle name="Note 4 3 4 2 2" xfId="41762" xr:uid="{D22124E9-42E9-47A4-B7FA-A859BE8D755E}"/>
    <cellStyle name="Note 4 3 4 3" xfId="41763" xr:uid="{4117705E-8D95-43DA-ACDD-4E3248D88333}"/>
    <cellStyle name="Note 4 3 5" xfId="41764" xr:uid="{B04880B1-5E46-449A-A472-48D43F11D316}"/>
    <cellStyle name="Note 4 3 5 2" xfId="41765" xr:uid="{AF85DAAC-5635-4FEC-AF34-07BE53E9DF95}"/>
    <cellStyle name="Note 4 3 5 2 2" xfId="41766" xr:uid="{7A530A0C-D3B4-4AEA-A94D-4890B83E7938}"/>
    <cellStyle name="Note 4 3 5 3" xfId="41767" xr:uid="{B9A126DA-9A25-4837-B3D6-D413D4A95D94}"/>
    <cellStyle name="Note 4 3 6" xfId="41768" xr:uid="{1FE1ED90-CC39-43F9-8281-A86B51E21264}"/>
    <cellStyle name="Note 4 3 6 2" xfId="41769" xr:uid="{F99A1CEB-C398-46AA-A439-E0F4A84D1BF1}"/>
    <cellStyle name="Note 4 3 6 2 2" xfId="41770" xr:uid="{17317084-8728-4653-9625-771188907603}"/>
    <cellStyle name="Note 4 3 6 3" xfId="41771" xr:uid="{242CB690-0870-4B17-98CF-E6F6D58455BC}"/>
    <cellStyle name="Note 4 3 7" xfId="41772" xr:uid="{89C232ED-65CA-465B-8907-9FB25EB28113}"/>
    <cellStyle name="Note 4 3 7 2" xfId="41773" xr:uid="{BCA1BD5F-5169-4BB3-B17B-9FBEAEA5DB8B}"/>
    <cellStyle name="Note 4 3 8" xfId="41774" xr:uid="{9059DE0F-F5F0-47E3-BEB8-BFFE469018ED}"/>
    <cellStyle name="Note 4 4" xfId="41775" xr:uid="{99372786-2979-4011-B1DB-D60E27287EC5}"/>
    <cellStyle name="Note 4 4 2" xfId="41776" xr:uid="{C2A2D487-4184-490E-B589-51C3FF64F9AA}"/>
    <cellStyle name="Note 4 4 2 2" xfId="41777" xr:uid="{31597806-F70C-418C-BBA0-76F03455825A}"/>
    <cellStyle name="Note 4 4 2 2 2" xfId="41778" xr:uid="{760E7583-8408-49D3-B9AE-B9C3E7115405}"/>
    <cellStyle name="Note 4 4 2 2 2 2" xfId="41779" xr:uid="{5B548537-7019-4C03-934B-37C9F89BE177}"/>
    <cellStyle name="Note 4 4 2 2 3" xfId="41780" xr:uid="{DB43C058-12F0-4F9A-98D4-AA1B17B7741F}"/>
    <cellStyle name="Note 4 4 2 3" xfId="41781" xr:uid="{114C9A87-D809-46CF-8587-A45EF925A941}"/>
    <cellStyle name="Note 4 4 2 3 2" xfId="41782" xr:uid="{DD905971-813A-4E43-B66E-C058AAE9129E}"/>
    <cellStyle name="Note 4 4 2 3 2 2" xfId="41783" xr:uid="{1B886CCF-3C32-4CFD-A1AF-9AD8802AB4F4}"/>
    <cellStyle name="Note 4 4 2 3 3" xfId="41784" xr:uid="{377CD6A7-4B57-4E01-838B-900D1DB69FB2}"/>
    <cellStyle name="Note 4 4 2 4" xfId="41785" xr:uid="{E4015DEA-4BE5-431D-AEE3-B14B895E431D}"/>
    <cellStyle name="Note 4 4 2 4 2" xfId="41786" xr:uid="{FFD5C56E-2EF6-438B-A8E8-DA6993F09525}"/>
    <cellStyle name="Note 4 4 2 4 2 2" xfId="41787" xr:uid="{627CCCE0-D123-4EFB-84D3-A871C83DBB33}"/>
    <cellStyle name="Note 4 4 2 4 3" xfId="41788" xr:uid="{29F7DFCB-668D-4974-AAE6-BE3FEB5B8E6B}"/>
    <cellStyle name="Note 4 4 2 5" xfId="41789" xr:uid="{02871B94-423A-4916-AA0D-9C893CAD8F3E}"/>
    <cellStyle name="Note 4 4 2 5 2" xfId="41790" xr:uid="{30A0F1AE-B3AB-4997-85DD-A4D0F40300C7}"/>
    <cellStyle name="Note 4 4 2 6" xfId="41791" xr:uid="{BE532639-7861-4B16-B317-D3C2B60E8244}"/>
    <cellStyle name="Note 4 4 3" xfId="41792" xr:uid="{0DBC63F6-CFA2-468E-BD1D-F22DB462A48A}"/>
    <cellStyle name="Note 4 4 3 2" xfId="41793" xr:uid="{B39C8A7A-C6C4-4BAE-9BFB-71661A464257}"/>
    <cellStyle name="Note 4 4 3 2 2" xfId="41794" xr:uid="{F2F81551-7282-41D4-9390-B154942071DB}"/>
    <cellStyle name="Note 4 4 3 3" xfId="41795" xr:uid="{0D44C3A4-E041-45AB-AE5C-9D183CF81E72}"/>
    <cellStyle name="Note 4 4 4" xfId="41796" xr:uid="{7BFCAFE4-569F-457E-905C-2BA6B6089A04}"/>
    <cellStyle name="Note 4 4 4 2" xfId="41797" xr:uid="{D9891820-2388-4BDF-8702-1D2A3CA725ED}"/>
    <cellStyle name="Note 4 4 4 2 2" xfId="41798" xr:uid="{7B032BD1-5DCC-4E07-9A59-4AD1B8CB1830}"/>
    <cellStyle name="Note 4 4 4 3" xfId="41799" xr:uid="{4296D924-A42D-4C17-A9FF-69578299FE3C}"/>
    <cellStyle name="Note 4 4 5" xfId="41800" xr:uid="{19719789-17E8-4337-8FAD-4E668057E798}"/>
    <cellStyle name="Note 4 4 5 2" xfId="41801" xr:uid="{345B7D57-AAFD-45C7-9EA1-CB9C5C3F4764}"/>
    <cellStyle name="Note 4 4 5 2 2" xfId="41802" xr:uid="{DF645D1D-FDCB-4A43-A63A-A2F1C441E56F}"/>
    <cellStyle name="Note 4 4 5 3" xfId="41803" xr:uid="{AF8F09A4-85BB-47BB-A215-741A98B2A05E}"/>
    <cellStyle name="Note 4 4 6" xfId="41804" xr:uid="{35A08AD3-9B27-4504-886F-177D53E526F8}"/>
    <cellStyle name="Note 4 4 6 2" xfId="41805" xr:uid="{5DA3D581-295B-4067-98B0-AA1B3756FD41}"/>
    <cellStyle name="Note 4 4 7" xfId="41806" xr:uid="{9901D532-BF00-433C-9AF5-DED1E68261DB}"/>
    <cellStyle name="Note 4 5" xfId="41807" xr:uid="{0ABD99AB-E5A1-4F80-BFE9-20FAD4D78DD9}"/>
    <cellStyle name="Note 4 5 2" xfId="41808" xr:uid="{947A4B25-7F32-4523-A8E7-11C85D165758}"/>
    <cellStyle name="Note 4 5 2 2" xfId="41809" xr:uid="{0259761D-1CCA-4292-A0BF-E149F6E891B0}"/>
    <cellStyle name="Note 4 5 2 2 2" xfId="41810" xr:uid="{5D1C4319-BD3F-4DE4-9B04-240CE30A6648}"/>
    <cellStyle name="Note 4 5 2 2 2 2" xfId="41811" xr:uid="{90A8D6D1-A752-4292-AF50-778D8FECEFFB}"/>
    <cellStyle name="Note 4 5 2 2 3" xfId="41812" xr:uid="{053CD583-A4BA-4728-929A-80216119658B}"/>
    <cellStyle name="Note 4 5 2 3" xfId="41813" xr:uid="{D8EAA5CC-C32B-42C4-9A8F-A5C180C72696}"/>
    <cellStyle name="Note 4 5 2 3 2" xfId="41814" xr:uid="{A34EAC05-C3BA-4338-886F-48E1BA77078F}"/>
    <cellStyle name="Note 4 5 2 3 2 2" xfId="41815" xr:uid="{776E792F-B5D9-416B-8162-7B01B8A0825D}"/>
    <cellStyle name="Note 4 5 2 3 3" xfId="41816" xr:uid="{8BF81CFD-3178-49DB-BFB2-81CB414E8F7F}"/>
    <cellStyle name="Note 4 5 2 4" xfId="41817" xr:uid="{07625291-DD73-4A35-8CB8-B3F614C817FB}"/>
    <cellStyle name="Note 4 5 2 4 2" xfId="41818" xr:uid="{CFED9EA2-99D6-45CA-A77C-9A11F25BFDE3}"/>
    <cellStyle name="Note 4 5 2 4 2 2" xfId="41819" xr:uid="{5C717F91-5EBD-453B-8468-F55B66184066}"/>
    <cellStyle name="Note 4 5 2 4 3" xfId="41820" xr:uid="{B84707F0-AC0A-47A9-BAFA-131A5759AF5B}"/>
    <cellStyle name="Note 4 5 2 5" xfId="41821" xr:uid="{8702BA06-9A42-4120-92F7-133503BC9597}"/>
    <cellStyle name="Note 4 5 2 5 2" xfId="41822" xr:uid="{BD37A1A3-8D70-4414-ABA2-FB4D6D4CE69A}"/>
    <cellStyle name="Note 4 5 2 6" xfId="41823" xr:uid="{1E563A22-3638-4CC0-BE83-FCF0EF0F8338}"/>
    <cellStyle name="Note 4 5 3" xfId="41824" xr:uid="{08DAC02E-8C86-4A32-80E0-AA797B92E17F}"/>
    <cellStyle name="Note 4 5 3 2" xfId="41825" xr:uid="{060BB37C-C33F-4F88-8DA4-A09400BA0C33}"/>
    <cellStyle name="Note 4 5 3 2 2" xfId="41826" xr:uid="{DE11F8AF-1ED8-4377-AD64-D93360000529}"/>
    <cellStyle name="Note 4 5 3 3" xfId="41827" xr:uid="{9C346A03-BBE2-467C-B1BE-2D23CF6BC540}"/>
    <cellStyle name="Note 4 5 4" xfId="41828" xr:uid="{1CF86C3D-753A-4FA1-B93F-3AB2FF66AE7C}"/>
    <cellStyle name="Note 4 5 4 2" xfId="41829" xr:uid="{413BD3FA-52C7-4B90-8943-B2774FB9B4A3}"/>
    <cellStyle name="Note 4 5 4 2 2" xfId="41830" xr:uid="{D38126EF-B3FE-41F2-A2A1-CAD3EC560607}"/>
    <cellStyle name="Note 4 5 4 3" xfId="41831" xr:uid="{67A0E1BC-2A05-43D2-8BD9-45A738C783DB}"/>
    <cellStyle name="Note 4 5 5" xfId="41832" xr:uid="{5C2AD7E3-E842-4631-865D-893560D37526}"/>
    <cellStyle name="Note 4 5 5 2" xfId="41833" xr:uid="{0263BA28-062E-4754-8B2F-6164EA9D63CC}"/>
    <cellStyle name="Note 4 5 5 2 2" xfId="41834" xr:uid="{0CFBAF08-34C3-468E-BF9C-D480932D2DE6}"/>
    <cellStyle name="Note 4 5 5 3" xfId="41835" xr:uid="{B6BF4C6E-8769-456E-923D-9F3D28FE3FBC}"/>
    <cellStyle name="Note 4 5 6" xfId="41836" xr:uid="{696BEE7F-63E3-4B3D-AF3B-A643E742AE93}"/>
    <cellStyle name="Note 4 5 6 2" xfId="41837" xr:uid="{329973EC-CFB5-4ABA-A636-840901BE6B16}"/>
    <cellStyle name="Note 4 5 7" xfId="41838" xr:uid="{E550B7A9-FCA1-4182-8C11-799FCF22EDEF}"/>
    <cellStyle name="Note 4 6" xfId="41839" xr:uid="{CB26E733-45ED-484B-BDBA-3C94D1B5E91E}"/>
    <cellStyle name="Note 4 6 2" xfId="41840" xr:uid="{737240D2-55EE-49DB-A2C9-7EB75CAF6F4F}"/>
    <cellStyle name="Note 4 6 2 2" xfId="41841" xr:uid="{535E2143-D93C-40E5-A2E3-376117D02F3E}"/>
    <cellStyle name="Note 4 6 2 2 2" xfId="41842" xr:uid="{87338BBB-237F-4BD7-B3B1-6309317FADC9}"/>
    <cellStyle name="Note 4 6 2 3" xfId="41843" xr:uid="{99034AAA-4245-4E46-A801-BBC4AC55A7A3}"/>
    <cellStyle name="Note 4 6 3" xfId="41844" xr:uid="{9577E78A-6B5B-48B4-B9E9-B2FB1608B550}"/>
    <cellStyle name="Note 4 6 3 2" xfId="41845" xr:uid="{7CFD2551-0435-48D2-8A55-392D345E03AD}"/>
    <cellStyle name="Note 4 6 3 2 2" xfId="41846" xr:uid="{491CCAF2-2B06-41F7-8754-8B1226562C1D}"/>
    <cellStyle name="Note 4 6 3 3" xfId="41847" xr:uid="{A9CCF0AD-43B1-42A4-B543-3521A097E26E}"/>
    <cellStyle name="Note 4 6 4" xfId="41848" xr:uid="{775F5EA5-8497-44E7-A7BF-56C16EFD875F}"/>
    <cellStyle name="Note 4 6 4 2" xfId="41849" xr:uid="{B3E3CF09-8A2C-43CF-BA71-794557580042}"/>
    <cellStyle name="Note 4 6 4 2 2" xfId="41850" xr:uid="{40339DDC-CBC6-4322-86B7-D3276D5FF502}"/>
    <cellStyle name="Note 4 6 4 3" xfId="41851" xr:uid="{B6073A99-B4C1-424B-9E27-FBEF86498DB2}"/>
    <cellStyle name="Note 4 6 5" xfId="41852" xr:uid="{8ED4F9E9-9264-4587-8654-DFCCE55015E7}"/>
    <cellStyle name="Note 4 6 5 2" xfId="41853" xr:uid="{3A8CEA8E-36F6-4B9C-B9E8-30C97BE73C34}"/>
    <cellStyle name="Note 4 6 6" xfId="41854" xr:uid="{A1E69E7B-8F5A-4403-B8F6-99C8E829675E}"/>
    <cellStyle name="Note 4 7" xfId="41855" xr:uid="{2E34831B-FE12-434C-8C61-8BF6BE94AC0E}"/>
    <cellStyle name="Note 4 7 2" xfId="41856" xr:uid="{18C25265-1362-4DD0-ABC3-A442CB2E6540}"/>
    <cellStyle name="Note 4 7 2 2" xfId="41857" xr:uid="{D26274B0-DEC5-4F30-A6F9-9FC7710F9F57}"/>
    <cellStyle name="Note 4 7 2 2 2" xfId="41858" xr:uid="{7B98996E-59CA-4BBF-9793-E5C8C2A77610}"/>
    <cellStyle name="Note 4 7 2 3" xfId="41859" xr:uid="{6C5BC5EA-A381-4686-9678-CB4F3D55DBB0}"/>
    <cellStyle name="Note 4 7 3" xfId="41860" xr:uid="{D2D124DB-ED20-4130-B382-CA65EE2EBAC5}"/>
    <cellStyle name="Note 4 7 3 2" xfId="41861" xr:uid="{20FA6310-A899-480D-82AC-3179DBB10C32}"/>
    <cellStyle name="Note 4 7 3 2 2" xfId="41862" xr:uid="{7CB64DD3-E791-4DE3-9A1C-483C61662520}"/>
    <cellStyle name="Note 4 7 3 3" xfId="41863" xr:uid="{D607E318-8CF4-4C8F-80B2-45577AB46763}"/>
    <cellStyle name="Note 4 7 4" xfId="41864" xr:uid="{7FC27F1B-8C83-4712-A857-30318740920D}"/>
    <cellStyle name="Note 4 7 4 2" xfId="41865" xr:uid="{5BDC19E3-BCFB-4D7C-BC7D-959351D0B9FA}"/>
    <cellStyle name="Note 4 7 4 2 2" xfId="41866" xr:uid="{ABB29C10-7914-4561-A422-01038EF42747}"/>
    <cellStyle name="Note 4 7 4 3" xfId="41867" xr:uid="{4A94EC34-7969-4F1A-992E-1303A0446649}"/>
    <cellStyle name="Note 4 7 5" xfId="41868" xr:uid="{F1097466-FF34-4FFC-A0A7-9FAFF3A7ABE3}"/>
    <cellStyle name="Note 4 7 5 2" xfId="41869" xr:uid="{4CC7A1CD-0789-46A9-BB25-71ACBA9BBAAD}"/>
    <cellStyle name="Note 4 7 6" xfId="41870" xr:uid="{53881C4B-EB88-4226-9719-F8273C5C5A16}"/>
    <cellStyle name="Note 4 8" xfId="41871" xr:uid="{FA9A49F4-2FFB-4C04-A0D5-CBE33DA10EA0}"/>
    <cellStyle name="Note 4 8 2" xfId="41872" xr:uid="{88A3FAFF-7875-441B-87B7-7F73F2EB067A}"/>
    <cellStyle name="Note 4 8 2 2" xfId="41873" xr:uid="{1B47CDCE-5C79-491A-9AFC-199118F69D27}"/>
    <cellStyle name="Note 4 8 2 2 2" xfId="41874" xr:uid="{C6537455-71D7-464B-9057-7DB8CDE974D5}"/>
    <cellStyle name="Note 4 8 2 3" xfId="41875" xr:uid="{8E16BA4B-916D-41B9-8CB7-9BB502A03A5D}"/>
    <cellStyle name="Note 4 8 3" xfId="41876" xr:uid="{EB68704A-7548-46B7-A67F-6DB319E5D3E2}"/>
    <cellStyle name="Note 4 8 3 2" xfId="41877" xr:uid="{EEB7532E-A984-49C3-BF4A-B931A175B315}"/>
    <cellStyle name="Note 4 8 3 2 2" xfId="41878" xr:uid="{B3AFE1FE-C5DF-4CFA-B48C-BD1B33CF1716}"/>
    <cellStyle name="Note 4 8 3 3" xfId="41879" xr:uid="{552AC93F-042C-4E5B-A38A-D079A0C29533}"/>
    <cellStyle name="Note 4 8 4" xfId="41880" xr:uid="{7222A5BE-3477-4AB3-872C-9D1F204DDADF}"/>
    <cellStyle name="Note 4 8 4 2" xfId="41881" xr:uid="{5A26AB96-29BD-425E-AD71-A626A1746334}"/>
    <cellStyle name="Note 4 8 4 2 2" xfId="41882" xr:uid="{3D851DF1-2385-455B-8EA3-F89668C025EF}"/>
    <cellStyle name="Note 4 8 4 3" xfId="41883" xr:uid="{6E46510C-25A4-457E-BF57-2564FB51F515}"/>
    <cellStyle name="Note 4 8 5" xfId="41884" xr:uid="{3A911A81-DF00-48F1-87D2-533BF8942B91}"/>
    <cellStyle name="Note 4 8 5 2" xfId="41885" xr:uid="{5D81DEB7-C798-44F6-9ADF-9DB1CDFDC26F}"/>
    <cellStyle name="Note 4 8 6" xfId="41886" xr:uid="{73A859F0-36BD-439E-BC41-5413F73D0C91}"/>
    <cellStyle name="Note 4 9" xfId="41887" xr:uid="{BA460C59-4D50-4487-86A1-29DB349429CF}"/>
    <cellStyle name="Note 4 9 2" xfId="41888" xr:uid="{6671587F-506B-4F77-8B77-D01B0EB1F735}"/>
    <cellStyle name="Note 4 9 2 2" xfId="41889" xr:uid="{898A1B68-06E4-432B-B8E9-15C271402ED3}"/>
    <cellStyle name="Note 4 9 2 2 2" xfId="41890" xr:uid="{0AB00FCB-016D-40AC-B981-3E2BAAE47C7A}"/>
    <cellStyle name="Note 4 9 2 3" xfId="41891" xr:uid="{ED545958-2575-4656-818D-4FA0CD327FFD}"/>
    <cellStyle name="Note 4 9 3" xfId="41892" xr:uid="{CEC5B3A4-2D90-4882-8CAC-DACDE1722081}"/>
    <cellStyle name="Note 4 9 3 2" xfId="41893" xr:uid="{15FAC3A8-94B7-44AC-82EC-BA44DC393155}"/>
    <cellStyle name="Note 4 9 3 2 2" xfId="41894" xr:uid="{7CF147E4-9F3B-4776-82EA-9ECC77599BB5}"/>
    <cellStyle name="Note 4 9 3 3" xfId="41895" xr:uid="{B3E93868-5F85-4580-BA69-FC69D5E559A6}"/>
    <cellStyle name="Note 4 9 4" xfId="41896" xr:uid="{C32B65E4-0B8A-4768-B26C-EED0C580FC09}"/>
    <cellStyle name="Note 4 9 4 2" xfId="41897" xr:uid="{9DCE6A3D-69D4-4422-9164-CA9F852BCEE8}"/>
    <cellStyle name="Note 4 9 4 2 2" xfId="41898" xr:uid="{0477B774-5D4A-4B09-A080-DC7EF4008049}"/>
    <cellStyle name="Note 4 9 4 3" xfId="41899" xr:uid="{87290399-88E0-4AFD-B822-9CF6277430D0}"/>
    <cellStyle name="Note 4 9 5" xfId="41900" xr:uid="{F2225C71-53A2-4E25-9169-CF2781ECECC7}"/>
    <cellStyle name="Note 4 9 5 2" xfId="41901" xr:uid="{5022A828-CF2C-47D9-8A1F-C9A8D199A5AC}"/>
    <cellStyle name="Note 4 9 6" xfId="41902" xr:uid="{7FA0A8BA-E3AB-4650-AD55-6C16C61C4518}"/>
    <cellStyle name="Note 40" xfId="853" xr:uid="{00000000-0005-0000-0000-00005C030000}"/>
    <cellStyle name="Note 41" xfId="854" xr:uid="{00000000-0005-0000-0000-00005D030000}"/>
    <cellStyle name="Note 42" xfId="855" xr:uid="{00000000-0005-0000-0000-00005E030000}"/>
    <cellStyle name="Note 43" xfId="856" xr:uid="{00000000-0005-0000-0000-00005F030000}"/>
    <cellStyle name="Note 44" xfId="857" xr:uid="{00000000-0005-0000-0000-000060030000}"/>
    <cellStyle name="Note 45" xfId="858" xr:uid="{00000000-0005-0000-0000-000061030000}"/>
    <cellStyle name="Note 46" xfId="859" xr:uid="{00000000-0005-0000-0000-000062030000}"/>
    <cellStyle name="Note 47" xfId="860" xr:uid="{00000000-0005-0000-0000-000063030000}"/>
    <cellStyle name="Note 48" xfId="861" xr:uid="{00000000-0005-0000-0000-000064030000}"/>
    <cellStyle name="Note 49" xfId="862" xr:uid="{00000000-0005-0000-0000-000065030000}"/>
    <cellStyle name="Note 5" xfId="863" xr:uid="{00000000-0005-0000-0000-000066030000}"/>
    <cellStyle name="Note 5 10" xfId="41904" xr:uid="{90B90529-AAC3-4306-9E49-6D47E52A3613}"/>
    <cellStyle name="Note 5 10 2" xfId="41905" xr:uid="{43C78356-B057-4422-B81A-25D8F5AE0BBE}"/>
    <cellStyle name="Note 5 10 2 2" xfId="41906" xr:uid="{4EAC2F9E-A5B5-486D-A9C1-FA4991F64269}"/>
    <cellStyle name="Note 5 10 2 2 2" xfId="41907" xr:uid="{D7215E79-DA75-4C86-A60B-EDE8C27CB96C}"/>
    <cellStyle name="Note 5 10 2 3" xfId="41908" xr:uid="{910D950D-F33F-47EB-AD3A-E8C71ECA8C0D}"/>
    <cellStyle name="Note 5 10 3" xfId="41909" xr:uid="{6295F363-C5A5-4C92-BBBA-20E95097AC7E}"/>
    <cellStyle name="Note 5 10 3 2" xfId="41910" xr:uid="{38319575-FCA7-42BD-818D-38ED383969BE}"/>
    <cellStyle name="Note 5 10 3 2 2" xfId="41911" xr:uid="{F86FA2B1-DEA4-4CDD-844B-11C4059A5E47}"/>
    <cellStyle name="Note 5 10 3 3" xfId="41912" xr:uid="{D7AD2795-FECE-4BED-985F-255C565ABE51}"/>
    <cellStyle name="Note 5 10 4" xfId="41913" xr:uid="{8D970E68-3847-4B82-834C-4DF130FB716B}"/>
    <cellStyle name="Note 5 10 4 2" xfId="41914" xr:uid="{FEBC2CD4-1C1F-4C9B-B814-7D12B396EB8C}"/>
    <cellStyle name="Note 5 10 4 2 2" xfId="41915" xr:uid="{07248640-3058-4364-8973-BC5D48633127}"/>
    <cellStyle name="Note 5 10 4 3" xfId="41916" xr:uid="{CC5AAD1D-9FC9-40E2-BFF3-CB717102E662}"/>
    <cellStyle name="Note 5 10 5" xfId="41917" xr:uid="{F7972FA9-8714-4C88-BCE3-17979E5D7661}"/>
    <cellStyle name="Note 5 10 5 2" xfId="41918" xr:uid="{0EBE4398-B5CF-452A-BBC2-C54D2CB908A2}"/>
    <cellStyle name="Note 5 10 6" xfId="41919" xr:uid="{F507102D-C7D5-4CC0-927C-58479C6FAD1B}"/>
    <cellStyle name="Note 5 11" xfId="41920" xr:uid="{B3CBDB37-0EC3-4CB3-9F30-B3F5369130BA}"/>
    <cellStyle name="Note 5 11 2" xfId="41921" xr:uid="{C03C785A-0F14-4678-BB07-A58582EEA3C7}"/>
    <cellStyle name="Note 5 11 2 2" xfId="41922" xr:uid="{F89792ED-4C4C-44E9-88C8-6C1E95C1DC4F}"/>
    <cellStyle name="Note 5 11 3" xfId="41923" xr:uid="{DB464B91-4C71-44AD-9C1A-F3528E8AE092}"/>
    <cellStyle name="Note 5 12" xfId="41924" xr:uid="{7DFF0CC7-FC01-4881-98EF-799999CE0E78}"/>
    <cellStyle name="Note 5 12 2" xfId="41925" xr:uid="{9C8616B8-A992-470E-AB6C-18FB7992462B}"/>
    <cellStyle name="Note 5 12 2 2" xfId="41926" xr:uid="{7DFBDCD5-C352-44E7-9C2D-D8712AAE9E61}"/>
    <cellStyle name="Note 5 12 3" xfId="41927" xr:uid="{481AEA75-982B-4B24-A05E-268AF3EA5023}"/>
    <cellStyle name="Note 5 13" xfId="41928" xr:uid="{8D122656-0968-4B90-91EA-29BFED0170CC}"/>
    <cellStyle name="Note 5 13 2" xfId="41929" xr:uid="{2D383D8E-F36F-4592-88B3-09E90A5787A3}"/>
    <cellStyle name="Note 5 13 2 2" xfId="41930" xr:uid="{B93701A9-7396-4574-8684-BFC43D3AC346}"/>
    <cellStyle name="Note 5 13 3" xfId="41931" xr:uid="{1F60C8F7-3E66-4E31-875C-8AA407E4C6FB}"/>
    <cellStyle name="Note 5 14" xfId="41932" xr:uid="{42EA2EB1-27A8-4C26-950C-043EBC1C29D5}"/>
    <cellStyle name="Note 5 14 2" xfId="41933" xr:uid="{9DC5BC5F-BF4B-4D5C-B899-AE65DB340EEA}"/>
    <cellStyle name="Note 5 14 2 2" xfId="41934" xr:uid="{F21A286C-B4D3-4169-884E-EEBC64C9395A}"/>
    <cellStyle name="Note 5 14 3" xfId="41935" xr:uid="{F55D5C1B-D423-43A9-BB42-702DF2E041BE}"/>
    <cellStyle name="Note 5 15" xfId="41936" xr:uid="{67CB385D-75B3-435E-B2C1-104F35DC1C5A}"/>
    <cellStyle name="Note 5 15 2" xfId="41937" xr:uid="{54CEBAC0-676D-443D-B4C3-2B817B6C3549}"/>
    <cellStyle name="Note 5 16" xfId="41938" xr:uid="{1010F337-85AA-472F-8323-0873302AE162}"/>
    <cellStyle name="Note 5 17" xfId="41903" xr:uid="{51C7567C-352C-4554-A564-671921BEAF4C}"/>
    <cellStyle name="Note 5 2" xfId="41939" xr:uid="{856E6AE1-D2FD-4293-BE2C-E815AC1EA3B9}"/>
    <cellStyle name="Note 5 2 2" xfId="41940" xr:uid="{A53D16C7-0A78-434D-A70A-5C94F5ABF87C}"/>
    <cellStyle name="Note 5 2 2 2" xfId="41941" xr:uid="{D7C4A965-8B6C-49DA-90F2-7643ABBEAC0E}"/>
    <cellStyle name="Note 5 2 2 2 2" xfId="41942" xr:uid="{CAAA3A41-8A86-4F45-A11D-620A1DCE95FC}"/>
    <cellStyle name="Note 5 2 2 2 2 2" xfId="41943" xr:uid="{02CC5E16-4373-442A-9C06-930C080B2FD7}"/>
    <cellStyle name="Note 5 2 2 2 2 2 2" xfId="41944" xr:uid="{D0AB8A74-EE3A-4DD8-8B66-B07E6205EF80}"/>
    <cellStyle name="Note 5 2 2 2 2 3" xfId="41945" xr:uid="{E524F859-47BC-4265-BDC9-C127C87ED775}"/>
    <cellStyle name="Note 5 2 2 2 3" xfId="41946" xr:uid="{DB968CD5-2F57-4E7D-9D55-A804190BD708}"/>
    <cellStyle name="Note 5 2 2 2 3 2" xfId="41947" xr:uid="{5D295531-0F3F-49F9-8AEB-A23A4EB4FE39}"/>
    <cellStyle name="Note 5 2 2 2 3 2 2" xfId="41948" xr:uid="{D717061C-12C2-4EC0-A804-9EA156E3D36A}"/>
    <cellStyle name="Note 5 2 2 2 3 3" xfId="41949" xr:uid="{A58649AD-7572-4707-BC34-5FE39839A6AD}"/>
    <cellStyle name="Note 5 2 2 2 4" xfId="41950" xr:uid="{8AFE6319-81E0-4F7A-9AC2-FAAAB65D05EC}"/>
    <cellStyle name="Note 5 2 2 2 4 2" xfId="41951" xr:uid="{3C065EA7-BEC6-47E8-A4CD-0B1DE904B40C}"/>
    <cellStyle name="Note 5 2 2 2 4 2 2" xfId="41952" xr:uid="{CBBD3497-9AB6-4136-999D-8D0E908F3342}"/>
    <cellStyle name="Note 5 2 2 2 4 3" xfId="41953" xr:uid="{0657B1CF-923B-4CB2-AF62-4844A00D1633}"/>
    <cellStyle name="Note 5 2 2 2 5" xfId="41954" xr:uid="{A6A278EF-D8DD-41FF-A744-54241F238243}"/>
    <cellStyle name="Note 5 2 2 2 5 2" xfId="41955" xr:uid="{6DC96514-269E-4BAF-AA0C-270CDDDF41FC}"/>
    <cellStyle name="Note 5 2 2 2 6" xfId="41956" xr:uid="{4CAE9A02-CD2F-464D-86AB-F0AC2F3F575B}"/>
    <cellStyle name="Note 5 2 2 3" xfId="41957" xr:uid="{443E7198-C6C7-4E8C-A99D-CFEC457FBCDE}"/>
    <cellStyle name="Note 5 2 2 3 2" xfId="41958" xr:uid="{19E3C4C7-F0AA-4D81-80A4-6DE5080622CD}"/>
    <cellStyle name="Note 5 2 2 3 2 2" xfId="41959" xr:uid="{A8C506B2-AF95-4447-A934-87EC709FCAEA}"/>
    <cellStyle name="Note 5 2 2 3 3" xfId="41960" xr:uid="{232089F2-2137-49B7-9C00-1E783A1CE78A}"/>
    <cellStyle name="Note 5 2 2 4" xfId="41961" xr:uid="{F3613FD7-0730-4EC9-8FD9-BE74D6157916}"/>
    <cellStyle name="Note 5 2 2 4 2" xfId="41962" xr:uid="{10CB070F-A329-429D-8F4D-7893EB0A22C3}"/>
    <cellStyle name="Note 5 2 2 4 2 2" xfId="41963" xr:uid="{488A6065-B3D4-4757-B6FE-B3F7D995A0F1}"/>
    <cellStyle name="Note 5 2 2 4 3" xfId="41964" xr:uid="{BA84BE9E-4386-4940-A116-3C654782B27F}"/>
    <cellStyle name="Note 5 2 2 5" xfId="41965" xr:uid="{86CBE6F9-4B86-4C8F-8437-039994EFD70F}"/>
    <cellStyle name="Note 5 2 2 5 2" xfId="41966" xr:uid="{B96BAEEC-7170-45C6-9A10-572987324F21}"/>
    <cellStyle name="Note 5 2 2 5 2 2" xfId="41967" xr:uid="{5CC4E3A5-B4CD-4B38-983D-C5F3A50DD724}"/>
    <cellStyle name="Note 5 2 2 5 3" xfId="41968" xr:uid="{F6454B52-70C4-4869-BEFA-271CE8C0F122}"/>
    <cellStyle name="Note 5 2 2 6" xfId="41969" xr:uid="{E081DA1D-C5BA-4ACB-BD83-E1B45F07596B}"/>
    <cellStyle name="Note 5 2 2 6 2" xfId="41970" xr:uid="{7FAF1992-F64D-4E6F-809F-62411959C5E0}"/>
    <cellStyle name="Note 5 2 2 7" xfId="41971" xr:uid="{AF0379AB-51AD-4F1A-919A-3856486CE813}"/>
    <cellStyle name="Note 5 2 3" xfId="41972" xr:uid="{FD37B9E0-0E00-43D9-A8E6-DA8772D85B9C}"/>
    <cellStyle name="Note 5 2 3 2" xfId="41973" xr:uid="{7CD59370-CE49-4D2F-8CBB-C12B174FDF49}"/>
    <cellStyle name="Note 5 2 3 2 2" xfId="41974" xr:uid="{F6FBCF38-B93A-41C7-B7D4-1394B178A5D7}"/>
    <cellStyle name="Note 5 2 3 2 2 2" xfId="41975" xr:uid="{48DEB769-EB6B-413C-8E89-BAB20F852CE9}"/>
    <cellStyle name="Note 5 2 3 2 3" xfId="41976" xr:uid="{4DC21CB1-0580-4408-9C3C-4E8F5F414822}"/>
    <cellStyle name="Note 5 2 3 3" xfId="41977" xr:uid="{48CB6E6A-854E-4F52-9FF5-59369FB701B2}"/>
    <cellStyle name="Note 5 2 3 3 2" xfId="41978" xr:uid="{ADE3D146-1200-4CD0-97E2-F547861B49C7}"/>
    <cellStyle name="Note 5 2 3 3 2 2" xfId="41979" xr:uid="{9155FF0F-387B-49FC-B65D-0287A34765C9}"/>
    <cellStyle name="Note 5 2 3 3 3" xfId="41980" xr:uid="{A5457975-FCF7-49BC-A284-3DA04907D76D}"/>
    <cellStyle name="Note 5 2 3 4" xfId="41981" xr:uid="{7716D432-A514-4496-AFA8-862C6E825B92}"/>
    <cellStyle name="Note 5 2 3 4 2" xfId="41982" xr:uid="{D7B3A9FD-48A5-4BFC-BF4E-67F6E42CD5C7}"/>
    <cellStyle name="Note 5 2 3 4 2 2" xfId="41983" xr:uid="{3A16B1A4-2FEF-4916-856F-589E5D54F78D}"/>
    <cellStyle name="Note 5 2 3 4 3" xfId="41984" xr:uid="{8481DF5E-3C50-4680-8C6D-7EF8CECE616F}"/>
    <cellStyle name="Note 5 2 3 5" xfId="41985" xr:uid="{26109C8F-3020-41BC-AA4D-55DDB535D1A4}"/>
    <cellStyle name="Note 5 2 3 5 2" xfId="41986" xr:uid="{1E02632D-CFB2-47E3-96FD-EEFEF4E194F6}"/>
    <cellStyle name="Note 5 2 3 6" xfId="41987" xr:uid="{76111883-2E76-4A82-8E7E-E61EFFC3DD0F}"/>
    <cellStyle name="Note 5 2 4" xfId="41988" xr:uid="{568FDF4C-1EB1-438F-8F9E-C65772A73621}"/>
    <cellStyle name="Note 5 2 4 2" xfId="41989" xr:uid="{8709D6E9-1F78-4D26-9078-72FAE5A0E566}"/>
    <cellStyle name="Note 5 2 4 2 2" xfId="41990" xr:uid="{76692846-BA97-4DF5-9F13-2099371692E0}"/>
    <cellStyle name="Note 5 2 4 3" xfId="41991" xr:uid="{00F379AA-3E2E-4231-9230-CD30FE9BDDDB}"/>
    <cellStyle name="Note 5 2 5" xfId="41992" xr:uid="{696F8A97-2557-4413-A1E2-E9A2F480232B}"/>
    <cellStyle name="Note 5 2 5 2" xfId="41993" xr:uid="{D1FE78D8-20E9-478E-8658-719385E82C2C}"/>
    <cellStyle name="Note 5 2 5 2 2" xfId="41994" xr:uid="{15CF5264-1BAF-40D0-B2AB-6B90EB3A3BAC}"/>
    <cellStyle name="Note 5 2 5 3" xfId="41995" xr:uid="{85E4D525-91C0-4012-92B9-601472400C82}"/>
    <cellStyle name="Note 5 2 6" xfId="41996" xr:uid="{A83B9376-ADBE-4CFD-B1F8-18D8E25647E6}"/>
    <cellStyle name="Note 5 2 6 2" xfId="41997" xr:uid="{A44F77E4-7900-4229-8667-FFA174C3F3F6}"/>
    <cellStyle name="Note 5 2 6 2 2" xfId="41998" xr:uid="{2478D00D-7E30-4099-A9C7-8851FF1B9976}"/>
    <cellStyle name="Note 5 2 6 3" xfId="41999" xr:uid="{DB2CFFA8-2BA7-4A4A-8763-62ECF8C4D2B2}"/>
    <cellStyle name="Note 5 2 7" xfId="42000" xr:uid="{D8B4504E-90DF-4088-B490-9E7E9518D9A1}"/>
    <cellStyle name="Note 5 2 7 2" xfId="42001" xr:uid="{64614154-9AC1-4802-9FA0-EC5B9DD01F21}"/>
    <cellStyle name="Note 5 2 8" xfId="42002" xr:uid="{891D2FF8-2660-41C4-A605-64ADC16CBA17}"/>
    <cellStyle name="Note 5 3" xfId="42003" xr:uid="{031CA7DE-BA99-40BB-884B-CDEA83D42006}"/>
    <cellStyle name="Note 5 3 2" xfId="42004" xr:uid="{CC4586F8-1708-427D-883D-C507B2C77A49}"/>
    <cellStyle name="Note 5 3 2 2" xfId="42005" xr:uid="{84D8FCCA-2067-4A68-AB0D-8D8A730E3E97}"/>
    <cellStyle name="Note 5 3 2 2 2" xfId="42006" xr:uid="{6ED24122-3C52-43F4-9770-91CB7EA20B8A}"/>
    <cellStyle name="Note 5 3 2 2 2 2" xfId="42007" xr:uid="{EAA4CA30-5109-45D0-9A61-9A3795A7B7C9}"/>
    <cellStyle name="Note 5 3 2 2 2 2 2" xfId="42008" xr:uid="{42A83CF3-E437-416B-AFDA-B00C52820AC9}"/>
    <cellStyle name="Note 5 3 2 2 2 3" xfId="42009" xr:uid="{4C137573-43BF-4DC6-9212-4B7D92C89B94}"/>
    <cellStyle name="Note 5 3 2 2 3" xfId="42010" xr:uid="{988316E7-E7D1-49F5-9AC1-1745F02AB729}"/>
    <cellStyle name="Note 5 3 2 2 3 2" xfId="42011" xr:uid="{1FEED10A-C6D1-407D-ADEB-A36A287C6526}"/>
    <cellStyle name="Note 5 3 2 2 3 2 2" xfId="42012" xr:uid="{813AFE6B-A2A1-4A80-93E0-C61C62D569BF}"/>
    <cellStyle name="Note 5 3 2 2 3 3" xfId="42013" xr:uid="{28AA8A7E-3507-488A-B3B3-C0F0BEFE6732}"/>
    <cellStyle name="Note 5 3 2 2 4" xfId="42014" xr:uid="{6C500C4F-DA03-499B-B55B-3B2BAA8B29E3}"/>
    <cellStyle name="Note 5 3 2 2 4 2" xfId="42015" xr:uid="{7FE87375-1185-4C8B-A742-F8953A88E696}"/>
    <cellStyle name="Note 5 3 2 2 4 2 2" xfId="42016" xr:uid="{E1819B0B-7D58-47EC-976F-3E1007FC72F2}"/>
    <cellStyle name="Note 5 3 2 2 4 3" xfId="42017" xr:uid="{55D43590-414B-4286-9DAD-8833F2FE1ACF}"/>
    <cellStyle name="Note 5 3 2 2 5" xfId="42018" xr:uid="{1F4C09E7-75A1-4B85-ACF5-0BDB2715AE22}"/>
    <cellStyle name="Note 5 3 2 2 5 2" xfId="42019" xr:uid="{5849085B-CFC5-4FA8-9422-207950BE797B}"/>
    <cellStyle name="Note 5 3 2 2 6" xfId="42020" xr:uid="{FE67DD09-8463-4CBE-A1C4-3AD5CF9D6B51}"/>
    <cellStyle name="Note 5 3 2 3" xfId="42021" xr:uid="{A766234E-B198-4448-8839-3601EE83BD24}"/>
    <cellStyle name="Note 5 3 2 3 2" xfId="42022" xr:uid="{EF07C212-E4B0-43FC-8EF4-27CEFF084CDF}"/>
    <cellStyle name="Note 5 3 2 3 2 2" xfId="42023" xr:uid="{0FB1F393-E12B-43F9-9318-C30FC3E1FA2A}"/>
    <cellStyle name="Note 5 3 2 3 3" xfId="42024" xr:uid="{116BA5D3-AAF4-48D1-B45A-507CBD1A6ABA}"/>
    <cellStyle name="Note 5 3 2 4" xfId="42025" xr:uid="{2DAA3DFB-286D-4AB3-A060-874BB681CBE1}"/>
    <cellStyle name="Note 5 3 2 4 2" xfId="42026" xr:uid="{C83F14E4-472B-4EB6-B5CF-FDEE958EE709}"/>
    <cellStyle name="Note 5 3 2 4 2 2" xfId="42027" xr:uid="{A4879F00-D2F0-4FBB-BD1A-5985D08E2FEC}"/>
    <cellStyle name="Note 5 3 2 4 3" xfId="42028" xr:uid="{C4688FBA-56AB-42E5-9920-262AB5F10F52}"/>
    <cellStyle name="Note 5 3 2 5" xfId="42029" xr:uid="{F50D8827-7689-4914-B37C-A0D602784E47}"/>
    <cellStyle name="Note 5 3 2 5 2" xfId="42030" xr:uid="{D7E6AF8F-4652-43F7-AACE-856C7E7F2587}"/>
    <cellStyle name="Note 5 3 2 5 2 2" xfId="42031" xr:uid="{3B482832-DCA4-4BD7-A734-15AF75927575}"/>
    <cellStyle name="Note 5 3 2 5 3" xfId="42032" xr:uid="{F416135A-7524-45B4-9692-9045A4310C21}"/>
    <cellStyle name="Note 5 3 2 6" xfId="42033" xr:uid="{CCD220E0-3813-4C04-B9FC-185D9B93E937}"/>
    <cellStyle name="Note 5 3 2 6 2" xfId="42034" xr:uid="{DC00C56D-7A9B-429C-8732-C233A6522037}"/>
    <cellStyle name="Note 5 3 2 7" xfId="42035" xr:uid="{02722CA6-4624-494A-912F-E582B589A607}"/>
    <cellStyle name="Note 5 3 3" xfId="42036" xr:uid="{8D478D0F-6C3A-4443-AB5E-B6E841624633}"/>
    <cellStyle name="Note 5 3 3 2" xfId="42037" xr:uid="{D90D4473-E4D3-45D8-84C8-41BBB03E50E4}"/>
    <cellStyle name="Note 5 3 3 2 2" xfId="42038" xr:uid="{B1037180-1B3A-495A-AE7A-B7C40B076394}"/>
    <cellStyle name="Note 5 3 3 2 2 2" xfId="42039" xr:uid="{1813C802-BBEF-4CCC-BD50-FEE2535B1D69}"/>
    <cellStyle name="Note 5 3 3 2 3" xfId="42040" xr:uid="{79CD6749-4359-4FFB-9151-BF52495B9D04}"/>
    <cellStyle name="Note 5 3 3 3" xfId="42041" xr:uid="{B128FAFC-32FC-4D9B-8DA7-68E9779A38A7}"/>
    <cellStyle name="Note 5 3 3 3 2" xfId="42042" xr:uid="{BAAC2CF3-A5D5-4B09-9B39-7D97CA520640}"/>
    <cellStyle name="Note 5 3 3 3 2 2" xfId="42043" xr:uid="{FCA54F5B-6CE3-4F97-B204-63C21F4B760D}"/>
    <cellStyle name="Note 5 3 3 3 3" xfId="42044" xr:uid="{6B523A96-5261-4F56-8D01-3593F7686111}"/>
    <cellStyle name="Note 5 3 3 4" xfId="42045" xr:uid="{60F2DF7A-95AC-433F-B06B-82700C8A836F}"/>
    <cellStyle name="Note 5 3 3 4 2" xfId="42046" xr:uid="{0D1E2E9D-B3EC-4F67-B641-0394D36852CC}"/>
    <cellStyle name="Note 5 3 3 4 2 2" xfId="42047" xr:uid="{17348F09-5448-4AAF-AD77-6303843C6F45}"/>
    <cellStyle name="Note 5 3 3 4 3" xfId="42048" xr:uid="{68C57C69-0799-450D-862B-4F4598261E55}"/>
    <cellStyle name="Note 5 3 3 5" xfId="42049" xr:uid="{C5D05466-A807-4A2B-B46A-F0C5FA018ED6}"/>
    <cellStyle name="Note 5 3 3 5 2" xfId="42050" xr:uid="{681D9C8D-3663-4994-8AA4-8AB72DA54A6A}"/>
    <cellStyle name="Note 5 3 3 6" xfId="42051" xr:uid="{5C41CAA0-2DC0-45FB-8D5B-2697F6761381}"/>
    <cellStyle name="Note 5 3 4" xfId="42052" xr:uid="{83AD6671-1E64-4791-9DFD-EF3AB846F34A}"/>
    <cellStyle name="Note 5 3 4 2" xfId="42053" xr:uid="{39285A05-83AD-4F90-B8B0-BEA8DB32F966}"/>
    <cellStyle name="Note 5 3 4 2 2" xfId="42054" xr:uid="{A96B4F2B-73C2-47C2-8400-A4D576CEECC6}"/>
    <cellStyle name="Note 5 3 4 3" xfId="42055" xr:uid="{77B6CDBD-A88A-4A7A-93A7-FBFAE6C5FC45}"/>
    <cellStyle name="Note 5 3 5" xfId="42056" xr:uid="{7D39AA2E-6B8C-4FF0-A369-FD1D7AAF5D59}"/>
    <cellStyle name="Note 5 3 5 2" xfId="42057" xr:uid="{526E746B-8ED6-4C84-881C-487EC44FCA19}"/>
    <cellStyle name="Note 5 3 5 2 2" xfId="42058" xr:uid="{FCF7FBCE-C6B6-4EE1-B826-A24942392173}"/>
    <cellStyle name="Note 5 3 5 3" xfId="42059" xr:uid="{07E6B7B6-E49F-4CA8-8530-9D3B3E17ADE3}"/>
    <cellStyle name="Note 5 3 6" xfId="42060" xr:uid="{938FB8EC-3FA2-4A9D-8462-A16AF8713A9D}"/>
    <cellStyle name="Note 5 3 6 2" xfId="42061" xr:uid="{98B501A4-79E4-469B-B8EC-493A6AC8D8D8}"/>
    <cellStyle name="Note 5 3 6 2 2" xfId="42062" xr:uid="{6313A563-B5FA-45BB-8981-5D87E586ADA1}"/>
    <cellStyle name="Note 5 3 6 3" xfId="42063" xr:uid="{E14C316F-2676-4799-B418-E982181B0EB8}"/>
    <cellStyle name="Note 5 3 7" xfId="42064" xr:uid="{BDEE8997-8834-4D9D-B5D8-FAF743CD378F}"/>
    <cellStyle name="Note 5 3 7 2" xfId="42065" xr:uid="{C2801ABF-CEF9-4D63-A566-FB2F6261E388}"/>
    <cellStyle name="Note 5 3 8" xfId="42066" xr:uid="{9DE77FC2-3BC1-484D-BC50-57EE89216B41}"/>
    <cellStyle name="Note 5 4" xfId="42067" xr:uid="{F6887D0F-F371-41B9-89BB-F134DCBAEDB0}"/>
    <cellStyle name="Note 5 4 2" xfId="42068" xr:uid="{F785215A-1363-41F2-B610-65EF86656998}"/>
    <cellStyle name="Note 5 4 2 2" xfId="42069" xr:uid="{558A8598-4017-4FA7-ACC2-591730E4D119}"/>
    <cellStyle name="Note 5 4 2 2 2" xfId="42070" xr:uid="{20004019-913C-42AE-B197-A50EAB47DCD0}"/>
    <cellStyle name="Note 5 4 2 2 2 2" xfId="42071" xr:uid="{3C593879-DBBE-4A79-8284-BA94DC85331F}"/>
    <cellStyle name="Note 5 4 2 2 3" xfId="42072" xr:uid="{F715ED51-2959-4185-96D1-0B9A3BCA09B9}"/>
    <cellStyle name="Note 5 4 2 3" xfId="42073" xr:uid="{97A67AF1-4E18-4423-B6B2-AE6C80413BCB}"/>
    <cellStyle name="Note 5 4 2 3 2" xfId="42074" xr:uid="{025AE7F6-7266-4B84-8095-EE4DBF7884BE}"/>
    <cellStyle name="Note 5 4 2 3 2 2" xfId="42075" xr:uid="{BEBBDD46-B849-4657-9B1A-B644AC2F548A}"/>
    <cellStyle name="Note 5 4 2 3 3" xfId="42076" xr:uid="{EE32018B-AF13-429C-BEF2-FC1DC8361085}"/>
    <cellStyle name="Note 5 4 2 4" xfId="42077" xr:uid="{26657D3A-4EBF-42DD-88E3-ADDB6FC10270}"/>
    <cellStyle name="Note 5 4 2 4 2" xfId="42078" xr:uid="{ADAFB070-7BCE-4B01-9C38-05A46FC75C4F}"/>
    <cellStyle name="Note 5 4 2 4 2 2" xfId="42079" xr:uid="{C1424F4B-9C74-467A-8F4E-BB5C45A2E97D}"/>
    <cellStyle name="Note 5 4 2 4 3" xfId="42080" xr:uid="{31AA0672-ABBB-4FC8-AE54-EC587C2AB289}"/>
    <cellStyle name="Note 5 4 2 5" xfId="42081" xr:uid="{5C6C34E3-6EEA-4A13-96CB-3EB2EEFABAA8}"/>
    <cellStyle name="Note 5 4 2 5 2" xfId="42082" xr:uid="{38683572-9562-43C6-A16E-8FEAEB395761}"/>
    <cellStyle name="Note 5 4 2 6" xfId="42083" xr:uid="{F80976C5-A5D3-4BAA-B4B8-14C34BB880DA}"/>
    <cellStyle name="Note 5 4 3" xfId="42084" xr:uid="{9E08AA85-4925-4BB7-81C1-A682FAD53FD9}"/>
    <cellStyle name="Note 5 4 3 2" xfId="42085" xr:uid="{506ED288-6B47-45A1-8B30-94D5B04F2A9F}"/>
    <cellStyle name="Note 5 4 3 2 2" xfId="42086" xr:uid="{0903DA71-E01C-4799-A837-737D3CA2A7FC}"/>
    <cellStyle name="Note 5 4 3 3" xfId="42087" xr:uid="{27D15117-E41B-45A4-AA09-FF3FADC9E3E6}"/>
    <cellStyle name="Note 5 4 4" xfId="42088" xr:uid="{0E414266-D07B-4041-B673-D7611D8C970F}"/>
    <cellStyle name="Note 5 4 4 2" xfId="42089" xr:uid="{A23B4563-9ED1-42A7-969C-B7D7A141EA9C}"/>
    <cellStyle name="Note 5 4 4 2 2" xfId="42090" xr:uid="{E7FAD0D8-D70D-4722-83E7-CB7E8018AF06}"/>
    <cellStyle name="Note 5 4 4 3" xfId="42091" xr:uid="{EDA72517-F970-4195-B7F6-8FA49E19702C}"/>
    <cellStyle name="Note 5 4 5" xfId="42092" xr:uid="{98704456-B244-4AE4-BB4A-6500330EFC37}"/>
    <cellStyle name="Note 5 4 5 2" xfId="42093" xr:uid="{4845BEAC-616C-4E51-ADDC-B7E0DE9A1AA0}"/>
    <cellStyle name="Note 5 4 5 2 2" xfId="42094" xr:uid="{1547002E-1849-4FE0-9BAE-6B1963B20CAD}"/>
    <cellStyle name="Note 5 4 5 3" xfId="42095" xr:uid="{813D36B1-C656-4D40-B200-299C59A842B2}"/>
    <cellStyle name="Note 5 4 6" xfId="42096" xr:uid="{501A17D9-E1D3-4982-BEFF-DEE48668A6C5}"/>
    <cellStyle name="Note 5 4 6 2" xfId="42097" xr:uid="{67181870-6FCF-41CD-B112-E0057473882E}"/>
    <cellStyle name="Note 5 4 7" xfId="42098" xr:uid="{592D76DD-7AC5-4CCD-A6B6-E5C58D83B2B9}"/>
    <cellStyle name="Note 5 5" xfId="42099" xr:uid="{E003213E-96CF-4425-B27D-189118654C39}"/>
    <cellStyle name="Note 5 5 2" xfId="42100" xr:uid="{337AF2C0-C2A8-49FB-9D00-B77D61A2D611}"/>
    <cellStyle name="Note 5 5 2 2" xfId="42101" xr:uid="{7B2E101B-2B3A-4628-ABEF-1CD47CB27CFE}"/>
    <cellStyle name="Note 5 5 2 2 2" xfId="42102" xr:uid="{EC41C9D5-92F1-4086-AD0D-EB2FC0C9F894}"/>
    <cellStyle name="Note 5 5 2 2 2 2" xfId="42103" xr:uid="{8921D922-D6CB-438D-B324-3282D1720957}"/>
    <cellStyle name="Note 5 5 2 2 3" xfId="42104" xr:uid="{81A278DA-8283-481D-ABE1-B155172B325D}"/>
    <cellStyle name="Note 5 5 2 3" xfId="42105" xr:uid="{4D4D7E5A-C26B-451D-8DD6-DABC10EC245D}"/>
    <cellStyle name="Note 5 5 2 3 2" xfId="42106" xr:uid="{16CDB747-DC6F-403A-9856-16F2C30667FF}"/>
    <cellStyle name="Note 5 5 2 3 2 2" xfId="42107" xr:uid="{E1CCA7DB-B71C-4E48-9D74-9EA0A0F3FC00}"/>
    <cellStyle name="Note 5 5 2 3 3" xfId="42108" xr:uid="{83EFC54E-39D9-4466-8A8C-FE8D07AC23BB}"/>
    <cellStyle name="Note 5 5 2 4" xfId="42109" xr:uid="{E646B3FC-D655-4142-B381-3AC0F3CDB367}"/>
    <cellStyle name="Note 5 5 2 4 2" xfId="42110" xr:uid="{77AD1AE6-8125-4E9A-A7EB-981A9AD35ABE}"/>
    <cellStyle name="Note 5 5 2 4 2 2" xfId="42111" xr:uid="{63319BD7-7A6E-455D-8AEC-714554B84CAB}"/>
    <cellStyle name="Note 5 5 2 4 3" xfId="42112" xr:uid="{186FFDA2-E060-40FA-B493-A6D14992C187}"/>
    <cellStyle name="Note 5 5 2 5" xfId="42113" xr:uid="{D52DDDE9-9087-44BE-B174-ACB8D393F55B}"/>
    <cellStyle name="Note 5 5 2 5 2" xfId="42114" xr:uid="{8942E839-6B10-4742-8961-CE1EB272A35E}"/>
    <cellStyle name="Note 5 5 2 6" xfId="42115" xr:uid="{93685321-0239-4BA4-B6FA-A569303918A7}"/>
    <cellStyle name="Note 5 5 3" xfId="42116" xr:uid="{EE467B66-E60C-4151-8CD1-82EFFFA30705}"/>
    <cellStyle name="Note 5 5 3 2" xfId="42117" xr:uid="{6F3F22A6-C960-4780-9CD4-152EBC774810}"/>
    <cellStyle name="Note 5 5 3 2 2" xfId="42118" xr:uid="{49115E8F-6845-472D-A71D-ED58020AAF34}"/>
    <cellStyle name="Note 5 5 3 3" xfId="42119" xr:uid="{C4D3BADB-4039-4409-805F-00CB03DE0BF7}"/>
    <cellStyle name="Note 5 5 4" xfId="42120" xr:uid="{B66D1F0F-C25D-4072-9014-56737B05EE36}"/>
    <cellStyle name="Note 5 5 4 2" xfId="42121" xr:uid="{3F35FF8C-BB7B-4A9F-A03A-8DD3824791FD}"/>
    <cellStyle name="Note 5 5 4 2 2" xfId="42122" xr:uid="{21BFD8A5-4A73-4C6C-9DC7-C57CEABF188D}"/>
    <cellStyle name="Note 5 5 4 3" xfId="42123" xr:uid="{D915A773-31B2-4AFA-AD0D-89CDD3ECFE59}"/>
    <cellStyle name="Note 5 5 5" xfId="42124" xr:uid="{DBFB7FDD-38F0-4149-A4A7-F40ABA03ABA1}"/>
    <cellStyle name="Note 5 5 5 2" xfId="42125" xr:uid="{00B50900-05E5-4858-A286-FD0A4FC31B6F}"/>
    <cellStyle name="Note 5 5 5 2 2" xfId="42126" xr:uid="{D5ACD053-C7B2-4D7D-907B-1D89BFE96D63}"/>
    <cellStyle name="Note 5 5 5 3" xfId="42127" xr:uid="{0754A09E-884D-4252-A4BC-1E50CE551774}"/>
    <cellStyle name="Note 5 5 6" xfId="42128" xr:uid="{59DA8E89-A929-4CB4-B6D8-F13E95E861A4}"/>
    <cellStyle name="Note 5 5 6 2" xfId="42129" xr:uid="{1641E5C7-3A5E-4E62-A71F-86A92DC36834}"/>
    <cellStyle name="Note 5 5 7" xfId="42130" xr:uid="{00AE67F3-D200-43C5-A591-76DC94BB484C}"/>
    <cellStyle name="Note 5 6" xfId="42131" xr:uid="{7E6810F8-2F07-4508-B21E-FD94AED91024}"/>
    <cellStyle name="Note 5 6 2" xfId="42132" xr:uid="{B1122702-2619-4424-93A8-E3A2D3E625D8}"/>
    <cellStyle name="Note 5 6 2 2" xfId="42133" xr:uid="{163805DE-F949-43B9-A4B0-7AA8D0F93083}"/>
    <cellStyle name="Note 5 6 2 2 2" xfId="42134" xr:uid="{79993427-D6D1-426B-A77A-AF94E2196EE0}"/>
    <cellStyle name="Note 5 6 2 3" xfId="42135" xr:uid="{AD1FD6A9-CBB1-46E4-AEED-220231D42C6B}"/>
    <cellStyle name="Note 5 6 3" xfId="42136" xr:uid="{818221DA-0123-4DAE-9090-2DE6D751E7E6}"/>
    <cellStyle name="Note 5 6 3 2" xfId="42137" xr:uid="{2C300BED-B0EE-477C-AE80-0B702CE1D2B5}"/>
    <cellStyle name="Note 5 6 3 2 2" xfId="42138" xr:uid="{33BB4E65-5C00-4833-B98E-F2ED98E951E0}"/>
    <cellStyle name="Note 5 6 3 3" xfId="42139" xr:uid="{A99ABB9C-EFFA-494F-B781-2D5FEF4775B7}"/>
    <cellStyle name="Note 5 6 4" xfId="42140" xr:uid="{400015BB-EEA9-4559-86AB-53A46AE94346}"/>
    <cellStyle name="Note 5 6 4 2" xfId="42141" xr:uid="{15D3B1D1-0094-4E47-BEB3-B704EAA1A196}"/>
    <cellStyle name="Note 5 6 4 2 2" xfId="42142" xr:uid="{1BDE2840-7204-4274-B55A-9B168BEFCF10}"/>
    <cellStyle name="Note 5 6 4 3" xfId="42143" xr:uid="{18E36690-AD76-4963-AC88-E3462FE6535B}"/>
    <cellStyle name="Note 5 6 5" xfId="42144" xr:uid="{E2EE3B8B-27C8-4E0C-A302-4ACCE7F5C9A2}"/>
    <cellStyle name="Note 5 6 5 2" xfId="42145" xr:uid="{8C25DFCE-C856-41AD-ADE5-9DA0FB7A9DEF}"/>
    <cellStyle name="Note 5 6 6" xfId="42146" xr:uid="{00FF524C-36DC-479B-A623-6B99378AAC4D}"/>
    <cellStyle name="Note 5 7" xfId="42147" xr:uid="{AC39440C-EDC3-4342-A266-CD302B5A9CEF}"/>
    <cellStyle name="Note 5 7 2" xfId="42148" xr:uid="{73F443A7-CA6B-4830-8877-46B56BA78936}"/>
    <cellStyle name="Note 5 7 2 2" xfId="42149" xr:uid="{C27C3B34-2FFF-400C-9A35-91E90B442ED6}"/>
    <cellStyle name="Note 5 7 2 2 2" xfId="42150" xr:uid="{29E8E236-8970-498D-B3F2-4528CC4AB98A}"/>
    <cellStyle name="Note 5 7 2 3" xfId="42151" xr:uid="{9C3875C0-9865-4260-827F-481B5AF639DA}"/>
    <cellStyle name="Note 5 7 3" xfId="42152" xr:uid="{FA85AE6D-57E8-4928-AB97-BAF901A991BF}"/>
    <cellStyle name="Note 5 7 3 2" xfId="42153" xr:uid="{A6055E27-BDE6-46AE-9A8F-E950D50F2822}"/>
    <cellStyle name="Note 5 7 3 2 2" xfId="42154" xr:uid="{834ABA28-067F-4D8D-B622-97DBFBC9C6E0}"/>
    <cellStyle name="Note 5 7 3 3" xfId="42155" xr:uid="{9A479568-49B5-4140-9697-A1F2094724E0}"/>
    <cellStyle name="Note 5 7 4" xfId="42156" xr:uid="{CBB63DFF-1F8D-4E34-9A52-544B3961437C}"/>
    <cellStyle name="Note 5 7 4 2" xfId="42157" xr:uid="{D963AE74-7EF0-41C7-8811-86F46D8C2C29}"/>
    <cellStyle name="Note 5 7 4 2 2" xfId="42158" xr:uid="{03EEBE79-2A55-44CD-9FCE-561478A5A76F}"/>
    <cellStyle name="Note 5 7 4 3" xfId="42159" xr:uid="{725559B9-7BB8-40A8-B217-A09F2F304E9D}"/>
    <cellStyle name="Note 5 7 5" xfId="42160" xr:uid="{0E0A390E-14C6-42F1-901C-03C37E0BB68A}"/>
    <cellStyle name="Note 5 7 5 2" xfId="42161" xr:uid="{E6E384E9-372B-48C0-841C-45A8EB15056B}"/>
    <cellStyle name="Note 5 7 6" xfId="42162" xr:uid="{F9D8E7BB-EB25-47F1-8EA1-CB3ABF04CE2F}"/>
    <cellStyle name="Note 5 8" xfId="42163" xr:uid="{21DDBC00-BDB0-495C-B4F5-864DA64FB023}"/>
    <cellStyle name="Note 5 8 2" xfId="42164" xr:uid="{48D4D494-2643-45FE-993F-58313B724F96}"/>
    <cellStyle name="Note 5 8 2 2" xfId="42165" xr:uid="{FC5736E4-E058-4C5B-B504-E7A41BAE8163}"/>
    <cellStyle name="Note 5 8 2 2 2" xfId="42166" xr:uid="{4D625A25-1005-4D22-A90F-F1F97893F1AF}"/>
    <cellStyle name="Note 5 8 2 3" xfId="42167" xr:uid="{38FB2D08-0645-47B7-8B80-B1B036F16F08}"/>
    <cellStyle name="Note 5 8 3" xfId="42168" xr:uid="{08D2A319-DC49-4B09-B88B-6A833E23650F}"/>
    <cellStyle name="Note 5 8 3 2" xfId="42169" xr:uid="{36ECB026-4FC0-4466-B3F1-6A563A8EFB0C}"/>
    <cellStyle name="Note 5 8 3 2 2" xfId="42170" xr:uid="{F98EE2F2-AE9D-4374-9179-B595C1330C5F}"/>
    <cellStyle name="Note 5 8 3 3" xfId="42171" xr:uid="{1E0DADE8-72BB-411A-8D0D-2C6B55FA32F5}"/>
    <cellStyle name="Note 5 8 4" xfId="42172" xr:uid="{F3878E94-38A8-46E4-8517-0B2631B72816}"/>
    <cellStyle name="Note 5 8 4 2" xfId="42173" xr:uid="{B5975CBC-4939-4225-B4D2-065605F163ED}"/>
    <cellStyle name="Note 5 8 4 2 2" xfId="42174" xr:uid="{C5F408C3-E6B0-47FB-B3AB-57BACAA5924F}"/>
    <cellStyle name="Note 5 8 4 3" xfId="42175" xr:uid="{48CE7738-C3AE-4721-8EE0-F387DBC8E033}"/>
    <cellStyle name="Note 5 8 5" xfId="42176" xr:uid="{EC804064-2319-4343-B388-3360799F95E2}"/>
    <cellStyle name="Note 5 8 5 2" xfId="42177" xr:uid="{CCECBAD0-9813-4D76-B1CC-39550AB166C7}"/>
    <cellStyle name="Note 5 8 6" xfId="42178" xr:uid="{A25EEE1B-7D5D-4F60-B407-D40914FFDA0C}"/>
    <cellStyle name="Note 5 9" xfId="42179" xr:uid="{58E1011D-C971-4050-B616-D0F95861AE2B}"/>
    <cellStyle name="Note 5 9 2" xfId="42180" xr:uid="{DE01D2F8-8EA5-44B4-BDED-EA160A239E2B}"/>
    <cellStyle name="Note 5 9 2 2" xfId="42181" xr:uid="{307F7D3C-73BF-4D74-9B27-BDE6F9B81F67}"/>
    <cellStyle name="Note 5 9 2 2 2" xfId="42182" xr:uid="{2FB85201-7A4C-4018-9EF1-13C6979BC851}"/>
    <cellStyle name="Note 5 9 2 3" xfId="42183" xr:uid="{7D998316-408D-4402-A323-6EC1BC7D1365}"/>
    <cellStyle name="Note 5 9 3" xfId="42184" xr:uid="{1E79B4B2-193E-4691-AC12-CCF6861A2343}"/>
    <cellStyle name="Note 5 9 3 2" xfId="42185" xr:uid="{438A146F-BD39-4C05-A347-9BEC5C6CD7DB}"/>
    <cellStyle name="Note 5 9 3 2 2" xfId="42186" xr:uid="{9EF69A91-B617-4138-B7EF-F6941A127451}"/>
    <cellStyle name="Note 5 9 3 3" xfId="42187" xr:uid="{116B59BD-0E2D-481E-A997-1C668C85199D}"/>
    <cellStyle name="Note 5 9 4" xfId="42188" xr:uid="{DD58AC65-DA0D-411B-8C6B-887BE9DE3514}"/>
    <cellStyle name="Note 5 9 4 2" xfId="42189" xr:uid="{C12DAA41-F98B-4ECC-B92D-196BAE32F2F8}"/>
    <cellStyle name="Note 5 9 4 2 2" xfId="42190" xr:uid="{8451F6F6-7F67-447B-A9A1-D4478EAF045D}"/>
    <cellStyle name="Note 5 9 4 3" xfId="42191" xr:uid="{5C3D45A3-D11A-4D9A-BCCE-97BBD7BF3B2C}"/>
    <cellStyle name="Note 5 9 5" xfId="42192" xr:uid="{F43F55F7-58EA-4802-8185-2CF8D5F3FBF2}"/>
    <cellStyle name="Note 5 9 5 2" xfId="42193" xr:uid="{01BCBE43-9326-422C-AFE9-9829B36A6B3E}"/>
    <cellStyle name="Note 5 9 6" xfId="42194" xr:uid="{24DDF5F7-1368-4256-9EA1-F76DD880EE99}"/>
    <cellStyle name="Note 50" xfId="864" xr:uid="{00000000-0005-0000-0000-000067030000}"/>
    <cellStyle name="Note 51" xfId="865" xr:uid="{00000000-0005-0000-0000-000068030000}"/>
    <cellStyle name="Note 52" xfId="866" xr:uid="{00000000-0005-0000-0000-000069030000}"/>
    <cellStyle name="Note 53" xfId="867" xr:uid="{00000000-0005-0000-0000-00006A030000}"/>
    <cellStyle name="Note 54" xfId="868" xr:uid="{00000000-0005-0000-0000-00006B030000}"/>
    <cellStyle name="Note 55" xfId="869" xr:uid="{00000000-0005-0000-0000-00006C030000}"/>
    <cellStyle name="Note 56" xfId="870" xr:uid="{00000000-0005-0000-0000-00006D030000}"/>
    <cellStyle name="Note 57" xfId="871" xr:uid="{00000000-0005-0000-0000-00006E030000}"/>
    <cellStyle name="Note 58" xfId="872" xr:uid="{00000000-0005-0000-0000-00006F030000}"/>
    <cellStyle name="Note 59" xfId="873" xr:uid="{00000000-0005-0000-0000-000070030000}"/>
    <cellStyle name="Note 6" xfId="874" xr:uid="{00000000-0005-0000-0000-000071030000}"/>
    <cellStyle name="Note 6 10" xfId="42196" xr:uid="{AF2AE388-4B0E-4AA5-B64D-4EE17B02AE80}"/>
    <cellStyle name="Note 6 10 2" xfId="42197" xr:uid="{1660CBE1-EBCB-45C3-879C-96675965ACA5}"/>
    <cellStyle name="Note 6 10 2 2" xfId="42198" xr:uid="{1731FB9F-8BA3-4E64-A8EB-CDC839EFCD9E}"/>
    <cellStyle name="Note 6 10 2 2 2" xfId="42199" xr:uid="{C897DE06-407B-473A-94B9-AA0F4D467295}"/>
    <cellStyle name="Note 6 10 2 3" xfId="42200" xr:uid="{79DBEE93-8F82-4962-A67B-2376584895BF}"/>
    <cellStyle name="Note 6 10 3" xfId="42201" xr:uid="{AC9C36A6-D3F6-4EAE-A6BD-FB5E7B138D5D}"/>
    <cellStyle name="Note 6 10 3 2" xfId="42202" xr:uid="{F72AE1AB-DBDC-4EC0-80D4-E43007C74FAC}"/>
    <cellStyle name="Note 6 10 3 2 2" xfId="42203" xr:uid="{8FE6FCAE-4C4F-4D92-B44E-3DCC1AB62BB9}"/>
    <cellStyle name="Note 6 10 3 3" xfId="42204" xr:uid="{E833A1D4-FC09-4B66-8169-7D73E39A3052}"/>
    <cellStyle name="Note 6 10 4" xfId="42205" xr:uid="{70EB3756-8974-4DED-9FC1-FC58E13E3C93}"/>
    <cellStyle name="Note 6 10 4 2" xfId="42206" xr:uid="{4D1102A6-2047-467E-A885-8D02ED36D75E}"/>
    <cellStyle name="Note 6 10 4 2 2" xfId="42207" xr:uid="{D549DA60-47C6-4EA0-994E-239B1C9983A1}"/>
    <cellStyle name="Note 6 10 4 3" xfId="42208" xr:uid="{0A43D83A-2677-4B35-A20C-9D512C54B243}"/>
    <cellStyle name="Note 6 10 5" xfId="42209" xr:uid="{C4FDF443-03A5-41D8-82D3-22057C429310}"/>
    <cellStyle name="Note 6 10 5 2" xfId="42210" xr:uid="{079EA617-1B30-452D-8BD7-5AEDC9B4E0DE}"/>
    <cellStyle name="Note 6 10 6" xfId="42211" xr:uid="{6F6D403C-2D56-44A8-850C-B678043F78E5}"/>
    <cellStyle name="Note 6 11" xfId="42212" xr:uid="{E32C6A66-8B25-4EC8-9489-051E6E23A4B3}"/>
    <cellStyle name="Note 6 11 2" xfId="42213" xr:uid="{5156EAD4-A76A-44F0-8D0A-0B079EB686E6}"/>
    <cellStyle name="Note 6 11 2 2" xfId="42214" xr:uid="{9016B5E2-4517-4B08-897E-9A17CAFA688A}"/>
    <cellStyle name="Note 6 11 3" xfId="42215" xr:uid="{AB9D413A-9094-462D-B0D2-C04370DF0C74}"/>
    <cellStyle name="Note 6 12" xfId="42216" xr:uid="{1F70124E-94D2-4AD8-9E3E-0A58FF97757C}"/>
    <cellStyle name="Note 6 12 2" xfId="42217" xr:uid="{9CDD1036-0530-452B-B280-75D8D0BA365A}"/>
    <cellStyle name="Note 6 12 2 2" xfId="42218" xr:uid="{52DB876A-CF96-42A2-A155-047B2A2A9DE4}"/>
    <cellStyle name="Note 6 12 3" xfId="42219" xr:uid="{4D97B6BF-9D38-490F-8DC2-A1EFCD0670C1}"/>
    <cellStyle name="Note 6 13" xfId="42220" xr:uid="{2EA047B3-23D8-48A1-90D4-AE81A8ABB5F3}"/>
    <cellStyle name="Note 6 13 2" xfId="42221" xr:uid="{0FD3C184-B892-49E5-8BFF-1581A7AD991E}"/>
    <cellStyle name="Note 6 13 2 2" xfId="42222" xr:uid="{0E7CE73B-A887-481F-9405-1647AD0550AC}"/>
    <cellStyle name="Note 6 13 3" xfId="42223" xr:uid="{E74B3EE2-C337-49FC-A430-772C958C42BC}"/>
    <cellStyle name="Note 6 14" xfId="42224" xr:uid="{DAEBCF27-A82F-41F7-BEFD-AA8383D69DEA}"/>
    <cellStyle name="Note 6 14 2" xfId="42225" xr:uid="{B9198656-35C6-4D9D-83DA-021D41B02271}"/>
    <cellStyle name="Note 6 14 2 2" xfId="42226" xr:uid="{82C82E7B-F041-44D9-9457-328E9E313260}"/>
    <cellStyle name="Note 6 14 3" xfId="42227" xr:uid="{85600B68-3302-4F20-911E-7854D3BF4284}"/>
    <cellStyle name="Note 6 15" xfId="42228" xr:uid="{448C120C-9233-46B0-9CD4-B30978360651}"/>
    <cellStyle name="Note 6 15 2" xfId="42229" xr:uid="{9C66F89E-734B-4786-A20D-21132BEADEBF}"/>
    <cellStyle name="Note 6 16" xfId="42230" xr:uid="{A423F760-1854-43D0-B791-5C6AF97F49CA}"/>
    <cellStyle name="Note 6 17" xfId="42195" xr:uid="{46591CB7-0E9F-4FED-9653-9E2130393B9D}"/>
    <cellStyle name="Note 6 2" xfId="42231" xr:uid="{D2A0566E-A16D-4C6B-BEF1-D43EE7A9C70C}"/>
    <cellStyle name="Note 6 2 2" xfId="42232" xr:uid="{3D24A0E1-3122-4B8A-926C-FFC0B871411A}"/>
    <cellStyle name="Note 6 2 2 2" xfId="42233" xr:uid="{AE4A0FB9-96D3-4A79-8877-3B7F1DAF5151}"/>
    <cellStyle name="Note 6 2 2 2 2" xfId="42234" xr:uid="{A94429DC-FB86-486B-9756-6E950E761FBB}"/>
    <cellStyle name="Note 6 2 2 2 2 2" xfId="42235" xr:uid="{BD47577D-5D5D-4853-9FE0-F5D4E886DC7D}"/>
    <cellStyle name="Note 6 2 2 2 2 2 2" xfId="42236" xr:uid="{F4901641-430E-467D-8CA6-EDEB7302414D}"/>
    <cellStyle name="Note 6 2 2 2 2 3" xfId="42237" xr:uid="{79D0DF23-ACD9-4379-AF79-A399DFDCEBBD}"/>
    <cellStyle name="Note 6 2 2 2 3" xfId="42238" xr:uid="{9193CF3F-25A9-4A13-82DC-3DF64AAB856C}"/>
    <cellStyle name="Note 6 2 2 2 3 2" xfId="42239" xr:uid="{E26F33DA-E525-4119-8900-9ECED948FB90}"/>
    <cellStyle name="Note 6 2 2 2 3 2 2" xfId="42240" xr:uid="{2BF14F87-C3E2-4C57-90CC-4CA5A164862F}"/>
    <cellStyle name="Note 6 2 2 2 3 3" xfId="42241" xr:uid="{38EDE8BE-AA28-4B03-B79F-B079C95070E2}"/>
    <cellStyle name="Note 6 2 2 2 4" xfId="42242" xr:uid="{87D3A6F1-ED81-4821-93BA-3D1B0A7A4902}"/>
    <cellStyle name="Note 6 2 2 2 4 2" xfId="42243" xr:uid="{D6F6DDBF-B376-40EE-AB8F-10BEBF16F5BF}"/>
    <cellStyle name="Note 6 2 2 2 4 2 2" xfId="42244" xr:uid="{91922533-A0F8-4ED6-8A87-67A0B5051519}"/>
    <cellStyle name="Note 6 2 2 2 4 3" xfId="42245" xr:uid="{4D18D501-2AEB-4D9C-B706-5E828E0F2FC3}"/>
    <cellStyle name="Note 6 2 2 2 5" xfId="42246" xr:uid="{06C9CA5A-38AC-4F0A-91B1-42FD82BD49E8}"/>
    <cellStyle name="Note 6 2 2 2 5 2" xfId="42247" xr:uid="{AB29BB58-B3A5-488D-B79C-1D6B8F634972}"/>
    <cellStyle name="Note 6 2 2 2 6" xfId="42248" xr:uid="{5FCA77BF-AF99-4F59-A405-A7598D93A2AC}"/>
    <cellStyle name="Note 6 2 2 3" xfId="42249" xr:uid="{8B4A5B1F-E423-4426-8446-8A8E826B0B1C}"/>
    <cellStyle name="Note 6 2 2 3 2" xfId="42250" xr:uid="{80E308C6-5AE6-4E81-A761-EEDE918DE666}"/>
    <cellStyle name="Note 6 2 2 3 2 2" xfId="42251" xr:uid="{494B1F8E-AB19-4CAF-89D7-420ED6144513}"/>
    <cellStyle name="Note 6 2 2 3 3" xfId="42252" xr:uid="{85F33D2D-A659-4A44-A158-7DD257C7C3C1}"/>
    <cellStyle name="Note 6 2 2 4" xfId="42253" xr:uid="{549A44D3-6B0F-4B7B-8D8D-C42830427FFD}"/>
    <cellStyle name="Note 6 2 2 4 2" xfId="42254" xr:uid="{CF4C7E67-04E7-4E16-9201-EFCBA2DF4117}"/>
    <cellStyle name="Note 6 2 2 4 2 2" xfId="42255" xr:uid="{517703B5-2A1D-48C2-B0E3-B85D7AE6070D}"/>
    <cellStyle name="Note 6 2 2 4 3" xfId="42256" xr:uid="{5F6022A9-5D86-4481-8182-790349DD3A59}"/>
    <cellStyle name="Note 6 2 2 5" xfId="42257" xr:uid="{511896C6-07DD-46BF-B86D-F74BBB6C6EBB}"/>
    <cellStyle name="Note 6 2 2 5 2" xfId="42258" xr:uid="{A1D1655F-85BF-42BF-B926-28D8B4619281}"/>
    <cellStyle name="Note 6 2 2 5 2 2" xfId="42259" xr:uid="{E87991D8-287C-477E-8632-188945AFC377}"/>
    <cellStyle name="Note 6 2 2 5 3" xfId="42260" xr:uid="{78547AE8-F759-4757-8F66-E0F2ECD87BA7}"/>
    <cellStyle name="Note 6 2 2 6" xfId="42261" xr:uid="{C93FA869-7881-4D8B-AA89-399E3AC3BB0D}"/>
    <cellStyle name="Note 6 2 2 6 2" xfId="42262" xr:uid="{F40F953A-84F1-4AE4-A5FF-6836BD82479E}"/>
    <cellStyle name="Note 6 2 2 7" xfId="42263" xr:uid="{65CC8F15-21EE-4E9A-A1AB-847C823B9AE1}"/>
    <cellStyle name="Note 6 2 3" xfId="42264" xr:uid="{6FA40F55-2437-4092-9630-05305247D9F5}"/>
    <cellStyle name="Note 6 2 3 2" xfId="42265" xr:uid="{A0992C2E-2961-4BAE-BB42-8BE3BD75959D}"/>
    <cellStyle name="Note 6 2 3 2 2" xfId="42266" xr:uid="{B703B758-BCA9-43A2-9C6F-A7C4D4730E89}"/>
    <cellStyle name="Note 6 2 3 2 2 2" xfId="42267" xr:uid="{3D9942FD-F034-4425-91F2-4516B12E5A40}"/>
    <cellStyle name="Note 6 2 3 2 3" xfId="42268" xr:uid="{695EC1CF-5E53-4FFD-BA9D-A99CB067E0BB}"/>
    <cellStyle name="Note 6 2 3 3" xfId="42269" xr:uid="{6B191B5E-743C-44F0-84BF-D72FE8CB828E}"/>
    <cellStyle name="Note 6 2 3 3 2" xfId="42270" xr:uid="{A885956A-EED8-4B7E-B21B-A03915904D51}"/>
    <cellStyle name="Note 6 2 3 3 2 2" xfId="42271" xr:uid="{C9B584F1-95DA-433B-8372-F044F67AE73F}"/>
    <cellStyle name="Note 6 2 3 3 3" xfId="42272" xr:uid="{9B6651CE-ACD5-4A1C-BD45-B3C950EE0DCB}"/>
    <cellStyle name="Note 6 2 3 4" xfId="42273" xr:uid="{072D9612-5837-4301-B064-BA9B069D2250}"/>
    <cellStyle name="Note 6 2 3 4 2" xfId="42274" xr:uid="{E512D2AF-3BF8-44D9-9145-A2BEC976B91E}"/>
    <cellStyle name="Note 6 2 3 4 2 2" xfId="42275" xr:uid="{85FC6A75-F426-47D9-B2B6-A279850218D8}"/>
    <cellStyle name="Note 6 2 3 4 3" xfId="42276" xr:uid="{9D63BBA8-4B18-434D-A4FE-4A7FAD927AF9}"/>
    <cellStyle name="Note 6 2 3 5" xfId="42277" xr:uid="{CE2AE99A-F02C-4F78-8957-592717DA6A1E}"/>
    <cellStyle name="Note 6 2 3 5 2" xfId="42278" xr:uid="{A11356E8-40C4-4006-A932-23A188073AE4}"/>
    <cellStyle name="Note 6 2 3 6" xfId="42279" xr:uid="{B0A8E995-B5B3-4DAB-9EA8-50C71C6716E2}"/>
    <cellStyle name="Note 6 2 4" xfId="42280" xr:uid="{D247B7A7-82C3-4A53-A733-A525267617AB}"/>
    <cellStyle name="Note 6 2 4 2" xfId="42281" xr:uid="{04F064EA-031D-4AD7-80E4-92B6B1312515}"/>
    <cellStyle name="Note 6 2 4 2 2" xfId="42282" xr:uid="{449A272E-60D0-4763-A323-0DC5BD0F7048}"/>
    <cellStyle name="Note 6 2 4 3" xfId="42283" xr:uid="{1772670E-2E59-48D8-9F2A-8074ED1CF310}"/>
    <cellStyle name="Note 6 2 5" xfId="42284" xr:uid="{4AB8AB69-8106-4C53-94C6-CC4EFC9E5608}"/>
    <cellStyle name="Note 6 2 5 2" xfId="42285" xr:uid="{5FF67854-435D-49D7-9B54-FA689F27C66F}"/>
    <cellStyle name="Note 6 2 5 2 2" xfId="42286" xr:uid="{9F91D71D-A198-45C0-8638-025A2BD995A4}"/>
    <cellStyle name="Note 6 2 5 3" xfId="42287" xr:uid="{C094D96C-59A1-42C2-90F2-71976537AF1A}"/>
    <cellStyle name="Note 6 2 6" xfId="42288" xr:uid="{2B902D9E-5F87-47EC-BAFE-EB2F3D9FA0AA}"/>
    <cellStyle name="Note 6 2 6 2" xfId="42289" xr:uid="{06ECBCE0-5A42-41AC-8604-4316EAFE3537}"/>
    <cellStyle name="Note 6 2 6 2 2" xfId="42290" xr:uid="{4A4F2F75-D4BE-4F0F-98F3-828FFB023CD8}"/>
    <cellStyle name="Note 6 2 6 3" xfId="42291" xr:uid="{5EBAE5E4-7FC7-4400-AB8A-A6472E9BCE11}"/>
    <cellStyle name="Note 6 2 7" xfId="42292" xr:uid="{38A2965B-0804-4405-9829-1E63F3FB8774}"/>
    <cellStyle name="Note 6 2 7 2" xfId="42293" xr:uid="{F22CC3A4-2682-4630-89AD-9F844D6CCAD5}"/>
    <cellStyle name="Note 6 2 8" xfId="42294" xr:uid="{9717D1D0-4E6D-4865-90E0-9B18B8030583}"/>
    <cellStyle name="Note 6 3" xfId="42295" xr:uid="{E8E9C813-A43C-4AC3-BFB3-0C51394ABB86}"/>
    <cellStyle name="Note 6 3 2" xfId="42296" xr:uid="{24DC9AAA-D43C-4BB2-B125-476EF0002E7D}"/>
    <cellStyle name="Note 6 3 2 2" xfId="42297" xr:uid="{B95DD389-BD7C-43F3-ADA0-819B9325C8A4}"/>
    <cellStyle name="Note 6 3 2 2 2" xfId="42298" xr:uid="{8703374B-433F-46F8-9A8A-0B6BD64DA58C}"/>
    <cellStyle name="Note 6 3 2 2 2 2" xfId="42299" xr:uid="{72E963D7-9F1E-4693-959C-F82F461D39CA}"/>
    <cellStyle name="Note 6 3 2 2 2 2 2" xfId="42300" xr:uid="{5035D04C-5115-4BF7-9FA8-54E70963727B}"/>
    <cellStyle name="Note 6 3 2 2 2 3" xfId="42301" xr:uid="{C1EC6D89-1F79-4FBB-961A-D8C94324B47B}"/>
    <cellStyle name="Note 6 3 2 2 3" xfId="42302" xr:uid="{55005D06-F95C-4A93-B020-6445C675A4AB}"/>
    <cellStyle name="Note 6 3 2 2 3 2" xfId="42303" xr:uid="{276909DF-03E5-4FAF-A072-A2258705CE4F}"/>
    <cellStyle name="Note 6 3 2 2 3 2 2" xfId="42304" xr:uid="{12ED1CFE-CB95-4D15-92A0-D849F7521778}"/>
    <cellStyle name="Note 6 3 2 2 3 3" xfId="42305" xr:uid="{19770999-3D68-45DB-A414-71A3831E65BF}"/>
    <cellStyle name="Note 6 3 2 2 4" xfId="42306" xr:uid="{888CFFD9-08F5-4EA1-A738-38A7367C812C}"/>
    <cellStyle name="Note 6 3 2 2 4 2" xfId="42307" xr:uid="{4D78E4CE-D814-481C-B60F-26CDAFF09F0F}"/>
    <cellStyle name="Note 6 3 2 2 4 2 2" xfId="42308" xr:uid="{C69569BE-2BC2-4F2D-813E-F4E90C3F572A}"/>
    <cellStyle name="Note 6 3 2 2 4 3" xfId="42309" xr:uid="{24482180-306F-4B62-AF05-52D97E57411E}"/>
    <cellStyle name="Note 6 3 2 2 5" xfId="42310" xr:uid="{0D0C0F89-8ED7-4AB4-A968-60488B87B2A0}"/>
    <cellStyle name="Note 6 3 2 2 5 2" xfId="42311" xr:uid="{AEB90BF0-783D-4D7B-9BE1-94437C549E37}"/>
    <cellStyle name="Note 6 3 2 2 6" xfId="42312" xr:uid="{FB3C147C-C573-48F4-9CBA-FB44CD81663E}"/>
    <cellStyle name="Note 6 3 2 3" xfId="42313" xr:uid="{45E11134-C5F0-4C1F-BBDD-5C96EEB730A3}"/>
    <cellStyle name="Note 6 3 2 3 2" xfId="42314" xr:uid="{D2D762CB-27CF-4479-BA6A-A0B5C8DEE8FC}"/>
    <cellStyle name="Note 6 3 2 3 2 2" xfId="42315" xr:uid="{F7F9251B-5EA8-4C56-8ED4-4DA3A14EA271}"/>
    <cellStyle name="Note 6 3 2 3 3" xfId="42316" xr:uid="{B490A486-1F04-4E3F-905C-3D2F3DBADD6C}"/>
    <cellStyle name="Note 6 3 2 4" xfId="42317" xr:uid="{1E254D83-CCF8-4C7B-B067-5B68F6410C34}"/>
    <cellStyle name="Note 6 3 2 4 2" xfId="42318" xr:uid="{15FC12C7-C101-47EC-8DDB-E7850C0F6F18}"/>
    <cellStyle name="Note 6 3 2 4 2 2" xfId="42319" xr:uid="{51D750D1-2DC8-40A2-AD78-4133202DB932}"/>
    <cellStyle name="Note 6 3 2 4 3" xfId="42320" xr:uid="{D18E7E84-6734-400B-8296-B8CD510E7109}"/>
    <cellStyle name="Note 6 3 2 5" xfId="42321" xr:uid="{7B09C40A-CE73-4F50-B6F5-4FC58D7BC6C0}"/>
    <cellStyle name="Note 6 3 2 5 2" xfId="42322" xr:uid="{DF6353E3-2309-4496-B66E-5AA85BC9B01D}"/>
    <cellStyle name="Note 6 3 2 5 2 2" xfId="42323" xr:uid="{124D0C28-BB8F-45F8-9BA5-D483201F43E4}"/>
    <cellStyle name="Note 6 3 2 5 3" xfId="42324" xr:uid="{C8946D23-6CC5-44FE-8F16-C33D118BEE0A}"/>
    <cellStyle name="Note 6 3 2 6" xfId="42325" xr:uid="{15465252-3C8F-4F19-87AB-84C3DA7746B0}"/>
    <cellStyle name="Note 6 3 2 6 2" xfId="42326" xr:uid="{BB5EC026-67B7-4BFA-9873-CDC8D04DA422}"/>
    <cellStyle name="Note 6 3 2 7" xfId="42327" xr:uid="{A77D9583-66A5-4933-8E36-7CEDF59B58D1}"/>
    <cellStyle name="Note 6 3 3" xfId="42328" xr:uid="{C0795C37-F22B-424B-A3D9-D60EE34A6FDA}"/>
    <cellStyle name="Note 6 3 3 2" xfId="42329" xr:uid="{359BB27F-EB7C-491E-8640-AAAAD90C4B85}"/>
    <cellStyle name="Note 6 3 3 2 2" xfId="42330" xr:uid="{CEB83A3D-9C95-4EBB-85C8-7FE8A1D35DFE}"/>
    <cellStyle name="Note 6 3 3 2 2 2" xfId="42331" xr:uid="{1E3EEDBA-85E1-41C7-9768-E4EE069109DE}"/>
    <cellStyle name="Note 6 3 3 2 3" xfId="42332" xr:uid="{CAC5F02C-6402-4E6C-9178-8D8DD0FFC1C5}"/>
    <cellStyle name="Note 6 3 3 3" xfId="42333" xr:uid="{FF8CDFDB-9F79-47C6-AA51-550D89430391}"/>
    <cellStyle name="Note 6 3 3 3 2" xfId="42334" xr:uid="{2D716016-44AA-4BB6-820F-39FA13E7ED94}"/>
    <cellStyle name="Note 6 3 3 3 2 2" xfId="42335" xr:uid="{5FF6F141-D0D9-461B-AAD5-D03BAE8FA31A}"/>
    <cellStyle name="Note 6 3 3 3 3" xfId="42336" xr:uid="{86888C0C-6677-4A41-8C6B-8DB21BC6FF8D}"/>
    <cellStyle name="Note 6 3 3 4" xfId="42337" xr:uid="{CC254C01-860D-4A73-B743-3B1499B5852A}"/>
    <cellStyle name="Note 6 3 3 4 2" xfId="42338" xr:uid="{8E349378-F1AE-4A9A-9661-036EA2AA3C83}"/>
    <cellStyle name="Note 6 3 3 4 2 2" xfId="42339" xr:uid="{C422D69E-4D71-4EA6-92EB-B964B27F4A3C}"/>
    <cellStyle name="Note 6 3 3 4 3" xfId="42340" xr:uid="{4938E707-EFBD-4046-9866-54BF5EE38D3E}"/>
    <cellStyle name="Note 6 3 3 5" xfId="42341" xr:uid="{929C9517-B6FE-4EA3-A7CF-8A5F2C870F30}"/>
    <cellStyle name="Note 6 3 3 5 2" xfId="42342" xr:uid="{F8B1C36B-6970-4C00-A64C-D47891D43184}"/>
    <cellStyle name="Note 6 3 3 6" xfId="42343" xr:uid="{49DBF605-F6D8-413C-9F34-B06309C08769}"/>
    <cellStyle name="Note 6 3 4" xfId="42344" xr:uid="{8DCF5ED7-A097-47F0-B329-68D1303CAE8A}"/>
    <cellStyle name="Note 6 3 4 2" xfId="42345" xr:uid="{4E8D7BD4-3C94-4852-9404-7542BD29B70E}"/>
    <cellStyle name="Note 6 3 4 2 2" xfId="42346" xr:uid="{93DC3941-FE01-4FDA-AEDC-C2124DFD36E5}"/>
    <cellStyle name="Note 6 3 4 3" xfId="42347" xr:uid="{13530A4A-CDAB-49C8-B9A3-E98F71B503F6}"/>
    <cellStyle name="Note 6 3 5" xfId="42348" xr:uid="{3C7E54D6-DAF2-4645-98D2-FE36DF60AB18}"/>
    <cellStyle name="Note 6 3 5 2" xfId="42349" xr:uid="{B071138F-3D5D-4D18-A2A5-A260A7913717}"/>
    <cellStyle name="Note 6 3 5 2 2" xfId="42350" xr:uid="{AE9BA22B-1D1D-4E0E-88AC-B94AE15C732A}"/>
    <cellStyle name="Note 6 3 5 3" xfId="42351" xr:uid="{95C06CAC-E880-4B7D-B66B-F078AB51B210}"/>
    <cellStyle name="Note 6 3 6" xfId="42352" xr:uid="{5662CF60-1E73-407B-914A-80DE09254E5A}"/>
    <cellStyle name="Note 6 3 6 2" xfId="42353" xr:uid="{A91452B8-CE8D-4BDB-B9A0-252CA0726884}"/>
    <cellStyle name="Note 6 3 6 2 2" xfId="42354" xr:uid="{561B7309-9AA9-4902-9E8E-00E1E710FAA0}"/>
    <cellStyle name="Note 6 3 6 3" xfId="42355" xr:uid="{7DDEA672-0363-4770-8C69-BF233341B926}"/>
    <cellStyle name="Note 6 3 7" xfId="42356" xr:uid="{B8C165DF-9EA1-47F8-9639-AA7B0139E7D9}"/>
    <cellStyle name="Note 6 3 7 2" xfId="42357" xr:uid="{878368F2-4CD8-47C4-9173-B95AA0F56A84}"/>
    <cellStyle name="Note 6 3 8" xfId="42358" xr:uid="{B3811E11-85B7-42E2-B047-FCE834EB1EBF}"/>
    <cellStyle name="Note 6 4" xfId="42359" xr:uid="{3C2802B2-1FF6-4FE6-B84A-CEA643BAAF98}"/>
    <cellStyle name="Note 6 4 2" xfId="42360" xr:uid="{F35EB492-4F94-48CA-AA9B-E3126B46B55C}"/>
    <cellStyle name="Note 6 4 2 2" xfId="42361" xr:uid="{51C679E5-6D1F-4350-BBF5-C02D0C44134C}"/>
    <cellStyle name="Note 6 4 2 2 2" xfId="42362" xr:uid="{84A81748-AA7B-41CF-92EA-9E2613E4D903}"/>
    <cellStyle name="Note 6 4 2 2 2 2" xfId="42363" xr:uid="{4ECFAC55-04F5-40C1-8E60-EA4A8E6F9563}"/>
    <cellStyle name="Note 6 4 2 2 3" xfId="42364" xr:uid="{3B2EAC47-6FDA-4C57-990D-CE204A468766}"/>
    <cellStyle name="Note 6 4 2 3" xfId="42365" xr:uid="{072EC73B-3603-4E30-A108-6806C3F2B66F}"/>
    <cellStyle name="Note 6 4 2 3 2" xfId="42366" xr:uid="{C43E3911-18B6-48D5-B5F6-0AFA9B78A21F}"/>
    <cellStyle name="Note 6 4 2 3 2 2" xfId="42367" xr:uid="{C4944110-5D22-4573-8200-2002D30E753D}"/>
    <cellStyle name="Note 6 4 2 3 3" xfId="42368" xr:uid="{46B31860-D286-46A7-B6EC-B3A2E8623AB7}"/>
    <cellStyle name="Note 6 4 2 4" xfId="42369" xr:uid="{07E6C902-5E45-4088-85AE-7DF9363B015B}"/>
    <cellStyle name="Note 6 4 2 4 2" xfId="42370" xr:uid="{3E1DABFF-F9E2-4BC6-AA48-9665D795E8E6}"/>
    <cellStyle name="Note 6 4 2 4 2 2" xfId="42371" xr:uid="{9940F831-AB69-4844-B81E-F28E22D24861}"/>
    <cellStyle name="Note 6 4 2 4 3" xfId="42372" xr:uid="{8F2CF3C8-90D7-4BDA-9D83-A1375134852A}"/>
    <cellStyle name="Note 6 4 2 5" xfId="42373" xr:uid="{F3F1EC4B-555B-47DC-A938-46118EB47FB6}"/>
    <cellStyle name="Note 6 4 2 5 2" xfId="42374" xr:uid="{26F55E85-0464-49B4-9619-12BB6901340F}"/>
    <cellStyle name="Note 6 4 2 6" xfId="42375" xr:uid="{0868C5C5-96BC-4C0F-9B25-0B9A090D1FC0}"/>
    <cellStyle name="Note 6 4 3" xfId="42376" xr:uid="{514D4D03-E428-41CB-8477-F77B051269B5}"/>
    <cellStyle name="Note 6 4 3 2" xfId="42377" xr:uid="{F1C94DB2-469C-4F41-B5B2-69B4D5F52C4F}"/>
    <cellStyle name="Note 6 4 3 2 2" xfId="42378" xr:uid="{3E4ED92D-90E3-4BF7-961C-F92DF1BDF1A8}"/>
    <cellStyle name="Note 6 4 3 3" xfId="42379" xr:uid="{CA98045F-3737-4E5D-AC44-1F3F866302E7}"/>
    <cellStyle name="Note 6 4 4" xfId="42380" xr:uid="{A9FAB35F-5367-4446-B724-35EB2565376C}"/>
    <cellStyle name="Note 6 4 4 2" xfId="42381" xr:uid="{C7DC5356-F9B7-46E5-B228-B1BD83D666F1}"/>
    <cellStyle name="Note 6 4 4 2 2" xfId="42382" xr:uid="{689A7393-F25C-4DA0-8A2A-06B9C110C38A}"/>
    <cellStyle name="Note 6 4 4 3" xfId="42383" xr:uid="{08F3D510-C9F0-4BBA-8C5D-A6B9A26407AB}"/>
    <cellStyle name="Note 6 4 5" xfId="42384" xr:uid="{024D2B21-011C-47AE-8CE3-CB5869B52AF5}"/>
    <cellStyle name="Note 6 4 5 2" xfId="42385" xr:uid="{4F189508-A842-4DDE-9257-11339F3B7631}"/>
    <cellStyle name="Note 6 4 5 2 2" xfId="42386" xr:uid="{0EE5B6FF-FD5D-43D2-A240-E0EC56C63B36}"/>
    <cellStyle name="Note 6 4 5 3" xfId="42387" xr:uid="{B93ACD64-BF2C-489E-B5A6-A013167CDBE1}"/>
    <cellStyle name="Note 6 4 6" xfId="42388" xr:uid="{C54E7976-21E7-4D24-886A-D43C0941328C}"/>
    <cellStyle name="Note 6 4 6 2" xfId="42389" xr:uid="{BD3280D9-0E75-4AE7-982C-9BEF3B972A0E}"/>
    <cellStyle name="Note 6 4 7" xfId="42390" xr:uid="{58E94B9B-88E2-4F98-9B66-8FDEFF1BA7E8}"/>
    <cellStyle name="Note 6 5" xfId="42391" xr:uid="{1D96CDBB-29E9-4C52-ADC0-AF9C98FAC1BE}"/>
    <cellStyle name="Note 6 5 2" xfId="42392" xr:uid="{DF731702-7B62-4808-87E1-A704984E720F}"/>
    <cellStyle name="Note 6 5 2 2" xfId="42393" xr:uid="{00CAC6CF-1A75-4FDE-A628-84A5B60E11FF}"/>
    <cellStyle name="Note 6 5 2 2 2" xfId="42394" xr:uid="{7E06B1B4-308D-46E1-BDAF-8B68586012F3}"/>
    <cellStyle name="Note 6 5 2 2 2 2" xfId="42395" xr:uid="{6F0ED238-2C1C-4B9A-9360-A936730AECF4}"/>
    <cellStyle name="Note 6 5 2 2 3" xfId="42396" xr:uid="{64AB5DA1-9B02-46E4-B921-12759B161402}"/>
    <cellStyle name="Note 6 5 2 3" xfId="42397" xr:uid="{2FFB9680-DD27-4384-9B8C-2038310A1C1E}"/>
    <cellStyle name="Note 6 5 2 3 2" xfId="42398" xr:uid="{50E362F4-A137-4B87-BA7B-4D1B98875CB6}"/>
    <cellStyle name="Note 6 5 2 3 2 2" xfId="42399" xr:uid="{453AC18A-B6B1-497B-888E-3217279E885B}"/>
    <cellStyle name="Note 6 5 2 3 3" xfId="42400" xr:uid="{87D24F09-057C-4982-9E40-8646446A9D91}"/>
    <cellStyle name="Note 6 5 2 4" xfId="42401" xr:uid="{112FF69D-491C-4FCA-89A6-5FC155F3415A}"/>
    <cellStyle name="Note 6 5 2 4 2" xfId="42402" xr:uid="{1C093E2F-B5DC-40A4-99AB-724BB54DE2CA}"/>
    <cellStyle name="Note 6 5 2 4 2 2" xfId="42403" xr:uid="{316FDEE4-2C7D-4278-A1F7-6B4F23DDF132}"/>
    <cellStyle name="Note 6 5 2 4 3" xfId="42404" xr:uid="{F771146A-3537-4352-A096-4D8B0FCC73AC}"/>
    <cellStyle name="Note 6 5 2 5" xfId="42405" xr:uid="{1F646955-FDC4-4E5D-85E3-A27AA8774440}"/>
    <cellStyle name="Note 6 5 2 5 2" xfId="42406" xr:uid="{52A074B0-41F5-4F2E-B0EA-BA328D14B421}"/>
    <cellStyle name="Note 6 5 2 6" xfId="42407" xr:uid="{00C9E0AA-47DF-4880-B788-E4D296421AEA}"/>
    <cellStyle name="Note 6 5 3" xfId="42408" xr:uid="{C3CC573A-AC09-4CDC-A2DF-AE291B164F42}"/>
    <cellStyle name="Note 6 5 3 2" xfId="42409" xr:uid="{2410B57A-D54F-41A3-AD83-9F644A57FFDE}"/>
    <cellStyle name="Note 6 5 3 2 2" xfId="42410" xr:uid="{EE444ED4-B07D-405A-964C-787431DD99CD}"/>
    <cellStyle name="Note 6 5 3 3" xfId="42411" xr:uid="{1060F279-69D2-4A2B-837C-FD8AF8E0C0BF}"/>
    <cellStyle name="Note 6 5 4" xfId="42412" xr:uid="{1F6B7F72-635B-4A12-8955-D5D85BC2C41D}"/>
    <cellStyle name="Note 6 5 4 2" xfId="42413" xr:uid="{BA6E0E61-C2D2-4AB0-BD4F-127CA87FFD43}"/>
    <cellStyle name="Note 6 5 4 2 2" xfId="42414" xr:uid="{1FB81F85-42EC-4FDD-8AFC-ADDC7BFD4CFD}"/>
    <cellStyle name="Note 6 5 4 3" xfId="42415" xr:uid="{2AD7C8A7-A78F-45D6-BA50-F1461C154A98}"/>
    <cellStyle name="Note 6 5 5" xfId="42416" xr:uid="{28FD19CB-C49C-4EDF-AA30-EAA8E1014952}"/>
    <cellStyle name="Note 6 5 5 2" xfId="42417" xr:uid="{D2753D15-57DD-425E-B6D1-09C7BBDDFD60}"/>
    <cellStyle name="Note 6 5 5 2 2" xfId="42418" xr:uid="{F369BD67-E88E-4794-B8DB-0DFC845043BB}"/>
    <cellStyle name="Note 6 5 5 3" xfId="42419" xr:uid="{BBBED699-CF43-4F4C-8A88-02021173AAF4}"/>
    <cellStyle name="Note 6 5 6" xfId="42420" xr:uid="{2E965444-37EF-4B94-841F-A0705ACAC82A}"/>
    <cellStyle name="Note 6 5 6 2" xfId="42421" xr:uid="{0D7E8E11-8941-4878-8C63-B95D2DCE12E5}"/>
    <cellStyle name="Note 6 5 7" xfId="42422" xr:uid="{48187DDC-01BC-44BC-92FA-66E859D04255}"/>
    <cellStyle name="Note 6 6" xfId="42423" xr:uid="{FD9C7D66-64A8-4E22-BFE3-9496C400F933}"/>
    <cellStyle name="Note 6 6 2" xfId="42424" xr:uid="{FEE0CC65-4798-411E-B03A-706C1F90A7CA}"/>
    <cellStyle name="Note 6 6 2 2" xfId="42425" xr:uid="{EC92C747-5593-4ADF-AEC6-167AEDF747BA}"/>
    <cellStyle name="Note 6 6 2 2 2" xfId="42426" xr:uid="{897EC5D7-8681-4793-90BA-CB0E6F5137AB}"/>
    <cellStyle name="Note 6 6 2 3" xfId="42427" xr:uid="{87F1B19D-2E34-4B64-B63C-4D5B38586CA2}"/>
    <cellStyle name="Note 6 6 3" xfId="42428" xr:uid="{CED65BAC-FCEF-47A7-9940-881143703159}"/>
    <cellStyle name="Note 6 6 3 2" xfId="42429" xr:uid="{ABDA7045-5A18-4AEC-9616-45D5898AB1E4}"/>
    <cellStyle name="Note 6 6 3 2 2" xfId="42430" xr:uid="{FCFAA9FE-99BC-4DC9-A30E-DDA7377F6831}"/>
    <cellStyle name="Note 6 6 3 3" xfId="42431" xr:uid="{3D4F79B5-381D-4BDA-9B6A-CF6FAEA88548}"/>
    <cellStyle name="Note 6 6 4" xfId="42432" xr:uid="{25BE26E0-E1F0-4158-8A87-8D6F4946B01F}"/>
    <cellStyle name="Note 6 6 4 2" xfId="42433" xr:uid="{6217B052-71D5-42B4-B6CD-7C2D34B815CE}"/>
    <cellStyle name="Note 6 6 4 2 2" xfId="42434" xr:uid="{3EE792D2-F1E8-4AF3-A71C-34EA94D5651E}"/>
    <cellStyle name="Note 6 6 4 3" xfId="42435" xr:uid="{A381C0A7-439D-4416-8056-2E02FE4E00A0}"/>
    <cellStyle name="Note 6 6 5" xfId="42436" xr:uid="{9AF922D5-1DC1-4322-A13D-1A9FA6FDBF6D}"/>
    <cellStyle name="Note 6 6 5 2" xfId="42437" xr:uid="{FF3ACDE8-A3F2-4C50-9E34-031B00F80D93}"/>
    <cellStyle name="Note 6 6 6" xfId="42438" xr:uid="{50D7083A-88CE-4740-9348-B7D5DCBB4060}"/>
    <cellStyle name="Note 6 7" xfId="42439" xr:uid="{68E94454-A15C-48F4-A868-5A0F3DC1DC44}"/>
    <cellStyle name="Note 6 7 2" xfId="42440" xr:uid="{93858DAC-29EC-4602-9C81-D7F519FA24BB}"/>
    <cellStyle name="Note 6 7 2 2" xfId="42441" xr:uid="{D8AF161D-6574-47AC-921C-2FD852348B8A}"/>
    <cellStyle name="Note 6 7 2 2 2" xfId="42442" xr:uid="{C2051292-E896-4BBD-9A45-292A92DF5184}"/>
    <cellStyle name="Note 6 7 2 3" xfId="42443" xr:uid="{3CB50382-735E-4183-ACB6-1F53F27A240D}"/>
    <cellStyle name="Note 6 7 3" xfId="42444" xr:uid="{E7D97178-87E6-44D7-857B-FC22E2182DCF}"/>
    <cellStyle name="Note 6 7 3 2" xfId="42445" xr:uid="{FE708F5A-FA4C-4644-8E84-D65782158775}"/>
    <cellStyle name="Note 6 7 3 2 2" xfId="42446" xr:uid="{96E5E18E-DFDE-4F66-B955-08AD6D2BEAD1}"/>
    <cellStyle name="Note 6 7 3 3" xfId="42447" xr:uid="{5D90D38C-3C0D-4DDC-94ED-8C83C2FAE220}"/>
    <cellStyle name="Note 6 7 4" xfId="42448" xr:uid="{87487031-4FE7-4419-AD09-84D289B0B2BE}"/>
    <cellStyle name="Note 6 7 4 2" xfId="42449" xr:uid="{F8019D61-0EE3-483F-81FE-277B3B33DB00}"/>
    <cellStyle name="Note 6 7 4 2 2" xfId="42450" xr:uid="{49BC80CD-B500-42B3-ACB0-BDC5D9C21920}"/>
    <cellStyle name="Note 6 7 4 3" xfId="42451" xr:uid="{379AC1BE-F34F-4BC9-99A9-93CD8CE4ABE8}"/>
    <cellStyle name="Note 6 7 5" xfId="42452" xr:uid="{D8B24CBA-3746-4061-90B4-53E81C55E1E1}"/>
    <cellStyle name="Note 6 7 5 2" xfId="42453" xr:uid="{720D4DC0-EADF-4F07-80CC-07C8A66A85C7}"/>
    <cellStyle name="Note 6 7 6" xfId="42454" xr:uid="{45A92B54-F870-4C3F-8D9D-8AEFAF936B49}"/>
    <cellStyle name="Note 6 8" xfId="42455" xr:uid="{1806B662-9B61-4F5F-9C1D-0DCB69DB7541}"/>
    <cellStyle name="Note 6 8 2" xfId="42456" xr:uid="{815E20AA-4AF1-4C86-AA7F-A539BBFB2FE3}"/>
    <cellStyle name="Note 6 8 2 2" xfId="42457" xr:uid="{9D25EFAE-0EC9-4560-8C64-98DAD40FABD4}"/>
    <cellStyle name="Note 6 8 2 2 2" xfId="42458" xr:uid="{6131B624-8817-4642-B598-C87E937FF74E}"/>
    <cellStyle name="Note 6 8 2 3" xfId="42459" xr:uid="{0585B7C7-69F7-4A63-BF97-3DA6AFC9A08B}"/>
    <cellStyle name="Note 6 8 3" xfId="42460" xr:uid="{50A15917-C64A-41DB-AB68-8501F97001B7}"/>
    <cellStyle name="Note 6 8 3 2" xfId="42461" xr:uid="{B911733D-1340-4F2A-A7F2-DA0B9F857687}"/>
    <cellStyle name="Note 6 8 3 2 2" xfId="42462" xr:uid="{2098879E-8073-49AB-AF9A-1DCAF4F5CB75}"/>
    <cellStyle name="Note 6 8 3 3" xfId="42463" xr:uid="{B5E8E3CF-886B-40E5-8362-3F292FB79652}"/>
    <cellStyle name="Note 6 8 4" xfId="42464" xr:uid="{1585D404-B2A7-4893-811F-00B12BA74E79}"/>
    <cellStyle name="Note 6 8 4 2" xfId="42465" xr:uid="{CE293069-535E-4F9A-B534-EC14A1EC981C}"/>
    <cellStyle name="Note 6 8 4 2 2" xfId="42466" xr:uid="{6ECAED94-BDD5-4534-873C-9044A4BCEB22}"/>
    <cellStyle name="Note 6 8 4 3" xfId="42467" xr:uid="{FCA4DE3C-9A0D-4110-9739-DE960EC79160}"/>
    <cellStyle name="Note 6 8 5" xfId="42468" xr:uid="{B5CF0CD2-8DC9-488C-92C1-EE524E34924E}"/>
    <cellStyle name="Note 6 8 5 2" xfId="42469" xr:uid="{021793D3-F45F-47A6-9DF0-696F7142E784}"/>
    <cellStyle name="Note 6 8 6" xfId="42470" xr:uid="{9B2509E8-C583-4A69-BA3C-C78C644E4664}"/>
    <cellStyle name="Note 6 9" xfId="42471" xr:uid="{B2C4CCF6-9BA7-4E79-BCEE-CF4ADF7694A7}"/>
    <cellStyle name="Note 6 9 2" xfId="42472" xr:uid="{56A57F2F-A990-416A-8AEE-C08A316F0B76}"/>
    <cellStyle name="Note 6 9 2 2" xfId="42473" xr:uid="{A02A48DF-60A6-4C89-8260-0DFAE4939395}"/>
    <cellStyle name="Note 6 9 2 2 2" xfId="42474" xr:uid="{5160B911-56DE-46C1-BBC7-D4CA5A1FFD5D}"/>
    <cellStyle name="Note 6 9 2 3" xfId="42475" xr:uid="{2874DE18-B521-44BE-9439-E7F9B24DC48C}"/>
    <cellStyle name="Note 6 9 3" xfId="42476" xr:uid="{F0F11FCD-30D0-43B3-A032-FD0F2DB355EB}"/>
    <cellStyle name="Note 6 9 3 2" xfId="42477" xr:uid="{295D6E3A-2E59-47A9-8D07-079D00C545C6}"/>
    <cellStyle name="Note 6 9 3 2 2" xfId="42478" xr:uid="{91490993-99CC-4237-B64A-86B2D5A7BB06}"/>
    <cellStyle name="Note 6 9 3 3" xfId="42479" xr:uid="{62822297-391C-4BA5-A0F9-7D5A4BAA6126}"/>
    <cellStyle name="Note 6 9 4" xfId="42480" xr:uid="{1E462F72-8B1E-40D4-8B0D-CF380FA0C190}"/>
    <cellStyle name="Note 6 9 4 2" xfId="42481" xr:uid="{1C89F83A-7BBA-4C16-9CDD-2CE3853CD287}"/>
    <cellStyle name="Note 6 9 4 2 2" xfId="42482" xr:uid="{817D9865-83EE-42C0-8B39-8858AFC94AA4}"/>
    <cellStyle name="Note 6 9 4 3" xfId="42483" xr:uid="{86F3E0D4-6715-49EE-876D-11AF5083989E}"/>
    <cellStyle name="Note 6 9 5" xfId="42484" xr:uid="{8A108D65-689E-48CB-B9AC-CE482BD1F755}"/>
    <cellStyle name="Note 6 9 5 2" xfId="42485" xr:uid="{1B3FF745-0F71-47BA-8646-C0B80DAFAF08}"/>
    <cellStyle name="Note 6 9 6" xfId="42486" xr:uid="{627C0811-A151-442D-85AD-5A404A323C68}"/>
    <cellStyle name="Note 60" xfId="875" xr:uid="{00000000-0005-0000-0000-000072030000}"/>
    <cellStyle name="Note 61" xfId="876" xr:uid="{00000000-0005-0000-0000-000073030000}"/>
    <cellStyle name="Note 62" xfId="877" xr:uid="{00000000-0005-0000-0000-000074030000}"/>
    <cellStyle name="Note 63" xfId="878" xr:uid="{00000000-0005-0000-0000-000075030000}"/>
    <cellStyle name="Note 64" xfId="879" xr:uid="{00000000-0005-0000-0000-000076030000}"/>
    <cellStyle name="Note 65" xfId="880" xr:uid="{00000000-0005-0000-0000-000077030000}"/>
    <cellStyle name="Note 66" xfId="881" xr:uid="{00000000-0005-0000-0000-000078030000}"/>
    <cellStyle name="Note 67" xfId="882" xr:uid="{00000000-0005-0000-0000-000079030000}"/>
    <cellStyle name="Note 68" xfId="883" xr:uid="{00000000-0005-0000-0000-00007A030000}"/>
    <cellStyle name="Note 69" xfId="884" xr:uid="{00000000-0005-0000-0000-00007B030000}"/>
    <cellStyle name="Note 7" xfId="885" xr:uid="{00000000-0005-0000-0000-00007C030000}"/>
    <cellStyle name="Note 7 10" xfId="42488" xr:uid="{44406256-2422-409F-AC4C-14AF394E86BE}"/>
    <cellStyle name="Note 7 10 2" xfId="42489" xr:uid="{94013AE6-8A66-4A76-8B7B-131DEACE1A9F}"/>
    <cellStyle name="Note 7 10 2 2" xfId="42490" xr:uid="{6F2701DB-FA22-496F-8FC0-915E0B84A103}"/>
    <cellStyle name="Note 7 10 2 2 2" xfId="42491" xr:uid="{EB2574A2-9F4E-4967-BBF3-712BBBD5929D}"/>
    <cellStyle name="Note 7 10 2 3" xfId="42492" xr:uid="{CE924390-AE4C-4F19-BF80-A530C92D2FF6}"/>
    <cellStyle name="Note 7 10 3" xfId="42493" xr:uid="{B130A8B8-9606-45A7-BC4D-99B0DF18A587}"/>
    <cellStyle name="Note 7 10 3 2" xfId="42494" xr:uid="{8CBBF1D0-2B85-45B9-8646-509DF1C5E966}"/>
    <cellStyle name="Note 7 10 3 2 2" xfId="42495" xr:uid="{4DA15837-5BB7-40A4-B3A2-C239079B5A25}"/>
    <cellStyle name="Note 7 10 3 3" xfId="42496" xr:uid="{DA481701-BD81-4970-ABC2-F06D3930E8DD}"/>
    <cellStyle name="Note 7 10 4" xfId="42497" xr:uid="{BF853D6B-90B2-4BFF-8561-AFD74144DECD}"/>
    <cellStyle name="Note 7 10 4 2" xfId="42498" xr:uid="{68258CF7-FECE-4B40-9756-9AA16B2B709A}"/>
    <cellStyle name="Note 7 10 4 2 2" xfId="42499" xr:uid="{972CC1B1-FBD9-49CE-905E-514B95D5101E}"/>
    <cellStyle name="Note 7 10 4 3" xfId="42500" xr:uid="{82202C32-3893-45FB-B9FB-E71386B99941}"/>
    <cellStyle name="Note 7 10 5" xfId="42501" xr:uid="{4892BCB1-84B3-440E-B009-809D6E9BD67E}"/>
    <cellStyle name="Note 7 10 5 2" xfId="42502" xr:uid="{1D909B35-C6E8-4C28-A959-8C155A7B8D7D}"/>
    <cellStyle name="Note 7 10 6" xfId="42503" xr:uid="{21370F32-3EDF-4965-A682-75B31012328A}"/>
    <cellStyle name="Note 7 11" xfId="42504" xr:uid="{3585FB78-3FEA-4DA8-A5CF-D26FA067D44E}"/>
    <cellStyle name="Note 7 11 2" xfId="42505" xr:uid="{89ABA166-2D3F-409C-BE1E-1DC100A084FA}"/>
    <cellStyle name="Note 7 11 2 2" xfId="42506" xr:uid="{E7163503-C854-44C8-8C72-6305D51C2B96}"/>
    <cellStyle name="Note 7 11 3" xfId="42507" xr:uid="{6712B441-C0F4-466B-8608-57662EAC3C18}"/>
    <cellStyle name="Note 7 12" xfId="42508" xr:uid="{A7B9BC80-1DD7-41CA-9645-E3AD1388FA99}"/>
    <cellStyle name="Note 7 12 2" xfId="42509" xr:uid="{C628C962-4CD4-47DD-A25E-F49DA6810DDB}"/>
    <cellStyle name="Note 7 12 2 2" xfId="42510" xr:uid="{D7963FB1-D6FC-471B-91A9-0C1A91C77FC9}"/>
    <cellStyle name="Note 7 12 3" xfId="42511" xr:uid="{8CA83C18-5C54-4003-B775-8B85531DFC05}"/>
    <cellStyle name="Note 7 13" xfId="42512" xr:uid="{6A6DF52F-00A5-4329-AA3C-FB1EF4921803}"/>
    <cellStyle name="Note 7 13 2" xfId="42513" xr:uid="{2739C541-5A2E-4D5B-8AF9-E3976860CD5F}"/>
    <cellStyle name="Note 7 13 2 2" xfId="42514" xr:uid="{4A60A2F2-9184-435C-B8AC-5C5CE07DA198}"/>
    <cellStyle name="Note 7 13 3" xfId="42515" xr:uid="{4903E4F6-9694-4343-A5CF-480991EA7B99}"/>
    <cellStyle name="Note 7 14" xfId="42516" xr:uid="{FE8A00CE-2FDC-4A80-B2CA-D6E8A6EB3CE2}"/>
    <cellStyle name="Note 7 14 2" xfId="42517" xr:uid="{D23949B3-6175-4A1C-8FDE-A71E365DC8FE}"/>
    <cellStyle name="Note 7 14 2 2" xfId="42518" xr:uid="{EF7454CC-9728-47BD-A5E9-7119B826A29C}"/>
    <cellStyle name="Note 7 14 3" xfId="42519" xr:uid="{3DA94FB6-A8C0-4208-9130-6882340EB465}"/>
    <cellStyle name="Note 7 15" xfId="42520" xr:uid="{17F3D2C5-EF96-41F7-9DC4-253868455A7A}"/>
    <cellStyle name="Note 7 15 2" xfId="42521" xr:uid="{E8E685FC-6127-4303-9E0F-1D68B331D15A}"/>
    <cellStyle name="Note 7 16" xfId="42522" xr:uid="{827CCA23-2FDD-4BBA-BF54-8F4C3061EAE5}"/>
    <cellStyle name="Note 7 17" xfId="42487" xr:uid="{606EE22B-9AF2-4EE2-9B83-E60327E96F4F}"/>
    <cellStyle name="Note 7 2" xfId="42523" xr:uid="{FCA32C10-5DF5-413F-80DE-A8CCD81309C9}"/>
    <cellStyle name="Note 7 2 2" xfId="42524" xr:uid="{1DDFC47C-35A0-48BB-9E14-8D2309F97087}"/>
    <cellStyle name="Note 7 2 2 2" xfId="42525" xr:uid="{28546C85-222F-44EB-AB1A-050EC86B7522}"/>
    <cellStyle name="Note 7 2 2 2 2" xfId="42526" xr:uid="{5BEB7DEE-4843-4A07-B3C8-5518F1CFC336}"/>
    <cellStyle name="Note 7 2 2 2 2 2" xfId="42527" xr:uid="{6A1CD9B5-06D1-472A-9F98-264148CD1E0F}"/>
    <cellStyle name="Note 7 2 2 2 2 2 2" xfId="42528" xr:uid="{3D5FD8AC-038C-4C86-B243-CE736E5F72C4}"/>
    <cellStyle name="Note 7 2 2 2 2 3" xfId="42529" xr:uid="{8F5675FB-51EF-4EB6-B9D9-302773322140}"/>
    <cellStyle name="Note 7 2 2 2 3" xfId="42530" xr:uid="{D7DC1C90-88FB-45D5-B7C7-5AE78890D07F}"/>
    <cellStyle name="Note 7 2 2 2 3 2" xfId="42531" xr:uid="{72693E50-0802-4104-B110-3A088129025B}"/>
    <cellStyle name="Note 7 2 2 2 3 2 2" xfId="42532" xr:uid="{1FBD7184-8836-4176-A6DB-026BFCA1B644}"/>
    <cellStyle name="Note 7 2 2 2 3 3" xfId="42533" xr:uid="{D3E3C546-D74A-48BD-BB2D-78AC9DF05328}"/>
    <cellStyle name="Note 7 2 2 2 4" xfId="42534" xr:uid="{2B9AF24C-411F-4A76-AFAF-E186D87A841E}"/>
    <cellStyle name="Note 7 2 2 2 4 2" xfId="42535" xr:uid="{BF8881E4-A789-4544-8E87-EDD2B9596C32}"/>
    <cellStyle name="Note 7 2 2 2 4 2 2" xfId="42536" xr:uid="{D2069C23-C861-4555-B237-A470DE920D60}"/>
    <cellStyle name="Note 7 2 2 2 4 3" xfId="42537" xr:uid="{1DF3DA4D-9A52-4223-B75B-3B8EA3443990}"/>
    <cellStyle name="Note 7 2 2 2 5" xfId="42538" xr:uid="{67ABADEE-F3B9-4F60-8209-BC602884486A}"/>
    <cellStyle name="Note 7 2 2 2 5 2" xfId="42539" xr:uid="{A8E59C53-133A-4CB8-9DCF-08C9D5A864FC}"/>
    <cellStyle name="Note 7 2 2 2 6" xfId="42540" xr:uid="{7CB80308-9BD4-4BD2-953A-BC320DF6EE78}"/>
    <cellStyle name="Note 7 2 2 3" xfId="42541" xr:uid="{529ABE82-6F56-4CF4-BD96-26910C5E080D}"/>
    <cellStyle name="Note 7 2 2 3 2" xfId="42542" xr:uid="{5A7C373E-2342-4A12-B35B-33EFF099DD9A}"/>
    <cellStyle name="Note 7 2 2 3 2 2" xfId="42543" xr:uid="{C952AC28-F79A-4FE8-B1F4-F8D83CE6880A}"/>
    <cellStyle name="Note 7 2 2 3 3" xfId="42544" xr:uid="{B205181A-72C9-49EC-A9D1-757F6ABEC59B}"/>
    <cellStyle name="Note 7 2 2 4" xfId="42545" xr:uid="{38C449C7-F8CC-4E37-ADA4-BA4FCA95E6B4}"/>
    <cellStyle name="Note 7 2 2 4 2" xfId="42546" xr:uid="{2B77CB25-36EF-4F3D-88C0-898E3A4D508F}"/>
    <cellStyle name="Note 7 2 2 4 2 2" xfId="42547" xr:uid="{8C97CA40-2D70-4147-BD4A-46B359F218DF}"/>
    <cellStyle name="Note 7 2 2 4 3" xfId="42548" xr:uid="{526BB6AC-1096-47A1-B68E-D6D22EEC7AD0}"/>
    <cellStyle name="Note 7 2 2 5" xfId="42549" xr:uid="{BAB2EEBF-A47A-40DA-9331-F7835845AAD8}"/>
    <cellStyle name="Note 7 2 2 5 2" xfId="42550" xr:uid="{FE66E7F0-A403-40F0-8887-97ADE2CBAB1A}"/>
    <cellStyle name="Note 7 2 2 5 2 2" xfId="42551" xr:uid="{F50B79F5-0A11-44CC-A277-85BA77BB086D}"/>
    <cellStyle name="Note 7 2 2 5 3" xfId="42552" xr:uid="{473B26E0-4975-40D4-BE4F-A4E5C0082105}"/>
    <cellStyle name="Note 7 2 2 6" xfId="42553" xr:uid="{39F66794-0ED6-41B8-89CC-DF3D08F478A7}"/>
    <cellStyle name="Note 7 2 2 6 2" xfId="42554" xr:uid="{10F1CF05-0863-457E-82B9-8BD85FCD5563}"/>
    <cellStyle name="Note 7 2 2 7" xfId="42555" xr:uid="{3F33B7FC-1E44-41F8-BE17-E70376591505}"/>
    <cellStyle name="Note 7 2 3" xfId="42556" xr:uid="{52D8E342-1044-4EDD-B5DF-E890AF96606D}"/>
    <cellStyle name="Note 7 2 3 2" xfId="42557" xr:uid="{E47FF023-5859-40B9-B791-2557C71FA858}"/>
    <cellStyle name="Note 7 2 3 2 2" xfId="42558" xr:uid="{37DBA5B1-B43A-44C6-905E-8E688DF809C6}"/>
    <cellStyle name="Note 7 2 3 2 2 2" xfId="42559" xr:uid="{186FF302-39A3-48CC-9396-A567FB1DEA46}"/>
    <cellStyle name="Note 7 2 3 2 3" xfId="42560" xr:uid="{110BB869-6F21-4DCB-8AD7-E814E11FA5BF}"/>
    <cellStyle name="Note 7 2 3 3" xfId="42561" xr:uid="{BC3CC178-19F6-4A6F-9AE3-091613DE5FAD}"/>
    <cellStyle name="Note 7 2 3 3 2" xfId="42562" xr:uid="{E06A4F7A-0D67-4B22-ACF6-1B7D5FFF56A8}"/>
    <cellStyle name="Note 7 2 3 3 2 2" xfId="42563" xr:uid="{C5E5C3F9-9BD8-4EC1-AD62-F98D737C98F2}"/>
    <cellStyle name="Note 7 2 3 3 3" xfId="42564" xr:uid="{F5DE57A2-8E1D-46D6-9E18-50C353B2BF3C}"/>
    <cellStyle name="Note 7 2 3 4" xfId="42565" xr:uid="{67BDE084-9E1D-45A4-BA31-373D39D8DEB0}"/>
    <cellStyle name="Note 7 2 3 4 2" xfId="42566" xr:uid="{F1669428-ED44-435E-B7E1-8D41ACAF0461}"/>
    <cellStyle name="Note 7 2 3 4 2 2" xfId="42567" xr:uid="{14124225-9D2B-43B7-82AF-C940BC05129D}"/>
    <cellStyle name="Note 7 2 3 4 3" xfId="42568" xr:uid="{90570AC7-6151-47EA-9177-57ADD82E2926}"/>
    <cellStyle name="Note 7 2 3 5" xfId="42569" xr:uid="{95D84C54-8BFD-4A45-B0D2-06385023CDB8}"/>
    <cellStyle name="Note 7 2 3 5 2" xfId="42570" xr:uid="{5E873D66-C803-4796-A638-078C1E6FAC17}"/>
    <cellStyle name="Note 7 2 3 6" xfId="42571" xr:uid="{68D4E84C-1AE3-49B8-89EF-33D7DA79715C}"/>
    <cellStyle name="Note 7 2 4" xfId="42572" xr:uid="{A74964BA-1EC4-472B-9A54-E4C042D16F94}"/>
    <cellStyle name="Note 7 2 4 2" xfId="42573" xr:uid="{133DD724-864F-4EC4-99D8-5F1C751064C5}"/>
    <cellStyle name="Note 7 2 4 2 2" xfId="42574" xr:uid="{B670A510-26ED-4D53-9C25-300DE9C74A53}"/>
    <cellStyle name="Note 7 2 4 3" xfId="42575" xr:uid="{3C018024-42A6-45E5-A2D5-D476F4DA326B}"/>
    <cellStyle name="Note 7 2 5" xfId="42576" xr:uid="{44E99B50-113E-45BF-A557-D9656E23F0E9}"/>
    <cellStyle name="Note 7 2 5 2" xfId="42577" xr:uid="{2FF6404A-B8FE-4B72-8550-580A67D9DE65}"/>
    <cellStyle name="Note 7 2 5 2 2" xfId="42578" xr:uid="{0A7CEF8C-4991-457D-9D5C-2494FF05D3AD}"/>
    <cellStyle name="Note 7 2 5 3" xfId="42579" xr:uid="{A768C7E3-1864-4EC3-A533-3208E073BA0A}"/>
    <cellStyle name="Note 7 2 6" xfId="42580" xr:uid="{6320534F-9C8D-4318-A62C-5BC04F63F044}"/>
    <cellStyle name="Note 7 2 6 2" xfId="42581" xr:uid="{00FA2803-F6EE-4BC5-BA87-972563BADB82}"/>
    <cellStyle name="Note 7 2 6 2 2" xfId="42582" xr:uid="{CEA8045D-4434-422A-957C-3DCDD832F035}"/>
    <cellStyle name="Note 7 2 6 3" xfId="42583" xr:uid="{6D7C1187-5FD9-4EB6-8534-27A3CE89B750}"/>
    <cellStyle name="Note 7 2 7" xfId="42584" xr:uid="{6111CF14-091D-41E1-A370-3669343DEAE6}"/>
    <cellStyle name="Note 7 2 7 2" xfId="42585" xr:uid="{209D70EF-28B0-4F9C-87B4-261B5EE9A18D}"/>
    <cellStyle name="Note 7 2 8" xfId="42586" xr:uid="{25A87893-EB37-4F3F-86D7-4536ED3948BE}"/>
    <cellStyle name="Note 7 3" xfId="42587" xr:uid="{4E55AA8C-14FA-4421-B5E1-0988DED80E92}"/>
    <cellStyle name="Note 7 3 2" xfId="42588" xr:uid="{C7775A45-9BFE-4F66-87DB-382F7C30103A}"/>
    <cellStyle name="Note 7 3 2 2" xfId="42589" xr:uid="{67A589CE-21DE-4D38-80B0-BE002D5666F6}"/>
    <cellStyle name="Note 7 3 2 2 2" xfId="42590" xr:uid="{0094351D-5311-417E-949F-E2B504CBF08E}"/>
    <cellStyle name="Note 7 3 2 2 2 2" xfId="42591" xr:uid="{2E0C9542-F525-44C8-85A2-D3BF7ADC83FF}"/>
    <cellStyle name="Note 7 3 2 2 2 2 2" xfId="42592" xr:uid="{0BE020BC-28E9-45A5-8C1B-BD78C3D3C9B0}"/>
    <cellStyle name="Note 7 3 2 2 2 3" xfId="42593" xr:uid="{29D6670D-448F-497D-BA24-3AA4E9BC216F}"/>
    <cellStyle name="Note 7 3 2 2 3" xfId="42594" xr:uid="{4B151DF9-89A7-446A-9E0A-3E4FDDBE36BD}"/>
    <cellStyle name="Note 7 3 2 2 3 2" xfId="42595" xr:uid="{B0DB13B8-9EB9-4079-81FF-E1CFE0012A16}"/>
    <cellStyle name="Note 7 3 2 2 3 2 2" xfId="42596" xr:uid="{EE104CD0-098C-472E-807C-C080967855B9}"/>
    <cellStyle name="Note 7 3 2 2 3 3" xfId="42597" xr:uid="{61009562-FE65-46CE-8E83-9FDC21F6CB48}"/>
    <cellStyle name="Note 7 3 2 2 4" xfId="42598" xr:uid="{41F5EB91-84DA-4F75-994B-BEE21FF307C7}"/>
    <cellStyle name="Note 7 3 2 2 4 2" xfId="42599" xr:uid="{18C926F5-A75E-4275-A6F4-183956D22DAF}"/>
    <cellStyle name="Note 7 3 2 2 4 2 2" xfId="42600" xr:uid="{2FA8C0FA-D86E-4228-A267-11CA4A7D639A}"/>
    <cellStyle name="Note 7 3 2 2 4 3" xfId="42601" xr:uid="{E4C7D20B-7809-4F74-AB3B-5F5EA1B752FD}"/>
    <cellStyle name="Note 7 3 2 2 5" xfId="42602" xr:uid="{B5AB1A20-FA7F-4AC1-A959-C740D5DD8DCD}"/>
    <cellStyle name="Note 7 3 2 2 5 2" xfId="42603" xr:uid="{AEE59E6C-57DD-439B-8FCA-CC390CC34282}"/>
    <cellStyle name="Note 7 3 2 2 6" xfId="42604" xr:uid="{4AC8DD03-C26D-4978-8E22-87C7C77076B7}"/>
    <cellStyle name="Note 7 3 2 3" xfId="42605" xr:uid="{7F0976EF-5FA7-4DFA-A86A-A86E2FBE2AB4}"/>
    <cellStyle name="Note 7 3 2 3 2" xfId="42606" xr:uid="{9CF37B02-21CA-4E21-9A2B-C5C7F02BF546}"/>
    <cellStyle name="Note 7 3 2 3 2 2" xfId="42607" xr:uid="{7C9795A4-2E0E-487C-A00C-ACC67423D8CC}"/>
    <cellStyle name="Note 7 3 2 3 3" xfId="42608" xr:uid="{8E92DAC9-0309-4FB2-9B3E-79DF34A8003F}"/>
    <cellStyle name="Note 7 3 2 4" xfId="42609" xr:uid="{B4FBB642-F6E4-4A08-9375-460B0C2701A1}"/>
    <cellStyle name="Note 7 3 2 4 2" xfId="42610" xr:uid="{B7AE1632-F10E-4EC1-9E31-451A66157901}"/>
    <cellStyle name="Note 7 3 2 4 2 2" xfId="42611" xr:uid="{0AE84EEB-9F27-48C2-B994-6EA04EF902E0}"/>
    <cellStyle name="Note 7 3 2 4 3" xfId="42612" xr:uid="{8CB073B6-79D9-45FB-A7EF-A633B296292F}"/>
    <cellStyle name="Note 7 3 2 5" xfId="42613" xr:uid="{3531F22F-C540-4F84-BEA6-B861EB282297}"/>
    <cellStyle name="Note 7 3 2 5 2" xfId="42614" xr:uid="{D0A31D5C-6DDC-4344-84B5-59AB8C03481C}"/>
    <cellStyle name="Note 7 3 2 5 2 2" xfId="42615" xr:uid="{944E936A-6A99-42A4-BFC5-727997DC6B5F}"/>
    <cellStyle name="Note 7 3 2 5 3" xfId="42616" xr:uid="{AC642563-CCAB-424C-B641-F9288F4482CF}"/>
    <cellStyle name="Note 7 3 2 6" xfId="42617" xr:uid="{78FCDE6B-0A04-472A-8372-5E3AF7E3B521}"/>
    <cellStyle name="Note 7 3 2 6 2" xfId="42618" xr:uid="{11ED713D-741A-44C2-8E8E-4970DD5DF0CF}"/>
    <cellStyle name="Note 7 3 2 7" xfId="42619" xr:uid="{6B1C4313-0055-4ACC-93C5-463537780BAC}"/>
    <cellStyle name="Note 7 3 3" xfId="42620" xr:uid="{4BAC5D6F-FCE7-4797-9DF9-5CFD4D09078E}"/>
    <cellStyle name="Note 7 3 3 2" xfId="42621" xr:uid="{33454F90-7FC0-426E-9005-A7EAE6F22180}"/>
    <cellStyle name="Note 7 3 3 2 2" xfId="42622" xr:uid="{BACA1357-46C4-42BF-84CD-D2003BED4337}"/>
    <cellStyle name="Note 7 3 3 2 2 2" xfId="42623" xr:uid="{26CC2081-91F7-43F8-8DA9-569D620DA7ED}"/>
    <cellStyle name="Note 7 3 3 2 3" xfId="42624" xr:uid="{7C38E84D-8C99-4FF7-B21B-34DE91EC0106}"/>
    <cellStyle name="Note 7 3 3 3" xfId="42625" xr:uid="{943B7AAF-20D1-43AE-9A2F-4FF5BD6AC5CA}"/>
    <cellStyle name="Note 7 3 3 3 2" xfId="42626" xr:uid="{D09BDB1F-1782-4CEC-B79B-8F7EB4CD2630}"/>
    <cellStyle name="Note 7 3 3 3 2 2" xfId="42627" xr:uid="{98E75B63-E4B4-47A8-99A0-573DC4BF2EB7}"/>
    <cellStyle name="Note 7 3 3 3 3" xfId="42628" xr:uid="{D29BFDB2-59AE-406A-A68B-72A69C0B5D07}"/>
    <cellStyle name="Note 7 3 3 4" xfId="42629" xr:uid="{77EA0767-69E4-414E-99EB-B8E29BEBFAF8}"/>
    <cellStyle name="Note 7 3 3 4 2" xfId="42630" xr:uid="{5E86AE96-1F40-4F9C-A004-69F22C8AF2BE}"/>
    <cellStyle name="Note 7 3 3 4 2 2" xfId="42631" xr:uid="{F1C0568C-67AF-4EDA-A836-AF9CDECFF012}"/>
    <cellStyle name="Note 7 3 3 4 3" xfId="42632" xr:uid="{EE7B86E7-18AE-40B7-8CCE-F119D2BEE045}"/>
    <cellStyle name="Note 7 3 3 5" xfId="42633" xr:uid="{F28AFCC4-CF88-45AD-97E8-0717D45E5A61}"/>
    <cellStyle name="Note 7 3 3 5 2" xfId="42634" xr:uid="{4BD96202-63C6-4A05-8E45-184EB4ED42C5}"/>
    <cellStyle name="Note 7 3 3 6" xfId="42635" xr:uid="{E384CED7-9848-47DA-BB5A-7BAA7223BB94}"/>
    <cellStyle name="Note 7 3 4" xfId="42636" xr:uid="{BEB0748F-F402-43AA-8191-B70D467BF147}"/>
    <cellStyle name="Note 7 3 4 2" xfId="42637" xr:uid="{704C4138-89A3-4CB1-A2CF-808161B655F3}"/>
    <cellStyle name="Note 7 3 4 2 2" xfId="42638" xr:uid="{982CCF5E-769E-4AD6-B69D-D2B1A8505A94}"/>
    <cellStyle name="Note 7 3 4 3" xfId="42639" xr:uid="{CDBF25D2-B198-43E1-BBFE-68465AE9BBEC}"/>
    <cellStyle name="Note 7 3 5" xfId="42640" xr:uid="{8788C0D8-D616-4015-B4ED-6A3C7BDBDF86}"/>
    <cellStyle name="Note 7 3 5 2" xfId="42641" xr:uid="{FD76C713-FADB-4E31-BBA0-035E8429D1F6}"/>
    <cellStyle name="Note 7 3 5 2 2" xfId="42642" xr:uid="{2EAAD588-3632-4F00-92E4-C2D3462DF7B8}"/>
    <cellStyle name="Note 7 3 5 3" xfId="42643" xr:uid="{D7D33F96-E93A-4124-AC4E-38FCCD64EC07}"/>
    <cellStyle name="Note 7 3 6" xfId="42644" xr:uid="{95ED29CF-82DB-4737-93EC-D22CD8BD4797}"/>
    <cellStyle name="Note 7 3 6 2" xfId="42645" xr:uid="{6C5595A3-D460-4898-B26A-423C260A618D}"/>
    <cellStyle name="Note 7 3 6 2 2" xfId="42646" xr:uid="{2F7257D9-1F9D-4FA2-A474-F6634A788AC6}"/>
    <cellStyle name="Note 7 3 6 3" xfId="42647" xr:uid="{11120D29-04BF-4F60-95D7-1047BE8C7A18}"/>
    <cellStyle name="Note 7 3 7" xfId="42648" xr:uid="{20965661-0506-42BC-8FA8-DC59695A472E}"/>
    <cellStyle name="Note 7 3 7 2" xfId="42649" xr:uid="{E0BE25A0-7DB3-4C3F-B499-39B41A3944D4}"/>
    <cellStyle name="Note 7 3 8" xfId="42650" xr:uid="{030014D3-B8D4-447E-9163-0E21203524AF}"/>
    <cellStyle name="Note 7 4" xfId="42651" xr:uid="{607F3F45-51C0-4452-83F1-563B498D6C9A}"/>
    <cellStyle name="Note 7 4 2" xfId="42652" xr:uid="{E5B26E3B-D6B0-4D80-96F7-BC985A9EB5B5}"/>
    <cellStyle name="Note 7 4 2 2" xfId="42653" xr:uid="{86D0CDD4-206A-458A-856E-1DBBC10A6A33}"/>
    <cellStyle name="Note 7 4 2 2 2" xfId="42654" xr:uid="{2076F6AF-73CA-461C-991B-5C4068765B11}"/>
    <cellStyle name="Note 7 4 2 2 2 2" xfId="42655" xr:uid="{892AA3BC-92B8-454D-8F5B-6F94F8AA2656}"/>
    <cellStyle name="Note 7 4 2 2 3" xfId="42656" xr:uid="{69BE7D4A-26BB-4439-A4B4-E20630211461}"/>
    <cellStyle name="Note 7 4 2 3" xfId="42657" xr:uid="{6D2BD91C-42E6-42F4-9592-00FC78A8383D}"/>
    <cellStyle name="Note 7 4 2 3 2" xfId="42658" xr:uid="{C8EC6546-1CC5-4455-8156-79F887AD4C55}"/>
    <cellStyle name="Note 7 4 2 3 2 2" xfId="42659" xr:uid="{56D2E77E-ABC1-41B8-B862-BE9530EA19DD}"/>
    <cellStyle name="Note 7 4 2 3 3" xfId="42660" xr:uid="{64A16B0A-875A-4618-839F-DD97DCE33113}"/>
    <cellStyle name="Note 7 4 2 4" xfId="42661" xr:uid="{F6D62336-1CDB-4E9B-8A92-368AE8089BB1}"/>
    <cellStyle name="Note 7 4 2 4 2" xfId="42662" xr:uid="{7E69EFD7-B2F5-40E7-8D45-F1F08B01527C}"/>
    <cellStyle name="Note 7 4 2 4 2 2" xfId="42663" xr:uid="{919BD3D5-24E3-40DC-8547-0A0A70EC8031}"/>
    <cellStyle name="Note 7 4 2 4 3" xfId="42664" xr:uid="{0683052E-DB31-4C37-BA22-0080994BCC1A}"/>
    <cellStyle name="Note 7 4 2 5" xfId="42665" xr:uid="{0F13A5E8-E139-4AA4-A86C-F3BA1379A5D0}"/>
    <cellStyle name="Note 7 4 2 5 2" xfId="42666" xr:uid="{0C5AAAE3-13F4-4989-9603-29DB37C857E5}"/>
    <cellStyle name="Note 7 4 2 6" xfId="42667" xr:uid="{0B503DCF-C729-403F-8BA1-C869B1114936}"/>
    <cellStyle name="Note 7 4 3" xfId="42668" xr:uid="{10994B44-083F-4F75-AABF-299F00DB5DC5}"/>
    <cellStyle name="Note 7 4 3 2" xfId="42669" xr:uid="{9C74F665-F140-4357-84A5-25047E72ADC1}"/>
    <cellStyle name="Note 7 4 3 2 2" xfId="42670" xr:uid="{58AD272A-DA3A-4769-AA89-03EA131F95CB}"/>
    <cellStyle name="Note 7 4 3 3" xfId="42671" xr:uid="{8F67AD65-980D-4A31-82BA-A9C3C2E1C285}"/>
    <cellStyle name="Note 7 4 4" xfId="42672" xr:uid="{96254393-BEEC-4331-AED1-71D35E6F7FBD}"/>
    <cellStyle name="Note 7 4 4 2" xfId="42673" xr:uid="{A0BEF11E-F9CD-4DAA-9ACE-473CA5D99210}"/>
    <cellStyle name="Note 7 4 4 2 2" xfId="42674" xr:uid="{189D661B-2690-4ED4-9A5F-1D48FFD32990}"/>
    <cellStyle name="Note 7 4 4 3" xfId="42675" xr:uid="{509E8267-BDEF-4FEB-9C26-7E2748D00285}"/>
    <cellStyle name="Note 7 4 5" xfId="42676" xr:uid="{8C7432F3-5EAB-4F75-B5F2-B2721FBD8EB7}"/>
    <cellStyle name="Note 7 4 5 2" xfId="42677" xr:uid="{1F8BB3D0-14BF-43E0-805E-F6DEDDEC1387}"/>
    <cellStyle name="Note 7 4 5 2 2" xfId="42678" xr:uid="{49F299AA-AA4C-4EB7-B974-AB9BEDE9D346}"/>
    <cellStyle name="Note 7 4 5 3" xfId="42679" xr:uid="{226BE37E-6D96-4F25-93F0-EA8C5D6775F4}"/>
    <cellStyle name="Note 7 4 6" xfId="42680" xr:uid="{4D2E6074-AF6F-4E21-9398-42545985CDA8}"/>
    <cellStyle name="Note 7 4 6 2" xfId="42681" xr:uid="{72220D36-3688-4702-B059-A59BE35A9ECD}"/>
    <cellStyle name="Note 7 4 7" xfId="42682" xr:uid="{959F67D3-4CC6-4D38-96D9-25CB6D7327E1}"/>
    <cellStyle name="Note 7 5" xfId="42683" xr:uid="{DD5F14B6-E6F2-4062-B7AE-9A9CFA645293}"/>
    <cellStyle name="Note 7 5 2" xfId="42684" xr:uid="{90E6D9BF-6ED3-4B8A-A6ED-1134BC46345F}"/>
    <cellStyle name="Note 7 5 2 2" xfId="42685" xr:uid="{A67DA336-B76B-475F-828E-D8B28ED2A955}"/>
    <cellStyle name="Note 7 5 2 2 2" xfId="42686" xr:uid="{F59D89D4-054E-4F82-B938-D0D42DC452B2}"/>
    <cellStyle name="Note 7 5 2 2 2 2" xfId="42687" xr:uid="{6D7586D7-A856-4C43-ACBC-9D91E9E34F14}"/>
    <cellStyle name="Note 7 5 2 2 3" xfId="42688" xr:uid="{64142CE2-18CF-437E-B474-73F97DEE72B5}"/>
    <cellStyle name="Note 7 5 2 3" xfId="42689" xr:uid="{B746AC1F-7278-40E7-A499-5D697057918F}"/>
    <cellStyle name="Note 7 5 2 3 2" xfId="42690" xr:uid="{23808793-06CC-4D0A-B335-B09B335358FF}"/>
    <cellStyle name="Note 7 5 2 3 2 2" xfId="42691" xr:uid="{966E4400-1CA3-4D42-9556-C7F0B533478E}"/>
    <cellStyle name="Note 7 5 2 3 3" xfId="42692" xr:uid="{E6545439-2AD2-4CD1-8AB2-D7C6BE39C61F}"/>
    <cellStyle name="Note 7 5 2 4" xfId="42693" xr:uid="{3AD99084-C55B-4F09-837B-AAF0D79E8BA3}"/>
    <cellStyle name="Note 7 5 2 4 2" xfId="42694" xr:uid="{5B8AA34E-EA02-4805-BF77-FC3957B9736A}"/>
    <cellStyle name="Note 7 5 2 4 2 2" xfId="42695" xr:uid="{EEC70718-9B89-4937-A848-F851E69DD9E1}"/>
    <cellStyle name="Note 7 5 2 4 3" xfId="42696" xr:uid="{BB49F06E-6C03-4B01-9604-64460B34CDD5}"/>
    <cellStyle name="Note 7 5 2 5" xfId="42697" xr:uid="{13A28178-8617-4ADA-BBC6-E235222E42A4}"/>
    <cellStyle name="Note 7 5 2 5 2" xfId="42698" xr:uid="{4E433453-13C2-44FC-86C0-4D40CBD487AE}"/>
    <cellStyle name="Note 7 5 2 6" xfId="42699" xr:uid="{D78CFA77-E023-419E-87D8-79A21DB035E0}"/>
    <cellStyle name="Note 7 5 3" xfId="42700" xr:uid="{4CE89A0C-9722-4B77-947F-3AFE4AEB0CF2}"/>
    <cellStyle name="Note 7 5 3 2" xfId="42701" xr:uid="{666E7515-DA2F-4B0F-AF8F-163E588A47D0}"/>
    <cellStyle name="Note 7 5 3 2 2" xfId="42702" xr:uid="{6A86B0C8-EDC0-4249-9144-A0145C1D1DAF}"/>
    <cellStyle name="Note 7 5 3 3" xfId="42703" xr:uid="{31F793B7-BED7-4693-8634-C758AD6C5086}"/>
    <cellStyle name="Note 7 5 4" xfId="42704" xr:uid="{C90581C0-6F5D-4406-8978-320669DE1155}"/>
    <cellStyle name="Note 7 5 4 2" xfId="42705" xr:uid="{B7D4C539-1EB5-49E0-BB64-8B789DA2B916}"/>
    <cellStyle name="Note 7 5 4 2 2" xfId="42706" xr:uid="{0CD18AF3-32FD-4A96-9BE0-B8827DFD5E7D}"/>
    <cellStyle name="Note 7 5 4 3" xfId="42707" xr:uid="{7397CF9A-201B-4BE1-A7B6-1C2A14A4CA07}"/>
    <cellStyle name="Note 7 5 5" xfId="42708" xr:uid="{C3C6E61F-D1FB-4FE0-AFEB-54E70669AAC0}"/>
    <cellStyle name="Note 7 5 5 2" xfId="42709" xr:uid="{77E278B9-CABD-40E2-B9B8-484B604DA5CC}"/>
    <cellStyle name="Note 7 5 5 2 2" xfId="42710" xr:uid="{BDCF5395-F5DA-45BB-A4CE-442B026D7F11}"/>
    <cellStyle name="Note 7 5 5 3" xfId="42711" xr:uid="{72FC9B30-962B-4FE8-BF8A-B9EB9E2597CE}"/>
    <cellStyle name="Note 7 5 6" xfId="42712" xr:uid="{8AB06C13-ABBA-41BF-8658-3589F369C6BA}"/>
    <cellStyle name="Note 7 5 6 2" xfId="42713" xr:uid="{9B170AAC-8B8C-439A-9343-64100D5453C5}"/>
    <cellStyle name="Note 7 5 7" xfId="42714" xr:uid="{A4E7E0CC-7ABA-492E-8D05-A4092C807522}"/>
    <cellStyle name="Note 7 6" xfId="42715" xr:uid="{4E33E92C-66D2-4C36-B00F-FD6716AF62C8}"/>
    <cellStyle name="Note 7 6 2" xfId="42716" xr:uid="{B9391EB4-EE80-4CB2-80AE-7F34B176381A}"/>
    <cellStyle name="Note 7 6 2 2" xfId="42717" xr:uid="{9000ADA4-C7AB-4C4D-A487-A7E9E1798385}"/>
    <cellStyle name="Note 7 6 2 2 2" xfId="42718" xr:uid="{C5B388C2-0C0E-497A-87D1-C47CE2B09E81}"/>
    <cellStyle name="Note 7 6 2 3" xfId="42719" xr:uid="{E3B3AD9B-F19F-43A1-9195-D8A1A1A108D9}"/>
    <cellStyle name="Note 7 6 3" xfId="42720" xr:uid="{AA848AE2-C733-4BE8-BE80-AF90325296BC}"/>
    <cellStyle name="Note 7 6 3 2" xfId="42721" xr:uid="{8E32213E-6434-4AD7-A21E-A05B917F4A84}"/>
    <cellStyle name="Note 7 6 3 2 2" xfId="42722" xr:uid="{7037E891-C0F3-4FE5-BE08-AF4E49215659}"/>
    <cellStyle name="Note 7 6 3 3" xfId="42723" xr:uid="{F0ACC09B-B58D-4BBC-B72D-9B9A4485992E}"/>
    <cellStyle name="Note 7 6 4" xfId="42724" xr:uid="{61C99791-750D-4A10-8D20-1C5458BBC328}"/>
    <cellStyle name="Note 7 6 4 2" xfId="42725" xr:uid="{6BEA5125-EA66-4EF6-9C1A-2B37CAF032A1}"/>
    <cellStyle name="Note 7 6 4 2 2" xfId="42726" xr:uid="{99E6659F-9C90-4147-9C3E-8628CC9BB20B}"/>
    <cellStyle name="Note 7 6 4 3" xfId="42727" xr:uid="{1F374AD2-8F9C-4A4F-A6DF-A7D5C86BFFC0}"/>
    <cellStyle name="Note 7 6 5" xfId="42728" xr:uid="{258E93F3-2443-4D65-A3E8-738818119BEB}"/>
    <cellStyle name="Note 7 6 5 2" xfId="42729" xr:uid="{E081ACA8-4B4B-4290-970A-FF23D4972E96}"/>
    <cellStyle name="Note 7 6 6" xfId="42730" xr:uid="{D2440709-5902-4E6D-9554-FFC066C2A59A}"/>
    <cellStyle name="Note 7 7" xfId="42731" xr:uid="{27CD9FAC-65A7-496B-97B4-8482FCE6CC3E}"/>
    <cellStyle name="Note 7 7 2" xfId="42732" xr:uid="{AE534326-80BE-4747-9181-CD0A89C8102E}"/>
    <cellStyle name="Note 7 7 2 2" xfId="42733" xr:uid="{C13E7EE8-9A0E-4145-B224-03C777807756}"/>
    <cellStyle name="Note 7 7 2 2 2" xfId="42734" xr:uid="{9CFE6522-74CA-42E8-AC78-CE998D5921B8}"/>
    <cellStyle name="Note 7 7 2 3" xfId="42735" xr:uid="{AEAA49A4-4E70-4631-A1DC-1BA1602A13F2}"/>
    <cellStyle name="Note 7 7 3" xfId="42736" xr:uid="{A8F8DD06-91CE-4B59-A64E-690221AB0CB6}"/>
    <cellStyle name="Note 7 7 3 2" xfId="42737" xr:uid="{DA24EF2A-CD68-44C7-BDEC-06BFDE28D7A5}"/>
    <cellStyle name="Note 7 7 3 2 2" xfId="42738" xr:uid="{17D10EF3-0416-4664-B6D9-B6D113F6E4CF}"/>
    <cellStyle name="Note 7 7 3 3" xfId="42739" xr:uid="{68ED73E1-ADB6-467E-95B4-783139DC8407}"/>
    <cellStyle name="Note 7 7 4" xfId="42740" xr:uid="{1C023CBB-5450-47F6-B442-2F4D2644B08E}"/>
    <cellStyle name="Note 7 7 4 2" xfId="42741" xr:uid="{FEFC8DC5-ECEC-485D-9561-0AB9C81DB0B4}"/>
    <cellStyle name="Note 7 7 4 2 2" xfId="42742" xr:uid="{EE38608F-5796-4D3C-A1C8-874F51C587BA}"/>
    <cellStyle name="Note 7 7 4 3" xfId="42743" xr:uid="{F60FD7C3-2EDE-4BCC-BFF4-B87DFA5E7147}"/>
    <cellStyle name="Note 7 7 5" xfId="42744" xr:uid="{EEB035B1-1088-41E2-9077-EC728B3FE7A3}"/>
    <cellStyle name="Note 7 7 5 2" xfId="42745" xr:uid="{533FA773-9A61-425E-BA18-680D742AB955}"/>
    <cellStyle name="Note 7 7 6" xfId="42746" xr:uid="{70B1565D-EEE6-49BF-A4C2-309B8E20FDE0}"/>
    <cellStyle name="Note 7 8" xfId="42747" xr:uid="{F817702F-85F5-4CD7-9500-968E91ED1988}"/>
    <cellStyle name="Note 7 8 2" xfId="42748" xr:uid="{1B91E51C-6C6A-4D78-A762-E52BA2BD24F1}"/>
    <cellStyle name="Note 7 8 2 2" xfId="42749" xr:uid="{7871B92C-F014-4F81-AC33-1E2C85D65197}"/>
    <cellStyle name="Note 7 8 2 2 2" xfId="42750" xr:uid="{315DFC44-0DBD-4A69-88A2-F61B52A8F2BE}"/>
    <cellStyle name="Note 7 8 2 3" xfId="42751" xr:uid="{6EC00BF3-89AB-4D32-94BA-B643911ADC4E}"/>
    <cellStyle name="Note 7 8 3" xfId="42752" xr:uid="{3EA660B2-5137-446A-93A5-55ACD67E43E8}"/>
    <cellStyle name="Note 7 8 3 2" xfId="42753" xr:uid="{68042427-ACB2-4FC4-856A-D9E8C4737A35}"/>
    <cellStyle name="Note 7 8 3 2 2" xfId="42754" xr:uid="{98ADA157-04A1-452B-BB65-4759F734D25F}"/>
    <cellStyle name="Note 7 8 3 3" xfId="42755" xr:uid="{BEACF42F-ECA9-491D-85AA-5CE29C53FA53}"/>
    <cellStyle name="Note 7 8 4" xfId="42756" xr:uid="{602EE351-7FC5-46DF-A707-F1D71C4B4115}"/>
    <cellStyle name="Note 7 8 4 2" xfId="42757" xr:uid="{87F078CC-F648-4A9D-8F82-F44A899D497F}"/>
    <cellStyle name="Note 7 8 4 2 2" xfId="42758" xr:uid="{FA6A4D5B-ACB9-4C58-960C-7B1848AD07B9}"/>
    <cellStyle name="Note 7 8 4 3" xfId="42759" xr:uid="{05C88F07-F2E0-4651-802B-AC79D942D807}"/>
    <cellStyle name="Note 7 8 5" xfId="42760" xr:uid="{BEA50829-C930-42B8-ABAC-3E19A90AF493}"/>
    <cellStyle name="Note 7 8 5 2" xfId="42761" xr:uid="{978D7411-6A17-4444-8459-D3E58A82C6D2}"/>
    <cellStyle name="Note 7 8 6" xfId="42762" xr:uid="{0E5162A8-B5FD-4726-8450-6EDB7128605E}"/>
    <cellStyle name="Note 7 9" xfId="42763" xr:uid="{72EB4548-8B94-46E4-AE4C-22B982392017}"/>
    <cellStyle name="Note 7 9 2" xfId="42764" xr:uid="{E6C91515-50F4-4A31-A9DE-AAAF2DD078F6}"/>
    <cellStyle name="Note 7 9 2 2" xfId="42765" xr:uid="{688F0DFB-62DC-498C-A233-439B5A3CF251}"/>
    <cellStyle name="Note 7 9 2 2 2" xfId="42766" xr:uid="{35752B77-1EF8-4831-9598-936D4838C526}"/>
    <cellStyle name="Note 7 9 2 3" xfId="42767" xr:uid="{7EF39076-F95A-4DAF-ABF3-CBD530D06C2D}"/>
    <cellStyle name="Note 7 9 3" xfId="42768" xr:uid="{E7998A9E-F70E-4909-8A00-CC5016FB3043}"/>
    <cellStyle name="Note 7 9 3 2" xfId="42769" xr:uid="{F8BA5ECE-E480-4882-BB6A-EEEB74C15F73}"/>
    <cellStyle name="Note 7 9 3 2 2" xfId="42770" xr:uid="{8305F26E-DACE-41A4-8DB9-DF779A7A06D1}"/>
    <cellStyle name="Note 7 9 3 3" xfId="42771" xr:uid="{9C2B4FA9-559C-49AA-83EF-E2D43AEFDD29}"/>
    <cellStyle name="Note 7 9 4" xfId="42772" xr:uid="{C845F866-D92B-4DB9-8A7D-DDB415832F80}"/>
    <cellStyle name="Note 7 9 4 2" xfId="42773" xr:uid="{CC5918D8-87B9-4018-B291-A839AB16B9CE}"/>
    <cellStyle name="Note 7 9 4 2 2" xfId="42774" xr:uid="{4BE20ACD-F105-44FB-A2F0-C7316CDECC89}"/>
    <cellStyle name="Note 7 9 4 3" xfId="42775" xr:uid="{B98702D8-2902-40AD-ABDC-364405833A9F}"/>
    <cellStyle name="Note 7 9 5" xfId="42776" xr:uid="{48ACCD87-31FD-466C-B1E3-2D814963233E}"/>
    <cellStyle name="Note 7 9 5 2" xfId="42777" xr:uid="{9A630CD5-DF1F-48C1-8F3A-968CB17EA152}"/>
    <cellStyle name="Note 7 9 6" xfId="42778" xr:uid="{283597F1-445E-43A6-8AE4-3825BAEC97AA}"/>
    <cellStyle name="Note 70" xfId="886" xr:uid="{00000000-0005-0000-0000-00007D030000}"/>
    <cellStyle name="Note 71" xfId="887" xr:uid="{00000000-0005-0000-0000-00007E030000}"/>
    <cellStyle name="Note 72" xfId="888" xr:uid="{00000000-0005-0000-0000-00007F030000}"/>
    <cellStyle name="Note 73" xfId="889" xr:uid="{00000000-0005-0000-0000-000080030000}"/>
    <cellStyle name="Note 74" xfId="890" xr:uid="{00000000-0005-0000-0000-000081030000}"/>
    <cellStyle name="Note 75" xfId="891" xr:uid="{00000000-0005-0000-0000-000082030000}"/>
    <cellStyle name="Note 76" xfId="892" xr:uid="{00000000-0005-0000-0000-000083030000}"/>
    <cellStyle name="Note 77" xfId="893" xr:uid="{00000000-0005-0000-0000-000084030000}"/>
    <cellStyle name="Note 78" xfId="894" xr:uid="{00000000-0005-0000-0000-000085030000}"/>
    <cellStyle name="Note 79" xfId="895" xr:uid="{00000000-0005-0000-0000-000086030000}"/>
    <cellStyle name="Note 8" xfId="896" xr:uid="{00000000-0005-0000-0000-000087030000}"/>
    <cellStyle name="Note 8 10" xfId="42780" xr:uid="{FE11AD61-56DB-4C63-B926-0E65EEEAA0A4}"/>
    <cellStyle name="Note 8 11" xfId="42779" xr:uid="{24934B27-9C35-45F5-9619-A57E6BF1247D}"/>
    <cellStyle name="Note 8 2" xfId="42781" xr:uid="{68B41C7A-CE89-4BFA-8DF5-875333798DAC}"/>
    <cellStyle name="Note 8 2 2" xfId="42782" xr:uid="{09AD04B3-CBC3-4887-A4B1-D774C11BB613}"/>
    <cellStyle name="Note 8 2 2 2" xfId="42783" xr:uid="{ADA2B75A-96A0-4F00-92DD-5DEC27E390D0}"/>
    <cellStyle name="Note 8 2 2 3" xfId="42784" xr:uid="{3D8AC310-E6E6-4430-9746-E9D7A30EE5D2}"/>
    <cellStyle name="Note 8 2 3" xfId="42785" xr:uid="{7FDA0C32-73C9-4FF2-8820-7E7653C79811}"/>
    <cellStyle name="Note 8 2 3 2" xfId="42786" xr:uid="{AA48526E-C713-4957-B88F-6490B4CD45B9}"/>
    <cellStyle name="Note 8 2 3 3" xfId="42787" xr:uid="{D9B28F0D-9957-4960-99D1-07467870F0D4}"/>
    <cellStyle name="Note 8 2 4" xfId="42788" xr:uid="{28D846D7-71B5-4B41-A048-40424FBEA3EC}"/>
    <cellStyle name="Note 8 2 4 2" xfId="42789" xr:uid="{8A97532C-F3ED-4350-9925-D60DAE5BD277}"/>
    <cellStyle name="Note 8 2 4 3" xfId="42790" xr:uid="{F52E450E-33E3-4035-836F-72BAFD45737D}"/>
    <cellStyle name="Note 8 2 5" xfId="42791" xr:uid="{1FD0BEB8-B5F2-4831-BAF1-B363FDB7EF8B}"/>
    <cellStyle name="Note 8 2 6" xfId="42792" xr:uid="{3549153C-3058-4E68-8BF9-BEDB65780780}"/>
    <cellStyle name="Note 8 3" xfId="42793" xr:uid="{60C86439-38A6-46C6-8D20-0A41E4E11395}"/>
    <cellStyle name="Note 8 3 2" xfId="42794" xr:uid="{8C3567A0-0109-4A71-9AAF-92ACD5361E31}"/>
    <cellStyle name="Note 8 3 2 2" xfId="42795" xr:uid="{905D0A90-D28C-447D-9188-D1B6BC8388CA}"/>
    <cellStyle name="Note 8 3 2 3" xfId="42796" xr:uid="{FB20F175-3203-44BB-A9D2-2B4F186369B2}"/>
    <cellStyle name="Note 8 3 3" xfId="42797" xr:uid="{291EC241-7A17-4C61-9957-89CE81F68297}"/>
    <cellStyle name="Note 8 3 3 2" xfId="42798" xr:uid="{1699A90A-5363-451B-A1E2-4638AB1E5CBF}"/>
    <cellStyle name="Note 8 3 3 3" xfId="42799" xr:uid="{C83507C7-EDC3-41D8-B308-7B99953E56C7}"/>
    <cellStyle name="Note 8 3 4" xfId="42800" xr:uid="{31DB84D9-93BB-400B-81B6-4EF21B11A81C}"/>
    <cellStyle name="Note 8 3 4 2" xfId="42801" xr:uid="{7D465EA8-7413-4729-B859-69B37F2B986B}"/>
    <cellStyle name="Note 8 3 4 3" xfId="42802" xr:uid="{D6D44840-F1F7-47D8-9434-D4E1C0F35E46}"/>
    <cellStyle name="Note 8 3 5" xfId="42803" xr:uid="{6DA269A4-3ABC-4A12-80C8-6E3DA88CA5EE}"/>
    <cellStyle name="Note 8 3 6" xfId="42804" xr:uid="{DEBC2A09-6B69-4938-9BBE-08345EC66A51}"/>
    <cellStyle name="Note 8 4" xfId="42805" xr:uid="{2F80F597-D53F-4CC2-B246-998C4D3A6167}"/>
    <cellStyle name="Note 8 4 2" xfId="42806" xr:uid="{4754B8F1-1C75-4AFF-BFEC-8CCA79816B88}"/>
    <cellStyle name="Note 8 4 2 2" xfId="42807" xr:uid="{DB40AEDF-6CC8-46D2-A1F9-D593CB19CA95}"/>
    <cellStyle name="Note 8 4 2 3" xfId="42808" xr:uid="{68A87045-5FAF-4904-9F47-8DEAA01DE004}"/>
    <cellStyle name="Note 8 4 3" xfId="42809" xr:uid="{C2CB3147-F259-44AC-A841-3BEBF29355C0}"/>
    <cellStyle name="Note 8 4 4" xfId="42810" xr:uid="{E0F2A859-D056-46F2-A77A-54A0D9F167BA}"/>
    <cellStyle name="Note 8 4 4 2" xfId="42811" xr:uid="{D29F499B-C893-4039-9B44-2B86E2D598B4}"/>
    <cellStyle name="Note 8 4 4 3" xfId="42812" xr:uid="{508AFD2D-05AD-4200-8E43-A6244A93C8E3}"/>
    <cellStyle name="Note 8 4 5" xfId="42813" xr:uid="{C14D43E5-8B6A-4DE2-9F44-7BBA36989D1D}"/>
    <cellStyle name="Note 8 4 6" xfId="42814" xr:uid="{A00F2970-0696-459F-8A60-FF82CBA3AB32}"/>
    <cellStyle name="Note 8 5" xfId="42815" xr:uid="{425C3A19-CAD3-4144-9DF3-A872AC394CF7}"/>
    <cellStyle name="Note 8 5 2" xfId="42816" xr:uid="{652BAE55-1DA6-4121-B7BB-EF42AC88B202}"/>
    <cellStyle name="Note 8 5 2 2" xfId="42817" xr:uid="{D1CC9C84-C997-4B99-BE8D-F02B7D82AC9F}"/>
    <cellStyle name="Note 8 5 2 3" xfId="42818" xr:uid="{144045D8-B3CC-4D2E-8539-A375D996B70F}"/>
    <cellStyle name="Note 8 5 3" xfId="42819" xr:uid="{9C0154ED-9515-4A2A-A10C-CD582E0BF3CC}"/>
    <cellStyle name="Note 8 5 4" xfId="42820" xr:uid="{F0DAD058-F72C-4719-8CFA-CC6678012749}"/>
    <cellStyle name="Note 8 5 4 2" xfId="42821" xr:uid="{1A718FEB-8B41-4C1A-B23F-9059D9D20D8B}"/>
    <cellStyle name="Note 8 5 4 3" xfId="42822" xr:uid="{5828BB21-F6A8-4122-9153-740C16A67E0D}"/>
    <cellStyle name="Note 8 5 5" xfId="42823" xr:uid="{993ABD95-5C19-4A5E-A156-31DFCFAFB742}"/>
    <cellStyle name="Note 8 5 6" xfId="42824" xr:uid="{28620EA8-AA3F-4FE6-BF8E-54DBFE89CDFD}"/>
    <cellStyle name="Note 8 6" xfId="42825" xr:uid="{EF460150-4B53-4C09-A1AF-88DE42344C3E}"/>
    <cellStyle name="Note 8 6 2" xfId="42826" xr:uid="{F89D36BC-CFF5-41EC-B919-5E72A610C54C}"/>
    <cellStyle name="Note 8 6 3" xfId="42827" xr:uid="{75CD5D12-C7E3-4935-9E7B-C6BA3D8BEB0E}"/>
    <cellStyle name="Note 8 7" xfId="42828" xr:uid="{107D5104-BA21-40E4-BCC2-C0C3CEF8B825}"/>
    <cellStyle name="Note 8 7 2" xfId="42829" xr:uid="{5406FE84-B165-4408-96F3-34B000C5FF01}"/>
    <cellStyle name="Note 8 7 3" xfId="42830" xr:uid="{27BEEFA1-A61E-4041-96F5-AE3954F5AF53}"/>
    <cellStyle name="Note 8 8" xfId="42831" xr:uid="{9F69EC1A-E7CC-43B6-B5F4-34001393CB98}"/>
    <cellStyle name="Note 8 8 2" xfId="42832" xr:uid="{9547FBB6-4328-4191-8FA1-B11777D11164}"/>
    <cellStyle name="Note 8 8 3" xfId="42833" xr:uid="{0A1903CF-3624-4807-9F15-E89E7493891E}"/>
    <cellStyle name="Note 8 9" xfId="42834" xr:uid="{20F7C6A7-56EA-4637-8536-9F7D57844404}"/>
    <cellStyle name="Note 80" xfId="897" xr:uid="{00000000-0005-0000-0000-000088030000}"/>
    <cellStyle name="Note 81" xfId="898" xr:uid="{00000000-0005-0000-0000-000089030000}"/>
    <cellStyle name="Note 82" xfId="899" xr:uid="{00000000-0005-0000-0000-00008A030000}"/>
    <cellStyle name="Note 83" xfId="900" xr:uid="{00000000-0005-0000-0000-00008B030000}"/>
    <cellStyle name="Note 84" xfId="901" xr:uid="{00000000-0005-0000-0000-00008C030000}"/>
    <cellStyle name="Note 85" xfId="902" xr:uid="{00000000-0005-0000-0000-00008D030000}"/>
    <cellStyle name="Note 86" xfId="903" xr:uid="{00000000-0005-0000-0000-00008E030000}"/>
    <cellStyle name="Note 87" xfId="904" xr:uid="{00000000-0005-0000-0000-00008F030000}"/>
    <cellStyle name="Note 88" xfId="905" xr:uid="{00000000-0005-0000-0000-000090030000}"/>
    <cellStyle name="Note 89" xfId="906" xr:uid="{00000000-0005-0000-0000-000091030000}"/>
    <cellStyle name="Note 9" xfId="907" xr:uid="{00000000-0005-0000-0000-000092030000}"/>
    <cellStyle name="Note 9 2" xfId="42836" xr:uid="{6742CCD5-BA48-4FA6-B405-DA9D022557FC}"/>
    <cellStyle name="Note 9 2 2" xfId="42837" xr:uid="{9DCF3A3E-4263-4F07-B596-D8C4873FA43D}"/>
    <cellStyle name="Note 9 2 2 2" xfId="42838" xr:uid="{5E083F8C-7382-485E-B1C3-EB3FDE4DBC26}"/>
    <cellStyle name="Note 9 2 2 2 2" xfId="42839" xr:uid="{0810CAF3-6386-44D9-A45C-184A74838719}"/>
    <cellStyle name="Note 9 2 2 2 2 2" xfId="42840" xr:uid="{31C8B68D-C622-48F0-8DEC-E746F2F7354F}"/>
    <cellStyle name="Note 9 2 2 2 3" xfId="42841" xr:uid="{7C0B1F25-451B-48F6-B99C-757300F0240E}"/>
    <cellStyle name="Note 9 2 2 3" xfId="42842" xr:uid="{EBEE2D4E-D927-4038-AF3E-8027105B115D}"/>
    <cellStyle name="Note 9 2 2 3 2" xfId="42843" xr:uid="{E50E9B60-6A38-4234-93E1-7C94FC3D2BDC}"/>
    <cellStyle name="Note 9 2 2 3 2 2" xfId="42844" xr:uid="{D577BFA0-58F5-48E2-BE68-17CBFB2B8053}"/>
    <cellStyle name="Note 9 2 2 3 3" xfId="42845" xr:uid="{5908D928-2F6D-4A2A-B083-C3CB795DD8C0}"/>
    <cellStyle name="Note 9 2 2 4" xfId="42846" xr:uid="{9F9B2288-1C00-4354-BCFD-8325991A0EC8}"/>
    <cellStyle name="Note 9 2 2 4 2" xfId="42847" xr:uid="{44FD7DA3-25E6-4EE9-865E-211689A75F2B}"/>
    <cellStyle name="Note 9 2 2 4 2 2" xfId="42848" xr:uid="{A66D83EA-4BF0-45FE-B368-89ADD8EB99DF}"/>
    <cellStyle name="Note 9 2 2 4 3" xfId="42849" xr:uid="{BA6B99EC-2EE5-4E5F-A053-A3B681C60603}"/>
    <cellStyle name="Note 9 2 2 5" xfId="42850" xr:uid="{493D36CD-4284-4EB0-871A-DC8E6D0A6D82}"/>
    <cellStyle name="Note 9 2 2 5 2" xfId="42851" xr:uid="{0CF323A6-9E5E-4269-8F2C-342388F29C41}"/>
    <cellStyle name="Note 9 2 2 6" xfId="42852" xr:uid="{01712598-80ED-40F9-BC19-03CF803970CE}"/>
    <cellStyle name="Note 9 2 3" xfId="42853" xr:uid="{F427F79A-9E46-41E8-AF33-BAC3F7C224D0}"/>
    <cellStyle name="Note 9 2 3 2" xfId="42854" xr:uid="{F3E3F416-3907-4925-9FBB-14601469D19F}"/>
    <cellStyle name="Note 9 2 3 2 2" xfId="42855" xr:uid="{DD83A7E7-B52D-45BB-9CAF-04C529A2B322}"/>
    <cellStyle name="Note 9 2 3 3" xfId="42856" xr:uid="{6500812F-441D-4E19-AD2F-45CEF1653FE8}"/>
    <cellStyle name="Note 9 2 4" xfId="42857" xr:uid="{D843F0DD-E556-4B26-AED3-9C1B3D1D3E97}"/>
    <cellStyle name="Note 9 2 4 2" xfId="42858" xr:uid="{8C4070B0-0AA0-40D2-B0F0-C762A1EC5A06}"/>
    <cellStyle name="Note 9 2 4 2 2" xfId="42859" xr:uid="{9C9EBD9F-EAD8-4D52-ACAE-CDE6F1D44B92}"/>
    <cellStyle name="Note 9 2 4 3" xfId="42860" xr:uid="{38D2B9DA-6CF8-4D76-B4C3-5ED553F2CFA2}"/>
    <cellStyle name="Note 9 2 5" xfId="42861" xr:uid="{6AF917BA-7C07-4E4D-BECB-7B01F94E39F6}"/>
    <cellStyle name="Note 9 2 5 2" xfId="42862" xr:uid="{7499DD05-5EF8-4B6D-8F7A-AB55299FD0C1}"/>
    <cellStyle name="Note 9 2 5 2 2" xfId="42863" xr:uid="{E6C41248-606C-42BF-82D6-4750253BDFB3}"/>
    <cellStyle name="Note 9 2 5 3" xfId="42864" xr:uid="{A76D1BA4-09B5-4BD3-80DC-26FBBAF31D0C}"/>
    <cellStyle name="Note 9 2 6" xfId="42865" xr:uid="{D7F3FB8D-B0CF-4277-811E-D639AC429CB6}"/>
    <cellStyle name="Note 9 2 6 2" xfId="42866" xr:uid="{9083E6A8-686D-4632-9590-372B7ADD21E1}"/>
    <cellStyle name="Note 9 2 7" xfId="42867" xr:uid="{240191C0-3AD0-4BEA-8C16-1D64C69A58F0}"/>
    <cellStyle name="Note 9 3" xfId="42868" xr:uid="{180B1BE6-8C54-4660-9EAB-4E30FB2977B0}"/>
    <cellStyle name="Note 9 3 2" xfId="42869" xr:uid="{97A9608B-C0C7-4EAC-9D11-DBC7EACF6651}"/>
    <cellStyle name="Note 9 3 2 2" xfId="42870" xr:uid="{D7A45DCB-C4F6-4E36-A6CD-D5DD6BDCF6D9}"/>
    <cellStyle name="Note 9 3 2 2 2" xfId="42871" xr:uid="{EB683E48-7F9F-4DCD-8673-2D436DA8AAF7}"/>
    <cellStyle name="Note 9 3 2 3" xfId="42872" xr:uid="{95DCF1B3-0A18-4C76-827E-33B59E639A2E}"/>
    <cellStyle name="Note 9 3 3" xfId="42873" xr:uid="{891EF861-DAB8-442E-9B2B-7F6699E1415E}"/>
    <cellStyle name="Note 9 3 3 2" xfId="42874" xr:uid="{58D8E6A2-5217-42A6-B99B-57A8D351112E}"/>
    <cellStyle name="Note 9 3 3 2 2" xfId="42875" xr:uid="{9A781AF7-3BE1-4281-8E98-C00D668C33ED}"/>
    <cellStyle name="Note 9 3 3 3" xfId="42876" xr:uid="{F9E16980-1DA9-4545-86DE-AE06F24F6321}"/>
    <cellStyle name="Note 9 3 4" xfId="42877" xr:uid="{223D58B0-C21E-471E-94DE-4BCEF8EC0600}"/>
    <cellStyle name="Note 9 3 4 2" xfId="42878" xr:uid="{A09BD108-BA49-4B67-881A-F49D2014DB93}"/>
    <cellStyle name="Note 9 3 4 2 2" xfId="42879" xr:uid="{24A644B4-8A27-4D2A-BBB6-0BAFB55DE429}"/>
    <cellStyle name="Note 9 3 4 3" xfId="42880" xr:uid="{BFAEFF37-C1B7-44FA-B55A-2BF5B0F38AB6}"/>
    <cellStyle name="Note 9 3 5" xfId="42881" xr:uid="{10EEF43A-A3F5-40B8-B81C-CB2C6C6365E0}"/>
    <cellStyle name="Note 9 3 5 2" xfId="42882" xr:uid="{C28DD66A-2CB3-4911-93A0-13681AE6BB74}"/>
    <cellStyle name="Note 9 3 6" xfId="42883" xr:uid="{2687FE3E-D86D-4D48-8EFE-34C51CB6F70D}"/>
    <cellStyle name="Note 9 4" xfId="42884" xr:uid="{E8358B0D-3184-4106-B0F1-22704B01F81E}"/>
    <cellStyle name="Note 9 4 2" xfId="42885" xr:uid="{E712945E-052F-4912-86E7-75903773DDE0}"/>
    <cellStyle name="Note 9 4 2 2" xfId="42886" xr:uid="{DD93808F-6BD7-4A56-9D43-44B5F61BC876}"/>
    <cellStyle name="Note 9 4 3" xfId="42887" xr:uid="{817C9CE0-9EAC-4684-A5A4-CB6040C52807}"/>
    <cellStyle name="Note 9 5" xfId="42888" xr:uid="{0794E28E-CB53-4463-A8AA-EF4595FA6AA2}"/>
    <cellStyle name="Note 9 5 2" xfId="42889" xr:uid="{A52A09FB-C22F-44ED-AAF3-5B5816692208}"/>
    <cellStyle name="Note 9 5 2 2" xfId="42890" xr:uid="{1EED1808-F12F-45BB-8F69-D59B325E8439}"/>
    <cellStyle name="Note 9 5 3" xfId="42891" xr:uid="{0C104E7C-8B5A-40E7-8E96-49E86A3DAEDC}"/>
    <cellStyle name="Note 9 6" xfId="42892" xr:uid="{1DA3EAF4-1943-4E51-81E9-C667D1B78FF2}"/>
    <cellStyle name="Note 9 6 2" xfId="42893" xr:uid="{373411E6-1E97-4839-A0C6-491E267E1ABC}"/>
    <cellStyle name="Note 9 6 2 2" xfId="42894" xr:uid="{BB805A29-498A-4D9A-BEE7-C072E9FA8695}"/>
    <cellStyle name="Note 9 6 3" xfId="42895" xr:uid="{14DED065-7A1C-4C8F-9A2F-73EF47D2571C}"/>
    <cellStyle name="Note 9 7" xfId="42896" xr:uid="{8446A745-E465-431F-AD72-400386B6C368}"/>
    <cellStyle name="Note 9 7 2" xfId="42897" xr:uid="{4A3DA5E3-7A72-4DB3-8C9C-867BA33B694B}"/>
    <cellStyle name="Note 9 8" xfId="42898" xr:uid="{1DC7DF70-4E1F-4599-975A-95BC70D39072}"/>
    <cellStyle name="Note 9 9" xfId="42835" xr:uid="{0B278B49-B872-45D1-92DE-539F49E87DC5}"/>
    <cellStyle name="Note 90" xfId="908" xr:uid="{00000000-0005-0000-0000-000093030000}"/>
    <cellStyle name="Note 91" xfId="909" xr:uid="{00000000-0005-0000-0000-000094030000}"/>
    <cellStyle name="Note 92" xfId="910" xr:uid="{00000000-0005-0000-0000-000095030000}"/>
    <cellStyle name="Note 93" xfId="911" xr:uid="{00000000-0005-0000-0000-000096030000}"/>
    <cellStyle name="Note 94" xfId="912" xr:uid="{00000000-0005-0000-0000-000097030000}"/>
    <cellStyle name="Note 95" xfId="913" xr:uid="{00000000-0005-0000-0000-000098030000}"/>
    <cellStyle name="Note 96" xfId="914" xr:uid="{00000000-0005-0000-0000-000099030000}"/>
    <cellStyle name="Note 97" xfId="915" xr:uid="{00000000-0005-0000-0000-00009A030000}"/>
    <cellStyle name="Note 98" xfId="916" xr:uid="{00000000-0005-0000-0000-00009B030000}"/>
    <cellStyle name="Note 99" xfId="917" xr:uid="{00000000-0005-0000-0000-00009C030000}"/>
    <cellStyle name="nPlosion" xfId="918" xr:uid="{00000000-0005-0000-0000-00009D030000}"/>
    <cellStyle name="nvision" xfId="919" xr:uid="{00000000-0005-0000-0000-00009E030000}"/>
    <cellStyle name="Output 2" xfId="1303" xr:uid="{00000000-0005-0000-0000-00009F030000}"/>
    <cellStyle name="Output 2 2" xfId="42899" xr:uid="{58F502B8-A6C0-4ED4-826E-F30DEB666261}"/>
    <cellStyle name="Output 3" xfId="1245" xr:uid="{00000000-0005-0000-0000-0000A0030000}"/>
    <cellStyle name="Output 4" xfId="42900" xr:uid="{3178CCEE-0072-4E08-871B-EA8635B27231}"/>
    <cellStyle name="Output 5" xfId="42901" xr:uid="{84D2CE83-A6A9-4A44-BA3D-53107A249821}"/>
    <cellStyle name="Output 6" xfId="42902" xr:uid="{6709E5C4-0A4B-490D-A3B4-3630D903A335}"/>
    <cellStyle name="Output 7" xfId="42903" xr:uid="{D1A25959-8E22-4896-A62D-5FF3FAC940FE}"/>
    <cellStyle name="Output 8" xfId="42904" xr:uid="{811E8D92-9625-476D-9358-30130C913994}"/>
    <cellStyle name="Output 8 10" xfId="42905" xr:uid="{0377514D-A74A-4C28-B172-E079ACEAA5DD}"/>
    <cellStyle name="Output 8 2" xfId="42906" xr:uid="{03B56FCC-0B3B-49E2-97CA-4D8E6964BF98}"/>
    <cellStyle name="Output 8 2 2" xfId="42907" xr:uid="{ABF13CBA-DDD5-4233-ADD3-31AFE13AC2D4}"/>
    <cellStyle name="Output 8 2 2 2" xfId="42908" xr:uid="{3DB1EEB3-2244-4265-82C4-2D9D1C8B7E21}"/>
    <cellStyle name="Output 8 2 2 3" xfId="42909" xr:uid="{4A2C851D-8F12-4744-A5CD-38EA12567A29}"/>
    <cellStyle name="Output 8 2 3" xfId="42910" xr:uid="{CFDE9C29-5218-40BE-A8ED-9CF07575D6CC}"/>
    <cellStyle name="Output 8 2 3 2" xfId="42911" xr:uid="{033B8ACD-0913-4444-A61C-88C1CE387FD8}"/>
    <cellStyle name="Output 8 2 3 3" xfId="42912" xr:uid="{49ACE47E-FAD2-497F-A5AC-A7AE8E1FD2CB}"/>
    <cellStyle name="Output 8 2 4" xfId="42913" xr:uid="{7CE73582-C9E5-4ACA-B418-9BB22FA700E3}"/>
    <cellStyle name="Output 8 2 4 2" xfId="42914" xr:uid="{89F21106-346F-4E96-AA74-174C2D664975}"/>
    <cellStyle name="Output 8 2 4 3" xfId="42915" xr:uid="{9888539A-EF0C-4103-BBC8-F219451D2913}"/>
    <cellStyle name="Output 8 2 5" xfId="42916" xr:uid="{0717B9A8-FB82-49F4-B243-74624652086A}"/>
    <cellStyle name="Output 8 2 6" xfId="42917" xr:uid="{E4A40C41-A325-4CB0-80E9-668543C6211D}"/>
    <cellStyle name="Output 8 3" xfId="42918" xr:uid="{30760730-40A9-4CD0-A0F9-33C1D474F3C0}"/>
    <cellStyle name="Output 8 3 2" xfId="42919" xr:uid="{BCA73A05-7659-478A-B011-6D1CC3D0A036}"/>
    <cellStyle name="Output 8 3 2 2" xfId="42920" xr:uid="{DEA08919-284D-43E0-9A4F-C2665A1B5A2C}"/>
    <cellStyle name="Output 8 3 2 3" xfId="42921" xr:uid="{6F31BD05-9FD4-40FE-AB48-D0858A2FAA71}"/>
    <cellStyle name="Output 8 3 3" xfId="42922" xr:uid="{90E9B3B2-20F3-48D4-9C73-20BCAB42ECA9}"/>
    <cellStyle name="Output 8 3 3 2" xfId="42923" xr:uid="{72CF6568-398F-4A81-B6D3-BAEB472AF12F}"/>
    <cellStyle name="Output 8 3 3 3" xfId="42924" xr:uid="{DFF927DB-D0A5-41E1-9069-8E6691FCCC51}"/>
    <cellStyle name="Output 8 3 4" xfId="42925" xr:uid="{1A8D56AB-2316-4DB9-AA66-20B16C9C708A}"/>
    <cellStyle name="Output 8 3 4 2" xfId="42926" xr:uid="{83C2A262-1421-4466-B5FA-70E1158DBE85}"/>
    <cellStyle name="Output 8 3 4 3" xfId="42927" xr:uid="{978F721C-CEB6-46DB-85DA-A0F4C63F6045}"/>
    <cellStyle name="Output 8 3 5" xfId="42928" xr:uid="{50CC29C4-DE3C-4120-840C-BCF576244427}"/>
    <cellStyle name="Output 8 3 6" xfId="42929" xr:uid="{C5D8B61D-13B2-4BA3-BF6E-934C8AA9CED3}"/>
    <cellStyle name="Output 8 4" xfId="42930" xr:uid="{4B45BBE7-4C36-4F81-A3DC-CA3E81AA1890}"/>
    <cellStyle name="Output 8 4 2" xfId="42931" xr:uid="{FF75E0DC-DCE7-4BF6-BC14-ABA4DFD04AE4}"/>
    <cellStyle name="Output 8 4 2 2" xfId="42932" xr:uid="{E5884682-4719-4B11-9D8C-F4373CEDDD1D}"/>
    <cellStyle name="Output 8 4 2 3" xfId="42933" xr:uid="{63E45B4F-9F7B-45BC-8071-55BCA96AEFA8}"/>
    <cellStyle name="Output 8 4 3" xfId="42934" xr:uid="{22DE4F1F-D897-484A-BAAB-51B6A0C41EA0}"/>
    <cellStyle name="Output 8 4 3 2" xfId="42935" xr:uid="{5D91766D-FC42-4D89-A6E2-B3FF00CD03F8}"/>
    <cellStyle name="Output 8 4 3 3" xfId="42936" xr:uid="{9C08DC44-FF99-4A40-B06A-8CEC16A01215}"/>
    <cellStyle name="Output 8 4 4" xfId="42937" xr:uid="{F5CB4DD1-18A4-4891-86CB-B7E4DDFB2D2E}"/>
    <cellStyle name="Output 8 4 4 2" xfId="42938" xr:uid="{EE379374-DB18-4211-A45F-FCF019670459}"/>
    <cellStyle name="Output 8 4 4 3" xfId="42939" xr:uid="{D56965CE-5E99-4FCC-B46D-91EAB6578433}"/>
    <cellStyle name="Output 8 4 5" xfId="42940" xr:uid="{E609C929-CFD2-4F9B-935F-EC1E5567FC64}"/>
    <cellStyle name="Output 8 4 6" xfId="42941" xr:uid="{0FFAFAA7-5869-4433-A9C7-E2060BCD6BE9}"/>
    <cellStyle name="Output 8 5" xfId="42942" xr:uid="{AA08C492-35B3-4C88-806B-8AB3AC840B0A}"/>
    <cellStyle name="Output 8 5 2" xfId="42943" xr:uid="{F3C1A1FF-C7AB-43D6-9788-FF1F4D1F994B}"/>
    <cellStyle name="Output 8 5 2 2" xfId="42944" xr:uid="{DFA4F5A3-5BD0-492A-B6B5-7059F410B15C}"/>
    <cellStyle name="Output 8 5 2 3" xfId="42945" xr:uid="{2862F341-6631-4112-9DE3-F03ED92FEE69}"/>
    <cellStyle name="Output 8 5 3" xfId="42946" xr:uid="{72F1591E-C7D3-4120-BEE8-63321227F2B4}"/>
    <cellStyle name="Output 8 5 4" xfId="42947" xr:uid="{A8D9ECA1-4DED-474B-9715-CB2DFCD6A523}"/>
    <cellStyle name="Output 8 5 4 2" xfId="42948" xr:uid="{932D6967-1815-45F4-8B45-C25575768202}"/>
    <cellStyle name="Output 8 5 4 3" xfId="42949" xr:uid="{EA4C19D7-D016-41F6-B216-D6BCCE98888A}"/>
    <cellStyle name="Output 8 5 5" xfId="42950" xr:uid="{5F291312-F208-40E9-AB5F-942356698E17}"/>
    <cellStyle name="Output 8 5 6" xfId="42951" xr:uid="{494C08A1-96D7-4828-8E4D-A869C2888215}"/>
    <cellStyle name="Output 8 6" xfId="42952" xr:uid="{87919449-756A-45B8-9724-E34DA1B7C13B}"/>
    <cellStyle name="Output 8 6 2" xfId="42953" xr:uid="{32C3CD82-B4AB-4886-9312-1F43E643971B}"/>
    <cellStyle name="Output 8 6 3" xfId="42954" xr:uid="{58826B8E-BFB9-42EE-84DF-D63F1A1B165E}"/>
    <cellStyle name="Output 8 7" xfId="42955" xr:uid="{E0FED088-3CA8-4B86-981F-CADE1918EDDB}"/>
    <cellStyle name="Output 8 7 2" xfId="42956" xr:uid="{02D7730C-03EC-4618-8CA2-B20E8A8E7477}"/>
    <cellStyle name="Output 8 7 3" xfId="42957" xr:uid="{E2C9FCD3-38A4-4E47-B122-773314F56A68}"/>
    <cellStyle name="Output 8 8" xfId="42958" xr:uid="{FB7DC20D-C018-4226-B675-8BE04E469FE1}"/>
    <cellStyle name="Output 8 8 2" xfId="42959" xr:uid="{89DE6BC9-5D5D-4003-BEA9-3B4C0CA24E83}"/>
    <cellStyle name="Output 8 8 3" xfId="42960" xr:uid="{9D84D864-CE1C-4E8F-B8C0-7136793BC00E}"/>
    <cellStyle name="Output 8 9" xfId="42961" xr:uid="{21AC6204-0FE1-4515-B35C-901EAD34E9CE}"/>
    <cellStyle name="Percent" xfId="2" builtinId="5"/>
    <cellStyle name="Percent 10" xfId="42962" xr:uid="{24FC800F-F55F-43F9-AB1A-719274D17F15}"/>
    <cellStyle name="Percent 11" xfId="42963" xr:uid="{73116086-4C5E-4986-AFCD-AC943FB1E879}"/>
    <cellStyle name="Percent 12" xfId="42964" xr:uid="{8B484EFB-F4E2-46FB-AD94-A118D11D0644}"/>
    <cellStyle name="Percent 13" xfId="42965" xr:uid="{7029C4D2-5CBC-42F9-BD55-BDC5E571A303}"/>
    <cellStyle name="Percent 13 2" xfId="43188" xr:uid="{F2A24398-9C43-4A38-98D8-33E80BD5AE9D}"/>
    <cellStyle name="Percent 14" xfId="42966" xr:uid="{F05F8B5A-9A6C-4EC9-8C00-DCC715B73DF1}"/>
    <cellStyle name="Percent 15" xfId="43178" xr:uid="{6519064C-CD2D-420D-B023-4E0BFC52D339}"/>
    <cellStyle name="Percent 16" xfId="43184" xr:uid="{A660C98C-56F5-48A6-8AEF-341E2B105FA9}"/>
    <cellStyle name="Percent 2" xfId="921" xr:uid="{00000000-0005-0000-0000-0000A2030000}"/>
    <cellStyle name="Percent 2 2" xfId="1323" xr:uid="{00000000-0005-0000-0000-0000A3030000}"/>
    <cellStyle name="Percent 2 2 10" xfId="42968" xr:uid="{B1D5CC70-C654-46FF-BDA9-B2FEAC2F4E3E}"/>
    <cellStyle name="Percent 2 2 11" xfId="42969" xr:uid="{36221CF4-1B54-489F-A6C3-A276015F443C}"/>
    <cellStyle name="Percent 2 2 12" xfId="42970" xr:uid="{716DE2DA-84CA-4101-A857-71A9CF271B87}"/>
    <cellStyle name="Percent 2 2 13" xfId="42967" xr:uid="{8544C3B4-ED5F-44D1-AF9B-CF2E75D0C4E8}"/>
    <cellStyle name="Percent 2 2 2" xfId="42971" xr:uid="{B2C0FDCE-AE6E-48D2-B165-3A79DF71C75B}"/>
    <cellStyle name="Percent 2 2 2 2" xfId="42972" xr:uid="{9F564804-49F7-48B2-9110-2C97A69A05A6}"/>
    <cellStyle name="Percent 2 2 2 2 2" xfId="42973" xr:uid="{36BFF8E0-7F75-45A5-8157-D5FDF30515FD}"/>
    <cellStyle name="Percent 2 2 2 3" xfId="42974" xr:uid="{8AB4B42A-0A87-423A-A416-AFA6963DF9BA}"/>
    <cellStyle name="Percent 2 2 2 4" xfId="42975" xr:uid="{C02DC21B-35DC-4FD7-A446-85C0BF0438B1}"/>
    <cellStyle name="Percent 2 2 2 5" xfId="42976" xr:uid="{F75415E0-B7CB-4FD0-99E6-0F320DC1CD1B}"/>
    <cellStyle name="Percent 2 2 2 6" xfId="42977" xr:uid="{4D276AB0-E9FC-4F64-A52A-ACA26AA0BB12}"/>
    <cellStyle name="Percent 2 2 2 7" xfId="42978" xr:uid="{3887B1FB-E798-42ED-A888-BC1AABD77B5E}"/>
    <cellStyle name="Percent 2 2 2 8" xfId="42979" xr:uid="{91D06035-02E7-42F3-9E68-176012F577F6}"/>
    <cellStyle name="Percent 2 2 2 9" xfId="42980" xr:uid="{982BCDB1-31D3-4FBB-8B1C-B277215D1B62}"/>
    <cellStyle name="Percent 2 2 3" xfId="42981" xr:uid="{A51FAEAD-E7CD-458C-AA6C-657D79932EA3}"/>
    <cellStyle name="Percent 2 2 3 2" xfId="42982" xr:uid="{F2FF6BBA-9139-408C-8021-B59963992048}"/>
    <cellStyle name="Percent 2 2 4" xfId="42983" xr:uid="{186166E8-2ED1-40A0-A829-6AE299F0A98F}"/>
    <cellStyle name="Percent 2 2 4 2" xfId="42984" xr:uid="{BCC2EA99-13BD-44B8-9242-E0FEC76956D2}"/>
    <cellStyle name="Percent 2 2 5" xfId="42985" xr:uid="{8C4DE315-83FB-47A0-B7C0-C2C72D0892CB}"/>
    <cellStyle name="Percent 2 2 6" xfId="42986" xr:uid="{3FDC5DD1-FD16-4EE7-9FF7-41706B2EB7B7}"/>
    <cellStyle name="Percent 2 2 7" xfId="42987" xr:uid="{D5D6475A-52C8-4D1C-9497-DDA51C8F6CA3}"/>
    <cellStyle name="Percent 2 2 8" xfId="42988" xr:uid="{DBA9A812-2AF7-4823-9B73-DF387A9856ED}"/>
    <cellStyle name="Percent 2 2 9" xfId="42989" xr:uid="{71E851E8-4F2B-4854-9FBA-589214CC29FF}"/>
    <cellStyle name="Percent 2 3" xfId="1320" xr:uid="{00000000-0005-0000-0000-0000A4030000}"/>
    <cellStyle name="Percent 2 3 10" xfId="42991" xr:uid="{B9E25156-C06D-4621-8D86-2EE832173AD1}"/>
    <cellStyle name="Percent 2 3 11" xfId="42990" xr:uid="{48DC2693-A6CC-4822-B25C-34CD475AD46B}"/>
    <cellStyle name="Percent 2 3 2" xfId="42992" xr:uid="{649A93A3-7026-484B-9854-9CE2418E5995}"/>
    <cellStyle name="Percent 2 3 2 2" xfId="42993" xr:uid="{810C1323-0A96-4C85-9430-2E87F18CF0D9}"/>
    <cellStyle name="Percent 2 3 3" xfId="42994" xr:uid="{A8608656-674D-4D5D-8A99-E0C779B7C19B}"/>
    <cellStyle name="Percent 2 3 3 2" xfId="42995" xr:uid="{9D4C89AC-FC57-4467-89E2-9B8A70F1F956}"/>
    <cellStyle name="Percent 2 3 4" xfId="42996" xr:uid="{7A11C81D-9F50-4B42-8F5A-6138BDFEDFFC}"/>
    <cellStyle name="Percent 2 3 5" xfId="42997" xr:uid="{CAFE4E52-37D3-44C4-80C5-8B62737E6021}"/>
    <cellStyle name="Percent 2 3 6" xfId="42998" xr:uid="{A72FC862-49C3-456D-945B-18E6984A5894}"/>
    <cellStyle name="Percent 2 3 7" xfId="42999" xr:uid="{952042AA-22B6-4083-A1C5-8D2B580206A7}"/>
    <cellStyle name="Percent 2 3 8" xfId="43000" xr:uid="{51D7A482-ED20-4E5E-8E95-B1EBC38F07CB}"/>
    <cellStyle name="Percent 2 3 9" xfId="43001" xr:uid="{B4A183BC-17DE-45FA-B7AD-D52C7F83CCA1}"/>
    <cellStyle name="Percent 2 4" xfId="43002" xr:uid="{EDD581D5-D3CC-4B96-8CA5-1A6001C25931}"/>
    <cellStyle name="Percent 2 5" xfId="43003" xr:uid="{2545C903-6A45-4896-8E2E-1D456E6B0EB9}"/>
    <cellStyle name="Percent 2 6" xfId="43004" xr:uid="{E767AD0E-5834-41B0-B692-F91AAECABE08}"/>
    <cellStyle name="Percent 2 7" xfId="43005" xr:uid="{8AE68286-F9C5-4BB7-B299-5957E7A6F013}"/>
    <cellStyle name="Percent 2 8" xfId="43006" xr:uid="{BC2E3159-3E48-4B0B-B4FB-319539E43AE8}"/>
    <cellStyle name="Percent 2 9" xfId="43007" xr:uid="{F76F8755-A445-4C07-BE13-585ACF2EBDA2}"/>
    <cellStyle name="Percent 3" xfId="920" xr:uid="{00000000-0005-0000-0000-0000A5030000}"/>
    <cellStyle name="Percent 3 10" xfId="43008" xr:uid="{82DF2FAF-7B25-438D-907F-8F75E435282A}"/>
    <cellStyle name="Percent 3 2" xfId="43009" xr:uid="{5A94BF66-AA98-4FFF-9E2B-BA1FBE249375}"/>
    <cellStyle name="Percent 3 2 2" xfId="43010" xr:uid="{FE638530-BB1F-4694-8B47-082AD282883B}"/>
    <cellStyle name="Percent 3 2 2 2" xfId="43011" xr:uid="{6BC79AAB-DC53-4D5E-8F1D-A7C8BA07A7C2}"/>
    <cellStyle name="Percent 3 2 2 2 2" xfId="43012" xr:uid="{820EF00F-66E3-46B2-9809-0A20FCB7F9A8}"/>
    <cellStyle name="Percent 3 2 2 2 3" xfId="43013" xr:uid="{B904850C-AAE4-4A3F-A185-538519C940F3}"/>
    <cellStyle name="Percent 3 2 2 3" xfId="43014" xr:uid="{DA99048A-0F68-4D8F-A00F-4040FCF44964}"/>
    <cellStyle name="Percent 3 2 2 4" xfId="43015" xr:uid="{55763EFC-A329-4674-B720-7C66E6177A11}"/>
    <cellStyle name="Percent 3 2 2 5" xfId="43016" xr:uid="{79C39D62-2A9B-4A9A-B140-2804AEE75FB7}"/>
    <cellStyle name="Percent 3 2 2 6" xfId="43017" xr:uid="{5F80496B-E8BD-495A-91F0-03BC2C0550F0}"/>
    <cellStyle name="Percent 3 2 2 7" xfId="43018" xr:uid="{C39BFA4B-38BE-42D2-AB53-9C7ED37EE0BD}"/>
    <cellStyle name="Percent 3 2 3" xfId="43019" xr:uid="{C43381E7-237F-41DA-8F5B-D4367B87E440}"/>
    <cellStyle name="Percent 3 2 3 2" xfId="43020" xr:uid="{711EA0DA-BC16-4BA7-B950-49CE1372BEB5}"/>
    <cellStyle name="Percent 3 2 3 3" xfId="43021" xr:uid="{B10394B7-DD76-4713-ADB5-FFA96D1F9341}"/>
    <cellStyle name="Percent 3 2 4" xfId="43022" xr:uid="{907D3A00-0326-4C6C-BC28-7F829EBC5C07}"/>
    <cellStyle name="Percent 3 2 5" xfId="43023" xr:uid="{8955AA87-1B93-406B-AF9C-E1118055549A}"/>
    <cellStyle name="Percent 3 2 6" xfId="43024" xr:uid="{0DDFA0EE-44B0-47BD-AF55-A3CF3476374D}"/>
    <cellStyle name="Percent 3 2 7" xfId="43025" xr:uid="{593CED74-3BFD-4B05-BFF9-03D79744ECF7}"/>
    <cellStyle name="Percent 3 2 8" xfId="43026" xr:uid="{BF4B0A31-620A-4D04-B051-1629B90ACAE1}"/>
    <cellStyle name="Percent 3 2 9" xfId="43027" xr:uid="{53B1F8C9-C17B-4214-9921-79681DDDE36A}"/>
    <cellStyle name="Percent 3 2 9 2" xfId="43028" xr:uid="{3FE6920E-1B32-415C-A58E-37E40B18DE36}"/>
    <cellStyle name="Percent 3 3" xfId="43029" xr:uid="{E662DC86-A395-4BFC-8815-213EDC680DCA}"/>
    <cellStyle name="Percent 3 3 2" xfId="43030" xr:uid="{506F5A6E-707F-421E-974A-E787A1D4853B}"/>
    <cellStyle name="Percent 3 3 2 2" xfId="43031" xr:uid="{E8666248-3855-429A-99F9-573AF60EF5DD}"/>
    <cellStyle name="Percent 3 3 2 3" xfId="43032" xr:uid="{D4C9E7F7-39F5-4CBE-8DC3-28CF9B7E85DA}"/>
    <cellStyle name="Percent 3 3 3" xfId="43033" xr:uid="{6BA1054E-25A4-44EC-B54E-2A46AB633340}"/>
    <cellStyle name="Percent 3 3 4" xfId="43034" xr:uid="{AB9F189F-D41F-494E-B32C-6F171558A34C}"/>
    <cellStyle name="Percent 3 3 5" xfId="43035" xr:uid="{36D7DABF-87AF-4878-8591-F1EE48841483}"/>
    <cellStyle name="Percent 3 3 6" xfId="43036" xr:uid="{188872F9-49C8-4654-B894-52F1D867947F}"/>
    <cellStyle name="Percent 3 3 7" xfId="43037" xr:uid="{11F1E584-AF80-48D5-AC16-EFFB5675FD56}"/>
    <cellStyle name="Percent 3 3 8" xfId="43038" xr:uid="{B97DA918-B28E-47C1-8EF3-B356489C3768}"/>
    <cellStyle name="Percent 3 3 9" xfId="43039" xr:uid="{F9E26B12-6DCC-463E-B940-8E7B890D3BE7}"/>
    <cellStyle name="Percent 3 4" xfId="43040" xr:uid="{E60C6158-B864-42BE-A971-1350CB5BDE77}"/>
    <cellStyle name="Percent 3 4 2" xfId="43041" xr:uid="{E085A407-6334-410F-8D0C-5661B063E441}"/>
    <cellStyle name="Percent 3 4 3" xfId="43042" xr:uid="{12DB5800-1558-4C56-82B5-CDA1E1185E15}"/>
    <cellStyle name="Percent 3 4 4" xfId="43043" xr:uid="{7E8B0539-9A29-4334-831A-75D7220D66B7}"/>
    <cellStyle name="Percent 3 5" xfId="43044" xr:uid="{92D2C62E-ADAE-4D81-B073-4AE356B87E5A}"/>
    <cellStyle name="Percent 3 5 2" xfId="43045" xr:uid="{78987034-6410-4E8C-B787-46C183FFC240}"/>
    <cellStyle name="Percent 3 6" xfId="43046" xr:uid="{0D58616F-58FF-4F4D-9B92-0F969FC4FA29}"/>
    <cellStyle name="Percent 3 7" xfId="43047" xr:uid="{1793BD8D-C62C-4260-99ED-5D7A18CE5742}"/>
    <cellStyle name="Percent 3 8" xfId="43048" xr:uid="{6FF8BB63-FF2D-4AD7-B670-C2796C9378FE}"/>
    <cellStyle name="Percent 3 9" xfId="43049" xr:uid="{37989EE5-9B7D-4A22-AF7E-F2D36BAE024B}"/>
    <cellStyle name="Percent 4" xfId="43050" xr:uid="{14AE55F5-4E54-4E0C-9895-257FA30D60B3}"/>
    <cellStyle name="Percent 4 10" xfId="43051" xr:uid="{28D56957-92A6-40FF-909F-5132E4FC4EF4}"/>
    <cellStyle name="Percent 4 11" xfId="43052" xr:uid="{56AFCA34-0B06-4046-8666-8308760D2282}"/>
    <cellStyle name="Percent 4 2" xfId="43053" xr:uid="{30E41608-B4EA-4DA9-981B-2F67717A9DB8}"/>
    <cellStyle name="Percent 4 2 2" xfId="43054" xr:uid="{8FE9558A-E843-41C6-B90F-536BAECD3149}"/>
    <cellStyle name="Percent 4 2 2 2" xfId="43055" xr:uid="{2709B7A8-72A2-448B-8753-55542BE5F024}"/>
    <cellStyle name="Percent 4 2 2 3" xfId="43056" xr:uid="{938DB5AE-B339-4738-837F-F8C5592082DD}"/>
    <cellStyle name="Percent 4 2 3" xfId="43057" xr:uid="{6A0D940B-797F-49EB-B462-2C686683B6F6}"/>
    <cellStyle name="Percent 4 2 4" xfId="43058" xr:uid="{35AAF48B-6AFD-43B1-837F-E1344F5A24A9}"/>
    <cellStyle name="Percent 4 2 5" xfId="43059" xr:uid="{4719806E-9FE7-49B9-A938-757721B3798B}"/>
    <cellStyle name="Percent 4 2 6" xfId="43060" xr:uid="{8B360FC5-D29D-4D44-A7A4-92B253EB77E8}"/>
    <cellStyle name="Percent 4 2 7" xfId="43061" xr:uid="{D34C056B-202E-45BC-970C-64C4BF494886}"/>
    <cellStyle name="Percent 4 2 8" xfId="43062" xr:uid="{5C90905C-B7A7-4703-82C3-5DD19DA965A4}"/>
    <cellStyle name="Percent 4 2 9" xfId="43063" xr:uid="{C5D06ECB-4974-4741-94B9-C1A774FAC2C0}"/>
    <cellStyle name="Percent 4 3" xfId="43064" xr:uid="{1D2590AD-DA77-44B7-9988-580581C47C00}"/>
    <cellStyle name="Percent 4 3 2" xfId="43065" xr:uid="{89CE2043-BFFB-4AEC-A9E1-5B656B7EABFA}"/>
    <cellStyle name="Percent 4 3 3" xfId="43066" xr:uid="{56FB03E0-DBAD-471F-B0B8-0133AC764195}"/>
    <cellStyle name="Percent 4 4" xfId="43067" xr:uid="{8FFACEFE-C16F-468B-9036-5222F2D0917D}"/>
    <cellStyle name="Percent 4 4 2" xfId="43068" xr:uid="{78B01836-80B8-4958-9C4D-18216C7D842B}"/>
    <cellStyle name="Percent 4 5" xfId="43069" xr:uid="{69BD92A5-4B0E-410A-83DF-3CEF74CC2336}"/>
    <cellStyle name="Percent 4 6" xfId="43070" xr:uid="{1E24C673-FB20-4326-9754-E5E345AEAD5F}"/>
    <cellStyle name="Percent 4 7" xfId="43071" xr:uid="{FC719588-C0D1-4D6E-9B10-D7FA9829A800}"/>
    <cellStyle name="Percent 4 8" xfId="43072" xr:uid="{FCC24D62-DC06-4B8A-84F6-953C0C9CE151}"/>
    <cellStyle name="Percent 4 9" xfId="43073" xr:uid="{FD680120-4BED-47F6-A48C-62A71BA6E35B}"/>
    <cellStyle name="Percent 5" xfId="43074" xr:uid="{5029FB22-F13E-42CE-8A99-D7409BA012BF}"/>
    <cellStyle name="Percent 5 2" xfId="43075" xr:uid="{767FFF1E-4AB2-4A9C-B6DF-E9A996713306}"/>
    <cellStyle name="Percent 5 2 2" xfId="43076" xr:uid="{4DF5CF76-0D39-4F34-B1CC-69C893385A96}"/>
    <cellStyle name="Percent 6" xfId="43077" xr:uid="{12894C84-CC7F-4AAA-8FA2-166C103F6FFA}"/>
    <cellStyle name="Percent 6 10" xfId="43078" xr:uid="{6C3E2377-1D25-4148-9F1F-38154775A3C3}"/>
    <cellStyle name="Percent 6 2" xfId="43079" xr:uid="{5EC287C4-081A-42D7-92F9-CEBFE0658264}"/>
    <cellStyle name="Percent 6 2 2" xfId="43080" xr:uid="{86859EC7-E631-4475-953F-65C2BA713E4F}"/>
    <cellStyle name="Percent 6 2 3" xfId="43081" xr:uid="{A1EA4935-76CF-4C31-8F9E-019C2AA7D39E}"/>
    <cellStyle name="Percent 6 3" xfId="43082" xr:uid="{A39051BA-2DA3-4352-936C-4DB5AE9CA369}"/>
    <cellStyle name="Percent 6 4" xfId="43083" xr:uid="{AB58B062-094F-406F-8C03-D5E664B3FF3B}"/>
    <cellStyle name="Percent 6 5" xfId="43084" xr:uid="{8BD4AE56-7C19-4196-9747-BB7B4C2ADDB5}"/>
    <cellStyle name="Percent 6 6" xfId="43085" xr:uid="{4E486D9F-A93B-4B4D-BAFE-F041EEF2B271}"/>
    <cellStyle name="Percent 6 7" xfId="43086" xr:uid="{78EB34BB-0C6D-4674-8588-639BCFCB58FF}"/>
    <cellStyle name="Percent 6 8" xfId="43087" xr:uid="{061CBE0F-3D2F-4D76-9F86-54D54565185A}"/>
    <cellStyle name="Percent 6 9" xfId="43088" xr:uid="{044D0145-3D3C-4205-A8E9-5FE519B72625}"/>
    <cellStyle name="Percent 7" xfId="43089" xr:uid="{796CC447-51ED-48BB-A686-85F5EDB572A3}"/>
    <cellStyle name="Percent 7 2" xfId="43090" xr:uid="{E1E13606-4300-4AD1-91B6-3BA0B9AECF3A}"/>
    <cellStyle name="Percent 7 2 2" xfId="43091" xr:uid="{D1F84E6B-5339-4119-BA77-BD1323FC9DDB}"/>
    <cellStyle name="Percent 7 2 3" xfId="43092" xr:uid="{86DF8EF6-0E50-4EA6-9B52-0527E5975C4F}"/>
    <cellStyle name="Percent 7 2 4" xfId="43093" xr:uid="{1C725185-305E-4547-8F9F-7C9867917A9E}"/>
    <cellStyle name="Percent 7 3" xfId="43094" xr:uid="{21CFF8A7-12D0-4380-ACB5-0179F93EA2EA}"/>
    <cellStyle name="Percent 8" xfId="43095" xr:uid="{5BFE5ED8-8F18-4911-BFDD-334F35D61039}"/>
    <cellStyle name="Percent 8 2" xfId="43096" xr:uid="{372BCB93-8B1F-4500-9A01-1AE61772E5FF}"/>
    <cellStyle name="Percent 9" xfId="43097" xr:uid="{AFBA0B93-D4D0-436F-B123-4F913202975F}"/>
    <cellStyle name="PSChar" xfId="922" xr:uid="{00000000-0005-0000-0000-0000A6030000}"/>
    <cellStyle name="PSDate" xfId="923" xr:uid="{00000000-0005-0000-0000-0000A7030000}"/>
    <cellStyle name="PSDec" xfId="924" xr:uid="{00000000-0005-0000-0000-0000A8030000}"/>
    <cellStyle name="PSHeading" xfId="925" xr:uid="{00000000-0005-0000-0000-0000A9030000}"/>
    <cellStyle name="PSInt" xfId="926" xr:uid="{00000000-0005-0000-0000-0000AA030000}"/>
    <cellStyle name="PSSpacer" xfId="927" xr:uid="{00000000-0005-0000-0000-0000AB030000}"/>
    <cellStyle name="SAPBEXaggData" xfId="9" xr:uid="{00000000-0005-0000-0000-0000AC030000}"/>
    <cellStyle name="SAPBEXaggDataEmph" xfId="10" xr:uid="{00000000-0005-0000-0000-0000AD030000}"/>
    <cellStyle name="SAPBEXaggItem" xfId="11" xr:uid="{00000000-0005-0000-0000-0000AE030000}"/>
    <cellStyle name="SAPBEXaggItemX" xfId="12" xr:uid="{00000000-0005-0000-0000-0000AF030000}"/>
    <cellStyle name="SAPBEXchaText" xfId="13" xr:uid="{00000000-0005-0000-0000-0000B0030000}"/>
    <cellStyle name="SAPBEXchaText 2" xfId="14" xr:uid="{00000000-0005-0000-0000-0000B1030000}"/>
    <cellStyle name="SAPBEXchaText 2 2" xfId="15" xr:uid="{00000000-0005-0000-0000-0000B2030000}"/>
    <cellStyle name="SAPBEXchaText 3" xfId="16" xr:uid="{00000000-0005-0000-0000-0000B3030000}"/>
    <cellStyle name="SAPBEXchaText 3 2" xfId="17" xr:uid="{00000000-0005-0000-0000-0000B4030000}"/>
    <cellStyle name="SAPBEXexcBad7" xfId="18" xr:uid="{00000000-0005-0000-0000-0000B5030000}"/>
    <cellStyle name="SAPBEXexcBad8" xfId="19" xr:uid="{00000000-0005-0000-0000-0000B6030000}"/>
    <cellStyle name="SAPBEXexcBad9" xfId="20" xr:uid="{00000000-0005-0000-0000-0000B7030000}"/>
    <cellStyle name="SAPBEXexcCritical4" xfId="21" xr:uid="{00000000-0005-0000-0000-0000B8030000}"/>
    <cellStyle name="SAPBEXexcCritical5" xfId="22" xr:uid="{00000000-0005-0000-0000-0000B9030000}"/>
    <cellStyle name="SAPBEXexcCritical6" xfId="23" xr:uid="{00000000-0005-0000-0000-0000BA030000}"/>
    <cellStyle name="SAPBEXexcGood1" xfId="24" xr:uid="{00000000-0005-0000-0000-0000BB030000}"/>
    <cellStyle name="SAPBEXexcGood2" xfId="25" xr:uid="{00000000-0005-0000-0000-0000BC030000}"/>
    <cellStyle name="SAPBEXexcGood3" xfId="26" xr:uid="{00000000-0005-0000-0000-0000BD030000}"/>
    <cellStyle name="SAPBEXfilterDrill" xfId="27" xr:uid="{00000000-0005-0000-0000-0000BE030000}"/>
    <cellStyle name="SAPBEXfilterItem" xfId="28" xr:uid="{00000000-0005-0000-0000-0000BF030000}"/>
    <cellStyle name="SAPBEXfilterText" xfId="29" xr:uid="{00000000-0005-0000-0000-0000C0030000}"/>
    <cellStyle name="SAPBEXformats" xfId="30" xr:uid="{00000000-0005-0000-0000-0000C1030000}"/>
    <cellStyle name="SAPBEXformats 2" xfId="31" xr:uid="{00000000-0005-0000-0000-0000C2030000}"/>
    <cellStyle name="SAPBEXformats 2 2" xfId="32" xr:uid="{00000000-0005-0000-0000-0000C3030000}"/>
    <cellStyle name="SAPBEXformats 3" xfId="33" xr:uid="{00000000-0005-0000-0000-0000C4030000}"/>
    <cellStyle name="SAPBEXformats 3 2" xfId="34" xr:uid="{00000000-0005-0000-0000-0000C5030000}"/>
    <cellStyle name="SAPBEXheaderItem" xfId="35" xr:uid="{00000000-0005-0000-0000-0000C6030000}"/>
    <cellStyle name="SAPBEXheaderText" xfId="36" xr:uid="{00000000-0005-0000-0000-0000C7030000}"/>
    <cellStyle name="SAPBEXHLevel0" xfId="37" xr:uid="{00000000-0005-0000-0000-0000C8030000}"/>
    <cellStyle name="SAPBEXHLevel0 2" xfId="38" xr:uid="{00000000-0005-0000-0000-0000C9030000}"/>
    <cellStyle name="SAPBEXHLevel0 2 2" xfId="39" xr:uid="{00000000-0005-0000-0000-0000CA030000}"/>
    <cellStyle name="SAPBEXHLevel0 3" xfId="40" xr:uid="{00000000-0005-0000-0000-0000CB030000}"/>
    <cellStyle name="SAPBEXHLevel0 3 2" xfId="41" xr:uid="{00000000-0005-0000-0000-0000CC030000}"/>
    <cellStyle name="SAPBEXHLevel0X" xfId="42" xr:uid="{00000000-0005-0000-0000-0000CD030000}"/>
    <cellStyle name="SAPBEXHLevel0X 2" xfId="43" xr:uid="{00000000-0005-0000-0000-0000CE030000}"/>
    <cellStyle name="SAPBEXHLevel0X 2 2" xfId="44" xr:uid="{00000000-0005-0000-0000-0000CF030000}"/>
    <cellStyle name="SAPBEXHLevel0X 3" xfId="45" xr:uid="{00000000-0005-0000-0000-0000D0030000}"/>
    <cellStyle name="SAPBEXHLevel0X 3 2" xfId="46" xr:uid="{00000000-0005-0000-0000-0000D1030000}"/>
    <cellStyle name="SAPBEXHLevel1" xfId="47" xr:uid="{00000000-0005-0000-0000-0000D2030000}"/>
    <cellStyle name="SAPBEXHLevel1 2" xfId="48" xr:uid="{00000000-0005-0000-0000-0000D3030000}"/>
    <cellStyle name="SAPBEXHLevel1 2 2" xfId="49" xr:uid="{00000000-0005-0000-0000-0000D4030000}"/>
    <cellStyle name="SAPBEXHLevel1 3" xfId="50" xr:uid="{00000000-0005-0000-0000-0000D5030000}"/>
    <cellStyle name="SAPBEXHLevel1 3 2" xfId="51" xr:uid="{00000000-0005-0000-0000-0000D6030000}"/>
    <cellStyle name="SAPBEXHLevel1X" xfId="52" xr:uid="{00000000-0005-0000-0000-0000D7030000}"/>
    <cellStyle name="SAPBEXHLevel1X 2" xfId="53" xr:uid="{00000000-0005-0000-0000-0000D8030000}"/>
    <cellStyle name="SAPBEXHLevel1X 2 2" xfId="54" xr:uid="{00000000-0005-0000-0000-0000D9030000}"/>
    <cellStyle name="SAPBEXHLevel1X 3" xfId="55" xr:uid="{00000000-0005-0000-0000-0000DA030000}"/>
    <cellStyle name="SAPBEXHLevel1X 3 2" xfId="56" xr:uid="{00000000-0005-0000-0000-0000DB030000}"/>
    <cellStyle name="SAPBEXHLevel2" xfId="57" xr:uid="{00000000-0005-0000-0000-0000DC030000}"/>
    <cellStyle name="SAPBEXHLevel2 2" xfId="58" xr:uid="{00000000-0005-0000-0000-0000DD030000}"/>
    <cellStyle name="SAPBEXHLevel2 2 2" xfId="59" xr:uid="{00000000-0005-0000-0000-0000DE030000}"/>
    <cellStyle name="SAPBEXHLevel2 3" xfId="60" xr:uid="{00000000-0005-0000-0000-0000DF030000}"/>
    <cellStyle name="SAPBEXHLevel2 3 2" xfId="61" xr:uid="{00000000-0005-0000-0000-0000E0030000}"/>
    <cellStyle name="SAPBEXHLevel2X" xfId="62" xr:uid="{00000000-0005-0000-0000-0000E1030000}"/>
    <cellStyle name="SAPBEXHLevel2X 2" xfId="63" xr:uid="{00000000-0005-0000-0000-0000E2030000}"/>
    <cellStyle name="SAPBEXHLevel2X 2 2" xfId="64" xr:uid="{00000000-0005-0000-0000-0000E3030000}"/>
    <cellStyle name="SAPBEXHLevel2X 3" xfId="65" xr:uid="{00000000-0005-0000-0000-0000E4030000}"/>
    <cellStyle name="SAPBEXHLevel2X 3 2" xfId="66" xr:uid="{00000000-0005-0000-0000-0000E5030000}"/>
    <cellStyle name="SAPBEXHLevel3" xfId="67" xr:uid="{00000000-0005-0000-0000-0000E6030000}"/>
    <cellStyle name="SAPBEXHLevel3 2" xfId="68" xr:uid="{00000000-0005-0000-0000-0000E7030000}"/>
    <cellStyle name="SAPBEXHLevel3 2 2" xfId="69" xr:uid="{00000000-0005-0000-0000-0000E8030000}"/>
    <cellStyle name="SAPBEXHLevel3 3" xfId="70" xr:uid="{00000000-0005-0000-0000-0000E9030000}"/>
    <cellStyle name="SAPBEXHLevel3 3 2" xfId="71" xr:uid="{00000000-0005-0000-0000-0000EA030000}"/>
    <cellStyle name="SAPBEXHLevel3X" xfId="72" xr:uid="{00000000-0005-0000-0000-0000EB030000}"/>
    <cellStyle name="SAPBEXHLevel3X 2" xfId="73" xr:uid="{00000000-0005-0000-0000-0000EC030000}"/>
    <cellStyle name="SAPBEXHLevel3X 2 2" xfId="74" xr:uid="{00000000-0005-0000-0000-0000ED030000}"/>
    <cellStyle name="SAPBEXHLevel3X 3" xfId="75" xr:uid="{00000000-0005-0000-0000-0000EE030000}"/>
    <cellStyle name="SAPBEXHLevel3X 3 2" xfId="76" xr:uid="{00000000-0005-0000-0000-0000EF030000}"/>
    <cellStyle name="SAPBEXresData" xfId="77" xr:uid="{00000000-0005-0000-0000-0000F0030000}"/>
    <cellStyle name="SAPBEXresDataEmph" xfId="78" xr:uid="{00000000-0005-0000-0000-0000F1030000}"/>
    <cellStyle name="SAPBEXresItem" xfId="79" xr:uid="{00000000-0005-0000-0000-0000F2030000}"/>
    <cellStyle name="SAPBEXresItemX" xfId="80" xr:uid="{00000000-0005-0000-0000-0000F3030000}"/>
    <cellStyle name="SAPBEXstdData" xfId="81" xr:uid="{00000000-0005-0000-0000-0000F4030000}"/>
    <cellStyle name="SAPBEXstdDataEmph" xfId="82" xr:uid="{00000000-0005-0000-0000-0000F5030000}"/>
    <cellStyle name="SAPBEXstdItem" xfId="83" xr:uid="{00000000-0005-0000-0000-0000F6030000}"/>
    <cellStyle name="SAPBEXstdItem 2" xfId="84" xr:uid="{00000000-0005-0000-0000-0000F7030000}"/>
    <cellStyle name="SAPBEXstdItem 2 2" xfId="85" xr:uid="{00000000-0005-0000-0000-0000F8030000}"/>
    <cellStyle name="SAPBEXstdItem 2 3" xfId="43185" xr:uid="{1AD054AD-B419-4317-B9F6-D05C2BD9DBBE}"/>
    <cellStyle name="SAPBEXstdItem 2 3 2" xfId="43197" xr:uid="{65B8190A-E602-4863-8CB4-AD7C998B4EB2}"/>
    <cellStyle name="SAPBEXstdItem 3" xfId="86" xr:uid="{00000000-0005-0000-0000-0000F9030000}"/>
    <cellStyle name="SAPBEXstdItem 3 2" xfId="87" xr:uid="{00000000-0005-0000-0000-0000FA030000}"/>
    <cellStyle name="SAPBEXstdItemX" xfId="88" xr:uid="{00000000-0005-0000-0000-0000FB030000}"/>
    <cellStyle name="SAPBEXstdItemX 2" xfId="89" xr:uid="{00000000-0005-0000-0000-0000FC030000}"/>
    <cellStyle name="SAPBEXstdItemX 2 2" xfId="90" xr:uid="{00000000-0005-0000-0000-0000FD030000}"/>
    <cellStyle name="SAPBEXstdItemX 3" xfId="91" xr:uid="{00000000-0005-0000-0000-0000FE030000}"/>
    <cellStyle name="SAPBEXstdItemX 3 2" xfId="92" xr:uid="{00000000-0005-0000-0000-0000FF030000}"/>
    <cellStyle name="SAPBEXtitle" xfId="93" xr:uid="{00000000-0005-0000-0000-000000040000}"/>
    <cellStyle name="SAPBEXundefined" xfId="94" xr:uid="{00000000-0005-0000-0000-000001040000}"/>
    <cellStyle name="sin - Style2" xfId="928" xr:uid="{00000000-0005-0000-0000-000002040000}"/>
    <cellStyle name="sol - Style1" xfId="929" xr:uid="{00000000-0005-0000-0000-000003040000}"/>
    <cellStyle name="Title" xfId="3" builtinId="15" customBuiltin="1"/>
    <cellStyle name="Title 10" xfId="930" xr:uid="{00000000-0005-0000-0000-000005040000}"/>
    <cellStyle name="Title 100" xfId="931" xr:uid="{00000000-0005-0000-0000-000006040000}"/>
    <cellStyle name="Title 101" xfId="932" xr:uid="{00000000-0005-0000-0000-000007040000}"/>
    <cellStyle name="Title 102" xfId="933" xr:uid="{00000000-0005-0000-0000-000008040000}"/>
    <cellStyle name="Title 11" xfId="934" xr:uid="{00000000-0005-0000-0000-000009040000}"/>
    <cellStyle name="Title 12" xfId="935" xr:uid="{00000000-0005-0000-0000-00000A040000}"/>
    <cellStyle name="Title 13" xfId="936" xr:uid="{00000000-0005-0000-0000-00000B040000}"/>
    <cellStyle name="Title 14" xfId="937" xr:uid="{00000000-0005-0000-0000-00000C040000}"/>
    <cellStyle name="Title 15" xfId="938" xr:uid="{00000000-0005-0000-0000-00000D040000}"/>
    <cellStyle name="Title 16" xfId="939" xr:uid="{00000000-0005-0000-0000-00000E040000}"/>
    <cellStyle name="Title 17" xfId="940" xr:uid="{00000000-0005-0000-0000-00000F040000}"/>
    <cellStyle name="Title 18" xfId="941" xr:uid="{00000000-0005-0000-0000-000010040000}"/>
    <cellStyle name="Title 19" xfId="942" xr:uid="{00000000-0005-0000-0000-000011040000}"/>
    <cellStyle name="Title 2" xfId="943" xr:uid="{00000000-0005-0000-0000-000012040000}"/>
    <cellStyle name="Title 2 2" xfId="1326" xr:uid="{00000000-0005-0000-0000-000013040000}"/>
    <cellStyle name="Title 20" xfId="944" xr:uid="{00000000-0005-0000-0000-000014040000}"/>
    <cellStyle name="Title 21" xfId="945" xr:uid="{00000000-0005-0000-0000-000015040000}"/>
    <cellStyle name="Title 22" xfId="946" xr:uid="{00000000-0005-0000-0000-000016040000}"/>
    <cellStyle name="Title 23" xfId="947" xr:uid="{00000000-0005-0000-0000-000017040000}"/>
    <cellStyle name="Title 24" xfId="948" xr:uid="{00000000-0005-0000-0000-000018040000}"/>
    <cellStyle name="Title 25" xfId="949" xr:uid="{00000000-0005-0000-0000-000019040000}"/>
    <cellStyle name="Title 26" xfId="950" xr:uid="{00000000-0005-0000-0000-00001A040000}"/>
    <cellStyle name="Title 27" xfId="951" xr:uid="{00000000-0005-0000-0000-00001B040000}"/>
    <cellStyle name="Title 28" xfId="952" xr:uid="{00000000-0005-0000-0000-00001C040000}"/>
    <cellStyle name="Title 29" xfId="953" xr:uid="{00000000-0005-0000-0000-00001D040000}"/>
    <cellStyle name="Title 3" xfId="954" xr:uid="{00000000-0005-0000-0000-00001E040000}"/>
    <cellStyle name="Title 3 2" xfId="43098" xr:uid="{FFFDA91A-70DB-408E-8B33-EA9D0492F3AC}"/>
    <cellStyle name="Title 30" xfId="955" xr:uid="{00000000-0005-0000-0000-00001F040000}"/>
    <cellStyle name="Title 31" xfId="956" xr:uid="{00000000-0005-0000-0000-000020040000}"/>
    <cellStyle name="Title 32" xfId="957" xr:uid="{00000000-0005-0000-0000-000021040000}"/>
    <cellStyle name="Title 33" xfId="958" xr:uid="{00000000-0005-0000-0000-000022040000}"/>
    <cellStyle name="Title 34" xfId="959" xr:uid="{00000000-0005-0000-0000-000023040000}"/>
    <cellStyle name="Title 35" xfId="960" xr:uid="{00000000-0005-0000-0000-000024040000}"/>
    <cellStyle name="Title 36" xfId="961" xr:uid="{00000000-0005-0000-0000-000025040000}"/>
    <cellStyle name="Title 37" xfId="962" xr:uid="{00000000-0005-0000-0000-000026040000}"/>
    <cellStyle name="Title 38" xfId="963" xr:uid="{00000000-0005-0000-0000-000027040000}"/>
    <cellStyle name="Title 39" xfId="964" xr:uid="{00000000-0005-0000-0000-000028040000}"/>
    <cellStyle name="Title 4" xfId="965" xr:uid="{00000000-0005-0000-0000-000029040000}"/>
    <cellStyle name="Title 4 2" xfId="43099" xr:uid="{52AF7D6A-F7BB-4624-98D0-51AA4156CBA5}"/>
    <cellStyle name="Title 40" xfId="966" xr:uid="{00000000-0005-0000-0000-00002A040000}"/>
    <cellStyle name="Title 41" xfId="967" xr:uid="{00000000-0005-0000-0000-00002B040000}"/>
    <cellStyle name="Title 42" xfId="968" xr:uid="{00000000-0005-0000-0000-00002C040000}"/>
    <cellStyle name="Title 43" xfId="969" xr:uid="{00000000-0005-0000-0000-00002D040000}"/>
    <cellStyle name="Title 44" xfId="970" xr:uid="{00000000-0005-0000-0000-00002E040000}"/>
    <cellStyle name="Title 45" xfId="971" xr:uid="{00000000-0005-0000-0000-00002F040000}"/>
    <cellStyle name="Title 46" xfId="972" xr:uid="{00000000-0005-0000-0000-000030040000}"/>
    <cellStyle name="Title 47" xfId="973" xr:uid="{00000000-0005-0000-0000-000031040000}"/>
    <cellStyle name="Title 48" xfId="974" xr:uid="{00000000-0005-0000-0000-000032040000}"/>
    <cellStyle name="Title 49" xfId="975" xr:uid="{00000000-0005-0000-0000-000033040000}"/>
    <cellStyle name="Title 5" xfId="976" xr:uid="{00000000-0005-0000-0000-000034040000}"/>
    <cellStyle name="Title 5 2" xfId="43100" xr:uid="{03210BCE-9154-4AE8-BA07-64F508F01D6D}"/>
    <cellStyle name="Title 50" xfId="977" xr:uid="{00000000-0005-0000-0000-000035040000}"/>
    <cellStyle name="Title 51" xfId="978" xr:uid="{00000000-0005-0000-0000-000036040000}"/>
    <cellStyle name="Title 52" xfId="979" xr:uid="{00000000-0005-0000-0000-000037040000}"/>
    <cellStyle name="Title 53" xfId="980" xr:uid="{00000000-0005-0000-0000-000038040000}"/>
    <cellStyle name="Title 54" xfId="981" xr:uid="{00000000-0005-0000-0000-000039040000}"/>
    <cellStyle name="Title 55" xfId="982" xr:uid="{00000000-0005-0000-0000-00003A040000}"/>
    <cellStyle name="Title 56" xfId="983" xr:uid="{00000000-0005-0000-0000-00003B040000}"/>
    <cellStyle name="Title 57" xfId="984" xr:uid="{00000000-0005-0000-0000-00003C040000}"/>
    <cellStyle name="Title 58" xfId="985" xr:uid="{00000000-0005-0000-0000-00003D040000}"/>
    <cellStyle name="Title 59" xfId="986" xr:uid="{00000000-0005-0000-0000-00003E040000}"/>
    <cellStyle name="Title 6" xfId="987" xr:uid="{00000000-0005-0000-0000-00003F040000}"/>
    <cellStyle name="Title 6 2" xfId="43101" xr:uid="{3B9C9432-C7D3-4C11-9F1F-6A4FA4FA1220}"/>
    <cellStyle name="Title 60" xfId="988" xr:uid="{00000000-0005-0000-0000-000040040000}"/>
    <cellStyle name="Title 61" xfId="989" xr:uid="{00000000-0005-0000-0000-000041040000}"/>
    <cellStyle name="Title 62" xfId="990" xr:uid="{00000000-0005-0000-0000-000042040000}"/>
    <cellStyle name="Title 63" xfId="991" xr:uid="{00000000-0005-0000-0000-000043040000}"/>
    <cellStyle name="Title 64" xfId="992" xr:uid="{00000000-0005-0000-0000-000044040000}"/>
    <cellStyle name="Title 65" xfId="993" xr:uid="{00000000-0005-0000-0000-000045040000}"/>
    <cellStyle name="Title 66" xfId="994" xr:uid="{00000000-0005-0000-0000-000046040000}"/>
    <cellStyle name="Title 67" xfId="995" xr:uid="{00000000-0005-0000-0000-000047040000}"/>
    <cellStyle name="Title 68" xfId="996" xr:uid="{00000000-0005-0000-0000-000048040000}"/>
    <cellStyle name="Title 69" xfId="997" xr:uid="{00000000-0005-0000-0000-000049040000}"/>
    <cellStyle name="Title 7" xfId="998" xr:uid="{00000000-0005-0000-0000-00004A040000}"/>
    <cellStyle name="Title 7 2" xfId="43102" xr:uid="{B3F41710-876C-4767-A884-AE123778A256}"/>
    <cellStyle name="Title 70" xfId="999" xr:uid="{00000000-0005-0000-0000-00004B040000}"/>
    <cellStyle name="Title 71" xfId="1000" xr:uid="{00000000-0005-0000-0000-00004C040000}"/>
    <cellStyle name="Title 72" xfId="1001" xr:uid="{00000000-0005-0000-0000-00004D040000}"/>
    <cellStyle name="Title 73" xfId="1002" xr:uid="{00000000-0005-0000-0000-00004E040000}"/>
    <cellStyle name="Title 74" xfId="1003" xr:uid="{00000000-0005-0000-0000-00004F040000}"/>
    <cellStyle name="Title 75" xfId="1004" xr:uid="{00000000-0005-0000-0000-000050040000}"/>
    <cellStyle name="Title 76" xfId="1005" xr:uid="{00000000-0005-0000-0000-000051040000}"/>
    <cellStyle name="Title 77" xfId="1006" xr:uid="{00000000-0005-0000-0000-000052040000}"/>
    <cellStyle name="Title 78" xfId="1007" xr:uid="{00000000-0005-0000-0000-000053040000}"/>
    <cellStyle name="Title 79" xfId="1008" xr:uid="{00000000-0005-0000-0000-000054040000}"/>
    <cellStyle name="Title 8" xfId="1009" xr:uid="{00000000-0005-0000-0000-000055040000}"/>
    <cellStyle name="Title 8 2" xfId="43103" xr:uid="{F65A331D-EB57-4AB8-BDB8-1F6DCAB31986}"/>
    <cellStyle name="Title 80" xfId="1010" xr:uid="{00000000-0005-0000-0000-000056040000}"/>
    <cellStyle name="Title 81" xfId="1011" xr:uid="{00000000-0005-0000-0000-000057040000}"/>
    <cellStyle name="Title 82" xfId="1012" xr:uid="{00000000-0005-0000-0000-000058040000}"/>
    <cellStyle name="Title 83" xfId="1013" xr:uid="{00000000-0005-0000-0000-000059040000}"/>
    <cellStyle name="Title 84" xfId="1014" xr:uid="{00000000-0005-0000-0000-00005A040000}"/>
    <cellStyle name="Title 85" xfId="1015" xr:uid="{00000000-0005-0000-0000-00005B040000}"/>
    <cellStyle name="Title 86" xfId="1016" xr:uid="{00000000-0005-0000-0000-00005C040000}"/>
    <cellStyle name="Title 87" xfId="1017" xr:uid="{00000000-0005-0000-0000-00005D040000}"/>
    <cellStyle name="Title 88" xfId="1018" xr:uid="{00000000-0005-0000-0000-00005E040000}"/>
    <cellStyle name="Title 89" xfId="1019" xr:uid="{00000000-0005-0000-0000-00005F040000}"/>
    <cellStyle name="Title 9" xfId="1020" xr:uid="{00000000-0005-0000-0000-000060040000}"/>
    <cellStyle name="Title 90" xfId="1021" xr:uid="{00000000-0005-0000-0000-000061040000}"/>
    <cellStyle name="Title 91" xfId="1022" xr:uid="{00000000-0005-0000-0000-000062040000}"/>
    <cellStyle name="Title 92" xfId="1023" xr:uid="{00000000-0005-0000-0000-000063040000}"/>
    <cellStyle name="Title 93" xfId="1024" xr:uid="{00000000-0005-0000-0000-000064040000}"/>
    <cellStyle name="Title 94" xfId="1025" xr:uid="{00000000-0005-0000-0000-000065040000}"/>
    <cellStyle name="Title 95" xfId="1026" xr:uid="{00000000-0005-0000-0000-000066040000}"/>
    <cellStyle name="Title 96" xfId="1027" xr:uid="{00000000-0005-0000-0000-000067040000}"/>
    <cellStyle name="Title 97" xfId="1028" xr:uid="{00000000-0005-0000-0000-000068040000}"/>
    <cellStyle name="Title 98" xfId="1029" xr:uid="{00000000-0005-0000-0000-000069040000}"/>
    <cellStyle name="Title 99" xfId="1030" xr:uid="{00000000-0005-0000-0000-00006A040000}"/>
    <cellStyle name="Total 10" xfId="1031" xr:uid="{00000000-0005-0000-0000-00006B040000}"/>
    <cellStyle name="Total 100" xfId="1032" xr:uid="{00000000-0005-0000-0000-00006C040000}"/>
    <cellStyle name="Total 101" xfId="1033" xr:uid="{00000000-0005-0000-0000-00006D040000}"/>
    <cellStyle name="Total 102" xfId="1034" xr:uid="{00000000-0005-0000-0000-00006E040000}"/>
    <cellStyle name="Total 103" xfId="1252" xr:uid="{00000000-0005-0000-0000-00006F040000}"/>
    <cellStyle name="Total 11" xfId="1035" xr:uid="{00000000-0005-0000-0000-000070040000}"/>
    <cellStyle name="Total 12" xfId="1036" xr:uid="{00000000-0005-0000-0000-000071040000}"/>
    <cellStyle name="Total 13" xfId="1037" xr:uid="{00000000-0005-0000-0000-000072040000}"/>
    <cellStyle name="Total 14" xfId="1038" xr:uid="{00000000-0005-0000-0000-000073040000}"/>
    <cellStyle name="Total 15" xfId="1039" xr:uid="{00000000-0005-0000-0000-000074040000}"/>
    <cellStyle name="Total 16" xfId="1040" xr:uid="{00000000-0005-0000-0000-000075040000}"/>
    <cellStyle name="Total 17" xfId="1041" xr:uid="{00000000-0005-0000-0000-000076040000}"/>
    <cellStyle name="Total 18" xfId="1042" xr:uid="{00000000-0005-0000-0000-000077040000}"/>
    <cellStyle name="Total 19" xfId="1043" xr:uid="{00000000-0005-0000-0000-000078040000}"/>
    <cellStyle name="Total 2" xfId="1044" xr:uid="{00000000-0005-0000-0000-000079040000}"/>
    <cellStyle name="Total 2 2" xfId="1296" xr:uid="{00000000-0005-0000-0000-00007A040000}"/>
    <cellStyle name="Total 2 3" xfId="43104" xr:uid="{43E4DD73-9303-4FE7-8049-410F76D161E7}"/>
    <cellStyle name="Total 20" xfId="1045" xr:uid="{00000000-0005-0000-0000-00007B040000}"/>
    <cellStyle name="Total 21" xfId="1046" xr:uid="{00000000-0005-0000-0000-00007C040000}"/>
    <cellStyle name="Total 22" xfId="1047" xr:uid="{00000000-0005-0000-0000-00007D040000}"/>
    <cellStyle name="Total 23" xfId="1048" xr:uid="{00000000-0005-0000-0000-00007E040000}"/>
    <cellStyle name="Total 24" xfId="1049" xr:uid="{00000000-0005-0000-0000-00007F040000}"/>
    <cellStyle name="Total 25" xfId="1050" xr:uid="{00000000-0005-0000-0000-000080040000}"/>
    <cellStyle name="Total 26" xfId="1051" xr:uid="{00000000-0005-0000-0000-000081040000}"/>
    <cellStyle name="Total 27" xfId="1052" xr:uid="{00000000-0005-0000-0000-000082040000}"/>
    <cellStyle name="Total 28" xfId="1053" xr:uid="{00000000-0005-0000-0000-000083040000}"/>
    <cellStyle name="Total 29" xfId="1054" xr:uid="{00000000-0005-0000-0000-000084040000}"/>
    <cellStyle name="Total 3" xfId="1055" xr:uid="{00000000-0005-0000-0000-000085040000}"/>
    <cellStyle name="Total 3 2" xfId="43105" xr:uid="{0D1EC392-F77C-4BE0-B597-7155C303DEE6}"/>
    <cellStyle name="Total 30" xfId="1056" xr:uid="{00000000-0005-0000-0000-000086040000}"/>
    <cellStyle name="Total 31" xfId="1057" xr:uid="{00000000-0005-0000-0000-000087040000}"/>
    <cellStyle name="Total 32" xfId="1058" xr:uid="{00000000-0005-0000-0000-000088040000}"/>
    <cellStyle name="Total 33" xfId="1059" xr:uid="{00000000-0005-0000-0000-000089040000}"/>
    <cellStyle name="Total 34" xfId="1060" xr:uid="{00000000-0005-0000-0000-00008A040000}"/>
    <cellStyle name="Total 35" xfId="1061" xr:uid="{00000000-0005-0000-0000-00008B040000}"/>
    <cellStyle name="Total 36" xfId="1062" xr:uid="{00000000-0005-0000-0000-00008C040000}"/>
    <cellStyle name="Total 37" xfId="1063" xr:uid="{00000000-0005-0000-0000-00008D040000}"/>
    <cellStyle name="Total 38" xfId="1064" xr:uid="{00000000-0005-0000-0000-00008E040000}"/>
    <cellStyle name="Total 39" xfId="1065" xr:uid="{00000000-0005-0000-0000-00008F040000}"/>
    <cellStyle name="Total 4" xfId="1066" xr:uid="{00000000-0005-0000-0000-000090040000}"/>
    <cellStyle name="Total 4 2" xfId="43106" xr:uid="{25886D54-63A4-42F6-8E4D-217313F4A0CC}"/>
    <cellStyle name="Total 40" xfId="1067" xr:uid="{00000000-0005-0000-0000-000091040000}"/>
    <cellStyle name="Total 41" xfId="1068" xr:uid="{00000000-0005-0000-0000-000092040000}"/>
    <cellStyle name="Total 42" xfId="1069" xr:uid="{00000000-0005-0000-0000-000093040000}"/>
    <cellStyle name="Total 43" xfId="1070" xr:uid="{00000000-0005-0000-0000-000094040000}"/>
    <cellStyle name="Total 44" xfId="1071" xr:uid="{00000000-0005-0000-0000-000095040000}"/>
    <cellStyle name="Total 45" xfId="1072" xr:uid="{00000000-0005-0000-0000-000096040000}"/>
    <cellStyle name="Total 46" xfId="1073" xr:uid="{00000000-0005-0000-0000-000097040000}"/>
    <cellStyle name="Total 47" xfId="1074" xr:uid="{00000000-0005-0000-0000-000098040000}"/>
    <cellStyle name="Total 48" xfId="1075" xr:uid="{00000000-0005-0000-0000-000099040000}"/>
    <cellStyle name="Total 49" xfId="1076" xr:uid="{00000000-0005-0000-0000-00009A040000}"/>
    <cellStyle name="Total 5" xfId="1077" xr:uid="{00000000-0005-0000-0000-00009B040000}"/>
    <cellStyle name="Total 5 2" xfId="43107" xr:uid="{0A80D0C6-D014-4D2F-AB46-46C7CF10577F}"/>
    <cellStyle name="Total 50" xfId="1078" xr:uid="{00000000-0005-0000-0000-00009C040000}"/>
    <cellStyle name="Total 51" xfId="1079" xr:uid="{00000000-0005-0000-0000-00009D040000}"/>
    <cellStyle name="Total 52" xfId="1080" xr:uid="{00000000-0005-0000-0000-00009E040000}"/>
    <cellStyle name="Total 53" xfId="1081" xr:uid="{00000000-0005-0000-0000-00009F040000}"/>
    <cellStyle name="Total 54" xfId="1082" xr:uid="{00000000-0005-0000-0000-0000A0040000}"/>
    <cellStyle name="Total 55" xfId="1083" xr:uid="{00000000-0005-0000-0000-0000A1040000}"/>
    <cellStyle name="Total 56" xfId="1084" xr:uid="{00000000-0005-0000-0000-0000A2040000}"/>
    <cellStyle name="Total 57" xfId="1085" xr:uid="{00000000-0005-0000-0000-0000A3040000}"/>
    <cellStyle name="Total 58" xfId="1086" xr:uid="{00000000-0005-0000-0000-0000A4040000}"/>
    <cellStyle name="Total 59" xfId="1087" xr:uid="{00000000-0005-0000-0000-0000A5040000}"/>
    <cellStyle name="Total 6" xfId="1088" xr:uid="{00000000-0005-0000-0000-0000A6040000}"/>
    <cellStyle name="Total 6 2" xfId="43108" xr:uid="{0CCE7460-AA88-44C7-80D1-22EA8183C7B6}"/>
    <cellStyle name="Total 60" xfId="1089" xr:uid="{00000000-0005-0000-0000-0000A7040000}"/>
    <cellStyle name="Total 61" xfId="1090" xr:uid="{00000000-0005-0000-0000-0000A8040000}"/>
    <cellStyle name="Total 62" xfId="1091" xr:uid="{00000000-0005-0000-0000-0000A9040000}"/>
    <cellStyle name="Total 63" xfId="1092" xr:uid="{00000000-0005-0000-0000-0000AA040000}"/>
    <cellStyle name="Total 64" xfId="1093" xr:uid="{00000000-0005-0000-0000-0000AB040000}"/>
    <cellStyle name="Total 65" xfId="1094" xr:uid="{00000000-0005-0000-0000-0000AC040000}"/>
    <cellStyle name="Total 66" xfId="1095" xr:uid="{00000000-0005-0000-0000-0000AD040000}"/>
    <cellStyle name="Total 67" xfId="1096" xr:uid="{00000000-0005-0000-0000-0000AE040000}"/>
    <cellStyle name="Total 68" xfId="1097" xr:uid="{00000000-0005-0000-0000-0000AF040000}"/>
    <cellStyle name="Total 69" xfId="1098" xr:uid="{00000000-0005-0000-0000-0000B0040000}"/>
    <cellStyle name="Total 7" xfId="1099" xr:uid="{00000000-0005-0000-0000-0000B1040000}"/>
    <cellStyle name="Total 7 2" xfId="43109" xr:uid="{61ADB0F3-875F-43C8-B385-7B514D349AA5}"/>
    <cellStyle name="Total 70" xfId="1100" xr:uid="{00000000-0005-0000-0000-0000B2040000}"/>
    <cellStyle name="Total 71" xfId="1101" xr:uid="{00000000-0005-0000-0000-0000B3040000}"/>
    <cellStyle name="Total 72" xfId="1102" xr:uid="{00000000-0005-0000-0000-0000B4040000}"/>
    <cellStyle name="Total 73" xfId="1103" xr:uid="{00000000-0005-0000-0000-0000B5040000}"/>
    <cellStyle name="Total 74" xfId="1104" xr:uid="{00000000-0005-0000-0000-0000B6040000}"/>
    <cellStyle name="Total 75" xfId="1105" xr:uid="{00000000-0005-0000-0000-0000B7040000}"/>
    <cellStyle name="Total 76" xfId="1106" xr:uid="{00000000-0005-0000-0000-0000B8040000}"/>
    <cellStyle name="Total 77" xfId="1107" xr:uid="{00000000-0005-0000-0000-0000B9040000}"/>
    <cellStyle name="Total 78" xfId="1108" xr:uid="{00000000-0005-0000-0000-0000BA040000}"/>
    <cellStyle name="Total 79" xfId="1109" xr:uid="{00000000-0005-0000-0000-0000BB040000}"/>
    <cellStyle name="Total 8" xfId="1110" xr:uid="{00000000-0005-0000-0000-0000BC040000}"/>
    <cellStyle name="Total 8 10" xfId="43111" xr:uid="{B91B7B78-EE07-45A4-905C-21E60D7F65FF}"/>
    <cellStyle name="Total 8 11" xfId="43110" xr:uid="{CDA9D779-DC57-42C0-94BF-A33A8348E561}"/>
    <cellStyle name="Total 8 2" xfId="43112" xr:uid="{B4BFAD12-DDA0-458F-9291-17E8D4D32E85}"/>
    <cellStyle name="Total 8 2 2" xfId="43113" xr:uid="{CECCF3B9-AED8-46B3-BCE5-A25D45108E72}"/>
    <cellStyle name="Total 8 2 2 2" xfId="43114" xr:uid="{F2DB2FE0-3170-4903-9FA5-828D6F1EC5C3}"/>
    <cellStyle name="Total 8 2 2 3" xfId="43115" xr:uid="{E4C13E69-4CAE-4963-86EB-A0978FF4BEE6}"/>
    <cellStyle name="Total 8 2 3" xfId="43116" xr:uid="{2F20D2C5-CA40-4CE8-B579-8080092E118C}"/>
    <cellStyle name="Total 8 2 3 2" xfId="43117" xr:uid="{EF115CCE-0F13-4151-97E6-0B26C89F9487}"/>
    <cellStyle name="Total 8 2 3 3" xfId="43118" xr:uid="{D6F5880D-E664-43F4-9760-FAA862BCBEF4}"/>
    <cellStyle name="Total 8 2 4" xfId="43119" xr:uid="{83385B69-497A-4F24-970B-5857D3BEEE66}"/>
    <cellStyle name="Total 8 2 4 2" xfId="43120" xr:uid="{FA5E3836-C5AE-43F6-A476-FA40EC4BD67A}"/>
    <cellStyle name="Total 8 2 4 3" xfId="43121" xr:uid="{9043BC9A-0695-4E46-9517-2F875647263E}"/>
    <cellStyle name="Total 8 2 5" xfId="43122" xr:uid="{624F7CB2-348F-430D-8305-92CC66B3D241}"/>
    <cellStyle name="Total 8 2 6" xfId="43123" xr:uid="{F14A098A-6C5F-4DEE-B325-CF836DCE5E8A}"/>
    <cellStyle name="Total 8 3" xfId="43124" xr:uid="{5C9A4FC7-CB94-49B3-BFC1-DA24A3512D58}"/>
    <cellStyle name="Total 8 3 2" xfId="43125" xr:uid="{D88069D1-A7E1-47E8-9AE8-F5631569F47F}"/>
    <cellStyle name="Total 8 3 2 2" xfId="43126" xr:uid="{0DF40E2F-EF01-4A1A-BE29-8AAF4EA6ED02}"/>
    <cellStyle name="Total 8 3 2 3" xfId="43127" xr:uid="{C529EB14-2764-4CF7-9888-4B2F8E9770A3}"/>
    <cellStyle name="Total 8 3 3" xfId="43128" xr:uid="{BB46E1BB-389A-4005-A30D-28151FA583F6}"/>
    <cellStyle name="Total 8 3 3 2" xfId="43129" xr:uid="{FE256DF5-F107-4E05-A52B-9B10E964E895}"/>
    <cellStyle name="Total 8 3 3 3" xfId="43130" xr:uid="{7137D18B-990A-4F62-B1EE-2107EBB4C8B3}"/>
    <cellStyle name="Total 8 3 4" xfId="43131" xr:uid="{ACA55F15-26EC-4943-92D1-FE96CE3CBD96}"/>
    <cellStyle name="Total 8 3 4 2" xfId="43132" xr:uid="{3BA96FC6-1E75-4DA8-BD6E-BB435F04C26D}"/>
    <cellStyle name="Total 8 3 4 3" xfId="43133" xr:uid="{A44942E0-55BA-49E5-910C-13B2C8ED439F}"/>
    <cellStyle name="Total 8 3 5" xfId="43134" xr:uid="{E9A66846-0642-4759-AFFA-0B3BD379D119}"/>
    <cellStyle name="Total 8 3 6" xfId="43135" xr:uid="{7F081BAB-5D55-4A4A-A220-0737789BE84D}"/>
    <cellStyle name="Total 8 4" xfId="43136" xr:uid="{F536E345-28C1-410E-8A4E-92EC53AE8B71}"/>
    <cellStyle name="Total 8 4 2" xfId="43137" xr:uid="{AF04A9FF-A5AF-4C25-A47D-FF9F0D99F686}"/>
    <cellStyle name="Total 8 4 2 2" xfId="43138" xr:uid="{9E329419-B6DA-4A44-85BA-46863FE1E6AA}"/>
    <cellStyle name="Total 8 4 2 3" xfId="43139" xr:uid="{EDBA0ECC-F9ED-4764-9225-0DAD50F57C04}"/>
    <cellStyle name="Total 8 4 3" xfId="43140" xr:uid="{D460DFC3-58E8-4153-A638-F3EB2D37569C}"/>
    <cellStyle name="Total 8 4 3 2" xfId="43141" xr:uid="{016D4410-CD1D-4875-AA62-E7833F4E7360}"/>
    <cellStyle name="Total 8 4 3 3" xfId="43142" xr:uid="{D62711F7-7ECE-4FB1-803A-15B26CFF3681}"/>
    <cellStyle name="Total 8 4 4" xfId="43143" xr:uid="{2F3FDCE3-0199-4B3B-ADE9-3A82AF534FBC}"/>
    <cellStyle name="Total 8 4 4 2" xfId="43144" xr:uid="{7A0FA8D5-B978-452B-82EB-478796496A9B}"/>
    <cellStyle name="Total 8 4 4 3" xfId="43145" xr:uid="{EA6C68AA-36C5-45D9-9213-198452316A19}"/>
    <cellStyle name="Total 8 4 5" xfId="43146" xr:uid="{6EA2D337-7634-4374-9154-FEDA849F7A22}"/>
    <cellStyle name="Total 8 4 6" xfId="43147" xr:uid="{9C350E90-B630-4A12-9AA2-5ED7030F7447}"/>
    <cellStyle name="Total 8 5" xfId="43148" xr:uid="{F42C4494-5BBF-40F6-B81C-6DE2B6F01B85}"/>
    <cellStyle name="Total 8 5 2" xfId="43149" xr:uid="{D9F32D60-64F7-429F-88DB-C4669BCFE508}"/>
    <cellStyle name="Total 8 5 2 2" xfId="43150" xr:uid="{91662341-343E-4281-AFB7-A76F89EF4C64}"/>
    <cellStyle name="Total 8 5 2 3" xfId="43151" xr:uid="{908FEDAB-92FA-452E-AB52-522223019261}"/>
    <cellStyle name="Total 8 5 3" xfId="43152" xr:uid="{69E59832-A26C-4D81-9325-C9F8A64D65F4}"/>
    <cellStyle name="Total 8 5 4" xfId="43153" xr:uid="{4E20408B-DF81-4091-BEA8-7B3623549CB1}"/>
    <cellStyle name="Total 8 5 4 2" xfId="43154" xr:uid="{5FE2594D-7ABC-4469-AB83-1BA0C522B754}"/>
    <cellStyle name="Total 8 5 4 3" xfId="43155" xr:uid="{22E87552-4270-42D8-887D-77AA58D8A63E}"/>
    <cellStyle name="Total 8 5 5" xfId="43156" xr:uid="{A41642CC-FC31-4FE0-83B1-38D5F18AF3AF}"/>
    <cellStyle name="Total 8 5 6" xfId="43157" xr:uid="{591AEFC7-C895-4BD4-AC6C-37AA68FE9359}"/>
    <cellStyle name="Total 8 6" xfId="43158" xr:uid="{981EB742-7CD5-4C62-88C5-7514AE45F606}"/>
    <cellStyle name="Total 8 6 2" xfId="43159" xr:uid="{FE1A8B52-28F3-4D1F-822A-A19F92B892F6}"/>
    <cellStyle name="Total 8 6 3" xfId="43160" xr:uid="{CA790DE9-6E13-45F4-B8D5-E4C389993C29}"/>
    <cellStyle name="Total 8 7" xfId="43161" xr:uid="{2678A006-6934-4FCF-A543-D8420AC07C06}"/>
    <cellStyle name="Total 8 7 2" xfId="43162" xr:uid="{4ECEFDE2-743D-455C-A852-1464796E6B62}"/>
    <cellStyle name="Total 8 7 3" xfId="43163" xr:uid="{16B69B77-8164-4283-AA5E-C3FD3B842727}"/>
    <cellStyle name="Total 8 8" xfId="43164" xr:uid="{FA61AE87-49CA-48D1-ABC3-3905D1A6D35F}"/>
    <cellStyle name="Total 8 8 2" xfId="43165" xr:uid="{75E967D0-64F4-4198-86C6-BBE329BEBC13}"/>
    <cellStyle name="Total 8 8 3" xfId="43166" xr:uid="{F3735755-4343-4F49-AC03-778FF3B8AF02}"/>
    <cellStyle name="Total 8 9" xfId="43167" xr:uid="{EE0CB877-FF42-4E81-9656-0699899CF604}"/>
    <cellStyle name="Total 80" xfId="1111" xr:uid="{00000000-0005-0000-0000-0000BD040000}"/>
    <cellStyle name="Total 81" xfId="1112" xr:uid="{00000000-0005-0000-0000-0000BE040000}"/>
    <cellStyle name="Total 82" xfId="1113" xr:uid="{00000000-0005-0000-0000-0000BF040000}"/>
    <cellStyle name="Total 83" xfId="1114" xr:uid="{00000000-0005-0000-0000-0000C0040000}"/>
    <cellStyle name="Total 84" xfId="1115" xr:uid="{00000000-0005-0000-0000-0000C1040000}"/>
    <cellStyle name="Total 85" xfId="1116" xr:uid="{00000000-0005-0000-0000-0000C2040000}"/>
    <cellStyle name="Total 86" xfId="1117" xr:uid="{00000000-0005-0000-0000-0000C3040000}"/>
    <cellStyle name="Total 87" xfId="1118" xr:uid="{00000000-0005-0000-0000-0000C4040000}"/>
    <cellStyle name="Total 88" xfId="1119" xr:uid="{00000000-0005-0000-0000-0000C5040000}"/>
    <cellStyle name="Total 89" xfId="1120" xr:uid="{00000000-0005-0000-0000-0000C6040000}"/>
    <cellStyle name="Total 9" xfId="1121" xr:uid="{00000000-0005-0000-0000-0000C7040000}"/>
    <cellStyle name="Total 90" xfId="1122" xr:uid="{00000000-0005-0000-0000-0000C8040000}"/>
    <cellStyle name="Total 91" xfId="1123" xr:uid="{00000000-0005-0000-0000-0000C9040000}"/>
    <cellStyle name="Total 92" xfId="1124" xr:uid="{00000000-0005-0000-0000-0000CA040000}"/>
    <cellStyle name="Total 93" xfId="1125" xr:uid="{00000000-0005-0000-0000-0000CB040000}"/>
    <cellStyle name="Total 94" xfId="1126" xr:uid="{00000000-0005-0000-0000-0000CC040000}"/>
    <cellStyle name="Total 95" xfId="1127" xr:uid="{00000000-0005-0000-0000-0000CD040000}"/>
    <cellStyle name="Total 96" xfId="1128" xr:uid="{00000000-0005-0000-0000-0000CE040000}"/>
    <cellStyle name="Total 97" xfId="1129" xr:uid="{00000000-0005-0000-0000-0000CF040000}"/>
    <cellStyle name="Total 98" xfId="1130" xr:uid="{00000000-0005-0000-0000-0000D0040000}"/>
    <cellStyle name="Total 99" xfId="1131" xr:uid="{00000000-0005-0000-0000-0000D1040000}"/>
    <cellStyle name="Warning Text 10" xfId="1132" xr:uid="{00000000-0005-0000-0000-0000D2040000}"/>
    <cellStyle name="Warning Text 100" xfId="1133" xr:uid="{00000000-0005-0000-0000-0000D3040000}"/>
    <cellStyle name="Warning Text 101" xfId="1134" xr:uid="{00000000-0005-0000-0000-0000D4040000}"/>
    <cellStyle name="Warning Text 102" xfId="1135" xr:uid="{00000000-0005-0000-0000-0000D5040000}"/>
    <cellStyle name="Warning Text 103" xfId="1249" xr:uid="{00000000-0005-0000-0000-0000D6040000}"/>
    <cellStyle name="Warning Text 11" xfId="1136" xr:uid="{00000000-0005-0000-0000-0000D7040000}"/>
    <cellStyle name="Warning Text 12" xfId="1137" xr:uid="{00000000-0005-0000-0000-0000D8040000}"/>
    <cellStyle name="Warning Text 13" xfId="1138" xr:uid="{00000000-0005-0000-0000-0000D9040000}"/>
    <cellStyle name="Warning Text 14" xfId="1139" xr:uid="{00000000-0005-0000-0000-0000DA040000}"/>
    <cellStyle name="Warning Text 15" xfId="1140" xr:uid="{00000000-0005-0000-0000-0000DB040000}"/>
    <cellStyle name="Warning Text 16" xfId="1141" xr:uid="{00000000-0005-0000-0000-0000DC040000}"/>
    <cellStyle name="Warning Text 17" xfId="1142" xr:uid="{00000000-0005-0000-0000-0000DD040000}"/>
    <cellStyle name="Warning Text 18" xfId="1143" xr:uid="{00000000-0005-0000-0000-0000DE040000}"/>
    <cellStyle name="Warning Text 19" xfId="1144" xr:uid="{00000000-0005-0000-0000-0000DF040000}"/>
    <cellStyle name="Warning Text 2" xfId="1145" xr:uid="{00000000-0005-0000-0000-0000E0040000}"/>
    <cellStyle name="Warning Text 2 2" xfId="1318" xr:uid="{00000000-0005-0000-0000-0000E1040000}"/>
    <cellStyle name="Warning Text 2 3" xfId="43168" xr:uid="{E6C0FC6A-7E66-4FE9-B0EC-C5E99B27B4FA}"/>
    <cellStyle name="Warning Text 20" xfId="1146" xr:uid="{00000000-0005-0000-0000-0000E2040000}"/>
    <cellStyle name="Warning Text 21" xfId="1147" xr:uid="{00000000-0005-0000-0000-0000E3040000}"/>
    <cellStyle name="Warning Text 22" xfId="1148" xr:uid="{00000000-0005-0000-0000-0000E4040000}"/>
    <cellStyle name="Warning Text 23" xfId="1149" xr:uid="{00000000-0005-0000-0000-0000E5040000}"/>
    <cellStyle name="Warning Text 24" xfId="1150" xr:uid="{00000000-0005-0000-0000-0000E6040000}"/>
    <cellStyle name="Warning Text 25" xfId="1151" xr:uid="{00000000-0005-0000-0000-0000E7040000}"/>
    <cellStyle name="Warning Text 26" xfId="1152" xr:uid="{00000000-0005-0000-0000-0000E8040000}"/>
    <cellStyle name="Warning Text 27" xfId="1153" xr:uid="{00000000-0005-0000-0000-0000E9040000}"/>
    <cellStyle name="Warning Text 28" xfId="1154" xr:uid="{00000000-0005-0000-0000-0000EA040000}"/>
    <cellStyle name="Warning Text 29" xfId="1155" xr:uid="{00000000-0005-0000-0000-0000EB040000}"/>
    <cellStyle name="Warning Text 3" xfId="1156" xr:uid="{00000000-0005-0000-0000-0000EC040000}"/>
    <cellStyle name="Warning Text 30" xfId="1157" xr:uid="{00000000-0005-0000-0000-0000ED040000}"/>
    <cellStyle name="Warning Text 31" xfId="1158" xr:uid="{00000000-0005-0000-0000-0000EE040000}"/>
    <cellStyle name="Warning Text 32" xfId="1159" xr:uid="{00000000-0005-0000-0000-0000EF040000}"/>
    <cellStyle name="Warning Text 33" xfId="1160" xr:uid="{00000000-0005-0000-0000-0000F0040000}"/>
    <cellStyle name="Warning Text 34" xfId="1161" xr:uid="{00000000-0005-0000-0000-0000F1040000}"/>
    <cellStyle name="Warning Text 35" xfId="1162" xr:uid="{00000000-0005-0000-0000-0000F2040000}"/>
    <cellStyle name="Warning Text 36" xfId="1163" xr:uid="{00000000-0005-0000-0000-0000F3040000}"/>
    <cellStyle name="Warning Text 37" xfId="1164" xr:uid="{00000000-0005-0000-0000-0000F4040000}"/>
    <cellStyle name="Warning Text 38" xfId="1165" xr:uid="{00000000-0005-0000-0000-0000F5040000}"/>
    <cellStyle name="Warning Text 39" xfId="1166" xr:uid="{00000000-0005-0000-0000-0000F6040000}"/>
    <cellStyle name="Warning Text 4" xfId="1167" xr:uid="{00000000-0005-0000-0000-0000F7040000}"/>
    <cellStyle name="Warning Text 40" xfId="1168" xr:uid="{00000000-0005-0000-0000-0000F8040000}"/>
    <cellStyle name="Warning Text 41" xfId="1169" xr:uid="{00000000-0005-0000-0000-0000F9040000}"/>
    <cellStyle name="Warning Text 42" xfId="1170" xr:uid="{00000000-0005-0000-0000-0000FA040000}"/>
    <cellStyle name="Warning Text 43" xfId="1171" xr:uid="{00000000-0005-0000-0000-0000FB040000}"/>
    <cellStyle name="Warning Text 44" xfId="1172" xr:uid="{00000000-0005-0000-0000-0000FC040000}"/>
    <cellStyle name="Warning Text 45" xfId="1173" xr:uid="{00000000-0005-0000-0000-0000FD040000}"/>
    <cellStyle name="Warning Text 46" xfId="1174" xr:uid="{00000000-0005-0000-0000-0000FE040000}"/>
    <cellStyle name="Warning Text 47" xfId="1175" xr:uid="{00000000-0005-0000-0000-0000FF040000}"/>
    <cellStyle name="Warning Text 48" xfId="1176" xr:uid="{00000000-0005-0000-0000-000000050000}"/>
    <cellStyle name="Warning Text 49" xfId="1177" xr:uid="{00000000-0005-0000-0000-000001050000}"/>
    <cellStyle name="Warning Text 5" xfId="1178" xr:uid="{00000000-0005-0000-0000-000002050000}"/>
    <cellStyle name="Warning Text 50" xfId="1179" xr:uid="{00000000-0005-0000-0000-000003050000}"/>
    <cellStyle name="Warning Text 51" xfId="1180" xr:uid="{00000000-0005-0000-0000-000004050000}"/>
    <cellStyle name="Warning Text 52" xfId="1181" xr:uid="{00000000-0005-0000-0000-000005050000}"/>
    <cellStyle name="Warning Text 53" xfId="1182" xr:uid="{00000000-0005-0000-0000-000006050000}"/>
    <cellStyle name="Warning Text 54" xfId="1183" xr:uid="{00000000-0005-0000-0000-000007050000}"/>
    <cellStyle name="Warning Text 55" xfId="1184" xr:uid="{00000000-0005-0000-0000-000008050000}"/>
    <cellStyle name="Warning Text 56" xfId="1185" xr:uid="{00000000-0005-0000-0000-000009050000}"/>
    <cellStyle name="Warning Text 57" xfId="1186" xr:uid="{00000000-0005-0000-0000-00000A050000}"/>
    <cellStyle name="Warning Text 58" xfId="1187" xr:uid="{00000000-0005-0000-0000-00000B050000}"/>
    <cellStyle name="Warning Text 59" xfId="1188" xr:uid="{00000000-0005-0000-0000-00000C050000}"/>
    <cellStyle name="Warning Text 6" xfId="1189" xr:uid="{00000000-0005-0000-0000-00000D050000}"/>
    <cellStyle name="Warning Text 60" xfId="1190" xr:uid="{00000000-0005-0000-0000-00000E050000}"/>
    <cellStyle name="Warning Text 61" xfId="1191" xr:uid="{00000000-0005-0000-0000-00000F050000}"/>
    <cellStyle name="Warning Text 62" xfId="1192" xr:uid="{00000000-0005-0000-0000-000010050000}"/>
    <cellStyle name="Warning Text 63" xfId="1193" xr:uid="{00000000-0005-0000-0000-000011050000}"/>
    <cellStyle name="Warning Text 64" xfId="1194" xr:uid="{00000000-0005-0000-0000-000012050000}"/>
    <cellStyle name="Warning Text 65" xfId="1195" xr:uid="{00000000-0005-0000-0000-000013050000}"/>
    <cellStyle name="Warning Text 66" xfId="1196" xr:uid="{00000000-0005-0000-0000-000014050000}"/>
    <cellStyle name="Warning Text 67" xfId="1197" xr:uid="{00000000-0005-0000-0000-000015050000}"/>
    <cellStyle name="Warning Text 68" xfId="1198" xr:uid="{00000000-0005-0000-0000-000016050000}"/>
    <cellStyle name="Warning Text 69" xfId="1199" xr:uid="{00000000-0005-0000-0000-000017050000}"/>
    <cellStyle name="Warning Text 7" xfId="1200" xr:uid="{00000000-0005-0000-0000-000018050000}"/>
    <cellStyle name="Warning Text 70" xfId="1201" xr:uid="{00000000-0005-0000-0000-000019050000}"/>
    <cellStyle name="Warning Text 71" xfId="1202" xr:uid="{00000000-0005-0000-0000-00001A050000}"/>
    <cellStyle name="Warning Text 72" xfId="1203" xr:uid="{00000000-0005-0000-0000-00001B050000}"/>
    <cellStyle name="Warning Text 73" xfId="1204" xr:uid="{00000000-0005-0000-0000-00001C050000}"/>
    <cellStyle name="Warning Text 74" xfId="1205" xr:uid="{00000000-0005-0000-0000-00001D050000}"/>
    <cellStyle name="Warning Text 75" xfId="1206" xr:uid="{00000000-0005-0000-0000-00001E050000}"/>
    <cellStyle name="Warning Text 76" xfId="1207" xr:uid="{00000000-0005-0000-0000-00001F050000}"/>
    <cellStyle name="Warning Text 77" xfId="1208" xr:uid="{00000000-0005-0000-0000-000020050000}"/>
    <cellStyle name="Warning Text 78" xfId="1209" xr:uid="{00000000-0005-0000-0000-000021050000}"/>
    <cellStyle name="Warning Text 79" xfId="1210" xr:uid="{00000000-0005-0000-0000-000022050000}"/>
    <cellStyle name="Warning Text 8" xfId="1211" xr:uid="{00000000-0005-0000-0000-000023050000}"/>
    <cellStyle name="Warning Text 80" xfId="1212" xr:uid="{00000000-0005-0000-0000-000024050000}"/>
    <cellStyle name="Warning Text 81" xfId="1213" xr:uid="{00000000-0005-0000-0000-000025050000}"/>
    <cellStyle name="Warning Text 82" xfId="1214" xr:uid="{00000000-0005-0000-0000-000026050000}"/>
    <cellStyle name="Warning Text 83" xfId="1215" xr:uid="{00000000-0005-0000-0000-000027050000}"/>
    <cellStyle name="Warning Text 84" xfId="1216" xr:uid="{00000000-0005-0000-0000-000028050000}"/>
    <cellStyle name="Warning Text 85" xfId="1217" xr:uid="{00000000-0005-0000-0000-000029050000}"/>
    <cellStyle name="Warning Text 86" xfId="1218" xr:uid="{00000000-0005-0000-0000-00002A050000}"/>
    <cellStyle name="Warning Text 87" xfId="1219" xr:uid="{00000000-0005-0000-0000-00002B050000}"/>
    <cellStyle name="Warning Text 88" xfId="1220" xr:uid="{00000000-0005-0000-0000-00002C050000}"/>
    <cellStyle name="Warning Text 89" xfId="1221" xr:uid="{00000000-0005-0000-0000-00002D050000}"/>
    <cellStyle name="Warning Text 9" xfId="1222" xr:uid="{00000000-0005-0000-0000-00002E050000}"/>
    <cellStyle name="Warning Text 90" xfId="1223" xr:uid="{00000000-0005-0000-0000-00002F050000}"/>
    <cellStyle name="Warning Text 91" xfId="1224" xr:uid="{00000000-0005-0000-0000-000030050000}"/>
    <cellStyle name="Warning Text 92" xfId="1225" xr:uid="{00000000-0005-0000-0000-000031050000}"/>
    <cellStyle name="Warning Text 93" xfId="1226" xr:uid="{00000000-0005-0000-0000-000032050000}"/>
    <cellStyle name="Warning Text 94" xfId="1227" xr:uid="{00000000-0005-0000-0000-000033050000}"/>
    <cellStyle name="Warning Text 95" xfId="1228" xr:uid="{00000000-0005-0000-0000-000034050000}"/>
    <cellStyle name="Warning Text 96" xfId="1229" xr:uid="{00000000-0005-0000-0000-000035050000}"/>
    <cellStyle name="Warning Text 97" xfId="1230" xr:uid="{00000000-0005-0000-0000-000036050000}"/>
    <cellStyle name="Warning Text 98" xfId="1231" xr:uid="{00000000-0005-0000-0000-000037050000}"/>
    <cellStyle name="Warning Text 99" xfId="1232" xr:uid="{00000000-0005-0000-0000-000038050000}"/>
  </cellStyles>
  <dxfs count="0"/>
  <tableStyles count="0" defaultTableStyle="TableStyleMedium2" defaultPivotStyle="PivotStyleLight16"/>
  <colors>
    <mruColors>
      <color rgb="FF00FF00"/>
      <color rgb="FFFFFF00"/>
      <color rgb="FFFF0000"/>
      <color rgb="FF66FF33"/>
      <color rgb="FF3333FF"/>
      <color rgb="FFFFFFCC"/>
      <color rgb="FFFF4343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A-1)%20-%20Billing%20Lag.xlsx" TargetMode="External"/><Relationship Id="rId1" Type="http://schemas.openxmlformats.org/officeDocument/2006/relationships/externalLinkPath" Target="WP%20(A-1)%20-%20Billing%20Lag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G)%20-%20Property%20Taxes.xlsx" TargetMode="External"/><Relationship Id="rId1" Type="http://schemas.openxmlformats.org/officeDocument/2006/relationships/externalLinkPath" Target="WP%20(G)%20-%20Property%20Taxes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H-1)%20-%20FICA.xlsx" TargetMode="External"/><Relationship Id="rId1" Type="http://schemas.openxmlformats.org/officeDocument/2006/relationships/externalLinkPath" Target="WP%20(H-1)%20-%20FICA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H-2,%20H-3)%20-%20FUTA,%20SUTA.xlsx" TargetMode="External"/><Relationship Id="rId1" Type="http://schemas.openxmlformats.org/officeDocument/2006/relationships/externalLinkPath" Target="WP%20(H-2,%20H-3)%20-%20FUTA,%20SUTA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I,%20J,%20K)%20-%20Sales%20and%20Use,%20GRT.xlsx" TargetMode="External"/><Relationship Id="rId1" Type="http://schemas.openxmlformats.org/officeDocument/2006/relationships/externalLinkPath" Target="WP%20(I,%20J,%20K)%20-%20Sales%20and%20Use,%20GRT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L)%20-%20Other%20Taxes.xlsx" TargetMode="External"/><Relationship Id="rId1" Type="http://schemas.openxmlformats.org/officeDocument/2006/relationships/externalLinkPath" Target="WP%20(L)%20-%20Other%20Taxes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M)%20-%20Interest%20on%20LTD.xlsx" TargetMode="External"/><Relationship Id="rId1" Type="http://schemas.openxmlformats.org/officeDocument/2006/relationships/externalLinkPath" Target="WP%20(M)%20-%20Interest%20on%20LTD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B)%20-%20Fuel.xls" TargetMode="External"/><Relationship Id="rId1" Type="http://schemas.openxmlformats.org/officeDocument/2006/relationships/externalLinkPath" Target="WP%20(B)%20-%20Fuel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C)%20-%20Payroll.xlsx" TargetMode="External"/><Relationship Id="rId1" Type="http://schemas.openxmlformats.org/officeDocument/2006/relationships/externalLinkPath" Target="WP%20(C)%20-%20Payroll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C-2)%20-%20Incentive%20Compensation.xlsx" TargetMode="External"/><Relationship Id="rId1" Type="http://schemas.openxmlformats.org/officeDocument/2006/relationships/externalLinkPath" Target="WP%20(C-2)%20-%20Incentive%20Compensation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C-3)%20-%20Employee%20Benefits%20and%20Savings%20Plan.xlsx" TargetMode="External"/><Relationship Id="rId1" Type="http://schemas.openxmlformats.org/officeDocument/2006/relationships/externalLinkPath" Target="WP%20(C-3)%20-%20Employee%20Benefits%20and%20Savings%20Plan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D-1)%20-%20Purchased%20Power.xlsx" TargetMode="External"/><Relationship Id="rId1" Type="http://schemas.openxmlformats.org/officeDocument/2006/relationships/externalLinkPath" Target="WP%20(D-1)%20-%20Purchased%20Power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D-2)%20-%20Other%20OM%20Population.xlsx" TargetMode="External"/><Relationship Id="rId1" Type="http://schemas.openxmlformats.org/officeDocument/2006/relationships/externalLinkPath" Target="WP%20(D-2)%20-%20Other%20OM%20Population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D-2A,%20D-2B)%20-%20Affiliate%20Transactions.xlsx" TargetMode="External"/><Relationship Id="rId1" Type="http://schemas.openxmlformats.org/officeDocument/2006/relationships/externalLinkPath" Target="WP%20(D-2A,%20D-2B)%20-%20Affiliate%20Transactions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imLyons\Box\100634-1043%20AEP%20KY%202024%20Lead%20Lag%20Study\100634-1043%20AEP%20KY%202024%20Lead%20Lag%20Study\Current%20Study\WP%20(D-2)%20-%20Other%20OM%20Sample.xlsx" TargetMode="External"/><Relationship Id="rId1" Type="http://schemas.openxmlformats.org/officeDocument/2006/relationships/externalLinkPath" Target="WP%20(D-2)%20-%20Other%20OM%20Samp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Source &gt;&gt;&gt;"/>
      <sheetName val="Read Sched 2021"/>
      <sheetName val="Read Sched 2022"/>
      <sheetName val="Read Sched 2023"/>
      <sheetName val="Read Sched 2024"/>
      <sheetName val="Read Sched 2025"/>
    </sheetNames>
    <sheetDataSet>
      <sheetData sheetId="0">
        <row r="10">
          <cell r="C10">
            <v>1</v>
          </cell>
          <cell r="D10">
            <v>45383</v>
          </cell>
          <cell r="E10">
            <v>45384</v>
          </cell>
        </row>
        <row r="11">
          <cell r="C11">
            <v>2</v>
          </cell>
          <cell r="D11">
            <v>45384</v>
          </cell>
          <cell r="E11">
            <v>45385</v>
          </cell>
        </row>
        <row r="12">
          <cell r="C12">
            <v>3</v>
          </cell>
          <cell r="D12">
            <v>45385</v>
          </cell>
          <cell r="E12">
            <v>45386</v>
          </cell>
        </row>
        <row r="13">
          <cell r="C13">
            <v>4</v>
          </cell>
          <cell r="D13">
            <v>45386</v>
          </cell>
          <cell r="E13">
            <v>45387</v>
          </cell>
        </row>
        <row r="14">
          <cell r="C14">
            <v>5</v>
          </cell>
          <cell r="D14">
            <v>45387</v>
          </cell>
          <cell r="E14">
            <v>45390</v>
          </cell>
        </row>
        <row r="15">
          <cell r="C15">
            <v>6</v>
          </cell>
          <cell r="D15">
            <v>45390</v>
          </cell>
          <cell r="E15">
            <v>45391</v>
          </cell>
        </row>
        <row r="16">
          <cell r="C16">
            <v>7</v>
          </cell>
          <cell r="D16">
            <v>45391</v>
          </cell>
          <cell r="E16">
            <v>45392</v>
          </cell>
        </row>
        <row r="17">
          <cell r="C17">
            <v>8</v>
          </cell>
          <cell r="D17">
            <v>45392</v>
          </cell>
          <cell r="E17">
            <v>45393</v>
          </cell>
        </row>
        <row r="18">
          <cell r="C18">
            <v>9</v>
          </cell>
          <cell r="D18">
            <v>45393</v>
          </cell>
          <cell r="E18">
            <v>45394</v>
          </cell>
        </row>
        <row r="19">
          <cell r="C19">
            <v>10</v>
          </cell>
          <cell r="D19">
            <v>45394</v>
          </cell>
          <cell r="E19">
            <v>45397</v>
          </cell>
        </row>
        <row r="20">
          <cell r="C20">
            <v>11</v>
          </cell>
          <cell r="D20">
            <v>45397</v>
          </cell>
          <cell r="E20">
            <v>45398</v>
          </cell>
        </row>
        <row r="21">
          <cell r="C21">
            <v>12</v>
          </cell>
          <cell r="D21">
            <v>45398</v>
          </cell>
          <cell r="E21">
            <v>45399</v>
          </cell>
        </row>
        <row r="22">
          <cell r="C22">
            <v>13</v>
          </cell>
          <cell r="D22">
            <v>45399</v>
          </cell>
          <cell r="E22">
            <v>45400</v>
          </cell>
        </row>
        <row r="23">
          <cell r="C23">
            <v>14</v>
          </cell>
          <cell r="D23">
            <v>45400</v>
          </cell>
          <cell r="E23">
            <v>45401</v>
          </cell>
        </row>
        <row r="24">
          <cell r="C24">
            <v>15</v>
          </cell>
          <cell r="D24">
            <v>45401</v>
          </cell>
          <cell r="E24">
            <v>45404</v>
          </cell>
        </row>
        <row r="25">
          <cell r="C25">
            <v>16</v>
          </cell>
          <cell r="D25">
            <v>45404</v>
          </cell>
          <cell r="E25">
            <v>45405</v>
          </cell>
        </row>
        <row r="26">
          <cell r="C26">
            <v>17</v>
          </cell>
          <cell r="D26">
            <v>45405</v>
          </cell>
          <cell r="E26">
            <v>45406</v>
          </cell>
        </row>
        <row r="27">
          <cell r="C27">
            <v>18</v>
          </cell>
          <cell r="D27">
            <v>45406</v>
          </cell>
          <cell r="E27">
            <v>45407</v>
          </cell>
        </row>
        <row r="28">
          <cell r="C28">
            <v>19</v>
          </cell>
          <cell r="D28">
            <v>45407</v>
          </cell>
          <cell r="E28">
            <v>45408</v>
          </cell>
        </row>
        <row r="29">
          <cell r="C29">
            <v>20</v>
          </cell>
          <cell r="D29">
            <v>45408</v>
          </cell>
          <cell r="E29">
            <v>45411</v>
          </cell>
        </row>
        <row r="30">
          <cell r="C30">
            <v>21</v>
          </cell>
          <cell r="D30">
            <v>45411</v>
          </cell>
          <cell r="E30">
            <v>45412</v>
          </cell>
        </row>
        <row r="31">
          <cell r="C31">
            <v>1</v>
          </cell>
          <cell r="D31">
            <v>45412</v>
          </cell>
          <cell r="E31">
            <v>45413</v>
          </cell>
        </row>
        <row r="32">
          <cell r="C32">
            <v>2</v>
          </cell>
          <cell r="D32">
            <v>45413</v>
          </cell>
          <cell r="E32">
            <v>45414</v>
          </cell>
        </row>
        <row r="33">
          <cell r="C33">
            <v>3</v>
          </cell>
          <cell r="D33">
            <v>45414</v>
          </cell>
          <cell r="E33">
            <v>45415</v>
          </cell>
        </row>
        <row r="34">
          <cell r="C34">
            <v>4</v>
          </cell>
          <cell r="D34">
            <v>45415</v>
          </cell>
          <cell r="E34">
            <v>45418</v>
          </cell>
        </row>
        <row r="35">
          <cell r="C35">
            <v>5</v>
          </cell>
          <cell r="D35">
            <v>45418</v>
          </cell>
          <cell r="E35">
            <v>45419</v>
          </cell>
        </row>
        <row r="36">
          <cell r="C36">
            <v>6</v>
          </cell>
          <cell r="D36">
            <v>45419</v>
          </cell>
          <cell r="E36">
            <v>45420</v>
          </cell>
        </row>
        <row r="37">
          <cell r="C37">
            <v>7</v>
          </cell>
          <cell r="D37">
            <v>45420</v>
          </cell>
          <cell r="E37">
            <v>45421</v>
          </cell>
        </row>
        <row r="38">
          <cell r="C38">
            <v>8</v>
          </cell>
          <cell r="D38">
            <v>45421</v>
          </cell>
          <cell r="E38">
            <v>45422</v>
          </cell>
        </row>
        <row r="39">
          <cell r="C39">
            <v>9</v>
          </cell>
          <cell r="D39">
            <v>45422</v>
          </cell>
          <cell r="E39">
            <v>45425</v>
          </cell>
        </row>
        <row r="40">
          <cell r="C40">
            <v>10</v>
          </cell>
          <cell r="D40">
            <v>45425</v>
          </cell>
          <cell r="E40">
            <v>45426</v>
          </cell>
        </row>
        <row r="41">
          <cell r="C41">
            <v>11</v>
          </cell>
          <cell r="D41">
            <v>45426</v>
          </cell>
          <cell r="E41">
            <v>45427</v>
          </cell>
        </row>
        <row r="42">
          <cell r="C42">
            <v>12</v>
          </cell>
          <cell r="D42">
            <v>45427</v>
          </cell>
          <cell r="E42">
            <v>45428</v>
          </cell>
        </row>
        <row r="43">
          <cell r="C43">
            <v>13</v>
          </cell>
          <cell r="D43">
            <v>45428</v>
          </cell>
          <cell r="E43">
            <v>45429</v>
          </cell>
        </row>
        <row r="44">
          <cell r="C44">
            <v>14</v>
          </cell>
          <cell r="D44">
            <v>45429</v>
          </cell>
          <cell r="E44">
            <v>45432</v>
          </cell>
        </row>
        <row r="45">
          <cell r="C45">
            <v>15</v>
          </cell>
          <cell r="D45">
            <v>45432</v>
          </cell>
          <cell r="E45">
            <v>45433</v>
          </cell>
        </row>
        <row r="46">
          <cell r="C46">
            <v>16</v>
          </cell>
          <cell r="D46">
            <v>45433</v>
          </cell>
          <cell r="E46">
            <v>45434</v>
          </cell>
        </row>
        <row r="47">
          <cell r="C47">
            <v>17</v>
          </cell>
          <cell r="D47">
            <v>45434</v>
          </cell>
          <cell r="E47">
            <v>45435</v>
          </cell>
        </row>
        <row r="48">
          <cell r="C48">
            <v>18</v>
          </cell>
          <cell r="D48">
            <v>45435</v>
          </cell>
          <cell r="E48">
            <v>45436</v>
          </cell>
        </row>
        <row r="49">
          <cell r="C49">
            <v>19</v>
          </cell>
          <cell r="D49">
            <v>45436</v>
          </cell>
          <cell r="E49">
            <v>45440</v>
          </cell>
        </row>
        <row r="50">
          <cell r="C50">
            <v>20</v>
          </cell>
          <cell r="D50">
            <v>45440</v>
          </cell>
          <cell r="E50">
            <v>45441</v>
          </cell>
        </row>
        <row r="51">
          <cell r="C51">
            <v>21</v>
          </cell>
          <cell r="D51">
            <v>45441</v>
          </cell>
          <cell r="E51">
            <v>45442</v>
          </cell>
        </row>
        <row r="52">
          <cell r="C52">
            <v>1</v>
          </cell>
          <cell r="D52">
            <v>45442</v>
          </cell>
          <cell r="E52">
            <v>45443</v>
          </cell>
        </row>
        <row r="53">
          <cell r="C53">
            <v>2</v>
          </cell>
          <cell r="D53">
            <v>45443</v>
          </cell>
          <cell r="E53">
            <v>45446</v>
          </cell>
        </row>
        <row r="54">
          <cell r="C54">
            <v>3</v>
          </cell>
          <cell r="D54">
            <v>45446</v>
          </cell>
          <cell r="E54">
            <v>45447</v>
          </cell>
        </row>
        <row r="55">
          <cell r="C55">
            <v>4</v>
          </cell>
          <cell r="D55">
            <v>45447</v>
          </cell>
          <cell r="E55">
            <v>45448</v>
          </cell>
        </row>
        <row r="56">
          <cell r="C56">
            <v>5</v>
          </cell>
          <cell r="D56">
            <v>45448</v>
          </cell>
          <cell r="E56">
            <v>45449</v>
          </cell>
        </row>
        <row r="57">
          <cell r="C57">
            <v>6</v>
          </cell>
          <cell r="D57">
            <v>45449</v>
          </cell>
          <cell r="E57">
            <v>45450</v>
          </cell>
        </row>
        <row r="58">
          <cell r="C58">
            <v>7</v>
          </cell>
          <cell r="D58">
            <v>45450</v>
          </cell>
          <cell r="E58">
            <v>45453</v>
          </cell>
        </row>
        <row r="59">
          <cell r="C59">
            <v>8</v>
          </cell>
          <cell r="D59">
            <v>45453</v>
          </cell>
          <cell r="E59">
            <v>45454</v>
          </cell>
        </row>
        <row r="60">
          <cell r="C60">
            <v>9</v>
          </cell>
          <cell r="D60">
            <v>45454</v>
          </cell>
          <cell r="E60">
            <v>45455</v>
          </cell>
        </row>
        <row r="61">
          <cell r="C61">
            <v>10</v>
          </cell>
          <cell r="D61">
            <v>45455</v>
          </cell>
          <cell r="E61">
            <v>45456</v>
          </cell>
        </row>
        <row r="62">
          <cell r="C62">
            <v>11</v>
          </cell>
          <cell r="D62">
            <v>45456</v>
          </cell>
          <cell r="E62">
            <v>45457</v>
          </cell>
        </row>
        <row r="63">
          <cell r="C63">
            <v>12</v>
          </cell>
          <cell r="D63">
            <v>45457</v>
          </cell>
          <cell r="E63">
            <v>45460</v>
          </cell>
        </row>
        <row r="64">
          <cell r="C64">
            <v>13</v>
          </cell>
          <cell r="D64">
            <v>45460</v>
          </cell>
          <cell r="E64">
            <v>45461</v>
          </cell>
        </row>
        <row r="65">
          <cell r="C65">
            <v>14</v>
          </cell>
          <cell r="D65">
            <v>45461</v>
          </cell>
          <cell r="E65">
            <v>45462</v>
          </cell>
        </row>
        <row r="66">
          <cell r="C66">
            <v>15</v>
          </cell>
          <cell r="D66">
            <v>45462</v>
          </cell>
          <cell r="E66">
            <v>45463</v>
          </cell>
        </row>
        <row r="67">
          <cell r="C67">
            <v>16</v>
          </cell>
          <cell r="D67">
            <v>45463</v>
          </cell>
          <cell r="E67">
            <v>45464</v>
          </cell>
        </row>
        <row r="68">
          <cell r="C68">
            <v>17</v>
          </cell>
          <cell r="D68">
            <v>45464</v>
          </cell>
          <cell r="E68">
            <v>45467</v>
          </cell>
        </row>
        <row r="69">
          <cell r="C69">
            <v>18</v>
          </cell>
          <cell r="D69">
            <v>45467</v>
          </cell>
          <cell r="E69">
            <v>45468</v>
          </cell>
        </row>
        <row r="70">
          <cell r="C70">
            <v>19</v>
          </cell>
          <cell r="D70">
            <v>45468</v>
          </cell>
          <cell r="E70">
            <v>45469</v>
          </cell>
        </row>
        <row r="71">
          <cell r="C71">
            <v>20</v>
          </cell>
          <cell r="D71">
            <v>45469</v>
          </cell>
          <cell r="E71">
            <v>45470</v>
          </cell>
        </row>
        <row r="72">
          <cell r="C72">
            <v>21</v>
          </cell>
          <cell r="D72">
            <v>45470</v>
          </cell>
          <cell r="E72">
            <v>45471</v>
          </cell>
        </row>
        <row r="73">
          <cell r="C73">
            <v>1</v>
          </cell>
          <cell r="D73">
            <v>45471</v>
          </cell>
          <cell r="E73">
            <v>45474</v>
          </cell>
        </row>
        <row r="74">
          <cell r="C74">
            <v>2</v>
          </cell>
          <cell r="D74">
            <v>45474</v>
          </cell>
          <cell r="E74">
            <v>45475</v>
          </cell>
        </row>
        <row r="75">
          <cell r="C75">
            <v>3</v>
          </cell>
          <cell r="D75">
            <v>45475</v>
          </cell>
          <cell r="E75">
            <v>45476</v>
          </cell>
        </row>
        <row r="76">
          <cell r="C76">
            <v>4</v>
          </cell>
          <cell r="D76">
            <v>45476</v>
          </cell>
          <cell r="E76">
            <v>45478</v>
          </cell>
        </row>
        <row r="77">
          <cell r="C77">
            <v>5</v>
          </cell>
          <cell r="D77">
            <v>45478</v>
          </cell>
          <cell r="E77">
            <v>45481</v>
          </cell>
        </row>
        <row r="78">
          <cell r="C78">
            <v>6</v>
          </cell>
          <cell r="D78">
            <v>45481</v>
          </cell>
          <cell r="E78">
            <v>45482</v>
          </cell>
        </row>
        <row r="79">
          <cell r="C79">
            <v>7</v>
          </cell>
          <cell r="D79">
            <v>45482</v>
          </cell>
          <cell r="E79">
            <v>45483</v>
          </cell>
        </row>
        <row r="80">
          <cell r="C80">
            <v>8</v>
          </cell>
          <cell r="D80">
            <v>45483</v>
          </cell>
          <cell r="E80">
            <v>45484</v>
          </cell>
        </row>
        <row r="81">
          <cell r="C81">
            <v>9</v>
          </cell>
          <cell r="D81">
            <v>45484</v>
          </cell>
          <cell r="E81">
            <v>45485</v>
          </cell>
        </row>
        <row r="82">
          <cell r="C82">
            <v>10</v>
          </cell>
          <cell r="D82">
            <v>45485</v>
          </cell>
          <cell r="E82">
            <v>45488</v>
          </cell>
        </row>
        <row r="83">
          <cell r="C83">
            <v>11</v>
          </cell>
          <cell r="D83">
            <v>45488</v>
          </cell>
          <cell r="E83">
            <v>45489</v>
          </cell>
        </row>
        <row r="84">
          <cell r="C84">
            <v>12</v>
          </cell>
          <cell r="D84">
            <v>45489</v>
          </cell>
          <cell r="E84">
            <v>45490</v>
          </cell>
        </row>
        <row r="85">
          <cell r="C85">
            <v>13</v>
          </cell>
          <cell r="D85">
            <v>45490</v>
          </cell>
          <cell r="E85">
            <v>45491</v>
          </cell>
        </row>
        <row r="86">
          <cell r="C86">
            <v>14</v>
          </cell>
          <cell r="D86">
            <v>45491</v>
          </cell>
          <cell r="E86">
            <v>45492</v>
          </cell>
        </row>
        <row r="87">
          <cell r="C87">
            <v>15</v>
          </cell>
          <cell r="D87">
            <v>45492</v>
          </cell>
          <cell r="E87">
            <v>45495</v>
          </cell>
        </row>
        <row r="88">
          <cell r="C88">
            <v>16</v>
          </cell>
          <cell r="D88">
            <v>45495</v>
          </cell>
          <cell r="E88">
            <v>45496</v>
          </cell>
        </row>
        <row r="89">
          <cell r="C89">
            <v>17</v>
          </cell>
          <cell r="D89">
            <v>45496</v>
          </cell>
          <cell r="E89">
            <v>45497</v>
          </cell>
        </row>
        <row r="90">
          <cell r="C90">
            <v>18</v>
          </cell>
          <cell r="D90">
            <v>45497</v>
          </cell>
          <cell r="E90">
            <v>45498</v>
          </cell>
        </row>
        <row r="91">
          <cell r="C91">
            <v>19</v>
          </cell>
          <cell r="D91">
            <v>45498</v>
          </cell>
          <cell r="E91">
            <v>45499</v>
          </cell>
        </row>
        <row r="92">
          <cell r="C92">
            <v>20</v>
          </cell>
          <cell r="D92">
            <v>45499</v>
          </cell>
          <cell r="E92">
            <v>45502</v>
          </cell>
        </row>
        <row r="93">
          <cell r="C93">
            <v>21</v>
          </cell>
          <cell r="D93">
            <v>45502</v>
          </cell>
          <cell r="E93">
            <v>45503</v>
          </cell>
        </row>
        <row r="94">
          <cell r="C94">
            <v>1</v>
          </cell>
          <cell r="D94">
            <v>45503</v>
          </cell>
          <cell r="E94">
            <v>45504</v>
          </cell>
        </row>
        <row r="95">
          <cell r="C95">
            <v>2</v>
          </cell>
          <cell r="D95">
            <v>45504</v>
          </cell>
          <cell r="E95">
            <v>45505</v>
          </cell>
        </row>
        <row r="96">
          <cell r="C96">
            <v>3</v>
          </cell>
          <cell r="D96">
            <v>45505</v>
          </cell>
          <cell r="E96">
            <v>45506</v>
          </cell>
        </row>
        <row r="97">
          <cell r="C97">
            <v>4</v>
          </cell>
          <cell r="D97">
            <v>45506</v>
          </cell>
          <cell r="E97">
            <v>45509</v>
          </cell>
        </row>
        <row r="98">
          <cell r="C98">
            <v>5</v>
          </cell>
          <cell r="D98">
            <v>45509</v>
          </cell>
          <cell r="E98">
            <v>45510</v>
          </cell>
        </row>
        <row r="99">
          <cell r="C99">
            <v>6</v>
          </cell>
          <cell r="D99">
            <v>45510</v>
          </cell>
          <cell r="E99">
            <v>45511</v>
          </cell>
        </row>
        <row r="100">
          <cell r="C100">
            <v>7</v>
          </cell>
          <cell r="D100">
            <v>45511</v>
          </cell>
          <cell r="E100">
            <v>45512</v>
          </cell>
        </row>
        <row r="101">
          <cell r="C101">
            <v>8</v>
          </cell>
          <cell r="D101">
            <v>45512</v>
          </cell>
          <cell r="E101">
            <v>45513</v>
          </cell>
        </row>
        <row r="102">
          <cell r="C102">
            <v>9</v>
          </cell>
          <cell r="D102">
            <v>45513</v>
          </cell>
          <cell r="E102">
            <v>45516</v>
          </cell>
        </row>
        <row r="103">
          <cell r="C103">
            <v>10</v>
          </cell>
          <cell r="D103">
            <v>45516</v>
          </cell>
          <cell r="E103">
            <v>45517</v>
          </cell>
        </row>
        <row r="104">
          <cell r="C104">
            <v>11</v>
          </cell>
          <cell r="D104">
            <v>45517</v>
          </cell>
          <cell r="E104">
            <v>45518</v>
          </cell>
        </row>
        <row r="105">
          <cell r="C105">
            <v>12</v>
          </cell>
          <cell r="D105">
            <v>45518</v>
          </cell>
          <cell r="E105">
            <v>45519</v>
          </cell>
        </row>
        <row r="106">
          <cell r="C106">
            <v>13</v>
          </cell>
          <cell r="D106">
            <v>45519</v>
          </cell>
          <cell r="E106">
            <v>45520</v>
          </cell>
        </row>
        <row r="107">
          <cell r="C107">
            <v>14</v>
          </cell>
          <cell r="D107">
            <v>45520</v>
          </cell>
          <cell r="E107">
            <v>45523</v>
          </cell>
        </row>
        <row r="108">
          <cell r="C108">
            <v>15</v>
          </cell>
          <cell r="D108">
            <v>45523</v>
          </cell>
          <cell r="E108">
            <v>45524</v>
          </cell>
        </row>
        <row r="109">
          <cell r="C109">
            <v>16</v>
          </cell>
          <cell r="D109">
            <v>45524</v>
          </cell>
          <cell r="E109">
            <v>45525</v>
          </cell>
        </row>
        <row r="110">
          <cell r="C110">
            <v>17</v>
          </cell>
          <cell r="D110">
            <v>45525</v>
          </cell>
          <cell r="E110">
            <v>45526</v>
          </cell>
        </row>
        <row r="111">
          <cell r="C111">
            <v>18</v>
          </cell>
          <cell r="D111">
            <v>45526</v>
          </cell>
          <cell r="E111">
            <v>45527</v>
          </cell>
        </row>
        <row r="112">
          <cell r="C112">
            <v>19</v>
          </cell>
          <cell r="D112">
            <v>45527</v>
          </cell>
          <cell r="E112">
            <v>45530</v>
          </cell>
        </row>
        <row r="113">
          <cell r="C113">
            <v>20</v>
          </cell>
          <cell r="D113">
            <v>45530</v>
          </cell>
          <cell r="E113">
            <v>45531</v>
          </cell>
        </row>
        <row r="114">
          <cell r="C114">
            <v>21</v>
          </cell>
          <cell r="D114">
            <v>45531</v>
          </cell>
          <cell r="E114">
            <v>45532</v>
          </cell>
        </row>
        <row r="115">
          <cell r="C115">
            <v>1</v>
          </cell>
          <cell r="D115">
            <v>45532</v>
          </cell>
          <cell r="E115">
            <v>45533</v>
          </cell>
        </row>
        <row r="116">
          <cell r="C116">
            <v>2</v>
          </cell>
          <cell r="D116">
            <v>45533</v>
          </cell>
          <cell r="E116">
            <v>45534</v>
          </cell>
        </row>
        <row r="117">
          <cell r="C117">
            <v>3</v>
          </cell>
          <cell r="D117">
            <v>45534</v>
          </cell>
          <cell r="E117">
            <v>45535</v>
          </cell>
        </row>
        <row r="118">
          <cell r="C118">
            <v>4</v>
          </cell>
          <cell r="D118">
            <v>45535</v>
          </cell>
          <cell r="E118">
            <v>45539</v>
          </cell>
        </row>
        <row r="119">
          <cell r="C119">
            <v>5</v>
          </cell>
          <cell r="D119">
            <v>45539</v>
          </cell>
          <cell r="E119">
            <v>45540</v>
          </cell>
        </row>
        <row r="120">
          <cell r="C120">
            <v>6</v>
          </cell>
          <cell r="D120">
            <v>45540</v>
          </cell>
          <cell r="E120">
            <v>45541</v>
          </cell>
        </row>
        <row r="121">
          <cell r="C121">
            <v>7</v>
          </cell>
          <cell r="D121">
            <v>45541</v>
          </cell>
          <cell r="E121">
            <v>45544</v>
          </cell>
        </row>
        <row r="122">
          <cell r="C122">
            <v>8</v>
          </cell>
          <cell r="D122">
            <v>45544</v>
          </cell>
          <cell r="E122">
            <v>45545</v>
          </cell>
        </row>
        <row r="123">
          <cell r="C123">
            <v>9</v>
          </cell>
          <cell r="D123">
            <v>45545</v>
          </cell>
          <cell r="E123">
            <v>45546</v>
          </cell>
        </row>
        <row r="124">
          <cell r="C124">
            <v>10</v>
          </cell>
          <cell r="D124">
            <v>45546</v>
          </cell>
          <cell r="E124">
            <v>45547</v>
          </cell>
        </row>
        <row r="125">
          <cell r="C125">
            <v>11</v>
          </cell>
          <cell r="D125">
            <v>45547</v>
          </cell>
          <cell r="E125">
            <v>45548</v>
          </cell>
        </row>
        <row r="126">
          <cell r="C126">
            <v>12</v>
          </cell>
          <cell r="D126">
            <v>45548</v>
          </cell>
          <cell r="E126">
            <v>45551</v>
          </cell>
        </row>
        <row r="127">
          <cell r="C127">
            <v>13</v>
          </cell>
          <cell r="D127">
            <v>45551</v>
          </cell>
          <cell r="E127">
            <v>45552</v>
          </cell>
        </row>
        <row r="128">
          <cell r="C128">
            <v>14</v>
          </cell>
          <cell r="D128">
            <v>45552</v>
          </cell>
          <cell r="E128">
            <v>45553</v>
          </cell>
        </row>
        <row r="129">
          <cell r="C129">
            <v>15</v>
          </cell>
          <cell r="D129">
            <v>45553</v>
          </cell>
          <cell r="E129">
            <v>45554</v>
          </cell>
        </row>
        <row r="130">
          <cell r="C130">
            <v>16</v>
          </cell>
          <cell r="D130">
            <v>45554</v>
          </cell>
          <cell r="E130">
            <v>45555</v>
          </cell>
        </row>
        <row r="131">
          <cell r="C131">
            <v>17</v>
          </cell>
          <cell r="D131">
            <v>45555</v>
          </cell>
          <cell r="E131">
            <v>45558</v>
          </cell>
        </row>
        <row r="132">
          <cell r="C132">
            <v>18</v>
          </cell>
          <cell r="D132">
            <v>45558</v>
          </cell>
          <cell r="E132">
            <v>45559</v>
          </cell>
        </row>
        <row r="133">
          <cell r="C133">
            <v>19</v>
          </cell>
          <cell r="D133">
            <v>45559</v>
          </cell>
          <cell r="E133">
            <v>45560</v>
          </cell>
        </row>
        <row r="134">
          <cell r="C134">
            <v>20</v>
          </cell>
          <cell r="D134">
            <v>45560</v>
          </cell>
          <cell r="E134">
            <v>45561</v>
          </cell>
        </row>
        <row r="135">
          <cell r="C135">
            <v>21</v>
          </cell>
          <cell r="D135">
            <v>45561</v>
          </cell>
          <cell r="E135">
            <v>45562</v>
          </cell>
        </row>
        <row r="136">
          <cell r="C136">
            <v>1</v>
          </cell>
          <cell r="D136">
            <v>45562</v>
          </cell>
          <cell r="E136">
            <v>45565</v>
          </cell>
        </row>
        <row r="137">
          <cell r="C137">
            <v>2</v>
          </cell>
          <cell r="D137">
            <v>45565</v>
          </cell>
          <cell r="E137">
            <v>45566</v>
          </cell>
        </row>
        <row r="138">
          <cell r="C138">
            <v>3</v>
          </cell>
          <cell r="D138">
            <v>45566</v>
          </cell>
          <cell r="E138">
            <v>45567</v>
          </cell>
        </row>
        <row r="139">
          <cell r="C139">
            <v>4</v>
          </cell>
          <cell r="D139">
            <v>45567</v>
          </cell>
          <cell r="E139">
            <v>45568</v>
          </cell>
        </row>
        <row r="140">
          <cell r="C140">
            <v>5</v>
          </cell>
          <cell r="D140">
            <v>45568</v>
          </cell>
          <cell r="E140">
            <v>45569</v>
          </cell>
        </row>
        <row r="141">
          <cell r="C141">
            <v>6</v>
          </cell>
          <cell r="D141">
            <v>45569</v>
          </cell>
          <cell r="E141">
            <v>45572</v>
          </cell>
        </row>
        <row r="142">
          <cell r="C142">
            <v>7</v>
          </cell>
          <cell r="D142">
            <v>45572</v>
          </cell>
          <cell r="E142">
            <v>45573</v>
          </cell>
        </row>
        <row r="143">
          <cell r="C143">
            <v>8</v>
          </cell>
          <cell r="D143">
            <v>45573</v>
          </cell>
          <cell r="E143">
            <v>45574</v>
          </cell>
        </row>
        <row r="144">
          <cell r="C144">
            <v>9</v>
          </cell>
          <cell r="D144">
            <v>45574</v>
          </cell>
          <cell r="E144">
            <v>45575</v>
          </cell>
        </row>
        <row r="145">
          <cell r="C145">
            <v>10</v>
          </cell>
          <cell r="D145">
            <v>45575</v>
          </cell>
          <cell r="E145">
            <v>45576</v>
          </cell>
        </row>
        <row r="146">
          <cell r="C146">
            <v>11</v>
          </cell>
          <cell r="D146">
            <v>45576</v>
          </cell>
          <cell r="E146">
            <v>45579</v>
          </cell>
        </row>
        <row r="147">
          <cell r="C147">
            <v>12</v>
          </cell>
          <cell r="D147">
            <v>45579</v>
          </cell>
          <cell r="E147">
            <v>45580</v>
          </cell>
        </row>
        <row r="148">
          <cell r="C148">
            <v>13</v>
          </cell>
          <cell r="D148">
            <v>45580</v>
          </cell>
          <cell r="E148">
            <v>45581</v>
          </cell>
        </row>
        <row r="149">
          <cell r="C149">
            <v>14</v>
          </cell>
          <cell r="D149">
            <v>45581</v>
          </cell>
          <cell r="E149">
            <v>45582</v>
          </cell>
        </row>
        <row r="150">
          <cell r="C150">
            <v>15</v>
          </cell>
          <cell r="D150">
            <v>45582</v>
          </cell>
          <cell r="E150">
            <v>45583</v>
          </cell>
        </row>
        <row r="151">
          <cell r="C151">
            <v>16</v>
          </cell>
          <cell r="D151">
            <v>45583</v>
          </cell>
          <cell r="E151">
            <v>45586</v>
          </cell>
        </row>
        <row r="152">
          <cell r="C152">
            <v>17</v>
          </cell>
          <cell r="D152">
            <v>45586</v>
          </cell>
          <cell r="E152">
            <v>45587</v>
          </cell>
        </row>
        <row r="153">
          <cell r="C153">
            <v>18</v>
          </cell>
          <cell r="D153">
            <v>45587</v>
          </cell>
          <cell r="E153">
            <v>45588</v>
          </cell>
        </row>
        <row r="154">
          <cell r="C154">
            <v>19</v>
          </cell>
          <cell r="D154">
            <v>45588</v>
          </cell>
          <cell r="E154">
            <v>45589</v>
          </cell>
        </row>
        <row r="155">
          <cell r="C155">
            <v>20</v>
          </cell>
          <cell r="D155">
            <v>45589</v>
          </cell>
          <cell r="E155">
            <v>45590</v>
          </cell>
        </row>
        <row r="156">
          <cell r="C156">
            <v>21</v>
          </cell>
          <cell r="D156">
            <v>45590</v>
          </cell>
          <cell r="E156">
            <v>45593</v>
          </cell>
        </row>
        <row r="157">
          <cell r="C157">
            <v>1</v>
          </cell>
          <cell r="D157">
            <v>45593</v>
          </cell>
          <cell r="E157">
            <v>45594</v>
          </cell>
        </row>
        <row r="158">
          <cell r="C158">
            <v>2</v>
          </cell>
          <cell r="D158">
            <v>45594</v>
          </cell>
          <cell r="E158">
            <v>45595</v>
          </cell>
        </row>
        <row r="159">
          <cell r="C159">
            <v>3</v>
          </cell>
          <cell r="D159">
            <v>45595</v>
          </cell>
          <cell r="E159">
            <v>45596</v>
          </cell>
        </row>
        <row r="160">
          <cell r="C160">
            <v>4</v>
          </cell>
          <cell r="D160">
            <v>45596</v>
          </cell>
          <cell r="E160">
            <v>45597</v>
          </cell>
        </row>
        <row r="161">
          <cell r="C161">
            <v>5</v>
          </cell>
          <cell r="D161">
            <v>45597</v>
          </cell>
          <cell r="E161">
            <v>45600</v>
          </cell>
        </row>
        <row r="162">
          <cell r="C162">
            <v>6</v>
          </cell>
          <cell r="D162">
            <v>45600</v>
          </cell>
          <cell r="E162">
            <v>45601</v>
          </cell>
        </row>
        <row r="163">
          <cell r="C163">
            <v>7</v>
          </cell>
          <cell r="D163">
            <v>45601</v>
          </cell>
          <cell r="E163">
            <v>45602</v>
          </cell>
        </row>
        <row r="164">
          <cell r="C164">
            <v>8</v>
          </cell>
          <cell r="D164">
            <v>45602</v>
          </cell>
          <cell r="E164">
            <v>45603</v>
          </cell>
        </row>
        <row r="165">
          <cell r="C165">
            <v>9</v>
          </cell>
          <cell r="D165">
            <v>45603</v>
          </cell>
          <cell r="E165">
            <v>45604</v>
          </cell>
        </row>
        <row r="166">
          <cell r="C166">
            <v>10</v>
          </cell>
          <cell r="D166">
            <v>45604</v>
          </cell>
          <cell r="E166">
            <v>45607</v>
          </cell>
        </row>
        <row r="167">
          <cell r="C167">
            <v>11</v>
          </cell>
          <cell r="D167">
            <v>45607</v>
          </cell>
          <cell r="E167">
            <v>45608</v>
          </cell>
        </row>
        <row r="168">
          <cell r="C168">
            <v>12</v>
          </cell>
          <cell r="D168">
            <v>45608</v>
          </cell>
          <cell r="E168">
            <v>45609</v>
          </cell>
        </row>
        <row r="169">
          <cell r="C169">
            <v>13</v>
          </cell>
          <cell r="D169">
            <v>45609</v>
          </cell>
          <cell r="E169">
            <v>45610</v>
          </cell>
        </row>
        <row r="170">
          <cell r="C170">
            <v>14</v>
          </cell>
          <cell r="D170">
            <v>45610</v>
          </cell>
          <cell r="E170">
            <v>45611</v>
          </cell>
        </row>
        <row r="171">
          <cell r="C171">
            <v>15</v>
          </cell>
          <cell r="D171">
            <v>45611</v>
          </cell>
          <cell r="E171">
            <v>45614</v>
          </cell>
        </row>
        <row r="172">
          <cell r="C172">
            <v>16</v>
          </cell>
          <cell r="D172">
            <v>45614</v>
          </cell>
          <cell r="E172">
            <v>45615</v>
          </cell>
        </row>
        <row r="173">
          <cell r="C173">
            <v>17</v>
          </cell>
          <cell r="D173">
            <v>45615</v>
          </cell>
          <cell r="E173">
            <v>45616</v>
          </cell>
        </row>
        <row r="174">
          <cell r="C174">
            <v>18</v>
          </cell>
          <cell r="D174">
            <v>45616</v>
          </cell>
          <cell r="E174">
            <v>45617</v>
          </cell>
        </row>
        <row r="175">
          <cell r="C175">
            <v>19</v>
          </cell>
          <cell r="D175">
            <v>45617</v>
          </cell>
          <cell r="E175">
            <v>45618</v>
          </cell>
        </row>
        <row r="176">
          <cell r="C176">
            <v>20</v>
          </cell>
          <cell r="D176">
            <v>45618</v>
          </cell>
          <cell r="E176">
            <v>45621</v>
          </cell>
        </row>
        <row r="177">
          <cell r="C177">
            <v>21</v>
          </cell>
          <cell r="D177">
            <v>45621</v>
          </cell>
          <cell r="E177">
            <v>45622</v>
          </cell>
        </row>
        <row r="178">
          <cell r="C178">
            <v>1</v>
          </cell>
          <cell r="D178">
            <v>45622</v>
          </cell>
          <cell r="E178">
            <v>45623</v>
          </cell>
        </row>
        <row r="179">
          <cell r="C179">
            <v>2</v>
          </cell>
          <cell r="D179">
            <v>45623</v>
          </cell>
          <cell r="E179">
            <v>45628</v>
          </cell>
        </row>
        <row r="180">
          <cell r="C180">
            <v>3</v>
          </cell>
          <cell r="D180">
            <v>45628</v>
          </cell>
          <cell r="E180">
            <v>45629</v>
          </cell>
        </row>
        <row r="181">
          <cell r="C181">
            <v>4</v>
          </cell>
          <cell r="D181">
            <v>45629</v>
          </cell>
          <cell r="E181">
            <v>45630</v>
          </cell>
        </row>
        <row r="182">
          <cell r="C182">
            <v>5</v>
          </cell>
          <cell r="D182">
            <v>45630</v>
          </cell>
          <cell r="E182">
            <v>45631</v>
          </cell>
        </row>
        <row r="183">
          <cell r="C183">
            <v>6</v>
          </cell>
          <cell r="D183">
            <v>45631</v>
          </cell>
          <cell r="E183">
            <v>45632</v>
          </cell>
        </row>
        <row r="184">
          <cell r="C184">
            <v>7</v>
          </cell>
          <cell r="D184">
            <v>45632</v>
          </cell>
          <cell r="E184">
            <v>45635</v>
          </cell>
        </row>
        <row r="185">
          <cell r="C185">
            <v>8</v>
          </cell>
          <cell r="D185">
            <v>45635</v>
          </cell>
          <cell r="E185">
            <v>45636</v>
          </cell>
        </row>
        <row r="186">
          <cell r="C186">
            <v>9</v>
          </cell>
          <cell r="D186">
            <v>45636</v>
          </cell>
          <cell r="E186">
            <v>45637</v>
          </cell>
        </row>
        <row r="187">
          <cell r="C187">
            <v>10</v>
          </cell>
          <cell r="D187">
            <v>45637</v>
          </cell>
          <cell r="E187">
            <v>45638</v>
          </cell>
        </row>
        <row r="188">
          <cell r="C188">
            <v>11</v>
          </cell>
          <cell r="D188">
            <v>45638</v>
          </cell>
          <cell r="E188">
            <v>45639</v>
          </cell>
        </row>
        <row r="189">
          <cell r="C189">
            <v>12</v>
          </cell>
          <cell r="D189">
            <v>45639</v>
          </cell>
          <cell r="E189">
            <v>45642</v>
          </cell>
        </row>
        <row r="190">
          <cell r="C190">
            <v>13</v>
          </cell>
          <cell r="D190">
            <v>45642</v>
          </cell>
          <cell r="E190">
            <v>45643</v>
          </cell>
        </row>
        <row r="191">
          <cell r="C191">
            <v>14</v>
          </cell>
          <cell r="D191">
            <v>45643</v>
          </cell>
          <cell r="E191">
            <v>45644</v>
          </cell>
        </row>
        <row r="192">
          <cell r="C192">
            <v>15</v>
          </cell>
          <cell r="D192">
            <v>45644</v>
          </cell>
          <cell r="E192">
            <v>45645</v>
          </cell>
        </row>
        <row r="193">
          <cell r="C193">
            <v>16</v>
          </cell>
          <cell r="D193">
            <v>45645</v>
          </cell>
          <cell r="E193">
            <v>45646</v>
          </cell>
        </row>
        <row r="194">
          <cell r="C194">
            <v>17</v>
          </cell>
          <cell r="D194">
            <v>45646</v>
          </cell>
          <cell r="E194">
            <v>45649</v>
          </cell>
        </row>
        <row r="195">
          <cell r="C195">
            <v>18</v>
          </cell>
          <cell r="D195">
            <v>45649</v>
          </cell>
          <cell r="E195">
            <v>45652</v>
          </cell>
        </row>
        <row r="196">
          <cell r="C196">
            <v>19</v>
          </cell>
          <cell r="D196">
            <v>45652</v>
          </cell>
          <cell r="E196">
            <v>45653</v>
          </cell>
        </row>
        <row r="197">
          <cell r="C197">
            <v>20</v>
          </cell>
          <cell r="D197">
            <v>45653</v>
          </cell>
          <cell r="E197">
            <v>45656</v>
          </cell>
        </row>
        <row r="198">
          <cell r="C198">
            <v>21</v>
          </cell>
          <cell r="D198">
            <v>45656</v>
          </cell>
          <cell r="E198">
            <v>45657</v>
          </cell>
        </row>
        <row r="199">
          <cell r="C199">
            <v>1</v>
          </cell>
          <cell r="D199">
            <v>45657</v>
          </cell>
          <cell r="E199">
            <v>45659</v>
          </cell>
        </row>
        <row r="200">
          <cell r="C200">
            <v>2</v>
          </cell>
          <cell r="D200">
            <v>45659</v>
          </cell>
          <cell r="E200">
            <v>45660</v>
          </cell>
        </row>
        <row r="201">
          <cell r="C201">
            <v>3</v>
          </cell>
          <cell r="D201">
            <v>45660</v>
          </cell>
          <cell r="E201">
            <v>45663</v>
          </cell>
        </row>
        <row r="202">
          <cell r="C202">
            <v>4</v>
          </cell>
          <cell r="D202">
            <v>45663</v>
          </cell>
          <cell r="E202">
            <v>45664</v>
          </cell>
        </row>
        <row r="203">
          <cell r="C203">
            <v>5</v>
          </cell>
          <cell r="D203">
            <v>45664</v>
          </cell>
          <cell r="E203">
            <v>45665</v>
          </cell>
        </row>
        <row r="204">
          <cell r="C204">
            <v>6</v>
          </cell>
          <cell r="D204">
            <v>45665</v>
          </cell>
          <cell r="E204">
            <v>45666</v>
          </cell>
        </row>
        <row r="205">
          <cell r="C205">
            <v>7</v>
          </cell>
          <cell r="D205">
            <v>45666</v>
          </cell>
          <cell r="E205">
            <v>45667</v>
          </cell>
        </row>
        <row r="206">
          <cell r="C206">
            <v>8</v>
          </cell>
          <cell r="D206">
            <v>45667</v>
          </cell>
          <cell r="E206">
            <v>45670</v>
          </cell>
        </row>
        <row r="207">
          <cell r="C207">
            <v>9</v>
          </cell>
          <cell r="D207">
            <v>45670</v>
          </cell>
          <cell r="E207">
            <v>45671</v>
          </cell>
        </row>
        <row r="208">
          <cell r="C208">
            <v>10</v>
          </cell>
          <cell r="D208">
            <v>45671</v>
          </cell>
          <cell r="E208">
            <v>45672</v>
          </cell>
        </row>
        <row r="209">
          <cell r="C209">
            <v>11</v>
          </cell>
          <cell r="D209">
            <v>45672</v>
          </cell>
          <cell r="E209">
            <v>45673</v>
          </cell>
        </row>
        <row r="210">
          <cell r="C210">
            <v>12</v>
          </cell>
          <cell r="D210">
            <v>45673</v>
          </cell>
          <cell r="E210">
            <v>45674</v>
          </cell>
        </row>
        <row r="211">
          <cell r="C211">
            <v>13</v>
          </cell>
          <cell r="D211">
            <v>45674</v>
          </cell>
          <cell r="E211">
            <v>45677</v>
          </cell>
        </row>
        <row r="212">
          <cell r="C212">
            <v>14</v>
          </cell>
          <cell r="D212">
            <v>45677</v>
          </cell>
          <cell r="E212">
            <v>45678</v>
          </cell>
        </row>
        <row r="213">
          <cell r="C213">
            <v>15</v>
          </cell>
          <cell r="D213">
            <v>45678</v>
          </cell>
          <cell r="E213">
            <v>45679</v>
          </cell>
        </row>
        <row r="214">
          <cell r="C214">
            <v>16</v>
          </cell>
          <cell r="D214">
            <v>45679</v>
          </cell>
          <cell r="E214">
            <v>45680</v>
          </cell>
        </row>
        <row r="215">
          <cell r="C215">
            <v>17</v>
          </cell>
          <cell r="D215">
            <v>45680</v>
          </cell>
          <cell r="E215">
            <v>45681</v>
          </cell>
        </row>
        <row r="216">
          <cell r="C216">
            <v>18</v>
          </cell>
          <cell r="D216">
            <v>45681</v>
          </cell>
          <cell r="E216">
            <v>45684</v>
          </cell>
        </row>
        <row r="217">
          <cell r="C217">
            <v>19</v>
          </cell>
          <cell r="D217">
            <v>45684</v>
          </cell>
          <cell r="E217">
            <v>45685</v>
          </cell>
        </row>
        <row r="218">
          <cell r="C218">
            <v>20</v>
          </cell>
          <cell r="D218">
            <v>45685</v>
          </cell>
          <cell r="E218">
            <v>45686</v>
          </cell>
        </row>
        <row r="219">
          <cell r="C219">
            <v>21</v>
          </cell>
          <cell r="D219">
            <v>45686</v>
          </cell>
          <cell r="E219">
            <v>45687</v>
          </cell>
        </row>
        <row r="220">
          <cell r="C220">
            <v>1</v>
          </cell>
          <cell r="D220">
            <v>45687</v>
          </cell>
          <cell r="E220">
            <v>45688</v>
          </cell>
        </row>
        <row r="221">
          <cell r="C221">
            <v>2</v>
          </cell>
          <cell r="D221">
            <v>45688</v>
          </cell>
          <cell r="E221">
            <v>45691</v>
          </cell>
        </row>
        <row r="222">
          <cell r="C222">
            <v>3</v>
          </cell>
          <cell r="D222">
            <v>45691</v>
          </cell>
          <cell r="E222">
            <v>45692</v>
          </cell>
        </row>
        <row r="223">
          <cell r="C223">
            <v>4</v>
          </cell>
          <cell r="D223">
            <v>45692</v>
          </cell>
          <cell r="E223">
            <v>45693</v>
          </cell>
        </row>
        <row r="224">
          <cell r="C224">
            <v>5</v>
          </cell>
          <cell r="D224">
            <v>45693</v>
          </cell>
          <cell r="E224">
            <v>45694</v>
          </cell>
        </row>
        <row r="225">
          <cell r="C225">
            <v>6</v>
          </cell>
          <cell r="D225">
            <v>45694</v>
          </cell>
          <cell r="E225">
            <v>45695</v>
          </cell>
        </row>
        <row r="226">
          <cell r="C226">
            <v>7</v>
          </cell>
          <cell r="D226">
            <v>45695</v>
          </cell>
          <cell r="E226">
            <v>45698</v>
          </cell>
        </row>
        <row r="227">
          <cell r="C227">
            <v>8</v>
          </cell>
          <cell r="D227">
            <v>45698</v>
          </cell>
          <cell r="E227">
            <v>45699</v>
          </cell>
        </row>
        <row r="228">
          <cell r="C228">
            <v>9</v>
          </cell>
          <cell r="D228">
            <v>45699</v>
          </cell>
          <cell r="E228">
            <v>45700</v>
          </cell>
        </row>
        <row r="229">
          <cell r="C229">
            <v>10</v>
          </cell>
          <cell r="D229">
            <v>45700</v>
          </cell>
          <cell r="E229">
            <v>45701</v>
          </cell>
        </row>
        <row r="230">
          <cell r="C230">
            <v>11</v>
          </cell>
          <cell r="D230">
            <v>45701</v>
          </cell>
          <cell r="E230">
            <v>45702</v>
          </cell>
        </row>
        <row r="231">
          <cell r="C231">
            <v>12</v>
          </cell>
          <cell r="D231">
            <v>45702</v>
          </cell>
          <cell r="E231">
            <v>45705</v>
          </cell>
        </row>
        <row r="232">
          <cell r="C232">
            <v>13</v>
          </cell>
          <cell r="D232">
            <v>45705</v>
          </cell>
          <cell r="E232">
            <v>45706</v>
          </cell>
        </row>
        <row r="233">
          <cell r="C233">
            <v>14</v>
          </cell>
          <cell r="D233">
            <v>45706</v>
          </cell>
          <cell r="E233">
            <v>45707</v>
          </cell>
        </row>
        <row r="234">
          <cell r="C234">
            <v>15</v>
          </cell>
          <cell r="D234">
            <v>45707</v>
          </cell>
          <cell r="E234">
            <v>45708</v>
          </cell>
        </row>
        <row r="235">
          <cell r="C235">
            <v>16</v>
          </cell>
          <cell r="D235">
            <v>45708</v>
          </cell>
          <cell r="E235">
            <v>45709</v>
          </cell>
        </row>
        <row r="236">
          <cell r="C236">
            <v>17</v>
          </cell>
          <cell r="D236">
            <v>45709</v>
          </cell>
          <cell r="E236">
            <v>45712</v>
          </cell>
        </row>
        <row r="237">
          <cell r="C237">
            <v>18</v>
          </cell>
          <cell r="D237">
            <v>45712</v>
          </cell>
          <cell r="E237">
            <v>45713</v>
          </cell>
        </row>
        <row r="238">
          <cell r="C238">
            <v>19</v>
          </cell>
          <cell r="D238">
            <v>45713</v>
          </cell>
          <cell r="E238">
            <v>45714</v>
          </cell>
        </row>
        <row r="239">
          <cell r="C239">
            <v>20</v>
          </cell>
          <cell r="D239">
            <v>45714</v>
          </cell>
          <cell r="E239">
            <v>45715</v>
          </cell>
        </row>
        <row r="240">
          <cell r="C240">
            <v>21</v>
          </cell>
          <cell r="D240">
            <v>45715</v>
          </cell>
          <cell r="E240">
            <v>45716</v>
          </cell>
        </row>
        <row r="241">
          <cell r="C241">
            <v>1</v>
          </cell>
          <cell r="D241">
            <v>45716</v>
          </cell>
          <cell r="E241">
            <v>45719</v>
          </cell>
        </row>
        <row r="242">
          <cell r="C242">
            <v>2</v>
          </cell>
          <cell r="D242">
            <v>45719</v>
          </cell>
          <cell r="E242">
            <v>45720</v>
          </cell>
        </row>
        <row r="243">
          <cell r="C243">
            <v>3</v>
          </cell>
          <cell r="D243">
            <v>45720</v>
          </cell>
          <cell r="E243">
            <v>45721</v>
          </cell>
        </row>
        <row r="244">
          <cell r="C244">
            <v>4</v>
          </cell>
          <cell r="D244">
            <v>45721</v>
          </cell>
          <cell r="E244">
            <v>45722</v>
          </cell>
        </row>
        <row r="245">
          <cell r="C245">
            <v>5</v>
          </cell>
          <cell r="D245">
            <v>45722</v>
          </cell>
          <cell r="E245">
            <v>45723</v>
          </cell>
        </row>
        <row r="246">
          <cell r="C246">
            <v>6</v>
          </cell>
          <cell r="D246">
            <v>45723</v>
          </cell>
          <cell r="E246">
            <v>45726</v>
          </cell>
        </row>
        <row r="247">
          <cell r="C247">
            <v>7</v>
          </cell>
          <cell r="D247">
            <v>45726</v>
          </cell>
          <cell r="E247">
            <v>45727</v>
          </cell>
        </row>
        <row r="248">
          <cell r="C248">
            <v>8</v>
          </cell>
          <cell r="D248">
            <v>45727</v>
          </cell>
          <cell r="E248">
            <v>45728</v>
          </cell>
        </row>
        <row r="249">
          <cell r="C249">
            <v>9</v>
          </cell>
          <cell r="D249">
            <v>45728</v>
          </cell>
          <cell r="E249">
            <v>45729</v>
          </cell>
        </row>
        <row r="250">
          <cell r="C250">
            <v>10</v>
          </cell>
          <cell r="D250">
            <v>45729</v>
          </cell>
          <cell r="E250">
            <v>45730</v>
          </cell>
        </row>
        <row r="251">
          <cell r="C251">
            <v>11</v>
          </cell>
          <cell r="D251">
            <v>45730</v>
          </cell>
          <cell r="E251">
            <v>45733</v>
          </cell>
        </row>
        <row r="252">
          <cell r="C252">
            <v>12</v>
          </cell>
          <cell r="D252">
            <v>45733</v>
          </cell>
          <cell r="E252">
            <v>45734</v>
          </cell>
        </row>
        <row r="253">
          <cell r="C253">
            <v>13</v>
          </cell>
          <cell r="D253">
            <v>45734</v>
          </cell>
          <cell r="E253">
            <v>45735</v>
          </cell>
        </row>
        <row r="254">
          <cell r="C254">
            <v>14</v>
          </cell>
          <cell r="D254">
            <v>45735</v>
          </cell>
          <cell r="E254">
            <v>45736</v>
          </cell>
        </row>
        <row r="255">
          <cell r="C255">
            <v>15</v>
          </cell>
          <cell r="D255">
            <v>45736</v>
          </cell>
          <cell r="E255">
            <v>45737</v>
          </cell>
        </row>
        <row r="256">
          <cell r="C256">
            <v>16</v>
          </cell>
          <cell r="D256">
            <v>45737</v>
          </cell>
          <cell r="E256">
            <v>45740</v>
          </cell>
        </row>
        <row r="257">
          <cell r="C257">
            <v>17</v>
          </cell>
          <cell r="D257">
            <v>45740</v>
          </cell>
          <cell r="E257">
            <v>45741</v>
          </cell>
        </row>
        <row r="258">
          <cell r="C258">
            <v>18</v>
          </cell>
          <cell r="D258">
            <v>45741</v>
          </cell>
          <cell r="E258">
            <v>45742</v>
          </cell>
        </row>
        <row r="259">
          <cell r="C259">
            <v>19</v>
          </cell>
          <cell r="D259">
            <v>45742</v>
          </cell>
          <cell r="E259">
            <v>45743</v>
          </cell>
        </row>
        <row r="260">
          <cell r="C260">
            <v>20</v>
          </cell>
          <cell r="D260">
            <v>45743</v>
          </cell>
          <cell r="E260">
            <v>45744</v>
          </cell>
        </row>
        <row r="261">
          <cell r="C261">
            <v>21</v>
          </cell>
          <cell r="D261">
            <v>45744</v>
          </cell>
          <cell r="E261">
            <v>45747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ead Lag"/>
    </sheetNames>
    <sheetDataSet>
      <sheetData sheetId="0">
        <row r="11">
          <cell r="B11">
            <v>45658</v>
          </cell>
          <cell r="D11">
            <v>46022</v>
          </cell>
          <cell r="M11" t="str">
            <v>FIRST NATIONAL TITLE &amp; ESCROW LLC</v>
          </cell>
          <cell r="Z11" t="str">
            <v>2024-07-25</v>
          </cell>
          <cell r="AC11">
            <v>-1179.3800000000001</v>
          </cell>
        </row>
        <row r="12">
          <cell r="B12">
            <v>45658</v>
          </cell>
          <cell r="D12">
            <v>46022</v>
          </cell>
          <cell r="M12" t="str">
            <v>HAZARD, CITY OF</v>
          </cell>
          <cell r="Z12" t="str">
            <v>2024-09-27</v>
          </cell>
          <cell r="AC12">
            <v>2980.56</v>
          </cell>
        </row>
        <row r="13">
          <cell r="B13">
            <v>45658</v>
          </cell>
          <cell r="D13">
            <v>46022</v>
          </cell>
          <cell r="M13" t="str">
            <v>SHERIFF PERRY COUNTY</v>
          </cell>
          <cell r="Z13" t="str">
            <v>2024-10-23</v>
          </cell>
          <cell r="AC13">
            <v>11078.88</v>
          </cell>
        </row>
        <row r="14">
          <cell r="B14">
            <v>45658</v>
          </cell>
          <cell r="D14">
            <v>46022</v>
          </cell>
          <cell r="M14" t="str">
            <v>KENTUCKY STATE TREASURER</v>
          </cell>
          <cell r="Z14" t="str">
            <v>2025-02-19</v>
          </cell>
          <cell r="AC14">
            <v>19056.740000000002</v>
          </cell>
        </row>
        <row r="15">
          <cell r="B15">
            <v>45658</v>
          </cell>
          <cell r="D15">
            <v>46022</v>
          </cell>
          <cell r="M15" t="str">
            <v>KENTUCKY STATE TREASURER</v>
          </cell>
          <cell r="Z15" t="str">
            <v>2025-02-19</v>
          </cell>
          <cell r="AC15">
            <v>891.54</v>
          </cell>
        </row>
        <row r="16">
          <cell r="B16">
            <v>45658</v>
          </cell>
          <cell r="D16">
            <v>46022</v>
          </cell>
          <cell r="M16" t="str">
            <v>KENTUCKY STATE TREASURER</v>
          </cell>
          <cell r="Z16" t="str">
            <v>2025-02-19</v>
          </cell>
          <cell r="AC16">
            <v>14599.02</v>
          </cell>
        </row>
        <row r="17">
          <cell r="B17">
            <v>45292</v>
          </cell>
          <cell r="D17">
            <v>45657</v>
          </cell>
          <cell r="M17" t="str">
            <v>SHERIFF BOYD COUNTY</v>
          </cell>
          <cell r="Z17" t="str">
            <v>2024-07-24</v>
          </cell>
          <cell r="AC17">
            <v>3992.08</v>
          </cell>
        </row>
        <row r="18">
          <cell r="B18">
            <v>45292</v>
          </cell>
          <cell r="D18">
            <v>45657</v>
          </cell>
          <cell r="M18" t="str">
            <v>SHERIFF LAWRENCE COUNTY</v>
          </cell>
          <cell r="Z18" t="str">
            <v>2024-07-25</v>
          </cell>
          <cell r="AC18">
            <v>2.19</v>
          </cell>
        </row>
        <row r="19">
          <cell r="B19">
            <v>45292</v>
          </cell>
          <cell r="D19">
            <v>45657</v>
          </cell>
          <cell r="M19" t="str">
            <v>SHERIFF FRANKLIN COUNTY</v>
          </cell>
          <cell r="Z19" t="str">
            <v>2024-08-02</v>
          </cell>
          <cell r="AC19">
            <v>2.1800000000000002</v>
          </cell>
        </row>
        <row r="20">
          <cell r="B20">
            <v>45292</v>
          </cell>
          <cell r="D20">
            <v>45657</v>
          </cell>
          <cell r="M20" t="str">
            <v>SHERIFF PERRY COUNTY</v>
          </cell>
          <cell r="Z20" t="str">
            <v>2024-08-08</v>
          </cell>
          <cell r="AC20">
            <v>18060.63</v>
          </cell>
        </row>
        <row r="21">
          <cell r="B21">
            <v>45292</v>
          </cell>
          <cell r="D21">
            <v>45657</v>
          </cell>
          <cell r="M21" t="str">
            <v>WEST VIRGINIA AUDITORS OFFICE</v>
          </cell>
          <cell r="Z21" t="str">
            <v>2024-09-03</v>
          </cell>
          <cell r="AC21">
            <v>1392081.45</v>
          </cell>
        </row>
        <row r="22">
          <cell r="B22">
            <v>45292</v>
          </cell>
          <cell r="D22">
            <v>45657</v>
          </cell>
          <cell r="M22" t="str">
            <v>WEST VIRGINIA AUDITORS OFFICE</v>
          </cell>
          <cell r="Z22" t="str">
            <v>2024-09-03</v>
          </cell>
          <cell r="AC22">
            <v>1326</v>
          </cell>
        </row>
        <row r="23">
          <cell r="B23">
            <v>45292</v>
          </cell>
          <cell r="D23">
            <v>45657</v>
          </cell>
          <cell r="M23" t="str">
            <v>SHERIFF MARSHALL COUNTY</v>
          </cell>
          <cell r="Z23" t="str">
            <v>2024-09-10</v>
          </cell>
          <cell r="AC23">
            <v>63292.42</v>
          </cell>
        </row>
        <row r="24">
          <cell r="B24">
            <v>45292</v>
          </cell>
          <cell r="D24">
            <v>45657</v>
          </cell>
          <cell r="M24" t="str">
            <v>HAZARD, CITY OF</v>
          </cell>
          <cell r="Z24" t="str">
            <v>2024-09-27</v>
          </cell>
          <cell r="AC24">
            <v>45.72</v>
          </cell>
        </row>
        <row r="25">
          <cell r="B25">
            <v>45292</v>
          </cell>
          <cell r="D25">
            <v>45657</v>
          </cell>
          <cell r="M25" t="str">
            <v>KENTUCKY STATE TREASURER</v>
          </cell>
          <cell r="Z25" t="str">
            <v>2024-10-08</v>
          </cell>
          <cell r="AC25">
            <v>11189.5</v>
          </cell>
        </row>
        <row r="26">
          <cell r="B26">
            <v>45292</v>
          </cell>
          <cell r="D26">
            <v>45657</v>
          </cell>
          <cell r="M26" t="str">
            <v>KENTUCKY STATE TREASURER</v>
          </cell>
          <cell r="Z26" t="str">
            <v>2024-10-08</v>
          </cell>
          <cell r="AC26">
            <v>523.49</v>
          </cell>
        </row>
        <row r="27">
          <cell r="B27">
            <v>45292</v>
          </cell>
          <cell r="D27">
            <v>45657</v>
          </cell>
          <cell r="M27" t="str">
            <v>KENTUCKY STATE TREASURER</v>
          </cell>
          <cell r="Z27" t="str">
            <v>2024-10-08</v>
          </cell>
          <cell r="AC27">
            <v>8572.07</v>
          </cell>
        </row>
        <row r="28">
          <cell r="B28">
            <v>45292</v>
          </cell>
          <cell r="D28">
            <v>45657</v>
          </cell>
          <cell r="M28" t="str">
            <v>SHERIFF GREENUP COUNTY</v>
          </cell>
          <cell r="Z28" t="str">
            <v>2024-10-23</v>
          </cell>
          <cell r="AC28">
            <v>2185.06</v>
          </cell>
        </row>
        <row r="29">
          <cell r="B29">
            <v>45292</v>
          </cell>
          <cell r="D29">
            <v>45657</v>
          </cell>
          <cell r="M29" t="str">
            <v>SHERIFF PERRY COUNTY</v>
          </cell>
          <cell r="Z29" t="str">
            <v>2024-10-23</v>
          </cell>
          <cell r="AC29">
            <v>152.13999999999999</v>
          </cell>
        </row>
        <row r="30">
          <cell r="B30">
            <v>45292</v>
          </cell>
          <cell r="D30">
            <v>45657</v>
          </cell>
          <cell r="M30" t="str">
            <v>SHERIFF GREENUP COUNTY</v>
          </cell>
          <cell r="Z30" t="str">
            <v>2024-10-23</v>
          </cell>
          <cell r="AC30">
            <v>6334.52</v>
          </cell>
        </row>
        <row r="31">
          <cell r="B31">
            <v>45292</v>
          </cell>
          <cell r="D31">
            <v>45657</v>
          </cell>
          <cell r="M31" t="str">
            <v>SHERIFF PERRY COUNTY</v>
          </cell>
          <cell r="Z31" t="str">
            <v>2024-10-23</v>
          </cell>
          <cell r="AC31">
            <v>3641.34</v>
          </cell>
        </row>
        <row r="32">
          <cell r="B32">
            <v>45292</v>
          </cell>
          <cell r="D32">
            <v>45657</v>
          </cell>
          <cell r="M32" t="str">
            <v>SHERIFF BOYD COUNTY</v>
          </cell>
          <cell r="Z32" t="str">
            <v>2024-10-24</v>
          </cell>
          <cell r="AC32">
            <v>50</v>
          </cell>
        </row>
        <row r="33">
          <cell r="B33">
            <v>45292</v>
          </cell>
          <cell r="D33">
            <v>45657</v>
          </cell>
          <cell r="M33" t="str">
            <v>SHERIFF HENDERSON COUNTY</v>
          </cell>
          <cell r="Z33" t="str">
            <v>2024-10-31</v>
          </cell>
          <cell r="AC33">
            <v>770.36</v>
          </cell>
        </row>
        <row r="34">
          <cell r="B34">
            <v>45292</v>
          </cell>
          <cell r="D34">
            <v>45657</v>
          </cell>
          <cell r="M34" t="str">
            <v>SHERIFF BOYD COUNTY</v>
          </cell>
          <cell r="Z34" t="str">
            <v>2024-11-04</v>
          </cell>
          <cell r="AC34">
            <v>3895.91</v>
          </cell>
        </row>
        <row r="35">
          <cell r="B35">
            <v>45292</v>
          </cell>
          <cell r="D35">
            <v>45657</v>
          </cell>
          <cell r="M35" t="str">
            <v>SHERIFF FRANKLIN COUNTY</v>
          </cell>
          <cell r="Z35" t="str">
            <v>2024-11-13</v>
          </cell>
          <cell r="AC35">
            <v>2.12</v>
          </cell>
        </row>
        <row r="36">
          <cell r="B36">
            <v>45292</v>
          </cell>
          <cell r="D36">
            <v>45657</v>
          </cell>
          <cell r="M36" t="str">
            <v>FLATWOODS, CITY OF</v>
          </cell>
          <cell r="Z36" t="str">
            <v>2024-11-26</v>
          </cell>
          <cell r="AC36">
            <v>565.58000000000004</v>
          </cell>
        </row>
        <row r="37">
          <cell r="B37">
            <v>45292</v>
          </cell>
          <cell r="D37">
            <v>45657</v>
          </cell>
          <cell r="M37" t="str">
            <v>FLATWOODS, CITY OF</v>
          </cell>
          <cell r="Z37" t="str">
            <v>2024-11-26</v>
          </cell>
          <cell r="AC37">
            <v>0.11</v>
          </cell>
        </row>
        <row r="38">
          <cell r="B38">
            <v>45292</v>
          </cell>
          <cell r="D38">
            <v>45657</v>
          </cell>
          <cell r="M38" t="str">
            <v>SHERIFF LAWRENCE COUNTY</v>
          </cell>
          <cell r="Z38" t="str">
            <v>2025-01-17</v>
          </cell>
          <cell r="AC38">
            <v>2.14</v>
          </cell>
        </row>
        <row r="39">
          <cell r="B39">
            <v>45292</v>
          </cell>
          <cell r="D39">
            <v>45657</v>
          </cell>
          <cell r="M39" t="str">
            <v>KENTUCKY STATE TREASURER</v>
          </cell>
          <cell r="Z39" t="str">
            <v>2025-02-19</v>
          </cell>
          <cell r="AC39">
            <v>2126026.0299999998</v>
          </cell>
        </row>
        <row r="40">
          <cell r="B40">
            <v>45292</v>
          </cell>
          <cell r="D40">
            <v>45657</v>
          </cell>
          <cell r="M40" t="str">
            <v>KENTUCKY STATE TREASURER</v>
          </cell>
          <cell r="Z40" t="str">
            <v>2025-02-19</v>
          </cell>
          <cell r="AC40">
            <v>941229.42</v>
          </cell>
        </row>
        <row r="41">
          <cell r="B41">
            <v>45292</v>
          </cell>
          <cell r="D41">
            <v>45657</v>
          </cell>
          <cell r="M41" t="str">
            <v>KENTUCKY STATE TREASURER</v>
          </cell>
          <cell r="Z41" t="str">
            <v>2025-02-19</v>
          </cell>
          <cell r="AC41">
            <v>1356359.84</v>
          </cell>
        </row>
        <row r="42">
          <cell r="B42">
            <v>45292</v>
          </cell>
          <cell r="D42">
            <v>45657</v>
          </cell>
          <cell r="M42" t="str">
            <v>WEST VIRGINIA AUDITORS OFFICE</v>
          </cell>
          <cell r="Z42" t="str">
            <v>2025-03-03</v>
          </cell>
          <cell r="AC42">
            <v>1326</v>
          </cell>
        </row>
        <row r="43">
          <cell r="B43">
            <v>45292</v>
          </cell>
          <cell r="D43">
            <v>45657</v>
          </cell>
          <cell r="M43" t="str">
            <v>WEST VIRGINIA AUDITORS OFFICE</v>
          </cell>
          <cell r="Z43" t="str">
            <v>2025-03-03</v>
          </cell>
          <cell r="AC43">
            <v>1392081.44</v>
          </cell>
        </row>
        <row r="44">
          <cell r="B44">
            <v>44927</v>
          </cell>
          <cell r="D44">
            <v>45291</v>
          </cell>
          <cell r="M44" t="str">
            <v>PIKEVILLE INDEPENDENT SCHOOLS</v>
          </cell>
          <cell r="Z44" t="str">
            <v>2024-07-09</v>
          </cell>
          <cell r="AC44">
            <v>6006.12</v>
          </cell>
        </row>
        <row r="45">
          <cell r="B45">
            <v>44927</v>
          </cell>
          <cell r="D45">
            <v>45291</v>
          </cell>
          <cell r="M45" t="str">
            <v>PIKEVILLE INDEPENDENT SCHOOLS</v>
          </cell>
          <cell r="Z45" t="str">
            <v>2024-07-09</v>
          </cell>
          <cell r="AC45">
            <v>82844.89</v>
          </cell>
        </row>
        <row r="46">
          <cell r="B46">
            <v>44927</v>
          </cell>
          <cell r="D46">
            <v>45291</v>
          </cell>
          <cell r="M46" t="str">
            <v>PIKEVILLE INDEPENDENT SCHOOLS</v>
          </cell>
          <cell r="Z46" t="str">
            <v>2024-07-09</v>
          </cell>
          <cell r="AC46">
            <v>6489</v>
          </cell>
        </row>
        <row r="47">
          <cell r="B47">
            <v>44927</v>
          </cell>
          <cell r="D47">
            <v>45291</v>
          </cell>
          <cell r="M47" t="str">
            <v>BREATHITT COUNTY</v>
          </cell>
          <cell r="Z47" t="str">
            <v>2024-07-10</v>
          </cell>
          <cell r="AC47">
            <v>16919.46</v>
          </cell>
        </row>
        <row r="48">
          <cell r="B48">
            <v>44927</v>
          </cell>
          <cell r="D48">
            <v>45291</v>
          </cell>
          <cell r="M48" t="str">
            <v>BREATHITT COUNTY</v>
          </cell>
          <cell r="Z48" t="str">
            <v>2024-07-10</v>
          </cell>
          <cell r="AC48">
            <v>0.15</v>
          </cell>
        </row>
        <row r="49">
          <cell r="B49">
            <v>44927</v>
          </cell>
          <cell r="D49">
            <v>45291</v>
          </cell>
          <cell r="M49" t="str">
            <v>BREATHITT COUNTY</v>
          </cell>
          <cell r="Z49" t="str">
            <v>2024-07-10</v>
          </cell>
          <cell r="AC49">
            <v>177199.38</v>
          </cell>
        </row>
        <row r="50">
          <cell r="B50">
            <v>44927</v>
          </cell>
          <cell r="D50">
            <v>45291</v>
          </cell>
          <cell r="M50" t="str">
            <v>SHERIFF LEWIS COUNTY</v>
          </cell>
          <cell r="Z50" t="str">
            <v>2024-07-10</v>
          </cell>
          <cell r="AC50">
            <v>53290.75</v>
          </cell>
        </row>
        <row r="51">
          <cell r="B51">
            <v>44927</v>
          </cell>
          <cell r="D51">
            <v>45291</v>
          </cell>
          <cell r="M51" t="str">
            <v>SHERIFF LEWIS COUNTY</v>
          </cell>
          <cell r="Z51" t="str">
            <v>2024-07-10</v>
          </cell>
          <cell r="AC51">
            <v>5156.74</v>
          </cell>
        </row>
        <row r="52">
          <cell r="B52">
            <v>44927</v>
          </cell>
          <cell r="D52">
            <v>45291</v>
          </cell>
          <cell r="M52" t="str">
            <v>SHERIFF JOHNSON COUNTY</v>
          </cell>
          <cell r="Z52" t="str">
            <v>2024-07-10</v>
          </cell>
          <cell r="AC52">
            <v>103265.54</v>
          </cell>
        </row>
        <row r="53">
          <cell r="B53">
            <v>44927</v>
          </cell>
          <cell r="D53">
            <v>45291</v>
          </cell>
          <cell r="M53" t="str">
            <v>SHERIFF JOHNSON COUNTY</v>
          </cell>
          <cell r="Z53" t="str">
            <v>2024-07-10</v>
          </cell>
          <cell r="AC53">
            <v>36944.400000000001</v>
          </cell>
        </row>
        <row r="54">
          <cell r="B54">
            <v>44927</v>
          </cell>
          <cell r="D54">
            <v>45291</v>
          </cell>
          <cell r="M54" t="str">
            <v>SHERIFF JOHNSON COUNTY</v>
          </cell>
          <cell r="Z54" t="str">
            <v>2024-07-10</v>
          </cell>
          <cell r="AC54">
            <v>0.88</v>
          </cell>
        </row>
        <row r="55">
          <cell r="B55">
            <v>44927</v>
          </cell>
          <cell r="D55">
            <v>45291</v>
          </cell>
          <cell r="M55" t="str">
            <v>SHERIFF LESLIE COUNTY</v>
          </cell>
          <cell r="Z55" t="str">
            <v>2024-07-11</v>
          </cell>
          <cell r="AC55">
            <v>197650.04</v>
          </cell>
        </row>
        <row r="56">
          <cell r="B56">
            <v>44927</v>
          </cell>
          <cell r="D56">
            <v>45291</v>
          </cell>
          <cell r="M56" t="str">
            <v>SHERIFF LESLIE COUNTY</v>
          </cell>
          <cell r="Z56" t="str">
            <v>2024-07-11</v>
          </cell>
          <cell r="AC56">
            <v>88766.19</v>
          </cell>
        </row>
        <row r="57">
          <cell r="B57">
            <v>44927</v>
          </cell>
          <cell r="D57">
            <v>45291</v>
          </cell>
          <cell r="M57" t="str">
            <v>SHERIFF LESLIE COUNTY</v>
          </cell>
          <cell r="Z57" t="str">
            <v>2024-07-11</v>
          </cell>
          <cell r="AC57">
            <v>17.48</v>
          </cell>
        </row>
        <row r="58">
          <cell r="B58">
            <v>44927</v>
          </cell>
          <cell r="D58">
            <v>45291</v>
          </cell>
          <cell r="M58" t="str">
            <v>SHERIFF CLAY COUNTY KENTUCKY</v>
          </cell>
          <cell r="Z58" t="str">
            <v>2024-07-11</v>
          </cell>
          <cell r="AC58">
            <v>5109.07</v>
          </cell>
        </row>
        <row r="59">
          <cell r="B59">
            <v>44927</v>
          </cell>
          <cell r="D59">
            <v>45291</v>
          </cell>
          <cell r="M59" t="str">
            <v>SHERIFF CLAY COUNTY KENTUCKY</v>
          </cell>
          <cell r="Z59" t="str">
            <v>2024-07-11</v>
          </cell>
          <cell r="AC59">
            <v>1766.36</v>
          </cell>
        </row>
        <row r="60">
          <cell r="B60">
            <v>44927</v>
          </cell>
          <cell r="D60">
            <v>45291</v>
          </cell>
          <cell r="M60" t="str">
            <v>SHERIFF BELL COUNTY</v>
          </cell>
          <cell r="Z60" t="str">
            <v>2024-07-11</v>
          </cell>
          <cell r="AC60">
            <v>1549.64</v>
          </cell>
        </row>
        <row r="61">
          <cell r="B61">
            <v>44927</v>
          </cell>
          <cell r="D61">
            <v>45291</v>
          </cell>
          <cell r="M61" t="str">
            <v>SHERIFF BELL COUNTY</v>
          </cell>
          <cell r="Z61" t="str">
            <v>2024-07-11</v>
          </cell>
          <cell r="AC61">
            <v>46.63</v>
          </cell>
        </row>
        <row r="62">
          <cell r="B62">
            <v>44927</v>
          </cell>
          <cell r="D62">
            <v>45291</v>
          </cell>
          <cell r="M62" t="str">
            <v>PAINTSVILLE, CITY OF</v>
          </cell>
          <cell r="Z62" t="str">
            <v>2024-07-15</v>
          </cell>
          <cell r="AC62">
            <v>1825.73</v>
          </cell>
        </row>
        <row r="63">
          <cell r="B63">
            <v>44927</v>
          </cell>
          <cell r="D63">
            <v>45291</v>
          </cell>
          <cell r="M63" t="str">
            <v>PAINTSVILLE, CITY OF</v>
          </cell>
          <cell r="Z63" t="str">
            <v>2024-07-15</v>
          </cell>
          <cell r="AC63">
            <v>45472.75</v>
          </cell>
        </row>
        <row r="64">
          <cell r="B64">
            <v>44927</v>
          </cell>
          <cell r="D64">
            <v>45291</v>
          </cell>
          <cell r="M64" t="str">
            <v>PAINTSVILLE, CITY OF</v>
          </cell>
          <cell r="Z64" t="str">
            <v>2024-07-15</v>
          </cell>
          <cell r="AC64">
            <v>1296</v>
          </cell>
        </row>
        <row r="65">
          <cell r="B65">
            <v>44927</v>
          </cell>
          <cell r="D65">
            <v>45291</v>
          </cell>
          <cell r="M65" t="str">
            <v>SHERIFF ROBERTSON COUNTY</v>
          </cell>
          <cell r="Z65" t="str">
            <v>2024-07-15</v>
          </cell>
          <cell r="AC65">
            <v>15514.65</v>
          </cell>
        </row>
        <row r="66">
          <cell r="B66">
            <v>44927</v>
          </cell>
          <cell r="D66">
            <v>45291</v>
          </cell>
          <cell r="M66" t="str">
            <v>SHERIFF BRACKEN COUNTY</v>
          </cell>
          <cell r="Z66" t="str">
            <v>2024-07-16</v>
          </cell>
          <cell r="AC66">
            <v>6982.18</v>
          </cell>
        </row>
        <row r="67">
          <cell r="B67">
            <v>44927</v>
          </cell>
          <cell r="D67">
            <v>45291</v>
          </cell>
          <cell r="M67" t="str">
            <v>SHERIFF OWEN COUNTY</v>
          </cell>
          <cell r="Z67" t="str">
            <v>2024-07-23</v>
          </cell>
          <cell r="AC67">
            <v>26918.91</v>
          </cell>
        </row>
        <row r="68">
          <cell r="B68">
            <v>44927</v>
          </cell>
          <cell r="D68">
            <v>45291</v>
          </cell>
          <cell r="M68" t="str">
            <v>GRAYSON, CITY OF</v>
          </cell>
          <cell r="Z68" t="str">
            <v>2024-07-23</v>
          </cell>
          <cell r="AC68">
            <v>4373.0200000000004</v>
          </cell>
        </row>
        <row r="69">
          <cell r="B69">
            <v>44927</v>
          </cell>
          <cell r="D69">
            <v>45291</v>
          </cell>
          <cell r="M69" t="str">
            <v>GRAYSON, CITY OF</v>
          </cell>
          <cell r="Z69" t="str">
            <v>2024-07-23</v>
          </cell>
          <cell r="AC69">
            <v>0.03</v>
          </cell>
        </row>
        <row r="70">
          <cell r="B70">
            <v>44927</v>
          </cell>
          <cell r="D70">
            <v>45291</v>
          </cell>
          <cell r="M70" t="str">
            <v>GRAYSON, CITY OF</v>
          </cell>
          <cell r="Z70" t="str">
            <v>2024-07-23</v>
          </cell>
          <cell r="AC70">
            <v>17.59</v>
          </cell>
        </row>
        <row r="71">
          <cell r="B71">
            <v>44927</v>
          </cell>
          <cell r="D71">
            <v>45291</v>
          </cell>
          <cell r="M71" t="str">
            <v>WORTHINGTON, CITY OF</v>
          </cell>
          <cell r="Z71" t="str">
            <v>2024-07-24</v>
          </cell>
          <cell r="AC71">
            <v>1607.5</v>
          </cell>
        </row>
        <row r="72">
          <cell r="B72">
            <v>44927</v>
          </cell>
          <cell r="D72">
            <v>45291</v>
          </cell>
          <cell r="M72" t="str">
            <v>WORTHINGTON, CITY OF</v>
          </cell>
          <cell r="Z72" t="str">
            <v>2024-07-24</v>
          </cell>
          <cell r="AC72">
            <v>2617.29</v>
          </cell>
        </row>
        <row r="73">
          <cell r="B73">
            <v>44927</v>
          </cell>
          <cell r="D73">
            <v>45291</v>
          </cell>
          <cell r="M73" t="str">
            <v>SHERIFF ROWAN COUNTY</v>
          </cell>
          <cell r="Z73" t="str">
            <v>2024-07-24</v>
          </cell>
          <cell r="AC73">
            <v>8103.72</v>
          </cell>
        </row>
        <row r="74">
          <cell r="B74">
            <v>44927</v>
          </cell>
          <cell r="D74">
            <v>45291</v>
          </cell>
          <cell r="M74" t="str">
            <v>SHERIFF ROWAN COUNTY</v>
          </cell>
          <cell r="Z74" t="str">
            <v>2024-07-24</v>
          </cell>
          <cell r="AC74">
            <v>0.06</v>
          </cell>
        </row>
        <row r="75">
          <cell r="B75">
            <v>44927</v>
          </cell>
          <cell r="D75">
            <v>45291</v>
          </cell>
          <cell r="M75" t="str">
            <v>SHERIFF ROWAN COUNTY</v>
          </cell>
          <cell r="Z75" t="str">
            <v>2024-07-24</v>
          </cell>
          <cell r="AC75">
            <v>25428.42</v>
          </cell>
        </row>
        <row r="76">
          <cell r="B76">
            <v>44927</v>
          </cell>
          <cell r="D76">
            <v>45291</v>
          </cell>
          <cell r="M76" t="str">
            <v>WEST LIBERTY, CITY OF</v>
          </cell>
          <cell r="Z76" t="str">
            <v>2024-07-24</v>
          </cell>
          <cell r="AC76">
            <v>2056.19</v>
          </cell>
        </row>
        <row r="77">
          <cell r="B77">
            <v>44927</v>
          </cell>
          <cell r="D77">
            <v>45291</v>
          </cell>
          <cell r="M77" t="str">
            <v>WEST LIBERTY, CITY OF</v>
          </cell>
          <cell r="Z77" t="str">
            <v>2024-07-24</v>
          </cell>
          <cell r="AC77">
            <v>-0.06</v>
          </cell>
        </row>
        <row r="78">
          <cell r="B78">
            <v>44927</v>
          </cell>
          <cell r="D78">
            <v>45291</v>
          </cell>
          <cell r="M78" t="str">
            <v>SHERIFF CARTER COUNTY</v>
          </cell>
          <cell r="Z78" t="str">
            <v>2024-07-24</v>
          </cell>
          <cell r="AC78">
            <v>145109.85</v>
          </cell>
        </row>
        <row r="79">
          <cell r="B79">
            <v>44927</v>
          </cell>
          <cell r="D79">
            <v>45291</v>
          </cell>
          <cell r="M79" t="str">
            <v>SHERIFF CARTER COUNTY</v>
          </cell>
          <cell r="Z79" t="str">
            <v>2024-07-24</v>
          </cell>
          <cell r="AC79">
            <v>0.13</v>
          </cell>
        </row>
        <row r="80">
          <cell r="B80">
            <v>44927</v>
          </cell>
          <cell r="D80">
            <v>45291</v>
          </cell>
          <cell r="M80" t="str">
            <v>SHERIFF CARTER COUNTY</v>
          </cell>
          <cell r="Z80" t="str">
            <v>2024-07-24</v>
          </cell>
          <cell r="AC80">
            <v>14864.15</v>
          </cell>
        </row>
        <row r="81">
          <cell r="B81">
            <v>44927</v>
          </cell>
          <cell r="D81">
            <v>45291</v>
          </cell>
          <cell r="M81" t="str">
            <v>SHERIFF CARROLL COUNTY</v>
          </cell>
          <cell r="Z81" t="str">
            <v>2024-07-24</v>
          </cell>
          <cell r="AC81">
            <v>5072.7</v>
          </cell>
        </row>
        <row r="82">
          <cell r="B82">
            <v>44927</v>
          </cell>
          <cell r="D82">
            <v>45291</v>
          </cell>
          <cell r="M82" t="str">
            <v>SHERIFF HARRISON COUNTY</v>
          </cell>
          <cell r="Z82" t="str">
            <v>2024-07-24</v>
          </cell>
          <cell r="AC82">
            <v>8301.77</v>
          </cell>
        </row>
        <row r="83">
          <cell r="B83">
            <v>44927</v>
          </cell>
          <cell r="D83">
            <v>45291</v>
          </cell>
          <cell r="M83" t="str">
            <v>SHERIFF BOYD COUNTY</v>
          </cell>
          <cell r="Z83" t="str">
            <v>2024-07-24</v>
          </cell>
          <cell r="AC83">
            <v>136245.74</v>
          </cell>
        </row>
        <row r="84">
          <cell r="B84">
            <v>44927</v>
          </cell>
          <cell r="D84">
            <v>45291</v>
          </cell>
          <cell r="M84" t="str">
            <v>SHERIFF BOYD COUNTY</v>
          </cell>
          <cell r="Z84" t="str">
            <v>2024-07-24</v>
          </cell>
          <cell r="AC84">
            <v>0.02</v>
          </cell>
        </row>
        <row r="85">
          <cell r="B85">
            <v>44927</v>
          </cell>
          <cell r="D85">
            <v>45291</v>
          </cell>
          <cell r="M85" t="str">
            <v>SHERIFF BOYD COUNTY</v>
          </cell>
          <cell r="Z85" t="str">
            <v>2024-07-24</v>
          </cell>
          <cell r="AC85">
            <v>513557.41</v>
          </cell>
        </row>
        <row r="86">
          <cell r="B86">
            <v>44927</v>
          </cell>
          <cell r="D86">
            <v>45291</v>
          </cell>
          <cell r="M86" t="str">
            <v>JACKSON, CITY OF</v>
          </cell>
          <cell r="Z86" t="str">
            <v>2024-07-24</v>
          </cell>
          <cell r="AC86">
            <v>4086.24</v>
          </cell>
        </row>
        <row r="87">
          <cell r="B87">
            <v>44927</v>
          </cell>
          <cell r="D87">
            <v>45291</v>
          </cell>
          <cell r="M87" t="str">
            <v>JACKSON, CITY OF</v>
          </cell>
          <cell r="Z87" t="str">
            <v>2024-07-24</v>
          </cell>
          <cell r="AC87">
            <v>32.770000000000003</v>
          </cell>
        </row>
        <row r="88">
          <cell r="B88">
            <v>44927</v>
          </cell>
          <cell r="D88">
            <v>45291</v>
          </cell>
          <cell r="M88" t="str">
            <v>ASHLAND, CITY OF</v>
          </cell>
          <cell r="Z88" t="str">
            <v>2024-07-24</v>
          </cell>
          <cell r="AC88">
            <v>130705.76</v>
          </cell>
        </row>
        <row r="89">
          <cell r="B89">
            <v>44927</v>
          </cell>
          <cell r="D89">
            <v>45291</v>
          </cell>
          <cell r="M89" t="str">
            <v>ASHLAND, CITY OF</v>
          </cell>
          <cell r="Z89" t="str">
            <v>2024-07-24</v>
          </cell>
          <cell r="AC89">
            <v>0.26</v>
          </cell>
        </row>
        <row r="90">
          <cell r="B90">
            <v>44927</v>
          </cell>
          <cell r="D90">
            <v>45291</v>
          </cell>
          <cell r="M90" t="str">
            <v>ASHLAND, CITY OF</v>
          </cell>
          <cell r="Z90" t="str">
            <v>2024-07-24</v>
          </cell>
          <cell r="AC90">
            <v>2357.16</v>
          </cell>
        </row>
        <row r="91">
          <cell r="B91">
            <v>44927</v>
          </cell>
          <cell r="D91">
            <v>45291</v>
          </cell>
          <cell r="M91" t="str">
            <v>SHERIFF PIKE COUNTY</v>
          </cell>
          <cell r="Z91" t="str">
            <v>2024-07-24</v>
          </cell>
          <cell r="AC91">
            <v>424568.47</v>
          </cell>
        </row>
        <row r="92">
          <cell r="B92">
            <v>44927</v>
          </cell>
          <cell r="D92">
            <v>45291</v>
          </cell>
          <cell r="M92" t="str">
            <v>SHERIFF PIKE COUNTY</v>
          </cell>
          <cell r="Z92" t="str">
            <v>2024-07-24</v>
          </cell>
          <cell r="AC92">
            <v>9.26</v>
          </cell>
        </row>
        <row r="93">
          <cell r="B93">
            <v>44927</v>
          </cell>
          <cell r="D93">
            <v>45291</v>
          </cell>
          <cell r="M93" t="str">
            <v>SHERIFF PIKE COUNTY</v>
          </cell>
          <cell r="Z93" t="str">
            <v>2024-07-24</v>
          </cell>
          <cell r="AC93">
            <v>947175.74</v>
          </cell>
        </row>
        <row r="94">
          <cell r="B94">
            <v>44927</v>
          </cell>
          <cell r="D94">
            <v>45291</v>
          </cell>
          <cell r="M94" t="str">
            <v>PIKEVILLE, CITY OF</v>
          </cell>
          <cell r="Z94" t="str">
            <v>2024-07-24</v>
          </cell>
          <cell r="AC94">
            <v>13076.83</v>
          </cell>
        </row>
        <row r="95">
          <cell r="B95">
            <v>44927</v>
          </cell>
          <cell r="D95">
            <v>45291</v>
          </cell>
          <cell r="M95" t="str">
            <v>PIKEVILLE, CITY OF</v>
          </cell>
          <cell r="Z95" t="str">
            <v>2024-07-24</v>
          </cell>
          <cell r="AC95">
            <v>25.24</v>
          </cell>
        </row>
        <row r="96">
          <cell r="B96">
            <v>44927</v>
          </cell>
          <cell r="D96">
            <v>45291</v>
          </cell>
          <cell r="M96" t="str">
            <v>PIKEVILLE, CITY OF</v>
          </cell>
          <cell r="Z96" t="str">
            <v>2024-07-24</v>
          </cell>
          <cell r="AC96">
            <v>20464.900000000001</v>
          </cell>
        </row>
        <row r="97">
          <cell r="B97">
            <v>44927</v>
          </cell>
          <cell r="D97">
            <v>45291</v>
          </cell>
          <cell r="M97" t="str">
            <v>SHERIFF MAGOFFIN COUNTY</v>
          </cell>
          <cell r="Z97" t="str">
            <v>2024-07-24</v>
          </cell>
          <cell r="AC97">
            <v>6764.9</v>
          </cell>
        </row>
        <row r="98">
          <cell r="B98">
            <v>44927</v>
          </cell>
          <cell r="D98">
            <v>45291</v>
          </cell>
          <cell r="M98" t="str">
            <v>SHERIFF MAGOFFIN COUNTY</v>
          </cell>
          <cell r="Z98" t="str">
            <v>2024-07-24</v>
          </cell>
          <cell r="AC98">
            <v>103082.93</v>
          </cell>
        </row>
        <row r="99">
          <cell r="B99">
            <v>44927</v>
          </cell>
          <cell r="D99">
            <v>45291</v>
          </cell>
          <cell r="M99" t="str">
            <v>SHERIFF MAGOFFIN COUNTY</v>
          </cell>
          <cell r="Z99" t="str">
            <v>2024-07-24</v>
          </cell>
          <cell r="AC99">
            <v>0.26</v>
          </cell>
        </row>
        <row r="100">
          <cell r="B100">
            <v>44927</v>
          </cell>
          <cell r="D100">
            <v>45291</v>
          </cell>
          <cell r="M100" t="str">
            <v>SOUTH SHORE, CITY OF</v>
          </cell>
          <cell r="Z100" t="str">
            <v>2024-07-25</v>
          </cell>
          <cell r="AC100">
            <v>64.89</v>
          </cell>
        </row>
        <row r="101">
          <cell r="B101">
            <v>44927</v>
          </cell>
          <cell r="D101">
            <v>45291</v>
          </cell>
          <cell r="M101" t="str">
            <v>SOUTH SHORE, CITY OF</v>
          </cell>
          <cell r="Z101" t="str">
            <v>2024-07-25</v>
          </cell>
          <cell r="AC101">
            <v>10.57</v>
          </cell>
        </row>
        <row r="102">
          <cell r="B102">
            <v>44927</v>
          </cell>
          <cell r="D102">
            <v>45291</v>
          </cell>
          <cell r="M102" t="str">
            <v>SHERIFF MASON COUNTY KENTUCKY</v>
          </cell>
          <cell r="Z102" t="str">
            <v>2024-07-25</v>
          </cell>
          <cell r="AC102">
            <v>0.33</v>
          </cell>
        </row>
        <row r="103">
          <cell r="B103">
            <v>44927</v>
          </cell>
          <cell r="D103">
            <v>45291</v>
          </cell>
          <cell r="M103" t="str">
            <v>SHERIFF MASON COUNTY KENTUCKY</v>
          </cell>
          <cell r="Z103" t="str">
            <v>2024-07-25</v>
          </cell>
          <cell r="AC103">
            <v>23947.31</v>
          </cell>
        </row>
        <row r="104">
          <cell r="B104">
            <v>44927</v>
          </cell>
          <cell r="D104">
            <v>45291</v>
          </cell>
          <cell r="M104" t="str">
            <v>SHERIFF LAWRENCE COUNTY</v>
          </cell>
          <cell r="Z104" t="str">
            <v>2024-07-25</v>
          </cell>
          <cell r="AC104">
            <v>79964.3</v>
          </cell>
        </row>
        <row r="105">
          <cell r="B105">
            <v>44927</v>
          </cell>
          <cell r="D105">
            <v>45291</v>
          </cell>
          <cell r="M105" t="str">
            <v>SHERIFF LAWRENCE COUNTY</v>
          </cell>
          <cell r="Z105" t="str">
            <v>2024-07-25</v>
          </cell>
          <cell r="AC105">
            <v>11029.18</v>
          </cell>
        </row>
        <row r="106">
          <cell r="B106">
            <v>44927</v>
          </cell>
          <cell r="D106">
            <v>45291</v>
          </cell>
          <cell r="M106" t="str">
            <v>SHERIFF LAWRENCE COUNTY</v>
          </cell>
          <cell r="Z106" t="str">
            <v>2024-07-25</v>
          </cell>
          <cell r="AC106">
            <v>297391.08</v>
          </cell>
        </row>
        <row r="107">
          <cell r="B107">
            <v>44927</v>
          </cell>
          <cell r="D107">
            <v>45291</v>
          </cell>
          <cell r="M107" t="str">
            <v>SHERIFF PERRY COUNTY</v>
          </cell>
          <cell r="Z107" t="str">
            <v>2024-07-25</v>
          </cell>
          <cell r="AC107">
            <v>201935.26</v>
          </cell>
        </row>
        <row r="108">
          <cell r="B108">
            <v>44927</v>
          </cell>
          <cell r="D108">
            <v>45291</v>
          </cell>
          <cell r="M108" t="str">
            <v>SHERIFF PERRY COUNTY</v>
          </cell>
          <cell r="Z108" t="str">
            <v>2024-07-25</v>
          </cell>
          <cell r="AC108">
            <v>3.12</v>
          </cell>
        </row>
        <row r="109">
          <cell r="B109">
            <v>44927</v>
          </cell>
          <cell r="D109">
            <v>45291</v>
          </cell>
          <cell r="M109" t="str">
            <v>SHERIFF PERRY COUNTY</v>
          </cell>
          <cell r="Z109" t="str">
            <v>2024-07-25</v>
          </cell>
          <cell r="AC109">
            <v>330995.03999999998</v>
          </cell>
        </row>
        <row r="110">
          <cell r="B110">
            <v>44927</v>
          </cell>
          <cell r="D110">
            <v>45291</v>
          </cell>
          <cell r="M110" t="str">
            <v>PRESTONSBURG, CITY OF</v>
          </cell>
          <cell r="Z110" t="str">
            <v>2024-07-26</v>
          </cell>
          <cell r="AC110">
            <v>11150.27</v>
          </cell>
        </row>
        <row r="111">
          <cell r="B111">
            <v>44927</v>
          </cell>
          <cell r="D111">
            <v>45291</v>
          </cell>
          <cell r="M111" t="str">
            <v>PRESTONSBURG, CITY OF</v>
          </cell>
          <cell r="Z111" t="str">
            <v>2024-07-26</v>
          </cell>
          <cell r="AC111">
            <v>0.14000000000000001</v>
          </cell>
        </row>
        <row r="112">
          <cell r="B112">
            <v>44927</v>
          </cell>
          <cell r="D112">
            <v>45291</v>
          </cell>
          <cell r="M112" t="str">
            <v>PRESTONSBURG, CITY OF</v>
          </cell>
          <cell r="Z112" t="str">
            <v>2024-07-26</v>
          </cell>
          <cell r="AC112">
            <v>986.97</v>
          </cell>
        </row>
        <row r="113">
          <cell r="B113">
            <v>44927</v>
          </cell>
          <cell r="D113">
            <v>45291</v>
          </cell>
          <cell r="M113" t="str">
            <v>WURTLAND, CITY OF</v>
          </cell>
          <cell r="Z113" t="str">
            <v>2024-07-29</v>
          </cell>
          <cell r="AC113">
            <v>1895.65</v>
          </cell>
        </row>
        <row r="114">
          <cell r="B114">
            <v>44927</v>
          </cell>
          <cell r="D114">
            <v>45291</v>
          </cell>
          <cell r="M114" t="str">
            <v>WURTLAND, CITY OF</v>
          </cell>
          <cell r="Z114" t="str">
            <v>2024-07-29</v>
          </cell>
          <cell r="AC114">
            <v>3050.58</v>
          </cell>
        </row>
        <row r="115">
          <cell r="B115">
            <v>44927</v>
          </cell>
          <cell r="D115">
            <v>45291</v>
          </cell>
          <cell r="M115" t="str">
            <v>KNOTT COUNTY SHERIFF</v>
          </cell>
          <cell r="Z115" t="str">
            <v>2024-07-29</v>
          </cell>
          <cell r="AC115">
            <v>113217.37</v>
          </cell>
        </row>
        <row r="116">
          <cell r="B116">
            <v>44927</v>
          </cell>
          <cell r="D116">
            <v>45291</v>
          </cell>
          <cell r="M116" t="str">
            <v>KNOTT COUNTY SHERIFF</v>
          </cell>
          <cell r="Z116" t="str">
            <v>2024-07-29</v>
          </cell>
          <cell r="AC116">
            <v>0.22</v>
          </cell>
        </row>
        <row r="117">
          <cell r="B117">
            <v>44927</v>
          </cell>
          <cell r="D117">
            <v>45291</v>
          </cell>
          <cell r="M117" t="str">
            <v>KNOTT COUNTY SHERIFF</v>
          </cell>
          <cell r="Z117" t="str">
            <v>2024-07-29</v>
          </cell>
          <cell r="AC117">
            <v>235344.27</v>
          </cell>
        </row>
        <row r="118">
          <cell r="B118">
            <v>44927</v>
          </cell>
          <cell r="D118">
            <v>45291</v>
          </cell>
          <cell r="M118" t="str">
            <v>SHERIFF MORGAN COUNTY</v>
          </cell>
          <cell r="Z118" t="str">
            <v>2024-07-30</v>
          </cell>
          <cell r="AC118">
            <v>8283.2099999999991</v>
          </cell>
        </row>
        <row r="119">
          <cell r="B119">
            <v>44927</v>
          </cell>
          <cell r="D119">
            <v>45291</v>
          </cell>
          <cell r="M119" t="str">
            <v>SHERIFF MORGAN COUNTY</v>
          </cell>
          <cell r="Z119" t="str">
            <v>2024-07-30</v>
          </cell>
          <cell r="AC119">
            <v>48849.81</v>
          </cell>
        </row>
        <row r="120">
          <cell r="B120">
            <v>44927</v>
          </cell>
          <cell r="D120">
            <v>45291</v>
          </cell>
          <cell r="M120" t="str">
            <v>SHERIFF MARTIN COUNTY</v>
          </cell>
          <cell r="Z120" t="str">
            <v>2024-07-30</v>
          </cell>
          <cell r="AC120">
            <v>222424.5</v>
          </cell>
        </row>
        <row r="121">
          <cell r="B121">
            <v>44927</v>
          </cell>
          <cell r="D121">
            <v>45291</v>
          </cell>
          <cell r="M121" t="str">
            <v>SHERIFF MARTIN COUNTY</v>
          </cell>
          <cell r="Z121" t="str">
            <v>2024-07-30</v>
          </cell>
          <cell r="AC121">
            <v>0.02</v>
          </cell>
        </row>
        <row r="122">
          <cell r="B122">
            <v>44927</v>
          </cell>
          <cell r="D122">
            <v>45291</v>
          </cell>
          <cell r="M122" t="str">
            <v>SHERIFF MARTIN COUNTY</v>
          </cell>
          <cell r="Z122" t="str">
            <v>2024-07-30</v>
          </cell>
          <cell r="AC122">
            <v>8726.42</v>
          </cell>
        </row>
        <row r="123">
          <cell r="B123">
            <v>44927</v>
          </cell>
          <cell r="D123">
            <v>45291</v>
          </cell>
          <cell r="M123" t="str">
            <v>RUSSELL, CITY OF</v>
          </cell>
          <cell r="Z123" t="str">
            <v>2024-07-31</v>
          </cell>
          <cell r="AC123">
            <v>26336.47</v>
          </cell>
        </row>
        <row r="124">
          <cell r="B124">
            <v>44927</v>
          </cell>
          <cell r="D124">
            <v>45291</v>
          </cell>
          <cell r="M124" t="str">
            <v>RUSSELL, CITY OF</v>
          </cell>
          <cell r="Z124" t="str">
            <v>2024-07-31</v>
          </cell>
          <cell r="AC124">
            <v>2304.5100000000002</v>
          </cell>
        </row>
        <row r="125">
          <cell r="B125">
            <v>44927</v>
          </cell>
          <cell r="D125">
            <v>45291</v>
          </cell>
          <cell r="M125" t="str">
            <v>SHERIFF TRIMBLE COUNTY</v>
          </cell>
          <cell r="Z125" t="str">
            <v>2024-07-31</v>
          </cell>
          <cell r="AC125">
            <v>21871.65</v>
          </cell>
        </row>
        <row r="126">
          <cell r="B126">
            <v>44927</v>
          </cell>
          <cell r="D126">
            <v>45291</v>
          </cell>
          <cell r="M126" t="str">
            <v>SHERIFF GREENUP COUNTY</v>
          </cell>
          <cell r="Z126" t="str">
            <v>2024-07-31</v>
          </cell>
          <cell r="AC126">
            <v>390397.57</v>
          </cell>
        </row>
        <row r="127">
          <cell r="B127">
            <v>44927</v>
          </cell>
          <cell r="D127">
            <v>45291</v>
          </cell>
          <cell r="M127" t="str">
            <v>SHERIFF GREENUP COUNTY</v>
          </cell>
          <cell r="Z127" t="str">
            <v>2024-07-31</v>
          </cell>
          <cell r="AC127">
            <v>0.36</v>
          </cell>
        </row>
        <row r="128">
          <cell r="B128">
            <v>44927</v>
          </cell>
          <cell r="D128">
            <v>45291</v>
          </cell>
          <cell r="M128" t="str">
            <v>SHERIFF GREENUP COUNTY</v>
          </cell>
          <cell r="Z128" t="str">
            <v>2024-07-31</v>
          </cell>
          <cell r="AC128">
            <v>5969.7</v>
          </cell>
        </row>
        <row r="129">
          <cell r="B129">
            <v>44927</v>
          </cell>
          <cell r="D129">
            <v>45291</v>
          </cell>
          <cell r="M129" t="str">
            <v>JACKSON INDEPENDENT SCHOOL DISTRICT</v>
          </cell>
          <cell r="Z129" t="str">
            <v>2024-07-31</v>
          </cell>
          <cell r="AC129">
            <v>1211.98</v>
          </cell>
        </row>
        <row r="130">
          <cell r="B130">
            <v>44927</v>
          </cell>
          <cell r="D130">
            <v>45291</v>
          </cell>
          <cell r="M130" t="str">
            <v>JACKSON INDEPENDENT SCHOOL DISTRICT</v>
          </cell>
          <cell r="Z130" t="str">
            <v>2024-07-31</v>
          </cell>
          <cell r="AC130">
            <v>4819.2</v>
          </cell>
        </row>
        <row r="131">
          <cell r="B131">
            <v>44927</v>
          </cell>
          <cell r="D131">
            <v>45291</v>
          </cell>
          <cell r="M131" t="str">
            <v>SHERIFF HENRY COUNTY</v>
          </cell>
          <cell r="Z131" t="str">
            <v>2024-08-01</v>
          </cell>
          <cell r="AC131">
            <v>5883.71</v>
          </cell>
        </row>
        <row r="132">
          <cell r="B132">
            <v>44927</v>
          </cell>
          <cell r="D132">
            <v>45291</v>
          </cell>
          <cell r="M132" t="str">
            <v>SHERIFF PENDLETON COUNTY</v>
          </cell>
          <cell r="Z132" t="str">
            <v>2024-08-02</v>
          </cell>
          <cell r="AC132">
            <v>16644.080000000002</v>
          </cell>
        </row>
        <row r="133">
          <cell r="B133">
            <v>44927</v>
          </cell>
          <cell r="D133">
            <v>45291</v>
          </cell>
          <cell r="M133" t="str">
            <v>SHERIFF FRANKLIN COUNTY</v>
          </cell>
          <cell r="Z133" t="str">
            <v>2024-08-02</v>
          </cell>
          <cell r="AC133">
            <v>276.97000000000003</v>
          </cell>
        </row>
        <row r="134">
          <cell r="B134">
            <v>44927</v>
          </cell>
          <cell r="D134">
            <v>45291</v>
          </cell>
          <cell r="M134" t="str">
            <v>SHERIFF FRANKLIN COUNTY</v>
          </cell>
          <cell r="Z134" t="str">
            <v>2024-08-02</v>
          </cell>
          <cell r="AC134">
            <v>135.38999999999999</v>
          </cell>
        </row>
        <row r="135">
          <cell r="B135">
            <v>44927</v>
          </cell>
          <cell r="D135">
            <v>45291</v>
          </cell>
          <cell r="M135" t="str">
            <v>SHERIFF FRANKLIN COUNTY</v>
          </cell>
          <cell r="Z135" t="str">
            <v>2024-08-02</v>
          </cell>
          <cell r="AC135">
            <v>76.95</v>
          </cell>
        </row>
        <row r="136">
          <cell r="B136">
            <v>44927</v>
          </cell>
          <cell r="D136">
            <v>45291</v>
          </cell>
          <cell r="M136" t="str">
            <v>SHERIFF PERRY COUNTY</v>
          </cell>
          <cell r="Z136" t="str">
            <v>2024-08-08</v>
          </cell>
          <cell r="AC136">
            <v>6121.67</v>
          </cell>
        </row>
        <row r="137">
          <cell r="B137">
            <v>44927</v>
          </cell>
          <cell r="D137">
            <v>45291</v>
          </cell>
          <cell r="M137" t="str">
            <v>SHERIFF KNOX COUNTY</v>
          </cell>
          <cell r="Z137" t="str">
            <v>2024-08-21</v>
          </cell>
          <cell r="AC137">
            <v>15113.37</v>
          </cell>
        </row>
        <row r="138">
          <cell r="B138">
            <v>44927</v>
          </cell>
          <cell r="D138">
            <v>45291</v>
          </cell>
          <cell r="M138" t="str">
            <v>HAZARD, CITY OF</v>
          </cell>
          <cell r="Z138" t="str">
            <v>2024-08-28</v>
          </cell>
          <cell r="AC138">
            <v>11816.65</v>
          </cell>
        </row>
        <row r="139">
          <cell r="B139">
            <v>44927</v>
          </cell>
          <cell r="D139">
            <v>45291</v>
          </cell>
          <cell r="M139" t="str">
            <v>HAZARD, CITY OF</v>
          </cell>
          <cell r="Z139" t="str">
            <v>2024-08-28</v>
          </cell>
          <cell r="AC139">
            <v>23008.99</v>
          </cell>
        </row>
        <row r="140">
          <cell r="B140">
            <v>44927</v>
          </cell>
          <cell r="D140">
            <v>45291</v>
          </cell>
          <cell r="M140" t="str">
            <v>BELLEFONTE CITY OF KENTUCKY</v>
          </cell>
          <cell r="Z140" t="str">
            <v>2024-09-03</v>
          </cell>
          <cell r="AC140">
            <v>1256.8800000000001</v>
          </cell>
        </row>
        <row r="141">
          <cell r="B141">
            <v>44927</v>
          </cell>
          <cell r="D141">
            <v>45291</v>
          </cell>
          <cell r="M141" t="str">
            <v>BELLEFONTE CITY OF KENTUCKY</v>
          </cell>
          <cell r="Z141" t="str">
            <v>2024-09-03</v>
          </cell>
          <cell r="AC141">
            <v>83.98</v>
          </cell>
        </row>
        <row r="142">
          <cell r="B142">
            <v>44927</v>
          </cell>
          <cell r="D142">
            <v>45291</v>
          </cell>
          <cell r="M142" t="str">
            <v>SHERIFF FLOYD COUNTY</v>
          </cell>
          <cell r="Z142" t="str">
            <v>2024-09-03</v>
          </cell>
          <cell r="AC142">
            <v>155638.54</v>
          </cell>
        </row>
        <row r="143">
          <cell r="B143">
            <v>44927</v>
          </cell>
          <cell r="D143">
            <v>45291</v>
          </cell>
          <cell r="M143" t="str">
            <v>SHERIFF FLOYD COUNTY</v>
          </cell>
          <cell r="Z143" t="str">
            <v>2024-09-03</v>
          </cell>
          <cell r="AC143">
            <v>466557.18</v>
          </cell>
        </row>
        <row r="144">
          <cell r="B144">
            <v>44927</v>
          </cell>
          <cell r="D144">
            <v>45291</v>
          </cell>
          <cell r="M144" t="str">
            <v>HINDMAN, TOWN OF</v>
          </cell>
          <cell r="Z144" t="str">
            <v>2024-09-06</v>
          </cell>
          <cell r="AC144">
            <v>1062.2</v>
          </cell>
        </row>
        <row r="145">
          <cell r="B145">
            <v>44927</v>
          </cell>
          <cell r="D145">
            <v>45291</v>
          </cell>
          <cell r="M145" t="str">
            <v>HINDMAN, TOWN OF</v>
          </cell>
          <cell r="Z145" t="str">
            <v>2024-09-06</v>
          </cell>
          <cell r="AC145">
            <v>-0.06</v>
          </cell>
        </row>
        <row r="146">
          <cell r="B146">
            <v>44927</v>
          </cell>
          <cell r="D146">
            <v>45291</v>
          </cell>
          <cell r="M146" t="str">
            <v>SHERIFF-TREASURER WAYNE COUNTY</v>
          </cell>
          <cell r="Z146" t="str">
            <v>2024-09-16</v>
          </cell>
          <cell r="AC146">
            <v>2015.56</v>
          </cell>
        </row>
        <row r="147">
          <cell r="B147">
            <v>44927</v>
          </cell>
          <cell r="D147">
            <v>45291</v>
          </cell>
          <cell r="M147" t="str">
            <v>SHERIFF OWSLEY COUNTY</v>
          </cell>
          <cell r="Z147" t="str">
            <v>2024-09-25</v>
          </cell>
          <cell r="AC147">
            <v>1161.49</v>
          </cell>
        </row>
        <row r="148">
          <cell r="B148">
            <v>44927</v>
          </cell>
          <cell r="D148">
            <v>45291</v>
          </cell>
          <cell r="M148" t="str">
            <v>SHERIFF OWSLEY COUNTY</v>
          </cell>
          <cell r="Z148" t="str">
            <v>2024-09-25</v>
          </cell>
          <cell r="AC148">
            <v>-0.06</v>
          </cell>
        </row>
        <row r="149">
          <cell r="B149">
            <v>44927</v>
          </cell>
          <cell r="D149">
            <v>45291</v>
          </cell>
          <cell r="M149" t="str">
            <v>KENTUCKY STATE TREASURER</v>
          </cell>
          <cell r="Z149" t="str">
            <v>2024-10-08</v>
          </cell>
          <cell r="AC149">
            <v>1248333.8700000001</v>
          </cell>
        </row>
        <row r="150">
          <cell r="B150">
            <v>44927</v>
          </cell>
          <cell r="D150">
            <v>45291</v>
          </cell>
          <cell r="M150" t="str">
            <v>KENTUCKY STATE TREASURER</v>
          </cell>
          <cell r="Z150" t="str">
            <v>2024-10-08</v>
          </cell>
          <cell r="AC150">
            <v>552659.53</v>
          </cell>
        </row>
        <row r="151">
          <cell r="B151">
            <v>44927</v>
          </cell>
          <cell r="D151">
            <v>45291</v>
          </cell>
          <cell r="M151" t="str">
            <v>KENTUCKY STATE TREASURER</v>
          </cell>
          <cell r="Z151" t="str">
            <v>2024-10-08</v>
          </cell>
          <cell r="AC151">
            <v>796410.72</v>
          </cell>
        </row>
        <row r="152">
          <cell r="B152">
            <v>44927</v>
          </cell>
          <cell r="D152">
            <v>45291</v>
          </cell>
          <cell r="M152" t="str">
            <v>SHERIFF CARTER COUNTY</v>
          </cell>
          <cell r="Z152" t="str">
            <v>2024-10-22</v>
          </cell>
          <cell r="AC152">
            <v>141613.74</v>
          </cell>
        </row>
        <row r="153">
          <cell r="B153">
            <v>44927</v>
          </cell>
          <cell r="D153">
            <v>45291</v>
          </cell>
          <cell r="M153" t="str">
            <v>SHERIFF CARTER COUNTY</v>
          </cell>
          <cell r="Z153" t="str">
            <v>2024-10-22</v>
          </cell>
          <cell r="AC153">
            <v>0.13</v>
          </cell>
        </row>
        <row r="154">
          <cell r="B154">
            <v>44927</v>
          </cell>
          <cell r="D154">
            <v>45291</v>
          </cell>
          <cell r="M154" t="str">
            <v>SHERIFF CARTER COUNTY</v>
          </cell>
          <cell r="Z154" t="str">
            <v>2024-10-22</v>
          </cell>
          <cell r="AC154">
            <v>14506.16</v>
          </cell>
        </row>
        <row r="155">
          <cell r="B155">
            <v>44927</v>
          </cell>
          <cell r="D155">
            <v>45291</v>
          </cell>
          <cell r="M155" t="str">
            <v>SHERIFF TRIMBLE COUNTY</v>
          </cell>
          <cell r="Z155" t="str">
            <v>2024-10-22</v>
          </cell>
          <cell r="AC155">
            <v>21344.73</v>
          </cell>
        </row>
        <row r="156">
          <cell r="B156">
            <v>44927</v>
          </cell>
          <cell r="D156">
            <v>45291</v>
          </cell>
          <cell r="M156" t="str">
            <v>SHERIFF MORGAN COUNTY</v>
          </cell>
          <cell r="Z156" t="str">
            <v>2024-10-22</v>
          </cell>
          <cell r="AC156">
            <v>8083.74</v>
          </cell>
        </row>
        <row r="157">
          <cell r="B157">
            <v>44927</v>
          </cell>
          <cell r="D157">
            <v>45291</v>
          </cell>
          <cell r="M157" t="str">
            <v>SHERIFF MORGAN COUNTY</v>
          </cell>
          <cell r="Z157" t="str">
            <v>2024-10-22</v>
          </cell>
          <cell r="AC157">
            <v>47672.83</v>
          </cell>
        </row>
        <row r="158">
          <cell r="B158">
            <v>44927</v>
          </cell>
          <cell r="D158">
            <v>45291</v>
          </cell>
          <cell r="M158" t="str">
            <v>SHERIFF MASON COUNTY KENTUCKY</v>
          </cell>
          <cell r="Z158" t="str">
            <v>2024-10-23</v>
          </cell>
          <cell r="AC158">
            <v>22903.03</v>
          </cell>
        </row>
        <row r="159">
          <cell r="B159">
            <v>44927</v>
          </cell>
          <cell r="D159">
            <v>45291</v>
          </cell>
          <cell r="M159" t="str">
            <v>SHERIFF MASON COUNTY KENTUCKY</v>
          </cell>
          <cell r="Z159" t="str">
            <v>2024-10-23</v>
          </cell>
          <cell r="AC159">
            <v>0.28999999999999998</v>
          </cell>
        </row>
        <row r="160">
          <cell r="B160">
            <v>44927</v>
          </cell>
          <cell r="D160">
            <v>45291</v>
          </cell>
          <cell r="M160" t="str">
            <v>SHERIFF JOHNSON COUNTY</v>
          </cell>
          <cell r="Z160" t="str">
            <v>2024-10-23</v>
          </cell>
          <cell r="AC160">
            <v>36054.29</v>
          </cell>
        </row>
        <row r="161">
          <cell r="B161">
            <v>44927</v>
          </cell>
          <cell r="D161">
            <v>45291</v>
          </cell>
          <cell r="M161" t="str">
            <v>SHERIFF JOHNSON COUNTY</v>
          </cell>
          <cell r="Z161" t="str">
            <v>2024-10-23</v>
          </cell>
          <cell r="AC161">
            <v>0.86</v>
          </cell>
        </row>
        <row r="162">
          <cell r="B162">
            <v>44927</v>
          </cell>
          <cell r="D162">
            <v>45291</v>
          </cell>
          <cell r="M162" t="str">
            <v>SHERIFF JOHNSON COUNTY</v>
          </cell>
          <cell r="Z162" t="str">
            <v>2024-10-23</v>
          </cell>
          <cell r="AC162">
            <v>100777.71</v>
          </cell>
        </row>
        <row r="163">
          <cell r="B163">
            <v>44927</v>
          </cell>
          <cell r="D163">
            <v>45291</v>
          </cell>
          <cell r="M163" t="str">
            <v>SHERIFF CLAY COUNTY KENTUCKY</v>
          </cell>
          <cell r="Z163" t="str">
            <v>2024-10-23</v>
          </cell>
          <cell r="AC163">
            <v>1723.93</v>
          </cell>
        </row>
        <row r="164">
          <cell r="B164">
            <v>44927</v>
          </cell>
          <cell r="D164">
            <v>45291</v>
          </cell>
          <cell r="M164" t="str">
            <v>SHERIFF CLAY COUNTY KENTUCKY</v>
          </cell>
          <cell r="Z164" t="str">
            <v>2024-10-23</v>
          </cell>
          <cell r="AC164">
            <v>4985.8599999999997</v>
          </cell>
        </row>
        <row r="165">
          <cell r="B165">
            <v>44927</v>
          </cell>
          <cell r="D165">
            <v>45291</v>
          </cell>
          <cell r="M165" t="str">
            <v>SHERIFF GREENUP COUNTY</v>
          </cell>
          <cell r="Z165" t="str">
            <v>2024-10-23</v>
          </cell>
          <cell r="AC165">
            <v>380992.23</v>
          </cell>
        </row>
        <row r="166">
          <cell r="B166">
            <v>44927</v>
          </cell>
          <cell r="D166">
            <v>45291</v>
          </cell>
          <cell r="M166" t="str">
            <v>SHERIFF GREENUP COUNTY</v>
          </cell>
          <cell r="Z166" t="str">
            <v>2024-10-23</v>
          </cell>
          <cell r="AC166">
            <v>0.35</v>
          </cell>
        </row>
        <row r="167">
          <cell r="B167">
            <v>44927</v>
          </cell>
          <cell r="D167">
            <v>45291</v>
          </cell>
          <cell r="M167" t="str">
            <v>SHERIFF GREENUP COUNTY</v>
          </cell>
          <cell r="Z167" t="str">
            <v>2024-10-23</v>
          </cell>
          <cell r="AC167">
            <v>5825.76</v>
          </cell>
        </row>
        <row r="168">
          <cell r="B168">
            <v>44927</v>
          </cell>
          <cell r="D168">
            <v>45291</v>
          </cell>
          <cell r="M168" t="str">
            <v>SHERIFF HARRISON COUNTY</v>
          </cell>
          <cell r="Z168" t="str">
            <v>2024-10-23</v>
          </cell>
          <cell r="AC168">
            <v>8101.76</v>
          </cell>
        </row>
        <row r="169">
          <cell r="B169">
            <v>44927</v>
          </cell>
          <cell r="D169">
            <v>45291</v>
          </cell>
          <cell r="M169" t="str">
            <v>SHERIFF LEWIS COUNTY</v>
          </cell>
          <cell r="Z169" t="str">
            <v>2024-10-23</v>
          </cell>
          <cell r="AC169">
            <v>5032.34</v>
          </cell>
        </row>
        <row r="170">
          <cell r="B170">
            <v>44927</v>
          </cell>
          <cell r="D170">
            <v>45291</v>
          </cell>
          <cell r="M170" t="str">
            <v>SHERIFF LEWIS COUNTY</v>
          </cell>
          <cell r="Z170" t="str">
            <v>2024-10-23</v>
          </cell>
          <cell r="AC170">
            <v>52007.02</v>
          </cell>
        </row>
        <row r="171">
          <cell r="B171">
            <v>44927</v>
          </cell>
          <cell r="D171">
            <v>45291</v>
          </cell>
          <cell r="M171" t="str">
            <v>WEST LIBERTY, CITY OF</v>
          </cell>
          <cell r="Z171" t="str">
            <v>2024-10-24</v>
          </cell>
          <cell r="AC171">
            <v>2006.66</v>
          </cell>
        </row>
        <row r="172">
          <cell r="B172">
            <v>44927</v>
          </cell>
          <cell r="D172">
            <v>45291</v>
          </cell>
          <cell r="M172" t="str">
            <v>WEST LIBERTY, CITY OF</v>
          </cell>
          <cell r="Z172" t="str">
            <v>2024-10-24</v>
          </cell>
          <cell r="AC172">
            <v>-0.06</v>
          </cell>
        </row>
        <row r="173">
          <cell r="B173">
            <v>44927</v>
          </cell>
          <cell r="D173">
            <v>45291</v>
          </cell>
          <cell r="M173" t="str">
            <v>GREENUP, CITY OF</v>
          </cell>
          <cell r="Z173" t="str">
            <v>2024-10-24</v>
          </cell>
          <cell r="AC173">
            <v>180.4</v>
          </cell>
        </row>
        <row r="174">
          <cell r="B174">
            <v>44927</v>
          </cell>
          <cell r="D174">
            <v>45291</v>
          </cell>
          <cell r="M174" t="str">
            <v>GREENUP, CITY OF</v>
          </cell>
          <cell r="Z174" t="str">
            <v>2024-10-24</v>
          </cell>
          <cell r="AC174">
            <v>0.14000000000000001</v>
          </cell>
        </row>
        <row r="175">
          <cell r="B175">
            <v>44927</v>
          </cell>
          <cell r="D175">
            <v>45291</v>
          </cell>
          <cell r="M175" t="str">
            <v>SHERIFF LESLIE COUNTY</v>
          </cell>
          <cell r="Z175" t="str">
            <v>2024-10-24</v>
          </cell>
          <cell r="AC175">
            <v>86627.65</v>
          </cell>
        </row>
        <row r="176">
          <cell r="B176">
            <v>44927</v>
          </cell>
          <cell r="D176">
            <v>45291</v>
          </cell>
          <cell r="M176" t="str">
            <v>SHERIFF LESLIE COUNTY</v>
          </cell>
          <cell r="Z176" t="str">
            <v>2024-10-24</v>
          </cell>
          <cell r="AC176">
            <v>17.059999999999999</v>
          </cell>
        </row>
        <row r="177">
          <cell r="B177">
            <v>44927</v>
          </cell>
          <cell r="D177">
            <v>45291</v>
          </cell>
          <cell r="M177" t="str">
            <v>SHERIFF LESLIE COUNTY</v>
          </cell>
          <cell r="Z177" t="str">
            <v>2024-10-24</v>
          </cell>
          <cell r="AC177">
            <v>192888.21</v>
          </cell>
        </row>
        <row r="178">
          <cell r="B178">
            <v>44927</v>
          </cell>
          <cell r="D178">
            <v>45291</v>
          </cell>
          <cell r="M178" t="str">
            <v>SHERIFF ROBERTSON COUNTY</v>
          </cell>
          <cell r="Z178" t="str">
            <v>2024-10-24</v>
          </cell>
          <cell r="AC178">
            <v>15140.9</v>
          </cell>
        </row>
        <row r="179">
          <cell r="B179">
            <v>44927</v>
          </cell>
          <cell r="D179">
            <v>45291</v>
          </cell>
          <cell r="M179" t="str">
            <v>WURTLAND, CITY OF</v>
          </cell>
          <cell r="Z179" t="str">
            <v>2024-10-25</v>
          </cell>
          <cell r="AC179">
            <v>1850.14</v>
          </cell>
        </row>
        <row r="180">
          <cell r="B180">
            <v>44927</v>
          </cell>
          <cell r="D180">
            <v>45291</v>
          </cell>
          <cell r="M180" t="str">
            <v>WURTLAND, CITY OF</v>
          </cell>
          <cell r="Z180" t="str">
            <v>2024-10-25</v>
          </cell>
          <cell r="AC180">
            <v>2976.93</v>
          </cell>
        </row>
        <row r="181">
          <cell r="B181">
            <v>44927</v>
          </cell>
          <cell r="D181">
            <v>45291</v>
          </cell>
          <cell r="M181" t="str">
            <v>WORTHINGTON, CITY OF</v>
          </cell>
          <cell r="Z181" t="str">
            <v>2024-10-25</v>
          </cell>
          <cell r="AC181">
            <v>1568.7</v>
          </cell>
        </row>
        <row r="182">
          <cell r="B182">
            <v>44927</v>
          </cell>
          <cell r="D182">
            <v>45291</v>
          </cell>
          <cell r="M182" t="str">
            <v>WORTHINGTON, CITY OF</v>
          </cell>
          <cell r="Z182" t="str">
            <v>2024-10-25</v>
          </cell>
          <cell r="AC182">
            <v>2554.3000000000002</v>
          </cell>
        </row>
        <row r="183">
          <cell r="B183">
            <v>44927</v>
          </cell>
          <cell r="D183">
            <v>45291</v>
          </cell>
          <cell r="M183" t="str">
            <v>RUSSELL, CITY OF</v>
          </cell>
          <cell r="Z183" t="str">
            <v>2024-10-28</v>
          </cell>
          <cell r="AC183">
            <v>25701.99</v>
          </cell>
        </row>
        <row r="184">
          <cell r="B184">
            <v>44927</v>
          </cell>
          <cell r="D184">
            <v>45291</v>
          </cell>
          <cell r="M184" t="str">
            <v>RUSSELL, CITY OF</v>
          </cell>
          <cell r="Z184" t="str">
            <v>2024-10-28</v>
          </cell>
          <cell r="AC184">
            <v>2248.9699999999998</v>
          </cell>
        </row>
        <row r="185">
          <cell r="B185">
            <v>44927</v>
          </cell>
          <cell r="D185">
            <v>45291</v>
          </cell>
          <cell r="M185" t="str">
            <v>PAINTSVILLE, CITY OF</v>
          </cell>
          <cell r="Z185" t="str">
            <v>2024-10-28</v>
          </cell>
          <cell r="AC185">
            <v>44377.22</v>
          </cell>
        </row>
        <row r="186">
          <cell r="B186">
            <v>44927</v>
          </cell>
          <cell r="D186">
            <v>45291</v>
          </cell>
          <cell r="M186" t="str">
            <v>PAINTSVILLE, CITY OF</v>
          </cell>
          <cell r="Z186" t="str">
            <v>2024-10-28</v>
          </cell>
          <cell r="AC186">
            <v>1264.77</v>
          </cell>
        </row>
        <row r="187">
          <cell r="B187">
            <v>44927</v>
          </cell>
          <cell r="D187">
            <v>45291</v>
          </cell>
          <cell r="M187" t="str">
            <v>PAINTSVILLE, CITY OF</v>
          </cell>
          <cell r="Z187" t="str">
            <v>2024-10-28</v>
          </cell>
          <cell r="AC187">
            <v>1781.75</v>
          </cell>
        </row>
        <row r="188">
          <cell r="B188">
            <v>44927</v>
          </cell>
          <cell r="D188">
            <v>45291</v>
          </cell>
          <cell r="M188" t="str">
            <v>SOUTH SHORE, CITY OF</v>
          </cell>
          <cell r="Z188" t="str">
            <v>2024-10-29</v>
          </cell>
          <cell r="AC188">
            <v>63.3</v>
          </cell>
        </row>
        <row r="189">
          <cell r="B189">
            <v>44927</v>
          </cell>
          <cell r="D189">
            <v>45291</v>
          </cell>
          <cell r="M189" t="str">
            <v>SOUTH SHORE, CITY OF</v>
          </cell>
          <cell r="Z189" t="str">
            <v>2024-10-29</v>
          </cell>
          <cell r="AC189">
            <v>10.35</v>
          </cell>
        </row>
        <row r="190">
          <cell r="B190">
            <v>44927</v>
          </cell>
          <cell r="D190">
            <v>45291</v>
          </cell>
          <cell r="M190" t="str">
            <v>PIKEVILLE INDEPENDENT SCHOOLS</v>
          </cell>
          <cell r="Z190" t="str">
            <v>2024-10-30</v>
          </cell>
          <cell r="AC190">
            <v>80848.960000000006</v>
          </cell>
        </row>
        <row r="191">
          <cell r="B191">
            <v>44927</v>
          </cell>
          <cell r="D191">
            <v>45291</v>
          </cell>
          <cell r="M191" t="str">
            <v>PIKEVILLE INDEPENDENT SCHOOLS</v>
          </cell>
          <cell r="Z191" t="str">
            <v>2024-10-30</v>
          </cell>
          <cell r="AC191">
            <v>6332.67</v>
          </cell>
        </row>
        <row r="192">
          <cell r="B192">
            <v>44927</v>
          </cell>
          <cell r="D192">
            <v>45291</v>
          </cell>
          <cell r="M192" t="str">
            <v>PIKEVILLE INDEPENDENT SCHOOLS</v>
          </cell>
          <cell r="Z192" t="str">
            <v>2024-10-30</v>
          </cell>
          <cell r="AC192">
            <v>5861.43</v>
          </cell>
        </row>
        <row r="193">
          <cell r="B193">
            <v>44927</v>
          </cell>
          <cell r="D193">
            <v>45291</v>
          </cell>
          <cell r="M193" t="str">
            <v>FLATWOODS, CITY OF</v>
          </cell>
          <cell r="Z193" t="str">
            <v>2024-10-30</v>
          </cell>
          <cell r="AC193">
            <v>282.95999999999998</v>
          </cell>
        </row>
        <row r="194">
          <cell r="B194">
            <v>44927</v>
          </cell>
          <cell r="D194">
            <v>45291</v>
          </cell>
          <cell r="M194" t="str">
            <v>FLATWOODS, CITY OF</v>
          </cell>
          <cell r="Z194" t="str">
            <v>2024-10-30</v>
          </cell>
          <cell r="AC194">
            <v>-0.02</v>
          </cell>
        </row>
        <row r="195">
          <cell r="B195">
            <v>44927</v>
          </cell>
          <cell r="D195">
            <v>45291</v>
          </cell>
          <cell r="M195" t="str">
            <v>WAYLAND, TOWN OF</v>
          </cell>
          <cell r="Z195" t="str">
            <v>2024-10-31</v>
          </cell>
          <cell r="AC195">
            <v>823.88</v>
          </cell>
        </row>
        <row r="196">
          <cell r="B196">
            <v>44927</v>
          </cell>
          <cell r="D196">
            <v>45291</v>
          </cell>
          <cell r="M196" t="str">
            <v>WAYLAND, TOWN OF</v>
          </cell>
          <cell r="Z196" t="str">
            <v>2024-10-31</v>
          </cell>
          <cell r="AC196">
            <v>2280.12</v>
          </cell>
        </row>
        <row r="197">
          <cell r="B197">
            <v>44927</v>
          </cell>
          <cell r="D197">
            <v>45291</v>
          </cell>
          <cell r="M197" t="str">
            <v>SHERIFF GRANT COUNTY</v>
          </cell>
          <cell r="Z197" t="str">
            <v>2024-10-31</v>
          </cell>
          <cell r="AC197">
            <v>37403.64</v>
          </cell>
        </row>
        <row r="198">
          <cell r="B198">
            <v>44927</v>
          </cell>
          <cell r="D198">
            <v>45291</v>
          </cell>
          <cell r="M198" t="str">
            <v>SHERIFF BOYD COUNTY</v>
          </cell>
          <cell r="Z198" t="str">
            <v>2024-11-04</v>
          </cell>
          <cell r="AC198">
            <v>132963.47</v>
          </cell>
        </row>
        <row r="199">
          <cell r="B199">
            <v>44927</v>
          </cell>
          <cell r="D199">
            <v>45291</v>
          </cell>
          <cell r="M199" t="str">
            <v>SHERIFF BOYD COUNTY</v>
          </cell>
          <cell r="Z199" t="str">
            <v>2024-11-04</v>
          </cell>
          <cell r="AC199">
            <v>0.02</v>
          </cell>
        </row>
        <row r="200">
          <cell r="B200">
            <v>44927</v>
          </cell>
          <cell r="D200">
            <v>45291</v>
          </cell>
          <cell r="M200" t="str">
            <v>SHERIFF BOYD COUNTY</v>
          </cell>
          <cell r="Z200" t="str">
            <v>2024-11-04</v>
          </cell>
          <cell r="AC200">
            <v>501184.56</v>
          </cell>
        </row>
        <row r="201">
          <cell r="B201">
            <v>44927</v>
          </cell>
          <cell r="D201">
            <v>45291</v>
          </cell>
          <cell r="M201" t="str">
            <v>SHERIFF BRACKEN COUNTY</v>
          </cell>
          <cell r="Z201" t="str">
            <v>2024-11-06</v>
          </cell>
          <cell r="AC201">
            <v>6813.94</v>
          </cell>
        </row>
        <row r="202">
          <cell r="B202">
            <v>44927</v>
          </cell>
          <cell r="D202">
            <v>45291</v>
          </cell>
          <cell r="M202" t="str">
            <v>JENKINS, CITY OF</v>
          </cell>
          <cell r="Z202" t="str">
            <v>2024-11-06</v>
          </cell>
          <cell r="AC202">
            <v>13302.71</v>
          </cell>
        </row>
        <row r="203">
          <cell r="B203">
            <v>44927</v>
          </cell>
          <cell r="D203">
            <v>45291</v>
          </cell>
          <cell r="M203" t="str">
            <v>JENKINS, CITY OF</v>
          </cell>
          <cell r="Z203" t="str">
            <v>2024-11-06</v>
          </cell>
          <cell r="AC203">
            <v>247.31</v>
          </cell>
        </row>
        <row r="204">
          <cell r="B204">
            <v>44927</v>
          </cell>
          <cell r="D204">
            <v>45291</v>
          </cell>
          <cell r="M204" t="str">
            <v>SHERIFF LETCHER COUNTY</v>
          </cell>
          <cell r="Z204" t="str">
            <v>2024-11-07</v>
          </cell>
          <cell r="AC204">
            <v>731737.63</v>
          </cell>
        </row>
        <row r="205">
          <cell r="B205">
            <v>44927</v>
          </cell>
          <cell r="D205">
            <v>45291</v>
          </cell>
          <cell r="M205" t="str">
            <v>SHERIFF LETCHER COUNTY</v>
          </cell>
          <cell r="Z205" t="str">
            <v>2024-11-07</v>
          </cell>
          <cell r="AC205">
            <v>0.6</v>
          </cell>
        </row>
        <row r="206">
          <cell r="B206">
            <v>44927</v>
          </cell>
          <cell r="D206">
            <v>45291</v>
          </cell>
          <cell r="M206" t="str">
            <v>SHERIFF LETCHER COUNTY</v>
          </cell>
          <cell r="Z206" t="str">
            <v>2024-11-07</v>
          </cell>
          <cell r="AC206">
            <v>55975.53</v>
          </cell>
        </row>
        <row r="207">
          <cell r="B207">
            <v>44927</v>
          </cell>
          <cell r="D207">
            <v>45291</v>
          </cell>
          <cell r="M207" t="str">
            <v>SHERIFF CARROLL COUNTY</v>
          </cell>
          <cell r="Z207" t="str">
            <v>2024-11-12</v>
          </cell>
          <cell r="AC207">
            <v>4851.5</v>
          </cell>
        </row>
        <row r="208">
          <cell r="B208">
            <v>44927</v>
          </cell>
          <cell r="D208">
            <v>45291</v>
          </cell>
          <cell r="M208" t="str">
            <v>SHERIFF PIKE COUNTY</v>
          </cell>
          <cell r="Z208" t="str">
            <v>2024-11-12</v>
          </cell>
          <cell r="AC208">
            <v>414339.81</v>
          </cell>
        </row>
        <row r="209">
          <cell r="B209">
            <v>44927</v>
          </cell>
          <cell r="D209">
            <v>45291</v>
          </cell>
          <cell r="M209" t="str">
            <v>SHERIFF PIKE COUNTY</v>
          </cell>
          <cell r="Z209" t="str">
            <v>2024-11-12</v>
          </cell>
          <cell r="AC209">
            <v>9.0299999999999994</v>
          </cell>
        </row>
        <row r="210">
          <cell r="B210">
            <v>44927</v>
          </cell>
          <cell r="D210">
            <v>45291</v>
          </cell>
          <cell r="M210" t="str">
            <v>SHERIFF PIKE COUNTY</v>
          </cell>
          <cell r="Z210" t="str">
            <v>2024-11-12</v>
          </cell>
          <cell r="AC210">
            <v>924356.16</v>
          </cell>
        </row>
        <row r="211">
          <cell r="B211">
            <v>44927</v>
          </cell>
          <cell r="D211">
            <v>45291</v>
          </cell>
          <cell r="M211" t="str">
            <v>ASHLAND, CITY OF</v>
          </cell>
          <cell r="Z211" t="str">
            <v>2024-11-12</v>
          </cell>
          <cell r="AC211">
            <v>127556.85</v>
          </cell>
        </row>
        <row r="212">
          <cell r="B212">
            <v>44927</v>
          </cell>
          <cell r="D212">
            <v>45291</v>
          </cell>
          <cell r="M212" t="str">
            <v>ASHLAND, CITY OF</v>
          </cell>
          <cell r="Z212" t="str">
            <v>2024-11-12</v>
          </cell>
          <cell r="AC212">
            <v>0.25</v>
          </cell>
        </row>
        <row r="213">
          <cell r="B213">
            <v>44927</v>
          </cell>
          <cell r="D213">
            <v>45291</v>
          </cell>
          <cell r="M213" t="str">
            <v>ASHLAND, CITY OF</v>
          </cell>
          <cell r="Z213" t="str">
            <v>2024-11-12</v>
          </cell>
          <cell r="AC213">
            <v>2300.31</v>
          </cell>
        </row>
        <row r="214">
          <cell r="B214">
            <v>44927</v>
          </cell>
          <cell r="D214">
            <v>45291</v>
          </cell>
          <cell r="M214" t="str">
            <v>SHERIFF FRANKLIN COUNTY</v>
          </cell>
          <cell r="Z214" t="str">
            <v>2024-11-13</v>
          </cell>
          <cell r="AC214">
            <v>270.31</v>
          </cell>
        </row>
        <row r="215">
          <cell r="B215">
            <v>44927</v>
          </cell>
          <cell r="D215">
            <v>45291</v>
          </cell>
          <cell r="M215" t="str">
            <v>SHERIFF FRANKLIN COUNTY</v>
          </cell>
          <cell r="Z215" t="str">
            <v>2024-11-13</v>
          </cell>
          <cell r="AC215">
            <v>132.13999999999999</v>
          </cell>
        </row>
        <row r="216">
          <cell r="B216">
            <v>44927</v>
          </cell>
          <cell r="D216">
            <v>45291</v>
          </cell>
          <cell r="M216" t="str">
            <v>SHERIFF FRANKLIN COUNTY</v>
          </cell>
          <cell r="Z216" t="str">
            <v>2024-11-13</v>
          </cell>
          <cell r="AC216">
            <v>75.09</v>
          </cell>
        </row>
        <row r="217">
          <cell r="B217">
            <v>44927</v>
          </cell>
          <cell r="D217">
            <v>45291</v>
          </cell>
          <cell r="M217" t="str">
            <v>SHERIFF OWEN COUNTY</v>
          </cell>
          <cell r="Z217" t="str">
            <v>2024-11-15</v>
          </cell>
          <cell r="AC217">
            <v>26270.37</v>
          </cell>
        </row>
        <row r="218">
          <cell r="B218">
            <v>44927</v>
          </cell>
          <cell r="D218">
            <v>45291</v>
          </cell>
          <cell r="M218" t="str">
            <v>LOUISA, CITY OF</v>
          </cell>
          <cell r="Z218" t="str">
            <v>2024-11-22</v>
          </cell>
          <cell r="AC218">
            <v>4139.13</v>
          </cell>
        </row>
        <row r="219">
          <cell r="B219">
            <v>44927</v>
          </cell>
          <cell r="D219">
            <v>45291</v>
          </cell>
          <cell r="M219" t="str">
            <v>LOUISA, CITY OF</v>
          </cell>
          <cell r="Z219" t="str">
            <v>2024-11-22</v>
          </cell>
          <cell r="AC219">
            <v>12.9</v>
          </cell>
        </row>
        <row r="220">
          <cell r="B220">
            <v>44927</v>
          </cell>
          <cell r="D220">
            <v>45291</v>
          </cell>
          <cell r="M220" t="str">
            <v>SHERIFF ROWAN COUNTY</v>
          </cell>
          <cell r="Z220" t="str">
            <v>2024-11-25</v>
          </cell>
          <cell r="AC220">
            <v>7908.13</v>
          </cell>
        </row>
        <row r="221">
          <cell r="B221">
            <v>44927</v>
          </cell>
          <cell r="D221">
            <v>45291</v>
          </cell>
          <cell r="M221" t="str">
            <v>SHERIFF ROWAN COUNTY</v>
          </cell>
          <cell r="Z221" t="str">
            <v>2024-11-25</v>
          </cell>
          <cell r="AC221">
            <v>0.06</v>
          </cell>
        </row>
        <row r="222">
          <cell r="B222">
            <v>44927</v>
          </cell>
          <cell r="D222">
            <v>45291</v>
          </cell>
          <cell r="M222" t="str">
            <v>SHERIFF ROWAN COUNTY</v>
          </cell>
          <cell r="Z222" t="str">
            <v>2024-11-25</v>
          </cell>
          <cell r="AC222">
            <v>24816.13</v>
          </cell>
        </row>
        <row r="223">
          <cell r="B223">
            <v>44927</v>
          </cell>
          <cell r="D223">
            <v>45291</v>
          </cell>
          <cell r="M223" t="str">
            <v>SHERIFF PENDLETON COUNTY</v>
          </cell>
          <cell r="Z223" t="str">
            <v>2024-11-26</v>
          </cell>
          <cell r="AC223">
            <v>16243.1</v>
          </cell>
        </row>
        <row r="224">
          <cell r="B224">
            <v>44927</v>
          </cell>
          <cell r="D224">
            <v>45291</v>
          </cell>
          <cell r="M224" t="str">
            <v>BELLEFONTE CITY OF KENTUCKY</v>
          </cell>
          <cell r="Z224" t="str">
            <v>2024-11-29</v>
          </cell>
          <cell r="AC224">
            <v>1226.57</v>
          </cell>
        </row>
        <row r="225">
          <cell r="B225">
            <v>44927</v>
          </cell>
          <cell r="D225">
            <v>45291</v>
          </cell>
          <cell r="M225" t="str">
            <v>BELLEFONTE CITY OF KENTUCKY</v>
          </cell>
          <cell r="Z225" t="str">
            <v>2024-11-29</v>
          </cell>
          <cell r="AC225">
            <v>81.99</v>
          </cell>
        </row>
        <row r="226">
          <cell r="B226">
            <v>44927</v>
          </cell>
          <cell r="D226">
            <v>45291</v>
          </cell>
          <cell r="M226" t="str">
            <v>HINDMAN, TOWN OF</v>
          </cell>
          <cell r="Z226" t="str">
            <v>2024-12-02</v>
          </cell>
          <cell r="AC226">
            <v>1036.6099999999999</v>
          </cell>
        </row>
        <row r="227">
          <cell r="B227">
            <v>44927</v>
          </cell>
          <cell r="D227">
            <v>45291</v>
          </cell>
          <cell r="M227" t="str">
            <v>HINDMAN, TOWN OF</v>
          </cell>
          <cell r="Z227" t="str">
            <v>2024-12-02</v>
          </cell>
          <cell r="AC227">
            <v>-0.06</v>
          </cell>
        </row>
        <row r="228">
          <cell r="B228">
            <v>44927</v>
          </cell>
          <cell r="D228">
            <v>45291</v>
          </cell>
          <cell r="M228" t="str">
            <v>PIKEVILLE, CITY OF</v>
          </cell>
          <cell r="Z228" t="str">
            <v>2024-12-06</v>
          </cell>
          <cell r="AC228">
            <v>12506.48</v>
          </cell>
        </row>
        <row r="229">
          <cell r="B229">
            <v>44927</v>
          </cell>
          <cell r="D229">
            <v>45291</v>
          </cell>
          <cell r="M229" t="str">
            <v>PIKEVILLE, CITY OF</v>
          </cell>
          <cell r="Z229" t="str">
            <v>2024-12-06</v>
          </cell>
          <cell r="AC229">
            <v>24.14</v>
          </cell>
        </row>
        <row r="230">
          <cell r="B230">
            <v>44927</v>
          </cell>
          <cell r="D230">
            <v>45291</v>
          </cell>
          <cell r="M230" t="str">
            <v>PIKEVILLE, CITY OF</v>
          </cell>
          <cell r="Z230" t="str">
            <v>2024-12-06</v>
          </cell>
          <cell r="AC230">
            <v>19572.490000000002</v>
          </cell>
        </row>
        <row r="231">
          <cell r="B231">
            <v>44927</v>
          </cell>
          <cell r="D231">
            <v>45291</v>
          </cell>
          <cell r="M231" t="str">
            <v>SHERIFF BELL COUNTY</v>
          </cell>
          <cell r="Z231" t="str">
            <v>2024-12-09</v>
          </cell>
          <cell r="AC231">
            <v>45.52</v>
          </cell>
        </row>
        <row r="232">
          <cell r="B232">
            <v>44927</v>
          </cell>
          <cell r="D232">
            <v>45291</v>
          </cell>
          <cell r="M232" t="str">
            <v>SHERIFF BELL COUNTY</v>
          </cell>
          <cell r="Z232" t="str">
            <v>2024-12-09</v>
          </cell>
          <cell r="AC232">
            <v>1512.27</v>
          </cell>
        </row>
        <row r="233">
          <cell r="B233">
            <v>44927</v>
          </cell>
          <cell r="D233">
            <v>45291</v>
          </cell>
          <cell r="M233" t="str">
            <v>KNOTT COUNTY SHERIFF</v>
          </cell>
          <cell r="Z233" t="str">
            <v>2024-12-09</v>
          </cell>
          <cell r="AC233">
            <v>110489.72</v>
          </cell>
        </row>
        <row r="234">
          <cell r="B234">
            <v>44927</v>
          </cell>
          <cell r="D234">
            <v>45291</v>
          </cell>
          <cell r="M234" t="str">
            <v>KNOTT COUNTY SHERIFF</v>
          </cell>
          <cell r="Z234" t="str">
            <v>2024-12-09</v>
          </cell>
          <cell r="AC234">
            <v>0.22</v>
          </cell>
        </row>
        <row r="235">
          <cell r="B235">
            <v>44927</v>
          </cell>
          <cell r="D235">
            <v>45291</v>
          </cell>
          <cell r="M235" t="str">
            <v>KNOTT COUNTY SHERIFF</v>
          </cell>
          <cell r="Z235" t="str">
            <v>2024-12-09</v>
          </cell>
          <cell r="AC235">
            <v>229674.32</v>
          </cell>
        </row>
        <row r="236">
          <cell r="B236">
            <v>44927</v>
          </cell>
          <cell r="D236">
            <v>45291</v>
          </cell>
          <cell r="M236" t="str">
            <v>PRESTONSBURG, CITY OF</v>
          </cell>
          <cell r="Z236" t="str">
            <v>2024-12-16</v>
          </cell>
          <cell r="AC236">
            <v>10881.7</v>
          </cell>
        </row>
        <row r="237">
          <cell r="B237">
            <v>44927</v>
          </cell>
          <cell r="D237">
            <v>45291</v>
          </cell>
          <cell r="M237" t="str">
            <v>PRESTONSBURG, CITY OF</v>
          </cell>
          <cell r="Z237" t="str">
            <v>2024-12-16</v>
          </cell>
          <cell r="AC237">
            <v>0.14000000000000001</v>
          </cell>
        </row>
        <row r="238">
          <cell r="B238">
            <v>44927</v>
          </cell>
          <cell r="D238">
            <v>45291</v>
          </cell>
          <cell r="M238" t="str">
            <v>PRESTONSBURG, CITY OF</v>
          </cell>
          <cell r="Z238" t="str">
            <v>2024-12-16</v>
          </cell>
          <cell r="AC238">
            <v>963.13</v>
          </cell>
        </row>
        <row r="239">
          <cell r="B239">
            <v>44927</v>
          </cell>
          <cell r="D239">
            <v>45291</v>
          </cell>
          <cell r="M239" t="str">
            <v>OLIVE HILL, CITY OF</v>
          </cell>
          <cell r="Z239" t="str">
            <v>2024-12-16</v>
          </cell>
          <cell r="AC239">
            <v>208.73</v>
          </cell>
        </row>
        <row r="240">
          <cell r="B240">
            <v>44927</v>
          </cell>
          <cell r="D240">
            <v>45291</v>
          </cell>
          <cell r="M240" t="str">
            <v>OLIVE HILL, CITY OF</v>
          </cell>
          <cell r="Z240" t="str">
            <v>2024-12-16</v>
          </cell>
          <cell r="AC240">
            <v>1.1399999999999999</v>
          </cell>
        </row>
        <row r="241">
          <cell r="B241">
            <v>44927</v>
          </cell>
          <cell r="D241">
            <v>45291</v>
          </cell>
          <cell r="M241" t="str">
            <v>ALLEN, CITY OF</v>
          </cell>
          <cell r="Z241" t="str">
            <v>2024-12-18</v>
          </cell>
          <cell r="AC241">
            <v>1268.76</v>
          </cell>
        </row>
        <row r="242">
          <cell r="B242">
            <v>44927</v>
          </cell>
          <cell r="D242">
            <v>45291</v>
          </cell>
          <cell r="M242" t="str">
            <v>ALLEN, CITY OF</v>
          </cell>
          <cell r="Z242" t="str">
            <v>2024-12-18</v>
          </cell>
          <cell r="AC242">
            <v>0.72</v>
          </cell>
        </row>
        <row r="243">
          <cell r="B243">
            <v>44927</v>
          </cell>
          <cell r="D243">
            <v>45291</v>
          </cell>
          <cell r="M243" t="str">
            <v>ALLEN, CITY OF</v>
          </cell>
          <cell r="Z243" t="str">
            <v>2024-12-18</v>
          </cell>
          <cell r="AC243">
            <v>40.86</v>
          </cell>
        </row>
        <row r="244">
          <cell r="B244">
            <v>44927</v>
          </cell>
          <cell r="D244">
            <v>45291</v>
          </cell>
          <cell r="M244" t="str">
            <v>MARTIN, CITY OF</v>
          </cell>
          <cell r="Z244" t="str">
            <v>2025-01-06</v>
          </cell>
          <cell r="AC244">
            <v>2067.5300000000002</v>
          </cell>
        </row>
        <row r="245">
          <cell r="B245">
            <v>44927</v>
          </cell>
          <cell r="D245">
            <v>45291</v>
          </cell>
          <cell r="M245" t="str">
            <v>MARTIN, CITY OF</v>
          </cell>
          <cell r="Z245" t="str">
            <v>2025-01-06</v>
          </cell>
          <cell r="AC245">
            <v>84.47</v>
          </cell>
        </row>
        <row r="246">
          <cell r="B246">
            <v>44927</v>
          </cell>
          <cell r="D246">
            <v>45291</v>
          </cell>
          <cell r="M246" t="str">
            <v>SHERIFF FLOYD COUNTY</v>
          </cell>
          <cell r="Z246" t="str">
            <v>2025-01-16</v>
          </cell>
          <cell r="AC246">
            <v>151973</v>
          </cell>
        </row>
        <row r="247">
          <cell r="B247">
            <v>44927</v>
          </cell>
          <cell r="D247">
            <v>45291</v>
          </cell>
          <cell r="M247" t="str">
            <v>SHERIFF FLOYD COUNTY</v>
          </cell>
          <cell r="Z247" t="str">
            <v>2025-01-16</v>
          </cell>
          <cell r="AC247">
            <v>455567.25</v>
          </cell>
        </row>
        <row r="248">
          <cell r="B248">
            <v>44927</v>
          </cell>
          <cell r="D248">
            <v>45291</v>
          </cell>
          <cell r="M248" t="str">
            <v>SHERIFF LAWRENCE COUNTY</v>
          </cell>
          <cell r="Z248" t="str">
            <v>2025-01-17</v>
          </cell>
          <cell r="AC248">
            <v>78037.36</v>
          </cell>
        </row>
        <row r="249">
          <cell r="B249">
            <v>44927</v>
          </cell>
          <cell r="D249">
            <v>45291</v>
          </cell>
          <cell r="M249" t="str">
            <v>SHERIFF LAWRENCE COUNTY</v>
          </cell>
          <cell r="Z249" t="str">
            <v>2025-01-17</v>
          </cell>
          <cell r="AC249">
            <v>10763.48</v>
          </cell>
        </row>
        <row r="250">
          <cell r="B250">
            <v>44927</v>
          </cell>
          <cell r="D250">
            <v>45291</v>
          </cell>
          <cell r="M250" t="str">
            <v>SHERIFF LAWRENCE COUNTY</v>
          </cell>
          <cell r="Z250" t="str">
            <v>2025-01-17</v>
          </cell>
          <cell r="AC250">
            <v>290226.69</v>
          </cell>
        </row>
        <row r="251">
          <cell r="B251">
            <v>44927</v>
          </cell>
          <cell r="D251">
            <v>45291</v>
          </cell>
          <cell r="M251" t="str">
            <v>SHERIFF KNOX COUNTY</v>
          </cell>
          <cell r="Z251" t="str">
            <v>2025-02-05</v>
          </cell>
          <cell r="AC251">
            <v>14749.28</v>
          </cell>
        </row>
        <row r="252">
          <cell r="B252">
            <v>44927</v>
          </cell>
          <cell r="D252">
            <v>45291</v>
          </cell>
          <cell r="M252" t="str">
            <v>WHITESBURG, CITY OF</v>
          </cell>
          <cell r="Z252" t="str">
            <v>2025-02-07</v>
          </cell>
          <cell r="AC252">
            <v>11624.96</v>
          </cell>
        </row>
        <row r="253">
          <cell r="B253">
            <v>44927</v>
          </cell>
          <cell r="D253">
            <v>45291</v>
          </cell>
          <cell r="M253" t="str">
            <v>WHITESBURG, CITY OF</v>
          </cell>
          <cell r="Z253" t="str">
            <v>2025-02-07</v>
          </cell>
          <cell r="AC253">
            <v>183.54</v>
          </cell>
        </row>
        <row r="254">
          <cell r="B254">
            <v>44927</v>
          </cell>
          <cell r="D254">
            <v>45291</v>
          </cell>
          <cell r="M254" t="str">
            <v>WHITESBURG, CITY OF</v>
          </cell>
          <cell r="Z254" t="str">
            <v>2025-02-07</v>
          </cell>
          <cell r="AC254">
            <v>104.14</v>
          </cell>
        </row>
        <row r="255">
          <cell r="B255">
            <v>44927</v>
          </cell>
          <cell r="D255">
            <v>45291</v>
          </cell>
          <cell r="M255" t="str">
            <v>SHERIFF WOLFE COUNTY</v>
          </cell>
          <cell r="Z255" t="str">
            <v>2025-03-13</v>
          </cell>
          <cell r="AC255">
            <v>14972.82</v>
          </cell>
        </row>
        <row r="256">
          <cell r="B256">
            <v>44927</v>
          </cell>
          <cell r="D256">
            <v>45291</v>
          </cell>
          <cell r="M256" t="str">
            <v>WHEELWRIGHT, CITY OF</v>
          </cell>
          <cell r="Z256" t="str">
            <v>2025-03-21</v>
          </cell>
          <cell r="AC256">
            <v>1558.73</v>
          </cell>
        </row>
        <row r="257">
          <cell r="B257">
            <v>44927</v>
          </cell>
          <cell r="D257">
            <v>45291</v>
          </cell>
          <cell r="M257" t="str">
            <v>WHEELWRIGHT, CITY OF</v>
          </cell>
          <cell r="Z257" t="str">
            <v>2025-03-21</v>
          </cell>
          <cell r="AC257">
            <v>3230.11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ICA"/>
      <sheetName val="Source &gt;&gt;&gt;"/>
      <sheetName val="Sheet3"/>
    </sheetNames>
    <sheetDataSet>
      <sheetData sheetId="0">
        <row r="2">
          <cell r="B2">
            <v>45387</v>
          </cell>
          <cell r="H2">
            <v>3200.2900000000004</v>
          </cell>
          <cell r="L2">
            <v>45390</v>
          </cell>
        </row>
        <row r="3">
          <cell r="B3">
            <v>45394</v>
          </cell>
          <cell r="H3">
            <v>0</v>
          </cell>
          <cell r="L3">
            <v>45397</v>
          </cell>
        </row>
        <row r="4">
          <cell r="B4">
            <v>45401</v>
          </cell>
          <cell r="H4">
            <v>4158.0199999999995</v>
          </cell>
          <cell r="L4">
            <v>45404</v>
          </cell>
        </row>
        <row r="5">
          <cell r="B5">
            <v>45415</v>
          </cell>
          <cell r="H5">
            <v>2860.8800000000006</v>
          </cell>
          <cell r="L5">
            <v>45418</v>
          </cell>
        </row>
        <row r="6">
          <cell r="B6">
            <v>45418</v>
          </cell>
          <cell r="H6">
            <v>117.83999999999999</v>
          </cell>
          <cell r="L6">
            <v>45419</v>
          </cell>
        </row>
        <row r="7">
          <cell r="B7">
            <v>45429</v>
          </cell>
          <cell r="H7">
            <v>2600.64</v>
          </cell>
          <cell r="L7">
            <v>45432</v>
          </cell>
        </row>
        <row r="8">
          <cell r="B8">
            <v>45432</v>
          </cell>
          <cell r="H8">
            <v>0</v>
          </cell>
          <cell r="L8">
            <v>45433</v>
          </cell>
        </row>
        <row r="9">
          <cell r="B9">
            <v>45443</v>
          </cell>
          <cell r="H9">
            <v>2850.6800000000003</v>
          </cell>
          <cell r="L9">
            <v>45446</v>
          </cell>
        </row>
        <row r="10">
          <cell r="B10">
            <v>45457</v>
          </cell>
          <cell r="H10">
            <v>3678.1400000000008</v>
          </cell>
          <cell r="L10">
            <v>45460</v>
          </cell>
        </row>
        <row r="11">
          <cell r="B11">
            <v>45471</v>
          </cell>
          <cell r="H11">
            <v>2680.37</v>
          </cell>
          <cell r="L11">
            <v>45474</v>
          </cell>
        </row>
        <row r="12">
          <cell r="B12">
            <v>45485</v>
          </cell>
          <cell r="H12">
            <v>7036.01</v>
          </cell>
          <cell r="L12">
            <v>45488</v>
          </cell>
        </row>
        <row r="13">
          <cell r="B13">
            <v>45492</v>
          </cell>
          <cell r="H13">
            <v>140.98999999999998</v>
          </cell>
          <cell r="L13">
            <v>45495</v>
          </cell>
        </row>
        <row r="14">
          <cell r="B14">
            <v>45499</v>
          </cell>
          <cell r="H14">
            <v>18796.329999999998</v>
          </cell>
          <cell r="L14">
            <v>45502</v>
          </cell>
        </row>
        <row r="15">
          <cell r="B15">
            <v>45513</v>
          </cell>
          <cell r="H15">
            <v>1437.3700000000001</v>
          </cell>
          <cell r="L15">
            <v>45516</v>
          </cell>
        </row>
        <row r="16">
          <cell r="B16">
            <v>45527</v>
          </cell>
          <cell r="H16">
            <v>6507.4</v>
          </cell>
          <cell r="L16">
            <v>45530</v>
          </cell>
        </row>
        <row r="17">
          <cell r="B17">
            <v>45541</v>
          </cell>
          <cell r="H17">
            <v>1701.42</v>
          </cell>
          <cell r="L17">
            <v>45544</v>
          </cell>
        </row>
        <row r="18">
          <cell r="B18">
            <v>45555</v>
          </cell>
          <cell r="H18">
            <v>1565.36</v>
          </cell>
          <cell r="L18">
            <v>45558</v>
          </cell>
        </row>
        <row r="19">
          <cell r="B19">
            <v>45569</v>
          </cell>
          <cell r="H19">
            <v>2019.32</v>
          </cell>
          <cell r="L19">
            <v>45572</v>
          </cell>
        </row>
        <row r="20">
          <cell r="B20">
            <v>45583</v>
          </cell>
          <cell r="H20">
            <v>3105.94</v>
          </cell>
          <cell r="L20">
            <v>45586</v>
          </cell>
        </row>
        <row r="21">
          <cell r="B21">
            <v>45597</v>
          </cell>
          <cell r="H21">
            <v>2024.9499999999998</v>
          </cell>
          <cell r="L21">
            <v>45600</v>
          </cell>
        </row>
        <row r="22">
          <cell r="B22">
            <v>45611</v>
          </cell>
          <cell r="H22">
            <v>1491.57</v>
          </cell>
          <cell r="L22">
            <v>45614</v>
          </cell>
        </row>
        <row r="23">
          <cell r="B23">
            <v>45625</v>
          </cell>
          <cell r="H23">
            <v>499.53</v>
          </cell>
          <cell r="L23">
            <v>45628</v>
          </cell>
        </row>
        <row r="24">
          <cell r="B24">
            <v>45639</v>
          </cell>
          <cell r="H24">
            <v>495.38</v>
          </cell>
          <cell r="L24">
            <v>45642</v>
          </cell>
        </row>
        <row r="25">
          <cell r="B25">
            <v>45653</v>
          </cell>
          <cell r="H25">
            <v>543.29999999999995</v>
          </cell>
          <cell r="L25">
            <v>45656</v>
          </cell>
        </row>
        <row r="26">
          <cell r="B26">
            <v>45667</v>
          </cell>
          <cell r="H26">
            <v>1133.4599999999998</v>
          </cell>
          <cell r="L26">
            <v>45670</v>
          </cell>
        </row>
        <row r="27">
          <cell r="B27">
            <v>45681</v>
          </cell>
          <cell r="H27">
            <v>1881.2599999999998</v>
          </cell>
          <cell r="L27">
            <v>45684</v>
          </cell>
        </row>
        <row r="28">
          <cell r="B28">
            <v>45695</v>
          </cell>
          <cell r="H28">
            <v>1154.92</v>
          </cell>
          <cell r="L28">
            <v>45698</v>
          </cell>
        </row>
        <row r="29">
          <cell r="B29">
            <v>45709</v>
          </cell>
          <cell r="H29">
            <v>1468.31</v>
          </cell>
          <cell r="L29">
            <v>45712</v>
          </cell>
        </row>
        <row r="30">
          <cell r="B30">
            <v>45716</v>
          </cell>
          <cell r="H30">
            <v>4052.11</v>
          </cell>
          <cell r="L30">
            <v>45719</v>
          </cell>
        </row>
        <row r="31">
          <cell r="B31">
            <v>45723</v>
          </cell>
          <cell r="H31">
            <v>2027.9899999999998</v>
          </cell>
          <cell r="L31">
            <v>45726</v>
          </cell>
        </row>
        <row r="32">
          <cell r="B32">
            <v>45730</v>
          </cell>
          <cell r="H32">
            <v>2883.7899999999995</v>
          </cell>
          <cell r="L32">
            <v>45733</v>
          </cell>
        </row>
        <row r="33">
          <cell r="B33">
            <v>45737</v>
          </cell>
          <cell r="H33">
            <v>1540.0800000000002</v>
          </cell>
          <cell r="L33">
            <v>45740</v>
          </cell>
        </row>
        <row r="34">
          <cell r="B34">
            <v>45740</v>
          </cell>
          <cell r="H34">
            <v>35.019999999999996</v>
          </cell>
          <cell r="L34">
            <v>45741</v>
          </cell>
        </row>
        <row r="35">
          <cell r="H35">
            <v>421.45</v>
          </cell>
        </row>
        <row r="36">
          <cell r="H36">
            <v>343.5</v>
          </cell>
        </row>
        <row r="37">
          <cell r="H37">
            <v>359.96000000000004</v>
          </cell>
        </row>
        <row r="38">
          <cell r="H38">
            <v>347.84000000000003</v>
          </cell>
        </row>
        <row r="39">
          <cell r="H39">
            <v>356.05</v>
          </cell>
        </row>
        <row r="40">
          <cell r="H40">
            <v>352.28999999999996</v>
          </cell>
        </row>
        <row r="41">
          <cell r="H41">
            <v>357.91999999999996</v>
          </cell>
        </row>
        <row r="42">
          <cell r="H42">
            <v>352.29999999999995</v>
          </cell>
        </row>
        <row r="43">
          <cell r="H43">
            <v>376.08000000000004</v>
          </cell>
        </row>
        <row r="44">
          <cell r="H44">
            <v>357.92999999999995</v>
          </cell>
        </row>
        <row r="45">
          <cell r="H45">
            <v>369.15999999999997</v>
          </cell>
        </row>
        <row r="46">
          <cell r="H46">
            <v>349.49</v>
          </cell>
        </row>
        <row r="47">
          <cell r="H47">
            <v>352.29999999999995</v>
          </cell>
        </row>
        <row r="48">
          <cell r="H48">
            <v>348.07000000000005</v>
          </cell>
        </row>
        <row r="49">
          <cell r="H49">
            <v>357.91999999999996</v>
          </cell>
        </row>
        <row r="50">
          <cell r="H50">
            <v>357.91999999999996</v>
          </cell>
        </row>
        <row r="51">
          <cell r="H51">
            <v>319.26</v>
          </cell>
        </row>
        <row r="52">
          <cell r="H52">
            <v>315.08000000000004</v>
          </cell>
        </row>
        <row r="53">
          <cell r="H53">
            <v>311.51</v>
          </cell>
        </row>
        <row r="54">
          <cell r="H54">
            <v>293.95</v>
          </cell>
        </row>
        <row r="55">
          <cell r="H55">
            <v>30.34</v>
          </cell>
        </row>
        <row r="56">
          <cell r="H56">
            <v>317.8</v>
          </cell>
        </row>
        <row r="57">
          <cell r="H57">
            <v>351.76</v>
          </cell>
        </row>
        <row r="58">
          <cell r="H58">
            <v>430.46000000000004</v>
          </cell>
        </row>
        <row r="59">
          <cell r="H59">
            <v>357.39</v>
          </cell>
        </row>
        <row r="60">
          <cell r="H60">
            <v>357.38</v>
          </cell>
        </row>
        <row r="61">
          <cell r="H61">
            <v>248.41000000000003</v>
          </cell>
        </row>
        <row r="62">
          <cell r="H62">
            <v>353.30999999999995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UTA"/>
      <sheetName val="SUTA"/>
      <sheetName val="Source &gt;&gt;&gt;"/>
      <sheetName val="Tax Filing Quarterly Data by Co"/>
    </sheetNames>
    <sheetDataSet>
      <sheetData sheetId="0">
        <row r="9">
          <cell r="C9" t="str">
            <v>Second Quarter</v>
          </cell>
          <cell r="D9" t="str">
            <v>04/01/2024</v>
          </cell>
          <cell r="E9" t="str">
            <v>06/30/2024</v>
          </cell>
          <cell r="F9">
            <v>45504</v>
          </cell>
          <cell r="I9">
            <v>0</v>
          </cell>
        </row>
        <row r="10">
          <cell r="C10" t="str">
            <v>Third Quarter</v>
          </cell>
          <cell r="D10" t="str">
            <v>07/01/2024</v>
          </cell>
          <cell r="E10" t="str">
            <v xml:space="preserve">9/30/2024 </v>
          </cell>
          <cell r="F10">
            <v>45596</v>
          </cell>
          <cell r="I10">
            <v>755.82</v>
          </cell>
        </row>
        <row r="11">
          <cell r="C11" t="str">
            <v>Fourth Quarter</v>
          </cell>
          <cell r="D11" t="str">
            <v>10/01/2024</v>
          </cell>
          <cell r="E11" t="str">
            <v>12/31/2024</v>
          </cell>
          <cell r="F11">
            <v>45688</v>
          </cell>
          <cell r="I11">
            <v>313.79000000000002</v>
          </cell>
        </row>
        <row r="12">
          <cell r="C12" t="str">
            <v>First Quarter</v>
          </cell>
          <cell r="D12" t="str">
            <v>01/01/2025</v>
          </cell>
          <cell r="E12" t="str">
            <v>03/31/2025</v>
          </cell>
          <cell r="F12">
            <v>45777</v>
          </cell>
          <cell r="I12">
            <v>10683.35</v>
          </cell>
        </row>
      </sheetData>
      <sheetData sheetId="1">
        <row r="11">
          <cell r="C11" t="str">
            <v>Second Quarter</v>
          </cell>
          <cell r="D11" t="str">
            <v>04/01/2024</v>
          </cell>
          <cell r="E11" t="str">
            <v>06/30/2024</v>
          </cell>
          <cell r="F11">
            <v>45504</v>
          </cell>
          <cell r="I11">
            <v>213.25</v>
          </cell>
        </row>
        <row r="12">
          <cell r="C12" t="str">
            <v>Third Quarter</v>
          </cell>
          <cell r="D12" t="str">
            <v>07/01/2024</v>
          </cell>
          <cell r="E12" t="str">
            <v xml:space="preserve">9/30/2024 </v>
          </cell>
          <cell r="F12">
            <v>45596</v>
          </cell>
          <cell r="I12">
            <v>330.04</v>
          </cell>
        </row>
        <row r="13">
          <cell r="C13" t="str">
            <v>Fourth Quarter</v>
          </cell>
          <cell r="D13" t="str">
            <v>10/01/2024</v>
          </cell>
          <cell r="E13" t="str">
            <v>12/31/2024</v>
          </cell>
          <cell r="F13">
            <v>45688</v>
          </cell>
          <cell r="I13">
            <v>179.38</v>
          </cell>
        </row>
        <row r="14">
          <cell r="C14" t="str">
            <v>First Quarter</v>
          </cell>
          <cell r="D14" t="str">
            <v>01/01/2025</v>
          </cell>
          <cell r="E14" t="str">
            <v>03/31/2025</v>
          </cell>
          <cell r="F14">
            <v>45777</v>
          </cell>
          <cell r="I14">
            <v>9534.2099999999991</v>
          </cell>
        </row>
        <row r="20">
          <cell r="C20" t="str">
            <v>Second Quarter</v>
          </cell>
          <cell r="D20" t="str">
            <v>04/01/2024</v>
          </cell>
          <cell r="E20" t="str">
            <v>06/30/2024</v>
          </cell>
          <cell r="F20">
            <v>45504</v>
          </cell>
          <cell r="I20">
            <v>0.08</v>
          </cell>
        </row>
        <row r="21">
          <cell r="C21" t="str">
            <v>Third Quarter</v>
          </cell>
          <cell r="D21" t="str">
            <v>07/01/2024</v>
          </cell>
          <cell r="E21" t="str">
            <v xml:space="preserve">9/30/2024 </v>
          </cell>
          <cell r="F21">
            <v>45596</v>
          </cell>
          <cell r="I21">
            <v>0</v>
          </cell>
        </row>
        <row r="22">
          <cell r="C22" t="str">
            <v>Fourth Quarter</v>
          </cell>
          <cell r="D22" t="str">
            <v>10/01/2024</v>
          </cell>
          <cell r="E22" t="str">
            <v>12/31/2024</v>
          </cell>
          <cell r="F22">
            <v>45688</v>
          </cell>
          <cell r="I22">
            <v>453.17</v>
          </cell>
        </row>
        <row r="23">
          <cell r="C23" t="str">
            <v>First Quarter</v>
          </cell>
          <cell r="D23" t="str">
            <v>01/01/2025</v>
          </cell>
          <cell r="E23" t="str">
            <v>03/31/2025</v>
          </cell>
          <cell r="F23">
            <v>45777</v>
          </cell>
          <cell r="I23">
            <v>551</v>
          </cell>
        </row>
      </sheetData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and Use and GRT"/>
    </sheetNames>
    <sheetDataSet>
      <sheetData sheetId="0">
        <row r="15">
          <cell r="C15">
            <v>786419.88</v>
          </cell>
          <cell r="D15">
            <v>45383</v>
          </cell>
          <cell r="E15">
            <v>45412</v>
          </cell>
          <cell r="G15">
            <v>45436</v>
          </cell>
        </row>
        <row r="16">
          <cell r="C16">
            <v>998967.28</v>
          </cell>
          <cell r="D16">
            <v>45413</v>
          </cell>
          <cell r="E16">
            <v>45443</v>
          </cell>
          <cell r="G16">
            <v>45468</v>
          </cell>
        </row>
        <row r="17">
          <cell r="C17">
            <v>682146.9</v>
          </cell>
          <cell r="D17">
            <v>45444</v>
          </cell>
          <cell r="E17">
            <v>45473</v>
          </cell>
          <cell r="G17">
            <v>45498</v>
          </cell>
        </row>
        <row r="18">
          <cell r="C18">
            <v>479197.26</v>
          </cell>
          <cell r="D18">
            <v>45474</v>
          </cell>
          <cell r="E18">
            <v>45504</v>
          </cell>
          <cell r="G18">
            <v>45527</v>
          </cell>
        </row>
        <row r="19">
          <cell r="C19">
            <v>1079427.8</v>
          </cell>
          <cell r="D19">
            <v>45505</v>
          </cell>
          <cell r="E19">
            <v>45535</v>
          </cell>
          <cell r="G19">
            <v>45560</v>
          </cell>
        </row>
        <row r="20">
          <cell r="C20">
            <v>750717.2</v>
          </cell>
          <cell r="D20">
            <v>45536</v>
          </cell>
          <cell r="E20">
            <v>45565</v>
          </cell>
          <cell r="G20">
            <v>45590</v>
          </cell>
        </row>
        <row r="21">
          <cell r="C21">
            <v>525978.43999999994</v>
          </cell>
          <cell r="D21">
            <v>45566</v>
          </cell>
          <cell r="E21">
            <v>45596</v>
          </cell>
          <cell r="G21">
            <v>45621</v>
          </cell>
        </row>
        <row r="22">
          <cell r="C22">
            <v>883404.4</v>
          </cell>
          <cell r="D22">
            <v>45597</v>
          </cell>
          <cell r="E22">
            <v>45626</v>
          </cell>
          <cell r="G22">
            <v>45650</v>
          </cell>
        </row>
        <row r="23">
          <cell r="C23">
            <v>966221.7</v>
          </cell>
          <cell r="D23">
            <v>45627</v>
          </cell>
          <cell r="E23">
            <v>45657</v>
          </cell>
          <cell r="G23">
            <v>45684</v>
          </cell>
        </row>
        <row r="24">
          <cell r="C24">
            <v>1051105.98</v>
          </cell>
          <cell r="D24">
            <v>45658</v>
          </cell>
          <cell r="E24">
            <v>45688</v>
          </cell>
          <cell r="G24">
            <v>45713</v>
          </cell>
        </row>
        <row r="25">
          <cell r="C25">
            <v>988754.3</v>
          </cell>
          <cell r="D25">
            <v>45689</v>
          </cell>
          <cell r="E25">
            <v>45716</v>
          </cell>
          <cell r="G25">
            <v>45741</v>
          </cell>
        </row>
        <row r="26">
          <cell r="C26">
            <v>976802.64</v>
          </cell>
          <cell r="D26">
            <v>45717</v>
          </cell>
          <cell r="E26">
            <v>45747</v>
          </cell>
          <cell r="G26">
            <v>45772</v>
          </cell>
        </row>
        <row r="33">
          <cell r="C33">
            <v>950512.86</v>
          </cell>
          <cell r="D33">
            <v>45383</v>
          </cell>
          <cell r="E33">
            <v>45412</v>
          </cell>
          <cell r="G33">
            <v>45432</v>
          </cell>
        </row>
        <row r="34">
          <cell r="C34">
            <v>922942.98</v>
          </cell>
          <cell r="D34">
            <v>45413</v>
          </cell>
          <cell r="E34">
            <v>45443</v>
          </cell>
          <cell r="G34">
            <v>45463</v>
          </cell>
        </row>
        <row r="35">
          <cell r="C35">
            <v>970193.22</v>
          </cell>
          <cell r="D35">
            <v>45444</v>
          </cell>
          <cell r="E35">
            <v>45473</v>
          </cell>
          <cell r="G35">
            <v>45492</v>
          </cell>
        </row>
        <row r="36">
          <cell r="C36">
            <v>1102229.81</v>
          </cell>
          <cell r="D36">
            <v>45474</v>
          </cell>
          <cell r="E36">
            <v>45504</v>
          </cell>
          <cell r="G36">
            <v>45524</v>
          </cell>
        </row>
        <row r="37">
          <cell r="C37">
            <v>1136889.26</v>
          </cell>
          <cell r="D37">
            <v>45505</v>
          </cell>
          <cell r="E37">
            <v>45535</v>
          </cell>
          <cell r="G37">
            <v>45555</v>
          </cell>
        </row>
        <row r="38">
          <cell r="C38">
            <v>1044372.48</v>
          </cell>
          <cell r="D38">
            <v>45536</v>
          </cell>
          <cell r="E38">
            <v>45565</v>
          </cell>
          <cell r="G38">
            <v>45583</v>
          </cell>
        </row>
        <row r="39">
          <cell r="C39">
            <v>909721.77</v>
          </cell>
          <cell r="D39">
            <v>45566</v>
          </cell>
          <cell r="E39">
            <v>45596</v>
          </cell>
          <cell r="G39">
            <v>45616</v>
          </cell>
        </row>
        <row r="40">
          <cell r="C40">
            <v>880152.31</v>
          </cell>
          <cell r="D40">
            <v>45597</v>
          </cell>
          <cell r="E40">
            <v>45626</v>
          </cell>
          <cell r="G40">
            <v>45646</v>
          </cell>
        </row>
        <row r="41">
          <cell r="C41">
            <v>1243651.73</v>
          </cell>
          <cell r="D41">
            <v>45627</v>
          </cell>
          <cell r="E41">
            <v>45657</v>
          </cell>
          <cell r="G41">
            <v>45678</v>
          </cell>
        </row>
        <row r="42">
          <cell r="C42">
            <v>1548338.53</v>
          </cell>
          <cell r="D42">
            <v>45658</v>
          </cell>
          <cell r="E42">
            <v>45688</v>
          </cell>
          <cell r="G42">
            <v>45708</v>
          </cell>
        </row>
        <row r="43">
          <cell r="C43">
            <v>1479093.77</v>
          </cell>
          <cell r="D43">
            <v>45689</v>
          </cell>
          <cell r="E43">
            <v>45716</v>
          </cell>
          <cell r="G43">
            <v>45736</v>
          </cell>
        </row>
        <row r="44">
          <cell r="C44">
            <v>1268860.8600000001</v>
          </cell>
          <cell r="D44">
            <v>45717</v>
          </cell>
          <cell r="E44">
            <v>45747</v>
          </cell>
          <cell r="G44">
            <v>45765</v>
          </cell>
        </row>
        <row r="51">
          <cell r="C51">
            <v>1649.31</v>
          </cell>
          <cell r="D51">
            <v>45383</v>
          </cell>
          <cell r="E51">
            <v>45412</v>
          </cell>
          <cell r="G51">
            <v>45432</v>
          </cell>
        </row>
        <row r="52">
          <cell r="C52">
            <v>1649.31</v>
          </cell>
          <cell r="D52">
            <v>45413</v>
          </cell>
          <cell r="E52">
            <v>45443</v>
          </cell>
          <cell r="G52">
            <v>45463</v>
          </cell>
        </row>
        <row r="53">
          <cell r="C53">
            <v>1649.31</v>
          </cell>
          <cell r="D53">
            <v>45444</v>
          </cell>
          <cell r="E53">
            <v>45473</v>
          </cell>
          <cell r="G53">
            <v>45492</v>
          </cell>
        </row>
        <row r="54">
          <cell r="C54">
            <v>1649.31</v>
          </cell>
          <cell r="D54">
            <v>45474</v>
          </cell>
          <cell r="E54">
            <v>45504</v>
          </cell>
          <cell r="G54">
            <v>45524</v>
          </cell>
        </row>
        <row r="55">
          <cell r="C55">
            <v>1649.31</v>
          </cell>
          <cell r="D55">
            <v>45505</v>
          </cell>
          <cell r="E55">
            <v>45535</v>
          </cell>
          <cell r="G55">
            <v>45555</v>
          </cell>
        </row>
        <row r="56">
          <cell r="C56">
            <v>1649.31</v>
          </cell>
          <cell r="D56">
            <v>45536</v>
          </cell>
          <cell r="E56">
            <v>45565</v>
          </cell>
          <cell r="G56">
            <v>45583</v>
          </cell>
        </row>
        <row r="57">
          <cell r="C57">
            <v>1649.31</v>
          </cell>
          <cell r="D57">
            <v>45566</v>
          </cell>
          <cell r="E57">
            <v>45596</v>
          </cell>
          <cell r="G57">
            <v>45616</v>
          </cell>
        </row>
        <row r="58">
          <cell r="C58">
            <v>1649.31</v>
          </cell>
          <cell r="D58">
            <v>45597</v>
          </cell>
          <cell r="E58">
            <v>45626</v>
          </cell>
          <cell r="G58">
            <v>45646</v>
          </cell>
        </row>
        <row r="59">
          <cell r="C59">
            <v>1649.31</v>
          </cell>
          <cell r="D59">
            <v>45627</v>
          </cell>
          <cell r="E59">
            <v>45657</v>
          </cell>
          <cell r="G59">
            <v>45678</v>
          </cell>
        </row>
        <row r="60">
          <cell r="C60">
            <v>1541.46</v>
          </cell>
          <cell r="D60">
            <v>45658</v>
          </cell>
          <cell r="E60">
            <v>45688</v>
          </cell>
          <cell r="G60">
            <v>45708</v>
          </cell>
        </row>
        <row r="61">
          <cell r="C61">
            <v>1541.46</v>
          </cell>
          <cell r="D61">
            <v>45689</v>
          </cell>
          <cell r="E61">
            <v>45716</v>
          </cell>
          <cell r="G61">
            <v>45736</v>
          </cell>
        </row>
        <row r="62">
          <cell r="C62">
            <v>1541.46</v>
          </cell>
          <cell r="D62">
            <v>45717</v>
          </cell>
          <cell r="E62">
            <v>45747</v>
          </cell>
          <cell r="G62">
            <v>45765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ther Taxes"/>
      <sheetName val="Sheet1"/>
    </sheetNames>
    <sheetDataSet>
      <sheetData sheetId="0">
        <row r="14">
          <cell r="C14">
            <v>964.54</v>
          </cell>
          <cell r="D14">
            <v>45383</v>
          </cell>
          <cell r="E14">
            <v>45473</v>
          </cell>
          <cell r="G14">
            <v>45504</v>
          </cell>
          <cell r="K14">
            <v>0</v>
          </cell>
        </row>
        <row r="15">
          <cell r="C15">
            <v>0</v>
          </cell>
          <cell r="D15">
            <v>45474</v>
          </cell>
          <cell r="E15">
            <v>45565</v>
          </cell>
          <cell r="G15">
            <v>45596</v>
          </cell>
          <cell r="K15">
            <v>0</v>
          </cell>
        </row>
        <row r="16">
          <cell r="C16">
            <v>1073.29</v>
          </cell>
          <cell r="D16">
            <v>45566</v>
          </cell>
          <cell r="E16">
            <v>45657</v>
          </cell>
          <cell r="G16">
            <v>45688</v>
          </cell>
          <cell r="K16">
            <v>0</v>
          </cell>
        </row>
        <row r="17">
          <cell r="C17">
            <v>871.74</v>
          </cell>
          <cell r="D17">
            <v>45658</v>
          </cell>
          <cell r="E17">
            <v>45747</v>
          </cell>
          <cell r="G17">
            <v>45777</v>
          </cell>
          <cell r="K17">
            <v>0</v>
          </cell>
        </row>
        <row r="24">
          <cell r="C24">
            <v>53915.92</v>
          </cell>
          <cell r="D24">
            <v>45383</v>
          </cell>
          <cell r="E24">
            <v>45412</v>
          </cell>
          <cell r="G24">
            <v>45432</v>
          </cell>
          <cell r="K24">
            <v>12.727273653192686</v>
          </cell>
        </row>
        <row r="25">
          <cell r="C25">
            <v>52257.38</v>
          </cell>
          <cell r="D25">
            <v>45413</v>
          </cell>
          <cell r="E25">
            <v>45443</v>
          </cell>
          <cell r="G25">
            <v>45463</v>
          </cell>
          <cell r="K25">
            <v>12.727273653192686</v>
          </cell>
        </row>
        <row r="26">
          <cell r="C26">
            <v>525117.92000000004</v>
          </cell>
          <cell r="D26">
            <v>45444</v>
          </cell>
          <cell r="E26">
            <v>45473</v>
          </cell>
          <cell r="G26">
            <v>45493</v>
          </cell>
          <cell r="K26">
            <v>12.727273653192686</v>
          </cell>
        </row>
        <row r="27">
          <cell r="C27">
            <v>60465.33</v>
          </cell>
          <cell r="D27">
            <v>45474</v>
          </cell>
          <cell r="E27">
            <v>45504</v>
          </cell>
          <cell r="G27">
            <v>45524</v>
          </cell>
          <cell r="K27">
            <v>12.727273653192686</v>
          </cell>
        </row>
        <row r="28">
          <cell r="C28">
            <v>68400.17</v>
          </cell>
          <cell r="D28">
            <v>45505</v>
          </cell>
          <cell r="E28">
            <v>45535</v>
          </cell>
          <cell r="G28">
            <v>45555</v>
          </cell>
          <cell r="K28">
            <v>12.727273653192686</v>
          </cell>
        </row>
        <row r="29">
          <cell r="C29">
            <v>640144.18000000005</v>
          </cell>
          <cell r="D29">
            <v>45536</v>
          </cell>
          <cell r="E29">
            <v>45565</v>
          </cell>
          <cell r="G29">
            <v>45585</v>
          </cell>
          <cell r="K29">
            <v>12.727273653192686</v>
          </cell>
        </row>
        <row r="30">
          <cell r="C30">
            <v>57166.91</v>
          </cell>
          <cell r="D30">
            <v>45566</v>
          </cell>
          <cell r="E30">
            <v>45596</v>
          </cell>
          <cell r="G30">
            <v>45616</v>
          </cell>
          <cell r="K30">
            <v>12.727273653192686</v>
          </cell>
        </row>
        <row r="31">
          <cell r="C31">
            <v>47957.96</v>
          </cell>
          <cell r="D31">
            <v>45597</v>
          </cell>
          <cell r="E31">
            <v>45626</v>
          </cell>
          <cell r="G31">
            <v>45646</v>
          </cell>
          <cell r="K31">
            <v>12.727273653192686</v>
          </cell>
        </row>
        <row r="32">
          <cell r="C32">
            <v>527552.24</v>
          </cell>
          <cell r="D32">
            <v>45627</v>
          </cell>
          <cell r="E32">
            <v>45657</v>
          </cell>
          <cell r="G32">
            <v>45677</v>
          </cell>
          <cell r="K32">
            <v>12.727273653192686</v>
          </cell>
        </row>
        <row r="33">
          <cell r="C33">
            <v>72816.27</v>
          </cell>
          <cell r="D33">
            <v>45658</v>
          </cell>
          <cell r="E33">
            <v>45688</v>
          </cell>
          <cell r="G33">
            <v>45708</v>
          </cell>
          <cell r="K33">
            <v>12.727273653192686</v>
          </cell>
        </row>
        <row r="34">
          <cell r="C34">
            <v>81727.45</v>
          </cell>
          <cell r="D34">
            <v>45689</v>
          </cell>
          <cell r="E34">
            <v>45716</v>
          </cell>
          <cell r="G34">
            <v>45736</v>
          </cell>
          <cell r="K34">
            <v>12.727273653192686</v>
          </cell>
        </row>
        <row r="35">
          <cell r="C35">
            <v>644390.96</v>
          </cell>
          <cell r="D35">
            <v>45717</v>
          </cell>
          <cell r="E35">
            <v>45747</v>
          </cell>
          <cell r="G35">
            <v>45767</v>
          </cell>
          <cell r="K35">
            <v>12.727273653192686</v>
          </cell>
        </row>
        <row r="43">
          <cell r="C43">
            <v>18458.91</v>
          </cell>
          <cell r="D43">
            <v>45017</v>
          </cell>
          <cell r="E43">
            <v>45382</v>
          </cell>
          <cell r="G43">
            <v>45394</v>
          </cell>
          <cell r="K43">
            <v>12.727273653192686</v>
          </cell>
        </row>
        <row r="44">
          <cell r="C44">
            <v>3213.43</v>
          </cell>
          <cell r="D44">
            <v>45047</v>
          </cell>
          <cell r="E44">
            <v>45412</v>
          </cell>
          <cell r="G44">
            <v>45424</v>
          </cell>
          <cell r="K44">
            <v>12.727273653192686</v>
          </cell>
        </row>
        <row r="45">
          <cell r="C45">
            <v>23548.19</v>
          </cell>
          <cell r="D45">
            <v>45078</v>
          </cell>
          <cell r="E45">
            <v>45443</v>
          </cell>
          <cell r="G45">
            <v>45455</v>
          </cell>
          <cell r="K45">
            <v>12.727273653192686</v>
          </cell>
        </row>
        <row r="46">
          <cell r="C46">
            <v>41627.589999999997</v>
          </cell>
          <cell r="D46">
            <v>45108</v>
          </cell>
          <cell r="E46">
            <v>45473</v>
          </cell>
          <cell r="G46">
            <v>45485</v>
          </cell>
          <cell r="K46">
            <v>12.727273653192686</v>
          </cell>
        </row>
        <row r="47">
          <cell r="C47">
            <v>19768.580000000002</v>
          </cell>
          <cell r="D47">
            <v>45139</v>
          </cell>
          <cell r="E47">
            <v>45504</v>
          </cell>
          <cell r="G47">
            <v>45516</v>
          </cell>
          <cell r="K47">
            <v>12.727273653192686</v>
          </cell>
        </row>
        <row r="48">
          <cell r="C48">
            <v>21104.36</v>
          </cell>
          <cell r="D48">
            <v>45200</v>
          </cell>
          <cell r="E48">
            <v>45565</v>
          </cell>
          <cell r="G48">
            <v>45577</v>
          </cell>
          <cell r="K48">
            <v>12.727273653192686</v>
          </cell>
        </row>
        <row r="49">
          <cell r="C49">
            <v>2349.9299999999998</v>
          </cell>
          <cell r="D49">
            <v>45261</v>
          </cell>
          <cell r="E49">
            <v>45626</v>
          </cell>
          <cell r="G49">
            <v>45638</v>
          </cell>
          <cell r="K49">
            <v>12.727273653192686</v>
          </cell>
        </row>
        <row r="50">
          <cell r="C50">
            <v>19894.080000000002</v>
          </cell>
          <cell r="D50">
            <v>45292</v>
          </cell>
          <cell r="E50">
            <v>45657</v>
          </cell>
          <cell r="G50">
            <v>45669</v>
          </cell>
          <cell r="K50">
            <v>12.727273653192686</v>
          </cell>
        </row>
        <row r="51">
          <cell r="C51">
            <v>1549.68</v>
          </cell>
          <cell r="D51">
            <v>45352</v>
          </cell>
          <cell r="E51">
            <v>45716</v>
          </cell>
          <cell r="G51">
            <v>45728</v>
          </cell>
          <cell r="K51">
            <v>12.727273653192686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est Expense"/>
      <sheetName val="Interest Expense - 10.23-9.24"/>
      <sheetName val="Interest Expense - 4.24-3.25"/>
    </sheetNames>
    <sheetDataSet>
      <sheetData sheetId="0"/>
      <sheetData sheetId="1"/>
      <sheetData sheetId="2">
        <row r="10">
          <cell r="A10" t="str">
            <v>Senior Notes (Private Placement)</v>
          </cell>
          <cell r="B10">
            <v>2508000</v>
          </cell>
          <cell r="C10">
            <v>45201</v>
          </cell>
          <cell r="D10">
            <v>45383</v>
          </cell>
        </row>
        <row r="11">
          <cell r="A11" t="str">
            <v>$150M Bank Term Loan (CIBC)</v>
          </cell>
          <cell r="B11">
            <v>2384838.75</v>
          </cell>
          <cell r="C11">
            <v>45310</v>
          </cell>
          <cell r="D11">
            <v>45400</v>
          </cell>
        </row>
        <row r="12">
          <cell r="A12" t="str">
            <v>Senior Notes (Public)</v>
          </cell>
          <cell r="B12">
            <v>13489583.33</v>
          </cell>
          <cell r="C12">
            <v>45240</v>
          </cell>
          <cell r="D12">
            <v>45427</v>
          </cell>
        </row>
        <row r="13">
          <cell r="A13" t="str">
            <v>$150M Bank Term Loan (CIBC)</v>
          </cell>
          <cell r="B13">
            <v>849185.34</v>
          </cell>
          <cell r="C13">
            <v>45400</v>
          </cell>
          <cell r="D13">
            <v>45432</v>
          </cell>
        </row>
        <row r="14">
          <cell r="A14" t="str">
            <v>Senior Notes (Private Placement)</v>
          </cell>
          <cell r="B14">
            <v>2109375</v>
          </cell>
          <cell r="C14">
            <v>45261</v>
          </cell>
          <cell r="D14">
            <v>45446</v>
          </cell>
        </row>
        <row r="15">
          <cell r="A15" t="str">
            <v>WV Economic Dev. Authority, Series 2014A (Mitchell)</v>
          </cell>
          <cell r="B15">
            <v>1527500</v>
          </cell>
          <cell r="C15">
            <v>45261</v>
          </cell>
          <cell r="D15">
            <v>45446</v>
          </cell>
        </row>
        <row r="16">
          <cell r="A16" t="str">
            <v>Intercompany Notes (paid to AEP Inc.)</v>
          </cell>
          <cell r="B16">
            <v>330625</v>
          </cell>
          <cell r="C16">
            <v>45363</v>
          </cell>
          <cell r="D16">
            <v>45455</v>
          </cell>
        </row>
        <row r="17">
          <cell r="A17" t="str">
            <v>Senior Notes (Private Placement)</v>
          </cell>
          <cell r="B17">
            <v>1204500</v>
          </cell>
          <cell r="C17">
            <v>45278</v>
          </cell>
          <cell r="D17">
            <v>45461</v>
          </cell>
        </row>
        <row r="18">
          <cell r="A18" t="str">
            <v>Senior Notes (Private Placement)</v>
          </cell>
          <cell r="B18">
            <v>2439000</v>
          </cell>
          <cell r="C18">
            <v>45278</v>
          </cell>
          <cell r="D18">
            <v>45461</v>
          </cell>
        </row>
        <row r="19">
          <cell r="A19" t="str">
            <v>$150M Bank Term Loan (CIBC)</v>
          </cell>
          <cell r="B19">
            <v>822802</v>
          </cell>
          <cell r="C19">
            <v>45432</v>
          </cell>
          <cell r="D19">
            <v>45463</v>
          </cell>
        </row>
        <row r="20">
          <cell r="A20" t="str">
            <v>Senior Notes (Private Placement)</v>
          </cell>
          <cell r="B20">
            <v>1732000</v>
          </cell>
          <cell r="C20">
            <v>45293</v>
          </cell>
          <cell r="D20">
            <v>45474</v>
          </cell>
        </row>
        <row r="21">
          <cell r="A21" t="str">
            <v>$150M Bank Term Loan (CIBC)</v>
          </cell>
          <cell r="B21">
            <v>851822.66</v>
          </cell>
          <cell r="C21">
            <v>45463</v>
          </cell>
          <cell r="D21">
            <v>45495</v>
          </cell>
        </row>
        <row r="22">
          <cell r="A22" t="str">
            <v>Intercompany Notes (paid to AEP Inc.)</v>
          </cell>
          <cell r="B22">
            <v>249805.55999999866</v>
          </cell>
          <cell r="C22">
            <v>45455</v>
          </cell>
          <cell r="D22">
            <v>45524</v>
          </cell>
        </row>
        <row r="23">
          <cell r="A23" t="str">
            <v>Senior Notes (Private Placement)</v>
          </cell>
          <cell r="B23">
            <v>1017250</v>
          </cell>
          <cell r="C23">
            <v>45363</v>
          </cell>
          <cell r="D23">
            <v>45547</v>
          </cell>
        </row>
        <row r="24">
          <cell r="A24" t="str">
            <v>Senior Notes (Private Placement)</v>
          </cell>
          <cell r="B24">
            <v>670000</v>
          </cell>
          <cell r="C24">
            <v>45363</v>
          </cell>
          <cell r="D24">
            <v>45547</v>
          </cell>
        </row>
        <row r="25">
          <cell r="A25" t="str">
            <v>Senior Notes (Private Placement)</v>
          </cell>
          <cell r="B25">
            <v>2846250</v>
          </cell>
          <cell r="C25">
            <v>45363</v>
          </cell>
          <cell r="D25">
            <v>45547</v>
          </cell>
        </row>
        <row r="26">
          <cell r="A26" t="str">
            <v>Senior Notes (Private Placement)</v>
          </cell>
          <cell r="B26">
            <v>1133000</v>
          </cell>
          <cell r="C26">
            <v>45363</v>
          </cell>
          <cell r="D26">
            <v>45547</v>
          </cell>
        </row>
        <row r="27">
          <cell r="A27" t="str">
            <v>Senior Notes (Private Placement)</v>
          </cell>
          <cell r="B27">
            <v>2508000</v>
          </cell>
          <cell r="C27">
            <v>45383</v>
          </cell>
          <cell r="D27">
            <v>45565</v>
          </cell>
        </row>
        <row r="28">
          <cell r="A28" t="str">
            <v>$150M Bank Term Loan (CIBC)</v>
          </cell>
          <cell r="B28">
            <v>2427270.5</v>
          </cell>
          <cell r="C28">
            <v>45495</v>
          </cell>
          <cell r="D28">
            <v>45587</v>
          </cell>
        </row>
        <row r="29">
          <cell r="A29" t="str">
            <v>Senior Notes (Public)</v>
          </cell>
          <cell r="B29">
            <v>13125000</v>
          </cell>
          <cell r="C29">
            <v>45427</v>
          </cell>
          <cell r="D29">
            <v>45611</v>
          </cell>
        </row>
        <row r="30">
          <cell r="A30" t="str">
            <v>$150M Bank Term Loan (CIBC)</v>
          </cell>
          <cell r="B30">
            <v>750336.92</v>
          </cell>
          <cell r="C30">
            <v>45587</v>
          </cell>
          <cell r="D30">
            <v>45618</v>
          </cell>
        </row>
        <row r="31">
          <cell r="A31" t="str">
            <v>Senior Notes (Private Placement)</v>
          </cell>
          <cell r="B31">
            <v>2109375</v>
          </cell>
          <cell r="C31">
            <v>45446</v>
          </cell>
          <cell r="D31">
            <v>45628</v>
          </cell>
        </row>
        <row r="32">
          <cell r="A32" t="str">
            <v>WV Economic Dev. Authority, Series 2014A (Mitchell)</v>
          </cell>
          <cell r="B32">
            <v>1527500</v>
          </cell>
          <cell r="C32">
            <v>45446</v>
          </cell>
          <cell r="D32">
            <v>45628</v>
          </cell>
        </row>
        <row r="33">
          <cell r="A33" t="str">
            <v>Senior Notes (Private Placement)</v>
          </cell>
          <cell r="B33">
            <v>1204500</v>
          </cell>
          <cell r="C33">
            <v>45461</v>
          </cell>
          <cell r="D33">
            <v>45644</v>
          </cell>
        </row>
        <row r="34">
          <cell r="A34" t="str">
            <v>Senior Notes (Private Placement)</v>
          </cell>
          <cell r="B34">
            <v>2439000</v>
          </cell>
          <cell r="C34">
            <v>45461</v>
          </cell>
          <cell r="D34">
            <v>45644</v>
          </cell>
        </row>
        <row r="35">
          <cell r="A35" t="str">
            <v>$150M Bank Term Loan (CIBC)</v>
          </cell>
          <cell r="B35">
            <v>658598.5</v>
          </cell>
          <cell r="C35">
            <v>45618</v>
          </cell>
          <cell r="D35">
            <v>45646</v>
          </cell>
        </row>
        <row r="36">
          <cell r="A36" t="str">
            <v>Senior Notes (Private Placement)</v>
          </cell>
          <cell r="B36">
            <v>1732000</v>
          </cell>
          <cell r="C36">
            <v>45474</v>
          </cell>
          <cell r="D36">
            <v>45656</v>
          </cell>
        </row>
        <row r="37">
          <cell r="A37" t="str">
            <v>$150M Bank Term Loan (CIBC)</v>
          </cell>
          <cell r="B37">
            <v>632363.67000000004</v>
          </cell>
          <cell r="C37">
            <v>45646</v>
          </cell>
          <cell r="D37">
            <v>45674</v>
          </cell>
        </row>
        <row r="38">
          <cell r="A38" t="str">
            <v>$150M Bank Term Loan (CIBC)</v>
          </cell>
          <cell r="B38">
            <v>713473.33</v>
          </cell>
          <cell r="C38">
            <v>45674</v>
          </cell>
          <cell r="D38">
            <v>45706</v>
          </cell>
        </row>
        <row r="39">
          <cell r="A39" t="str">
            <v>Senior Notes (Private Placement)</v>
          </cell>
          <cell r="B39">
            <v>670000</v>
          </cell>
          <cell r="C39">
            <v>45547</v>
          </cell>
          <cell r="D39">
            <v>45728</v>
          </cell>
        </row>
        <row r="40">
          <cell r="A40" t="str">
            <v>Senior Notes (Private Placement)</v>
          </cell>
          <cell r="B40">
            <v>2846250</v>
          </cell>
          <cell r="C40">
            <v>45547</v>
          </cell>
          <cell r="D40">
            <v>45729</v>
          </cell>
        </row>
        <row r="41">
          <cell r="A41" t="str">
            <v>Senior Notes (Private Placement)</v>
          </cell>
          <cell r="B41">
            <v>1133000</v>
          </cell>
          <cell r="C41">
            <v>45547</v>
          </cell>
          <cell r="D41">
            <v>45730</v>
          </cell>
        </row>
        <row r="42">
          <cell r="A42" t="str">
            <v>Senior Notes (Private Placement)</v>
          </cell>
          <cell r="B42">
            <v>2508000</v>
          </cell>
          <cell r="C42">
            <v>45565</v>
          </cell>
          <cell r="D42">
            <v>45747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ERY"/>
      <sheetName val="COAL"/>
      <sheetName val="OIL"/>
      <sheetName val="GAS"/>
    </sheetNames>
    <sheetDataSet>
      <sheetData sheetId="0"/>
      <sheetData sheetId="1">
        <row r="208">
          <cell r="N208">
            <v>117222131.82000004</v>
          </cell>
          <cell r="T208">
            <v>-1519442953.6599996</v>
          </cell>
        </row>
      </sheetData>
      <sheetData sheetId="2">
        <row r="369">
          <cell r="N369">
            <v>6908736.729999993</v>
          </cell>
          <cell r="T369">
            <v>-71489518.799999848</v>
          </cell>
        </row>
      </sheetData>
      <sheetData sheetId="3">
        <row r="61">
          <cell r="N61">
            <v>40754343.509999998</v>
          </cell>
          <cell r="U61">
            <v>-1662833103.5049999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yroll"/>
      <sheetName val="Withholdings"/>
      <sheetName val="Schedule"/>
      <sheetName val="Vacation Pay"/>
      <sheetName val="Payroll Check Sample"/>
    </sheetNames>
    <sheetDataSet>
      <sheetData sheetId="0">
        <row r="7338">
          <cell r="O7338">
            <v>13346389.799999965</v>
          </cell>
        </row>
        <row r="7339">
          <cell r="O7339">
            <v>1393105.97</v>
          </cell>
        </row>
        <row r="7340">
          <cell r="O7340">
            <v>125892.07999999997</v>
          </cell>
        </row>
        <row r="7344">
          <cell r="N7344">
            <v>3968.71</v>
          </cell>
        </row>
        <row r="7345">
          <cell r="N7345">
            <v>81576.63</v>
          </cell>
        </row>
        <row r="7346">
          <cell r="N7346">
            <v>0</v>
          </cell>
        </row>
        <row r="7350">
          <cell r="N7350">
            <v>21784651.910000082</v>
          </cell>
        </row>
        <row r="7351">
          <cell r="N7351">
            <v>1952167.5800000003</v>
          </cell>
        </row>
        <row r="7352">
          <cell r="N7352">
            <v>203682.80000000002</v>
          </cell>
        </row>
      </sheetData>
      <sheetData sheetId="1">
        <row r="7338">
          <cell r="P7338">
            <v>13346389.799999965</v>
          </cell>
          <cell r="S7338">
            <v>-178873623.31999955</v>
          </cell>
        </row>
        <row r="7339">
          <cell r="P7339">
            <v>1393105.97</v>
          </cell>
          <cell r="S7339">
            <v>-20177444.060000002</v>
          </cell>
        </row>
        <row r="7340">
          <cell r="P7340">
            <v>125892.07999999997</v>
          </cell>
          <cell r="S7340">
            <v>-1693317.7699999993</v>
          </cell>
        </row>
      </sheetData>
      <sheetData sheetId="2">
        <row r="6">
          <cell r="B6">
            <v>45367</v>
          </cell>
          <cell r="C6">
            <v>45380</v>
          </cell>
          <cell r="E6">
            <v>45387</v>
          </cell>
        </row>
        <row r="7">
          <cell r="B7">
            <v>45381</v>
          </cell>
          <cell r="C7">
            <v>45394</v>
          </cell>
          <cell r="E7">
            <v>45401</v>
          </cell>
        </row>
        <row r="8">
          <cell r="B8">
            <v>45395</v>
          </cell>
          <cell r="C8">
            <v>45408</v>
          </cell>
          <cell r="E8">
            <v>45415</v>
          </cell>
        </row>
        <row r="9">
          <cell r="B9">
            <v>45409</v>
          </cell>
          <cell r="C9">
            <v>45422</v>
          </cell>
          <cell r="E9">
            <v>45429</v>
          </cell>
        </row>
        <row r="10">
          <cell r="B10">
            <v>45423</v>
          </cell>
          <cell r="C10">
            <v>45436</v>
          </cell>
          <cell r="E10">
            <v>45443</v>
          </cell>
        </row>
        <row r="11">
          <cell r="B11">
            <v>45437</v>
          </cell>
          <cell r="C11">
            <v>45450</v>
          </cell>
          <cell r="E11">
            <v>45457</v>
          </cell>
        </row>
        <row r="12">
          <cell r="B12">
            <v>45451</v>
          </cell>
          <cell r="C12">
            <v>45464</v>
          </cell>
          <cell r="E12">
            <v>45471</v>
          </cell>
        </row>
        <row r="13">
          <cell r="B13">
            <v>45465</v>
          </cell>
          <cell r="C13">
            <v>45478</v>
          </cell>
          <cell r="E13">
            <v>45485</v>
          </cell>
        </row>
        <row r="14">
          <cell r="B14">
            <v>45479</v>
          </cell>
          <cell r="C14">
            <v>45492</v>
          </cell>
          <cell r="E14">
            <v>45499</v>
          </cell>
        </row>
        <row r="15">
          <cell r="B15">
            <v>45493</v>
          </cell>
          <cell r="C15">
            <v>45506</v>
          </cell>
          <cell r="E15">
            <v>45513</v>
          </cell>
        </row>
        <row r="16">
          <cell r="B16">
            <v>45507</v>
          </cell>
          <cell r="C16">
            <v>45520</v>
          </cell>
          <cell r="E16">
            <v>45527</v>
          </cell>
        </row>
        <row r="17">
          <cell r="B17">
            <v>45521</v>
          </cell>
          <cell r="C17">
            <v>45534</v>
          </cell>
          <cell r="E17">
            <v>45541</v>
          </cell>
        </row>
        <row r="18">
          <cell r="B18">
            <v>45535</v>
          </cell>
          <cell r="C18">
            <v>45548</v>
          </cell>
          <cell r="E18">
            <v>45555</v>
          </cell>
        </row>
        <row r="19">
          <cell r="B19">
            <v>45549</v>
          </cell>
          <cell r="C19">
            <v>45562</v>
          </cell>
          <cell r="E19">
            <v>45569</v>
          </cell>
        </row>
        <row r="20">
          <cell r="B20">
            <v>45563</v>
          </cell>
          <cell r="C20">
            <v>45576</v>
          </cell>
          <cell r="E20">
            <v>45583</v>
          </cell>
        </row>
        <row r="21">
          <cell r="B21">
            <v>45577</v>
          </cell>
          <cell r="C21">
            <v>45590</v>
          </cell>
          <cell r="E21">
            <v>45597</v>
          </cell>
        </row>
        <row r="22">
          <cell r="B22">
            <v>45591</v>
          </cell>
          <cell r="C22">
            <v>45604</v>
          </cell>
          <cell r="E22">
            <v>45611</v>
          </cell>
        </row>
        <row r="23">
          <cell r="B23">
            <v>45605</v>
          </cell>
          <cell r="C23">
            <v>45618</v>
          </cell>
          <cell r="E23">
            <v>45625</v>
          </cell>
        </row>
        <row r="24">
          <cell r="B24">
            <v>45619</v>
          </cell>
          <cell r="C24">
            <v>45632</v>
          </cell>
          <cell r="E24">
            <v>45639</v>
          </cell>
        </row>
        <row r="25">
          <cell r="B25">
            <v>45633</v>
          </cell>
          <cell r="C25">
            <v>45646</v>
          </cell>
          <cell r="E25">
            <v>45653</v>
          </cell>
        </row>
        <row r="26">
          <cell r="B26">
            <v>45647</v>
          </cell>
          <cell r="C26">
            <v>45660</v>
          </cell>
          <cell r="E26">
            <v>45667</v>
          </cell>
        </row>
        <row r="27">
          <cell r="B27">
            <v>45661</v>
          </cell>
          <cell r="C27">
            <v>45674</v>
          </cell>
          <cell r="E27">
            <v>45681</v>
          </cell>
        </row>
        <row r="28">
          <cell r="B28">
            <v>45675</v>
          </cell>
          <cell r="C28">
            <v>45688</v>
          </cell>
          <cell r="E28">
            <v>45695</v>
          </cell>
        </row>
        <row r="29">
          <cell r="B29">
            <v>45689</v>
          </cell>
          <cell r="C29">
            <v>45702</v>
          </cell>
          <cell r="E29">
            <v>45709</v>
          </cell>
        </row>
        <row r="30">
          <cell r="B30">
            <v>45703</v>
          </cell>
          <cell r="C30">
            <v>45716</v>
          </cell>
          <cell r="E30">
            <v>45723</v>
          </cell>
        </row>
        <row r="31">
          <cell r="B31">
            <v>45717</v>
          </cell>
          <cell r="C31">
            <v>45730</v>
          </cell>
          <cell r="E31">
            <v>45737</v>
          </cell>
        </row>
      </sheetData>
      <sheetData sheetId="3">
        <row r="2">
          <cell r="M2">
            <v>2039475.9000000001</v>
          </cell>
        </row>
        <row r="3">
          <cell r="M3">
            <v>211402.18000000002</v>
          </cell>
        </row>
        <row r="4">
          <cell r="M4">
            <v>13537.990000000002</v>
          </cell>
        </row>
      </sheetData>
      <sheetData sheetId="4">
        <row r="2">
          <cell r="A2">
            <v>30372393</v>
          </cell>
          <cell r="D2">
            <v>2828.08</v>
          </cell>
          <cell r="F2">
            <v>-5</v>
          </cell>
        </row>
        <row r="3">
          <cell r="A3">
            <v>30368496</v>
          </cell>
          <cell r="D3">
            <v>3401.56</v>
          </cell>
          <cell r="F3">
            <v>-6</v>
          </cell>
        </row>
        <row r="4">
          <cell r="A4">
            <v>30368497</v>
          </cell>
          <cell r="D4">
            <v>1831.19</v>
          </cell>
          <cell r="F4">
            <v>-18</v>
          </cell>
        </row>
        <row r="5">
          <cell r="A5">
            <v>30372397</v>
          </cell>
          <cell r="D5">
            <v>2009.79</v>
          </cell>
          <cell r="F5">
            <v>-18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Source &gt;&gt;&gt;"/>
      <sheetName val="CR Payroll Pay Component Summar"/>
    </sheetNames>
    <sheetDataSet>
      <sheetData sheetId="0">
        <row r="8">
          <cell r="D8">
            <v>143275.06</v>
          </cell>
          <cell r="E8">
            <v>45292</v>
          </cell>
          <cell r="F8">
            <v>45657</v>
          </cell>
          <cell r="H8">
            <v>45730</v>
          </cell>
        </row>
        <row r="9">
          <cell r="D9">
            <v>1769465.2899999996</v>
          </cell>
          <cell r="E9">
            <v>45292</v>
          </cell>
          <cell r="F9">
            <v>45657</v>
          </cell>
          <cell r="H9">
            <v>45730</v>
          </cell>
        </row>
        <row r="10">
          <cell r="D10">
            <v>16681.32</v>
          </cell>
          <cell r="E10">
            <v>45292</v>
          </cell>
          <cell r="F10">
            <v>45657</v>
          </cell>
          <cell r="H10">
            <v>45730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Savings Plan &amp; Benefits"/>
      <sheetName val="Source &gt;&gt;&gt;"/>
      <sheetName val="IU Settlements for PAY JEs"/>
      <sheetName val="AP Invoices"/>
      <sheetName val="Manual PAY Journal Entries"/>
      <sheetName val="Queries"/>
      <sheetName val="Schedule"/>
    </sheetNames>
    <sheetDataSet>
      <sheetData sheetId="0">
        <row r="14">
          <cell r="B14">
            <v>6821606.4500000011</v>
          </cell>
          <cell r="C14">
            <v>-268410806.005</v>
          </cell>
        </row>
        <row r="17">
          <cell r="B17">
            <v>4641705.2399999993</v>
          </cell>
          <cell r="C17">
            <v>-61134899.419999957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Source &gt;&gt;&gt;"/>
      <sheetName val="555 Purchased Power Query"/>
      <sheetName val="PJM"/>
    </sheetNames>
    <sheetDataSet>
      <sheetData sheetId="0">
        <row r="4">
          <cell r="AP4">
            <v>7817565.6899999967</v>
          </cell>
          <cell r="AQ4">
            <v>-29.718431684838215</v>
          </cell>
        </row>
        <row r="5">
          <cell r="AP5">
            <v>8626206.0300000012</v>
          </cell>
          <cell r="AQ5">
            <v>-30.226666366210132</v>
          </cell>
        </row>
        <row r="6">
          <cell r="AP6">
            <v>5797406.0499999961</v>
          </cell>
          <cell r="AQ6">
            <v>-28.913481745857737</v>
          </cell>
        </row>
        <row r="7">
          <cell r="AP7">
            <v>7355703.3400000036</v>
          </cell>
          <cell r="AQ7">
            <v>-29.650590861104501</v>
          </cell>
        </row>
        <row r="8">
          <cell r="AP8">
            <v>7118507.2599999961</v>
          </cell>
          <cell r="AQ8">
            <v>-29.622287663439188</v>
          </cell>
        </row>
        <row r="9">
          <cell r="AP9">
            <v>13781650.870000007</v>
          </cell>
          <cell r="AQ9">
            <v>-29.560808639175715</v>
          </cell>
        </row>
        <row r="10">
          <cell r="AP10">
            <v>10489044.260000002</v>
          </cell>
          <cell r="AQ10">
            <v>-29.904547086923994</v>
          </cell>
        </row>
        <row r="11">
          <cell r="AP11">
            <v>8101213.709999999</v>
          </cell>
          <cell r="AQ11">
            <v>-29.253636132011131</v>
          </cell>
        </row>
        <row r="12">
          <cell r="AP12">
            <v>9728062.0000000019</v>
          </cell>
          <cell r="AQ12">
            <v>-29.857734187960553</v>
          </cell>
        </row>
        <row r="13">
          <cell r="AP13">
            <v>17551735.480000008</v>
          </cell>
          <cell r="AQ13">
            <v>-30.144023712235185</v>
          </cell>
        </row>
        <row r="14">
          <cell r="AP14">
            <v>15740449.580000002</v>
          </cell>
          <cell r="AQ14">
            <v>-28.641474260864143</v>
          </cell>
        </row>
        <row r="15">
          <cell r="AP15">
            <v>15829061.880000003</v>
          </cell>
          <cell r="AQ15">
            <v>-30.105282884900806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U180 - Trans"/>
      <sheetName val="BU117 - Gen"/>
      <sheetName val="BU110 - Dist"/>
      <sheetName val="Clean Population"/>
      <sheetName val="Removed Vox, Verizon &amp; Stratix"/>
      <sheetName val="Removed Corp CC"/>
      <sheetName val="Removed NonPayment"/>
      <sheetName val="Removed Negatives"/>
      <sheetName val="Source &gt;&gt;&gt;"/>
      <sheetName val="Select ps_vchr_acctg_line"/>
      <sheetName val="SQL Statement"/>
    </sheetNames>
    <sheetDataSet>
      <sheetData sheetId="0">
        <row r="1080">
          <cell r="AH1080">
            <v>-32.940294324837652</v>
          </cell>
          <cell r="AJ1080">
            <v>-0.10045289387845305</v>
          </cell>
        </row>
      </sheetData>
      <sheetData sheetId="1">
        <row r="1022">
          <cell r="AH1022">
            <v>-35.963186593857017</v>
          </cell>
          <cell r="AJ1022">
            <v>-1.4725891067051065</v>
          </cell>
        </row>
      </sheetData>
      <sheetData sheetId="2">
        <row r="3616">
          <cell r="AH3616">
            <v>-64.470508760411491</v>
          </cell>
          <cell r="AJ3616">
            <v>-0.13411662136533439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YP SCB Pmts Summary"/>
      <sheetName val="KYP IC Pmt Summary"/>
    </sheetNames>
    <sheetDataSet>
      <sheetData sheetId="0">
        <row r="10">
          <cell r="J10">
            <v>45414</v>
          </cell>
          <cell r="N10">
            <v>1817663.53</v>
          </cell>
          <cell r="V10">
            <v>551068.35</v>
          </cell>
          <cell r="AD10">
            <v>2010878.16</v>
          </cell>
        </row>
        <row r="12">
          <cell r="J12">
            <v>45447</v>
          </cell>
          <cell r="N12">
            <v>1771377.81</v>
          </cell>
          <cell r="V12">
            <v>454110.32</v>
          </cell>
          <cell r="AD12">
            <v>1987839.06</v>
          </cell>
        </row>
        <row r="14">
          <cell r="J14">
            <v>45475</v>
          </cell>
          <cell r="N14">
            <v>2033605.53</v>
          </cell>
          <cell r="V14">
            <v>774602.48</v>
          </cell>
          <cell r="AD14">
            <v>2088144.04</v>
          </cell>
        </row>
        <row r="16">
          <cell r="J16">
            <v>45506</v>
          </cell>
          <cell r="N16">
            <v>1760085.01</v>
          </cell>
          <cell r="V16">
            <v>583910.88</v>
          </cell>
          <cell r="AD16">
            <v>1649758.71</v>
          </cell>
        </row>
        <row r="18">
          <cell r="J18">
            <v>45539</v>
          </cell>
          <cell r="N18">
            <v>1505894.98</v>
          </cell>
          <cell r="V18">
            <v>642338.21</v>
          </cell>
          <cell r="AD18">
            <v>1938810.91</v>
          </cell>
        </row>
        <row r="20">
          <cell r="J20">
            <v>45567</v>
          </cell>
          <cell r="N20">
            <v>1752442.56</v>
          </cell>
          <cell r="V20">
            <v>727556.64</v>
          </cell>
          <cell r="AD20">
            <v>1829506.28</v>
          </cell>
        </row>
        <row r="22">
          <cell r="J22">
            <v>45600</v>
          </cell>
          <cell r="N22">
            <v>1902641.71</v>
          </cell>
          <cell r="V22">
            <v>882745.73</v>
          </cell>
          <cell r="AD22">
            <v>2044798.36</v>
          </cell>
        </row>
        <row r="24">
          <cell r="J24">
            <v>45629</v>
          </cell>
          <cell r="N24">
            <v>2420993.2799999998</v>
          </cell>
          <cell r="V24">
            <v>1459112.18</v>
          </cell>
          <cell r="AD24">
            <v>2547138.14</v>
          </cell>
        </row>
        <row r="26">
          <cell r="J26">
            <v>45660</v>
          </cell>
          <cell r="N26">
            <v>3261270.27</v>
          </cell>
          <cell r="V26">
            <v>1292912.67</v>
          </cell>
          <cell r="AD26">
            <v>2280671.48</v>
          </cell>
        </row>
        <row r="28">
          <cell r="J28">
            <v>45692</v>
          </cell>
          <cell r="N28">
            <v>1503543.74</v>
          </cell>
          <cell r="V28">
            <v>561294.4</v>
          </cell>
          <cell r="AD28">
            <v>2387932.5299999998</v>
          </cell>
        </row>
        <row r="30">
          <cell r="J30">
            <v>45720</v>
          </cell>
          <cell r="N30">
            <v>1912696.11</v>
          </cell>
          <cell r="V30">
            <v>670499.6</v>
          </cell>
          <cell r="AD30">
            <v>2026857.53</v>
          </cell>
        </row>
        <row r="32">
          <cell r="J32">
            <v>45749</v>
          </cell>
          <cell r="N32">
            <v>1586476.12</v>
          </cell>
          <cell r="V32">
            <v>460138.51</v>
          </cell>
          <cell r="AD32">
            <v>2197724.9300000002</v>
          </cell>
        </row>
      </sheetData>
      <sheetData sheetId="1">
        <row r="15">
          <cell r="J15">
            <v>45414</v>
          </cell>
          <cell r="N15">
            <v>119240.04</v>
          </cell>
          <cell r="V15">
            <v>12491.880000000001</v>
          </cell>
          <cell r="AD15">
            <v>37460.100000000006</v>
          </cell>
        </row>
        <row r="17">
          <cell r="J17">
            <v>45448</v>
          </cell>
          <cell r="N17">
            <v>147697.72</v>
          </cell>
          <cell r="V17">
            <v>14565.15</v>
          </cell>
          <cell r="AD17">
            <v>53072.939999999995</v>
          </cell>
        </row>
        <row r="19">
          <cell r="J19">
            <v>45476</v>
          </cell>
          <cell r="N19">
            <v>80840.28</v>
          </cell>
          <cell r="V19">
            <v>12149.17</v>
          </cell>
          <cell r="AD19">
            <v>67264.850000000006</v>
          </cell>
        </row>
        <row r="21">
          <cell r="J21">
            <v>45509</v>
          </cell>
          <cell r="N21">
            <v>63002.939999999995</v>
          </cell>
          <cell r="V21">
            <v>10950.93</v>
          </cell>
          <cell r="AD21">
            <v>46175.9</v>
          </cell>
        </row>
        <row r="23">
          <cell r="J23">
            <v>45540</v>
          </cell>
          <cell r="N23">
            <v>74971.710000000021</v>
          </cell>
          <cell r="V23">
            <v>15374.449999999999</v>
          </cell>
          <cell r="AD23">
            <v>33694.469999999994</v>
          </cell>
        </row>
        <row r="25">
          <cell r="J25">
            <v>45568</v>
          </cell>
          <cell r="N25">
            <v>58551.41</v>
          </cell>
          <cell r="V25">
            <v>18131.34</v>
          </cell>
          <cell r="AD25">
            <v>43400.969999999979</v>
          </cell>
        </row>
        <row r="27">
          <cell r="J27">
            <v>45600</v>
          </cell>
          <cell r="N27">
            <v>647417.9800000001</v>
          </cell>
          <cell r="V27">
            <v>12146.739999999998</v>
          </cell>
          <cell r="AD27">
            <v>37013.329999999994</v>
          </cell>
        </row>
        <row r="29">
          <cell r="J29">
            <v>45630</v>
          </cell>
          <cell r="N29">
            <v>122886.08000000002</v>
          </cell>
          <cell r="V29">
            <v>28369.239999999994</v>
          </cell>
          <cell r="AD29">
            <v>102800.03000000003</v>
          </cell>
        </row>
        <row r="31">
          <cell r="J31">
            <v>45663</v>
          </cell>
          <cell r="N31">
            <v>15482.130000000001</v>
          </cell>
          <cell r="V31">
            <v>21017.120000000003</v>
          </cell>
          <cell r="AD31">
            <v>546077.6</v>
          </cell>
        </row>
        <row r="33">
          <cell r="J33">
            <v>45693</v>
          </cell>
          <cell r="N33">
            <v>293921.09000000003</v>
          </cell>
          <cell r="V33">
            <v>102430.49999999997</v>
          </cell>
          <cell r="AD33">
            <v>-444828.62000000011</v>
          </cell>
        </row>
        <row r="35">
          <cell r="J35">
            <v>45721</v>
          </cell>
          <cell r="N35">
            <v>91361.299999999988</v>
          </cell>
          <cell r="V35">
            <v>14671.649999999998</v>
          </cell>
          <cell r="AD35">
            <v>-55045.200000000004</v>
          </cell>
        </row>
        <row r="37">
          <cell r="J37">
            <v>45750</v>
          </cell>
          <cell r="N37">
            <v>120590.94</v>
          </cell>
          <cell r="V37">
            <v>26710.880000000008</v>
          </cell>
          <cell r="AD37">
            <v>14240.09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U110 - Dist Sample"/>
      <sheetName val="BU117 - Gen Sample"/>
      <sheetName val="BU180 - Trans Sample"/>
    </sheetNames>
    <sheetDataSet>
      <sheetData sheetId="0">
        <row r="2">
          <cell r="A2">
            <v>45447</v>
          </cell>
          <cell r="B2">
            <v>45447</v>
          </cell>
          <cell r="R2" t="str">
            <v>2024-06-04</v>
          </cell>
          <cell r="T2">
            <v>4.7</v>
          </cell>
        </row>
        <row r="3">
          <cell r="A3">
            <v>45685</v>
          </cell>
          <cell r="B3">
            <v>45685</v>
          </cell>
          <cell r="R3" t="str">
            <v>2025-01-16</v>
          </cell>
          <cell r="T3">
            <v>7.52</v>
          </cell>
        </row>
        <row r="4">
          <cell r="A4">
            <v>45914</v>
          </cell>
          <cell r="B4">
            <v>45921</v>
          </cell>
          <cell r="R4" t="str">
            <v>2024-09-21</v>
          </cell>
          <cell r="T4">
            <v>9.33</v>
          </cell>
        </row>
        <row r="5">
          <cell r="A5">
            <v>45735</v>
          </cell>
          <cell r="B5">
            <v>45735</v>
          </cell>
          <cell r="R5" t="str">
            <v>2025-03-18</v>
          </cell>
          <cell r="T5">
            <v>10.95</v>
          </cell>
        </row>
        <row r="6">
          <cell r="A6">
            <v>45414</v>
          </cell>
          <cell r="B6">
            <v>45414</v>
          </cell>
          <cell r="R6" t="str">
            <v>2024-05-01</v>
          </cell>
          <cell r="T6">
            <v>13.16</v>
          </cell>
        </row>
        <row r="7">
          <cell r="A7">
            <v>45638</v>
          </cell>
          <cell r="B7">
            <v>45638</v>
          </cell>
          <cell r="R7" t="str">
            <v>2024-12-11</v>
          </cell>
          <cell r="T7">
            <v>15.45</v>
          </cell>
        </row>
        <row r="8">
          <cell r="A8">
            <v>45657</v>
          </cell>
          <cell r="B8">
            <v>45657</v>
          </cell>
          <cell r="R8" t="str">
            <v>2024-12-30</v>
          </cell>
          <cell r="T8">
            <v>18.309999999999999</v>
          </cell>
        </row>
        <row r="9">
          <cell r="A9">
            <v>45547</v>
          </cell>
          <cell r="B9">
            <v>45547</v>
          </cell>
          <cell r="R9" t="str">
            <v>2024-09-12</v>
          </cell>
          <cell r="T9">
            <v>20.420000000000002</v>
          </cell>
        </row>
        <row r="10">
          <cell r="A10">
            <v>45715</v>
          </cell>
          <cell r="B10">
            <v>45715</v>
          </cell>
          <cell r="R10" t="str">
            <v>2025-02-26</v>
          </cell>
          <cell r="T10">
            <v>23.71</v>
          </cell>
        </row>
        <row r="11">
          <cell r="A11">
            <v>45832</v>
          </cell>
          <cell r="B11">
            <v>45832</v>
          </cell>
          <cell r="R11" t="str">
            <v>2024-06-24</v>
          </cell>
          <cell r="T11">
            <v>26.7</v>
          </cell>
        </row>
        <row r="12">
          <cell r="A12">
            <v>45389</v>
          </cell>
          <cell r="B12">
            <v>45415</v>
          </cell>
          <cell r="R12" t="str">
            <v>2024-05-04</v>
          </cell>
          <cell r="T12">
            <v>28.82</v>
          </cell>
        </row>
        <row r="13">
          <cell r="A13">
            <v>45641</v>
          </cell>
          <cell r="B13">
            <v>45672</v>
          </cell>
          <cell r="R13" t="str">
            <v>2025-01-15</v>
          </cell>
          <cell r="T13">
            <v>32.26</v>
          </cell>
        </row>
        <row r="14">
          <cell r="A14">
            <v>45597</v>
          </cell>
          <cell r="B14">
            <v>45597</v>
          </cell>
          <cell r="R14" t="str">
            <v>2025-01-01</v>
          </cell>
          <cell r="T14">
            <v>39.92</v>
          </cell>
        </row>
        <row r="15">
          <cell r="A15">
            <v>45675</v>
          </cell>
          <cell r="B15">
            <v>45681</v>
          </cell>
          <cell r="R15" t="str">
            <v>2025-01-27</v>
          </cell>
          <cell r="T15">
            <v>43.23</v>
          </cell>
        </row>
        <row r="16">
          <cell r="A16">
            <v>45499</v>
          </cell>
          <cell r="B16">
            <v>45499</v>
          </cell>
          <cell r="R16" t="str">
            <v>2024-07-30</v>
          </cell>
          <cell r="T16">
            <v>45</v>
          </cell>
        </row>
        <row r="17">
          <cell r="A17">
            <v>45424</v>
          </cell>
          <cell r="B17">
            <v>45430</v>
          </cell>
          <cell r="R17" t="str">
            <v>2024-06-10</v>
          </cell>
          <cell r="T17">
            <v>47.6</v>
          </cell>
        </row>
        <row r="18">
          <cell r="A18">
            <v>45484</v>
          </cell>
          <cell r="B18">
            <v>45514</v>
          </cell>
          <cell r="R18" t="str">
            <v>2024-07-11</v>
          </cell>
          <cell r="T18">
            <v>52.32</v>
          </cell>
        </row>
        <row r="19">
          <cell r="A19">
            <v>45519</v>
          </cell>
          <cell r="B19">
            <v>45519</v>
          </cell>
          <cell r="R19" t="str">
            <v>2024-08-14</v>
          </cell>
          <cell r="T19">
            <v>56.25</v>
          </cell>
        </row>
        <row r="20">
          <cell r="A20">
            <v>45584</v>
          </cell>
          <cell r="B20">
            <v>45590</v>
          </cell>
          <cell r="R20" t="str">
            <v>2024-10-30</v>
          </cell>
          <cell r="T20">
            <v>57.64</v>
          </cell>
        </row>
        <row r="21">
          <cell r="A21">
            <v>45643</v>
          </cell>
          <cell r="B21">
            <v>45643</v>
          </cell>
          <cell r="R21" t="str">
            <v>2024-12-17</v>
          </cell>
          <cell r="T21">
            <v>64.239999999999995</v>
          </cell>
        </row>
        <row r="22">
          <cell r="A22">
            <v>45508</v>
          </cell>
          <cell r="B22">
            <v>45535</v>
          </cell>
          <cell r="R22" t="str">
            <v>2024-08-31</v>
          </cell>
          <cell r="T22">
            <v>71.400000000000006</v>
          </cell>
        </row>
        <row r="23">
          <cell r="A23">
            <v>45435</v>
          </cell>
          <cell r="B23">
            <v>45435</v>
          </cell>
          <cell r="R23" t="str">
            <v>2024-05-09</v>
          </cell>
          <cell r="T23">
            <v>75.63</v>
          </cell>
        </row>
        <row r="24">
          <cell r="A24">
            <v>45687</v>
          </cell>
          <cell r="B24">
            <v>45687</v>
          </cell>
          <cell r="R24" t="str">
            <v>2025-01-29</v>
          </cell>
          <cell r="T24">
            <v>83.4</v>
          </cell>
        </row>
        <row r="25">
          <cell r="A25">
            <v>45383</v>
          </cell>
          <cell r="B25">
            <v>45383</v>
          </cell>
          <cell r="R25" t="str">
            <v>2024-04-05</v>
          </cell>
          <cell r="T25">
            <v>95</v>
          </cell>
        </row>
        <row r="26">
          <cell r="A26">
            <v>45727</v>
          </cell>
          <cell r="B26">
            <v>45727</v>
          </cell>
          <cell r="R26" t="str">
            <v>2025-03-14</v>
          </cell>
          <cell r="T26">
            <v>95</v>
          </cell>
        </row>
        <row r="27">
          <cell r="A27">
            <v>45623</v>
          </cell>
          <cell r="B27">
            <v>45623</v>
          </cell>
          <cell r="R27" t="str">
            <v>2024-12-02</v>
          </cell>
          <cell r="T27">
            <v>100</v>
          </cell>
        </row>
        <row r="28">
          <cell r="A28">
            <v>45463</v>
          </cell>
          <cell r="B28">
            <v>45463</v>
          </cell>
          <cell r="R28" t="str">
            <v>2024-06-19</v>
          </cell>
          <cell r="T28">
            <v>113.19</v>
          </cell>
        </row>
        <row r="29">
          <cell r="A29">
            <v>45490</v>
          </cell>
          <cell r="B29">
            <v>45490</v>
          </cell>
          <cell r="R29" t="str">
            <v>2023-06-30</v>
          </cell>
          <cell r="T29">
            <v>122.26</v>
          </cell>
        </row>
        <row r="30">
          <cell r="A30">
            <v>45392</v>
          </cell>
          <cell r="B30">
            <v>45392</v>
          </cell>
          <cell r="R30" t="str">
            <v>2024-01-31</v>
          </cell>
          <cell r="T30">
            <v>131.63</v>
          </cell>
        </row>
        <row r="31">
          <cell r="A31">
            <v>45574</v>
          </cell>
          <cell r="B31">
            <v>45574</v>
          </cell>
          <cell r="R31" t="str">
            <v>2024-10-08</v>
          </cell>
          <cell r="T31">
            <v>150.05000000000001</v>
          </cell>
        </row>
        <row r="32">
          <cell r="A32">
            <v>45413</v>
          </cell>
          <cell r="B32">
            <v>45443</v>
          </cell>
          <cell r="R32" t="str">
            <v>2024-06-20</v>
          </cell>
          <cell r="T32">
            <v>162.5</v>
          </cell>
        </row>
        <row r="33">
          <cell r="A33">
            <v>45695</v>
          </cell>
          <cell r="B33">
            <v>45695</v>
          </cell>
          <cell r="R33" t="str">
            <v>2025-02-07</v>
          </cell>
          <cell r="T33">
            <v>179.89</v>
          </cell>
        </row>
        <row r="34">
          <cell r="A34">
            <v>45599</v>
          </cell>
          <cell r="B34">
            <v>45605</v>
          </cell>
          <cell r="R34" t="str">
            <v>2024-11-09</v>
          </cell>
          <cell r="T34">
            <v>198.96</v>
          </cell>
        </row>
        <row r="35">
          <cell r="A35">
            <v>45671</v>
          </cell>
          <cell r="B35">
            <v>45671</v>
          </cell>
          <cell r="R35" t="str">
            <v>2025-01-13</v>
          </cell>
          <cell r="T35">
            <v>211.76</v>
          </cell>
        </row>
        <row r="36">
          <cell r="A36">
            <v>45378</v>
          </cell>
          <cell r="B36">
            <v>45743</v>
          </cell>
          <cell r="R36" t="str">
            <v>2024-03-27</v>
          </cell>
          <cell r="T36">
            <v>230.75</v>
          </cell>
        </row>
        <row r="37">
          <cell r="A37">
            <v>45527</v>
          </cell>
          <cell r="B37">
            <v>45527</v>
          </cell>
          <cell r="R37" t="str">
            <v>2024-08-23</v>
          </cell>
          <cell r="T37">
            <v>237</v>
          </cell>
        </row>
        <row r="38">
          <cell r="A38">
            <v>45566</v>
          </cell>
          <cell r="B38">
            <v>45593</v>
          </cell>
          <cell r="R38" t="str">
            <v>2024-11-12</v>
          </cell>
          <cell r="T38">
            <v>251.75</v>
          </cell>
        </row>
        <row r="39">
          <cell r="A39">
            <v>45473</v>
          </cell>
          <cell r="B39">
            <v>45479</v>
          </cell>
          <cell r="R39" t="str">
            <v>2024-07-06</v>
          </cell>
          <cell r="T39">
            <v>263.52</v>
          </cell>
        </row>
        <row r="40">
          <cell r="A40">
            <v>45526</v>
          </cell>
          <cell r="B40">
            <v>45526</v>
          </cell>
          <cell r="R40" t="str">
            <v>2024-08-21</v>
          </cell>
          <cell r="T40">
            <v>281.51</v>
          </cell>
        </row>
        <row r="41">
          <cell r="A41">
            <v>45261</v>
          </cell>
          <cell r="B41">
            <v>45291</v>
          </cell>
          <cell r="R41" t="str">
            <v>2024-06-26</v>
          </cell>
          <cell r="T41">
            <v>318.39999999999998</v>
          </cell>
        </row>
        <row r="42">
          <cell r="A42">
            <v>45407</v>
          </cell>
          <cell r="B42">
            <v>45407</v>
          </cell>
          <cell r="R42" t="str">
            <v>2024-04-22</v>
          </cell>
          <cell r="T42">
            <v>347.55</v>
          </cell>
        </row>
        <row r="43">
          <cell r="A43">
            <v>45508</v>
          </cell>
          <cell r="B43">
            <v>45514</v>
          </cell>
          <cell r="R43" t="str">
            <v>2024-08-10</v>
          </cell>
          <cell r="T43">
            <v>365.67</v>
          </cell>
        </row>
        <row r="44">
          <cell r="A44">
            <v>45284</v>
          </cell>
          <cell r="B44">
            <v>45290</v>
          </cell>
          <cell r="R44" t="str">
            <v>2023-12-30</v>
          </cell>
          <cell r="T44">
            <v>406.02</v>
          </cell>
        </row>
        <row r="45">
          <cell r="A45">
            <v>45344</v>
          </cell>
          <cell r="B45">
            <v>45344</v>
          </cell>
          <cell r="R45" t="str">
            <v>2023-11-15</v>
          </cell>
          <cell r="T45">
            <v>432</v>
          </cell>
        </row>
        <row r="46">
          <cell r="A46">
            <v>45711</v>
          </cell>
          <cell r="B46">
            <v>45717</v>
          </cell>
          <cell r="R46" t="str">
            <v>2025-03-01</v>
          </cell>
          <cell r="T46">
            <v>472.56</v>
          </cell>
        </row>
        <row r="47">
          <cell r="A47">
            <v>45566</v>
          </cell>
          <cell r="B47">
            <v>45596</v>
          </cell>
          <cell r="R47" t="str">
            <v>2024-10-01</v>
          </cell>
          <cell r="T47">
            <v>500</v>
          </cell>
        </row>
        <row r="48">
          <cell r="A48">
            <v>45571</v>
          </cell>
          <cell r="B48">
            <v>45577</v>
          </cell>
          <cell r="R48" t="str">
            <v>2024-10-12</v>
          </cell>
          <cell r="T48">
            <v>515.79999999999995</v>
          </cell>
        </row>
        <row r="49">
          <cell r="A49">
            <v>45619</v>
          </cell>
          <cell r="B49">
            <v>45625</v>
          </cell>
          <cell r="R49" t="str">
            <v>2024-12-02</v>
          </cell>
          <cell r="T49">
            <v>528</v>
          </cell>
        </row>
        <row r="50">
          <cell r="A50">
            <v>45661</v>
          </cell>
          <cell r="B50">
            <v>45667</v>
          </cell>
          <cell r="R50" t="str">
            <v>2025-01-10</v>
          </cell>
          <cell r="T50">
            <v>550</v>
          </cell>
        </row>
        <row r="51">
          <cell r="A51">
            <v>45403</v>
          </cell>
          <cell r="B51">
            <v>45409</v>
          </cell>
          <cell r="R51" t="str">
            <v>2024-04-27</v>
          </cell>
          <cell r="T51">
            <v>566.9</v>
          </cell>
        </row>
        <row r="52">
          <cell r="A52">
            <v>45444</v>
          </cell>
          <cell r="B52">
            <v>45473</v>
          </cell>
          <cell r="R52" t="str">
            <v>2024-07-15</v>
          </cell>
          <cell r="T52">
            <v>597.5</v>
          </cell>
        </row>
        <row r="53">
          <cell r="A53">
            <v>45620</v>
          </cell>
          <cell r="B53">
            <v>45626</v>
          </cell>
          <cell r="R53" t="str">
            <v>2024-11-30</v>
          </cell>
          <cell r="T53">
            <v>618.96</v>
          </cell>
        </row>
        <row r="54">
          <cell r="A54">
            <v>45675</v>
          </cell>
          <cell r="B54">
            <v>45681</v>
          </cell>
          <cell r="R54" t="str">
            <v>2025-01-28</v>
          </cell>
          <cell r="T54">
            <v>640</v>
          </cell>
        </row>
        <row r="55">
          <cell r="A55">
            <v>45577</v>
          </cell>
          <cell r="B55">
            <v>45583</v>
          </cell>
          <cell r="R55" t="str">
            <v>2024-10-18</v>
          </cell>
          <cell r="T55">
            <v>640</v>
          </cell>
        </row>
        <row r="56">
          <cell r="A56">
            <v>45444</v>
          </cell>
          <cell r="B56">
            <v>45473</v>
          </cell>
          <cell r="R56" t="str">
            <v>2024-07-10</v>
          </cell>
          <cell r="T56">
            <v>652.5</v>
          </cell>
        </row>
        <row r="57">
          <cell r="A57">
            <v>45343</v>
          </cell>
          <cell r="B57">
            <v>45435</v>
          </cell>
          <cell r="R57" t="str">
            <v>2024-06-07</v>
          </cell>
          <cell r="T57">
            <v>700</v>
          </cell>
        </row>
        <row r="58">
          <cell r="A58">
            <v>45549</v>
          </cell>
          <cell r="B58">
            <v>45555</v>
          </cell>
          <cell r="R58" t="str">
            <v>2024-09-23</v>
          </cell>
          <cell r="T58">
            <v>704</v>
          </cell>
        </row>
        <row r="59">
          <cell r="A59">
            <v>45472</v>
          </cell>
          <cell r="B59">
            <v>45478</v>
          </cell>
          <cell r="R59" t="str">
            <v>2024-07-07</v>
          </cell>
          <cell r="T59">
            <v>704</v>
          </cell>
        </row>
        <row r="60">
          <cell r="A60">
            <v>45599</v>
          </cell>
          <cell r="B60">
            <v>45605</v>
          </cell>
          <cell r="R60" t="str">
            <v>2024-11-09</v>
          </cell>
          <cell r="T60">
            <v>706.38</v>
          </cell>
        </row>
        <row r="61">
          <cell r="A61">
            <v>45388</v>
          </cell>
          <cell r="B61">
            <v>45394</v>
          </cell>
          <cell r="R61" t="str">
            <v>2024-04-13</v>
          </cell>
          <cell r="T61">
            <v>738.88</v>
          </cell>
        </row>
        <row r="62">
          <cell r="A62">
            <v>45566</v>
          </cell>
          <cell r="B62">
            <v>45931</v>
          </cell>
          <cell r="R62" t="str">
            <v>2024-11-10</v>
          </cell>
          <cell r="T62">
            <v>744.96</v>
          </cell>
        </row>
        <row r="63">
          <cell r="A63">
            <v>45599</v>
          </cell>
          <cell r="B63">
            <v>45605</v>
          </cell>
          <cell r="R63" t="str">
            <v>2024-11-09</v>
          </cell>
          <cell r="T63">
            <v>789.18</v>
          </cell>
        </row>
        <row r="64">
          <cell r="A64">
            <v>45669</v>
          </cell>
          <cell r="B64">
            <v>45675</v>
          </cell>
          <cell r="R64" t="str">
            <v>2025-01-18</v>
          </cell>
          <cell r="T64">
            <v>828.17</v>
          </cell>
        </row>
        <row r="65">
          <cell r="A65">
            <v>45570</v>
          </cell>
          <cell r="B65">
            <v>45576</v>
          </cell>
          <cell r="R65" t="str">
            <v>2024-10-15</v>
          </cell>
          <cell r="T65">
            <v>880</v>
          </cell>
        </row>
        <row r="66">
          <cell r="A66">
            <v>45703</v>
          </cell>
          <cell r="B66">
            <v>45709</v>
          </cell>
          <cell r="R66" t="str">
            <v>2025-02-25</v>
          </cell>
          <cell r="T66">
            <v>880</v>
          </cell>
        </row>
        <row r="67">
          <cell r="A67">
            <v>45598</v>
          </cell>
          <cell r="B67">
            <v>45604</v>
          </cell>
          <cell r="R67" t="str">
            <v>2024-11-11</v>
          </cell>
          <cell r="T67">
            <v>880</v>
          </cell>
        </row>
        <row r="68">
          <cell r="A68">
            <v>45500</v>
          </cell>
          <cell r="B68">
            <v>45506</v>
          </cell>
          <cell r="R68" t="str">
            <v>2024-08-04</v>
          </cell>
          <cell r="T68">
            <v>880</v>
          </cell>
        </row>
        <row r="69">
          <cell r="A69">
            <v>45381</v>
          </cell>
          <cell r="B69">
            <v>45387</v>
          </cell>
          <cell r="R69" t="str">
            <v>2024-04-05</v>
          </cell>
          <cell r="T69">
            <v>880</v>
          </cell>
        </row>
        <row r="70">
          <cell r="A70">
            <v>45402</v>
          </cell>
          <cell r="B70">
            <v>45408</v>
          </cell>
          <cell r="R70" t="str">
            <v>2024-04-26</v>
          </cell>
          <cell r="T70">
            <v>880</v>
          </cell>
        </row>
        <row r="71">
          <cell r="A71">
            <v>45430</v>
          </cell>
          <cell r="B71">
            <v>45436</v>
          </cell>
          <cell r="R71" t="str">
            <v>2024-05-24</v>
          </cell>
          <cell r="T71">
            <v>880</v>
          </cell>
        </row>
        <row r="72">
          <cell r="A72">
            <v>45465</v>
          </cell>
          <cell r="B72">
            <v>45471</v>
          </cell>
          <cell r="R72" t="str">
            <v>2024-06-28</v>
          </cell>
          <cell r="T72">
            <v>880</v>
          </cell>
        </row>
        <row r="73">
          <cell r="A73">
            <v>45528</v>
          </cell>
          <cell r="B73">
            <v>45534</v>
          </cell>
          <cell r="R73" t="str">
            <v>2024-08-30</v>
          </cell>
          <cell r="T73">
            <v>880</v>
          </cell>
        </row>
        <row r="74">
          <cell r="A74">
            <v>45633</v>
          </cell>
          <cell r="B74">
            <v>45639</v>
          </cell>
          <cell r="R74" t="str">
            <v>2024-12-13</v>
          </cell>
          <cell r="T74">
            <v>880</v>
          </cell>
        </row>
        <row r="75">
          <cell r="A75">
            <v>45375</v>
          </cell>
          <cell r="B75">
            <v>45381</v>
          </cell>
          <cell r="R75" t="str">
            <v>2024-03-30</v>
          </cell>
          <cell r="T75">
            <v>912</v>
          </cell>
        </row>
        <row r="76">
          <cell r="A76">
            <v>45479</v>
          </cell>
          <cell r="B76">
            <v>45485</v>
          </cell>
          <cell r="R76" t="str">
            <v>2024-07-15</v>
          </cell>
          <cell r="T76">
            <v>923.6</v>
          </cell>
        </row>
        <row r="77">
          <cell r="A77">
            <v>45419</v>
          </cell>
          <cell r="B77">
            <v>45419</v>
          </cell>
          <cell r="R77" t="str">
            <v>2024-05-06</v>
          </cell>
          <cell r="T77">
            <v>925.98</v>
          </cell>
        </row>
        <row r="78">
          <cell r="A78">
            <v>45571</v>
          </cell>
          <cell r="B78">
            <v>45577</v>
          </cell>
          <cell r="R78" t="str">
            <v>2024-10-12</v>
          </cell>
          <cell r="T78">
            <v>960</v>
          </cell>
        </row>
        <row r="79">
          <cell r="A79">
            <v>45564</v>
          </cell>
          <cell r="B79">
            <v>45570</v>
          </cell>
          <cell r="R79" t="str">
            <v>2024-10-05</v>
          </cell>
          <cell r="T79">
            <v>1029.8</v>
          </cell>
        </row>
        <row r="80">
          <cell r="A80">
            <v>45439</v>
          </cell>
          <cell r="B80">
            <v>45445</v>
          </cell>
          <cell r="R80" t="str">
            <v>2024-05-31</v>
          </cell>
          <cell r="T80">
            <v>1067.1500000000001</v>
          </cell>
        </row>
        <row r="81">
          <cell r="A81">
            <v>45382</v>
          </cell>
          <cell r="B81">
            <v>45388</v>
          </cell>
          <cell r="R81" t="str">
            <v>2024-04-06</v>
          </cell>
          <cell r="T81">
            <v>1098.5999999999999</v>
          </cell>
        </row>
        <row r="82">
          <cell r="A82">
            <v>44885</v>
          </cell>
          <cell r="B82">
            <v>44891</v>
          </cell>
          <cell r="R82" t="str">
            <v>2022-11-26</v>
          </cell>
          <cell r="T82">
            <v>1142</v>
          </cell>
        </row>
        <row r="83">
          <cell r="A83">
            <v>45444</v>
          </cell>
          <cell r="B83">
            <v>45472</v>
          </cell>
          <cell r="R83" t="str">
            <v>2024-07-03</v>
          </cell>
          <cell r="T83">
            <v>1200</v>
          </cell>
        </row>
        <row r="84">
          <cell r="A84">
            <v>45718</v>
          </cell>
          <cell r="B84">
            <v>45724</v>
          </cell>
          <cell r="R84" t="str">
            <v>2025-03-08</v>
          </cell>
          <cell r="T84">
            <v>1306.92</v>
          </cell>
        </row>
        <row r="85">
          <cell r="A85">
            <v>45689</v>
          </cell>
          <cell r="B85">
            <v>45716</v>
          </cell>
          <cell r="R85" t="str">
            <v>2025-03-07</v>
          </cell>
          <cell r="T85">
            <v>1395</v>
          </cell>
        </row>
        <row r="86">
          <cell r="A86">
            <v>45689</v>
          </cell>
          <cell r="B86">
            <v>45716</v>
          </cell>
          <cell r="R86" t="str">
            <v>2025-03-19</v>
          </cell>
          <cell r="T86">
            <v>1462</v>
          </cell>
        </row>
        <row r="87">
          <cell r="A87">
            <v>45466</v>
          </cell>
          <cell r="B87">
            <v>45472</v>
          </cell>
          <cell r="R87" t="str">
            <v>2024-06-29</v>
          </cell>
          <cell r="T87">
            <v>1510.44</v>
          </cell>
        </row>
        <row r="88">
          <cell r="A88">
            <v>45396</v>
          </cell>
          <cell r="B88">
            <v>45402</v>
          </cell>
          <cell r="R88" t="str">
            <v>2024-04-20</v>
          </cell>
          <cell r="T88">
            <v>1601.7</v>
          </cell>
        </row>
        <row r="89">
          <cell r="A89">
            <v>45458</v>
          </cell>
          <cell r="B89">
            <v>45458</v>
          </cell>
          <cell r="R89" t="str">
            <v>2024-06-14</v>
          </cell>
          <cell r="T89">
            <v>1671.36</v>
          </cell>
        </row>
        <row r="90">
          <cell r="A90">
            <v>45676</v>
          </cell>
          <cell r="B90">
            <v>45682</v>
          </cell>
          <cell r="R90" t="str">
            <v>2025-01-25</v>
          </cell>
          <cell r="T90">
            <v>1772.4</v>
          </cell>
        </row>
        <row r="91">
          <cell r="A91">
            <v>45396</v>
          </cell>
          <cell r="B91">
            <v>45402</v>
          </cell>
          <cell r="R91" t="str">
            <v>2024-04-20</v>
          </cell>
          <cell r="T91">
            <v>1859.7</v>
          </cell>
        </row>
        <row r="92">
          <cell r="A92">
            <v>45284</v>
          </cell>
          <cell r="B92">
            <v>45290</v>
          </cell>
          <cell r="R92" t="str">
            <v>2023-12-30</v>
          </cell>
          <cell r="T92">
            <v>1934.5</v>
          </cell>
        </row>
        <row r="93">
          <cell r="A93">
            <v>45284</v>
          </cell>
          <cell r="B93">
            <v>45290</v>
          </cell>
          <cell r="R93" t="str">
            <v>2023-12-30</v>
          </cell>
          <cell r="T93">
            <v>2011</v>
          </cell>
        </row>
        <row r="94">
          <cell r="A94">
            <v>45669</v>
          </cell>
          <cell r="B94">
            <v>45675</v>
          </cell>
          <cell r="R94" t="str">
            <v>2025-01-18</v>
          </cell>
          <cell r="T94">
            <v>2063.1999999999998</v>
          </cell>
        </row>
        <row r="95">
          <cell r="A95">
            <v>45417</v>
          </cell>
          <cell r="B95">
            <v>45423</v>
          </cell>
          <cell r="R95" t="str">
            <v>2024-05-11</v>
          </cell>
          <cell r="T95">
            <v>2128.8000000000002</v>
          </cell>
        </row>
        <row r="96">
          <cell r="A96">
            <v>45585</v>
          </cell>
          <cell r="B96">
            <v>45591</v>
          </cell>
          <cell r="R96" t="str">
            <v>2024-10-26</v>
          </cell>
          <cell r="T96">
            <v>2137.71</v>
          </cell>
        </row>
        <row r="97">
          <cell r="A97">
            <v>45697</v>
          </cell>
          <cell r="B97">
            <v>45703</v>
          </cell>
          <cell r="R97" t="str">
            <v>2025-02-15</v>
          </cell>
          <cell r="T97">
            <v>2248</v>
          </cell>
        </row>
        <row r="98">
          <cell r="A98">
            <v>45470</v>
          </cell>
          <cell r="B98">
            <v>45499</v>
          </cell>
          <cell r="R98" t="str">
            <v>2024-08-23</v>
          </cell>
          <cell r="T98">
            <v>2307.5</v>
          </cell>
        </row>
        <row r="99">
          <cell r="A99">
            <v>45438</v>
          </cell>
          <cell r="B99">
            <v>45444</v>
          </cell>
          <cell r="R99" t="str">
            <v>2024-06-01</v>
          </cell>
          <cell r="T99">
            <v>2413.4</v>
          </cell>
        </row>
        <row r="100">
          <cell r="A100">
            <v>45494</v>
          </cell>
          <cell r="B100">
            <v>45500</v>
          </cell>
          <cell r="R100" t="str">
            <v>2024-07-27</v>
          </cell>
          <cell r="T100">
            <v>2533.0100000000002</v>
          </cell>
        </row>
        <row r="101">
          <cell r="A101">
            <v>45564</v>
          </cell>
          <cell r="B101">
            <v>45570</v>
          </cell>
          <cell r="R101" t="str">
            <v>2024-10-05</v>
          </cell>
          <cell r="T101">
            <v>2672.11</v>
          </cell>
        </row>
        <row r="102">
          <cell r="A102">
            <v>45599</v>
          </cell>
          <cell r="B102">
            <v>45605</v>
          </cell>
          <cell r="R102" t="str">
            <v>2024-11-09</v>
          </cell>
          <cell r="T102">
            <v>2776.62</v>
          </cell>
        </row>
        <row r="103">
          <cell r="A103">
            <v>45321</v>
          </cell>
          <cell r="B103">
            <v>45321</v>
          </cell>
          <cell r="R103" t="str">
            <v>2024-01-30</v>
          </cell>
          <cell r="T103">
            <v>2871.39</v>
          </cell>
        </row>
        <row r="104">
          <cell r="A104">
            <v>45658</v>
          </cell>
          <cell r="B104">
            <v>46022</v>
          </cell>
          <cell r="R104" t="str">
            <v>2024-11-12</v>
          </cell>
          <cell r="T104">
            <v>2994</v>
          </cell>
        </row>
        <row r="105">
          <cell r="A105">
            <v>45564</v>
          </cell>
          <cell r="B105">
            <v>45570</v>
          </cell>
          <cell r="R105" t="str">
            <v>2024-10-05</v>
          </cell>
          <cell r="T105">
            <v>3102.6</v>
          </cell>
        </row>
        <row r="106">
          <cell r="A106">
            <v>45313</v>
          </cell>
          <cell r="B106">
            <v>45581</v>
          </cell>
          <cell r="R106" t="str">
            <v>2024-11-21</v>
          </cell>
          <cell r="T106">
            <v>3243.29</v>
          </cell>
        </row>
        <row r="107">
          <cell r="A107">
            <v>45548</v>
          </cell>
          <cell r="B107">
            <v>45548</v>
          </cell>
          <cell r="R107" t="str">
            <v>2024-09-13</v>
          </cell>
          <cell r="T107">
            <v>3450</v>
          </cell>
        </row>
        <row r="108">
          <cell r="A108">
            <v>45445</v>
          </cell>
          <cell r="B108">
            <v>45451</v>
          </cell>
          <cell r="R108" t="str">
            <v>2024-06-08</v>
          </cell>
          <cell r="T108">
            <v>3617.95</v>
          </cell>
        </row>
        <row r="109">
          <cell r="A109">
            <v>45649</v>
          </cell>
          <cell r="B109">
            <v>45656</v>
          </cell>
          <cell r="R109" t="str">
            <v>2025-01-10</v>
          </cell>
          <cell r="T109">
            <v>3716.98</v>
          </cell>
        </row>
        <row r="110">
          <cell r="A110">
            <v>45487</v>
          </cell>
          <cell r="B110">
            <v>45493</v>
          </cell>
          <cell r="R110" t="str">
            <v>2024-07-20</v>
          </cell>
          <cell r="T110">
            <v>3840</v>
          </cell>
        </row>
        <row r="111">
          <cell r="A111">
            <v>45382</v>
          </cell>
          <cell r="B111">
            <v>45388</v>
          </cell>
          <cell r="R111" t="str">
            <v>2024-07-17</v>
          </cell>
          <cell r="T111">
            <v>3974</v>
          </cell>
        </row>
        <row r="112">
          <cell r="A112">
            <v>45547</v>
          </cell>
          <cell r="B112">
            <v>45911</v>
          </cell>
          <cell r="R112" t="str">
            <v>2024-07-01</v>
          </cell>
          <cell r="T112">
            <v>4160</v>
          </cell>
        </row>
        <row r="113">
          <cell r="A113">
            <v>45571</v>
          </cell>
          <cell r="B113">
            <v>45577</v>
          </cell>
          <cell r="R113" t="str">
            <v>2024-10-12</v>
          </cell>
          <cell r="T113">
            <v>4271.2</v>
          </cell>
        </row>
        <row r="114">
          <cell r="A114">
            <v>45410</v>
          </cell>
          <cell r="B114">
            <v>45416</v>
          </cell>
          <cell r="R114" t="str">
            <v>2024-05-04</v>
          </cell>
          <cell r="T114">
            <v>4463.28</v>
          </cell>
        </row>
        <row r="115">
          <cell r="A115">
            <v>45466</v>
          </cell>
          <cell r="B115">
            <v>45472</v>
          </cell>
          <cell r="R115" t="str">
            <v>2024-07-11</v>
          </cell>
          <cell r="T115">
            <v>4668.29</v>
          </cell>
        </row>
        <row r="116">
          <cell r="A116">
            <v>45536</v>
          </cell>
          <cell r="B116">
            <v>45542</v>
          </cell>
          <cell r="R116" t="str">
            <v>2024-09-20</v>
          </cell>
          <cell r="T116">
            <v>4859.18</v>
          </cell>
        </row>
        <row r="117">
          <cell r="A117">
            <v>45508</v>
          </cell>
          <cell r="B117">
            <v>45514</v>
          </cell>
          <cell r="R117" t="str">
            <v>2024-08-10</v>
          </cell>
          <cell r="T117">
            <v>5119.2</v>
          </cell>
        </row>
        <row r="118">
          <cell r="A118">
            <v>45438</v>
          </cell>
          <cell r="B118">
            <v>45444</v>
          </cell>
          <cell r="R118" t="str">
            <v>2024-06-01</v>
          </cell>
          <cell r="T118">
            <v>5311.21</v>
          </cell>
        </row>
        <row r="119">
          <cell r="A119">
            <v>45438</v>
          </cell>
          <cell r="B119">
            <v>45444</v>
          </cell>
          <cell r="R119" t="str">
            <v>2024-06-01</v>
          </cell>
          <cell r="T119">
            <v>5648.15</v>
          </cell>
        </row>
        <row r="120">
          <cell r="A120">
            <v>45564</v>
          </cell>
          <cell r="B120">
            <v>45570</v>
          </cell>
          <cell r="R120" t="str">
            <v>2024-10-05</v>
          </cell>
          <cell r="T120">
            <v>5939.2</v>
          </cell>
        </row>
        <row r="121">
          <cell r="A121">
            <v>45515</v>
          </cell>
          <cell r="B121">
            <v>45521</v>
          </cell>
          <cell r="R121" t="str">
            <v>2024-08-17</v>
          </cell>
          <cell r="T121">
            <v>6255.4</v>
          </cell>
        </row>
        <row r="122">
          <cell r="A122">
            <v>45683</v>
          </cell>
          <cell r="B122">
            <v>45689</v>
          </cell>
          <cell r="R122" t="str">
            <v>2025-02-01</v>
          </cell>
          <cell r="T122">
            <v>6478.8</v>
          </cell>
        </row>
        <row r="123">
          <cell r="A123">
            <v>45438</v>
          </cell>
          <cell r="B123">
            <v>45444</v>
          </cell>
          <cell r="R123" t="str">
            <v>2024-06-01</v>
          </cell>
          <cell r="T123">
            <v>6801.86</v>
          </cell>
        </row>
        <row r="124">
          <cell r="A124">
            <v>45431</v>
          </cell>
          <cell r="B124">
            <v>45437</v>
          </cell>
          <cell r="R124" t="str">
            <v>2024-05-28</v>
          </cell>
          <cell r="T124">
            <v>7342.2</v>
          </cell>
        </row>
        <row r="125">
          <cell r="A125">
            <v>45487</v>
          </cell>
          <cell r="B125">
            <v>45493</v>
          </cell>
          <cell r="R125" t="str">
            <v>2024-07-20</v>
          </cell>
          <cell r="T125">
            <v>7736.61</v>
          </cell>
        </row>
        <row r="126">
          <cell r="A126">
            <v>45383</v>
          </cell>
          <cell r="B126">
            <v>45412</v>
          </cell>
          <cell r="R126" t="str">
            <v>2024-03-31</v>
          </cell>
          <cell r="T126">
            <v>8407.08</v>
          </cell>
        </row>
        <row r="127">
          <cell r="A127">
            <v>45389</v>
          </cell>
          <cell r="B127">
            <v>45395</v>
          </cell>
          <cell r="R127" t="str">
            <v>2024-04-13</v>
          </cell>
          <cell r="T127">
            <v>8978.82</v>
          </cell>
        </row>
        <row r="128">
          <cell r="A128">
            <v>45510</v>
          </cell>
          <cell r="B128">
            <v>45544</v>
          </cell>
          <cell r="R128" t="str">
            <v>2024-10-09</v>
          </cell>
          <cell r="T128">
            <v>9750</v>
          </cell>
        </row>
        <row r="129">
          <cell r="A129">
            <v>45627</v>
          </cell>
          <cell r="B129">
            <v>45657</v>
          </cell>
          <cell r="R129" t="str">
            <v>2025-01-07</v>
          </cell>
          <cell r="T129">
            <v>10488</v>
          </cell>
        </row>
        <row r="130">
          <cell r="A130">
            <v>45086</v>
          </cell>
          <cell r="B130">
            <v>45138</v>
          </cell>
          <cell r="R130" t="str">
            <v>2023-08-31</v>
          </cell>
          <cell r="T130">
            <v>11693.35</v>
          </cell>
        </row>
        <row r="131">
          <cell r="A131">
            <v>45634</v>
          </cell>
          <cell r="B131">
            <v>45640</v>
          </cell>
          <cell r="R131" t="str">
            <v>2024-12-14</v>
          </cell>
          <cell r="T131">
            <v>12843.86</v>
          </cell>
        </row>
        <row r="132">
          <cell r="A132">
            <v>45557</v>
          </cell>
          <cell r="B132">
            <v>45563</v>
          </cell>
          <cell r="R132" t="str">
            <v>2024-09-28</v>
          </cell>
          <cell r="T132">
            <v>14030.62</v>
          </cell>
        </row>
        <row r="133">
          <cell r="A133">
            <v>45410</v>
          </cell>
          <cell r="B133">
            <v>45416</v>
          </cell>
          <cell r="R133" t="str">
            <v>2024-05-04</v>
          </cell>
          <cell r="T133">
            <v>15935.7</v>
          </cell>
        </row>
        <row r="134">
          <cell r="A134">
            <v>45382</v>
          </cell>
          <cell r="B134">
            <v>45388</v>
          </cell>
          <cell r="R134" t="str">
            <v>2024-04-06</v>
          </cell>
          <cell r="T134">
            <v>18023.66</v>
          </cell>
        </row>
        <row r="135">
          <cell r="A135">
            <v>45375</v>
          </cell>
          <cell r="B135">
            <v>45381</v>
          </cell>
          <cell r="R135" t="str">
            <v>2024-03-30</v>
          </cell>
          <cell r="T135">
            <v>19765.419999999998</v>
          </cell>
        </row>
        <row r="136">
          <cell r="A136">
            <v>45452</v>
          </cell>
          <cell r="B136">
            <v>45458</v>
          </cell>
          <cell r="R136" t="str">
            <v>2024-06-15</v>
          </cell>
          <cell r="T136">
            <v>21567.73</v>
          </cell>
        </row>
        <row r="137">
          <cell r="A137">
            <v>45438</v>
          </cell>
          <cell r="B137">
            <v>45444</v>
          </cell>
          <cell r="R137" t="str">
            <v>2024-06-01</v>
          </cell>
          <cell r="T137">
            <v>23081</v>
          </cell>
        </row>
        <row r="138">
          <cell r="A138">
            <v>45689</v>
          </cell>
          <cell r="B138">
            <v>45716</v>
          </cell>
          <cell r="R138" t="str">
            <v>2025-03-19</v>
          </cell>
          <cell r="T138">
            <v>26052</v>
          </cell>
        </row>
        <row r="139">
          <cell r="A139">
            <v>45375</v>
          </cell>
          <cell r="B139">
            <v>45381</v>
          </cell>
          <cell r="R139" t="str">
            <v>2024-03-30</v>
          </cell>
          <cell r="T139">
            <v>28506.28</v>
          </cell>
        </row>
        <row r="140">
          <cell r="A140">
            <v>45413</v>
          </cell>
          <cell r="B140">
            <v>45443</v>
          </cell>
          <cell r="R140" t="str">
            <v>2024-06-20</v>
          </cell>
          <cell r="T140">
            <v>31112.5</v>
          </cell>
        </row>
        <row r="141">
          <cell r="A141">
            <v>45536</v>
          </cell>
          <cell r="B141">
            <v>45542</v>
          </cell>
          <cell r="R141" t="str">
            <v>2024-09-07</v>
          </cell>
          <cell r="T141">
            <v>35418.18</v>
          </cell>
        </row>
        <row r="142">
          <cell r="A142">
            <v>45564</v>
          </cell>
          <cell r="B142">
            <v>45570</v>
          </cell>
          <cell r="R142" t="str">
            <v>2024-10-05</v>
          </cell>
          <cell r="T142">
            <v>39434.83</v>
          </cell>
        </row>
        <row r="143">
          <cell r="A143">
            <v>45669</v>
          </cell>
          <cell r="B143">
            <v>45675</v>
          </cell>
          <cell r="R143" t="str">
            <v>2025-01-18</v>
          </cell>
          <cell r="T143">
            <v>43542.74</v>
          </cell>
        </row>
        <row r="144">
          <cell r="A144">
            <v>45396</v>
          </cell>
          <cell r="B144">
            <v>45402</v>
          </cell>
          <cell r="R144" t="str">
            <v>2024-04-20</v>
          </cell>
          <cell r="T144">
            <v>48176.42</v>
          </cell>
        </row>
        <row r="145">
          <cell r="A145">
            <v>45655</v>
          </cell>
          <cell r="B145">
            <v>45661</v>
          </cell>
          <cell r="R145" t="str">
            <v>2025-01-04</v>
          </cell>
          <cell r="T145">
            <v>53111.95</v>
          </cell>
        </row>
        <row r="146">
          <cell r="A146">
            <v>45620</v>
          </cell>
          <cell r="B146">
            <v>45626</v>
          </cell>
          <cell r="R146" t="str">
            <v>2024-11-30</v>
          </cell>
          <cell r="T146">
            <v>57663.05</v>
          </cell>
        </row>
        <row r="147">
          <cell r="A147">
            <v>45592</v>
          </cell>
          <cell r="B147">
            <v>45598</v>
          </cell>
          <cell r="R147" t="str">
            <v>2024-11-02</v>
          </cell>
          <cell r="T147">
            <v>64009.41</v>
          </cell>
        </row>
        <row r="148">
          <cell r="A148">
            <v>45494</v>
          </cell>
          <cell r="B148">
            <v>45500</v>
          </cell>
          <cell r="R148" t="str">
            <v>2024-07-27</v>
          </cell>
          <cell r="T148">
            <v>71083.19</v>
          </cell>
        </row>
        <row r="149">
          <cell r="A149">
            <v>45606</v>
          </cell>
          <cell r="B149">
            <v>45612</v>
          </cell>
          <cell r="R149" t="str">
            <v>2024-11-16</v>
          </cell>
          <cell r="T149">
            <v>76998.5</v>
          </cell>
        </row>
        <row r="150">
          <cell r="A150">
            <v>45438</v>
          </cell>
          <cell r="B150">
            <v>45444</v>
          </cell>
          <cell r="R150" t="str">
            <v>2024-06-01</v>
          </cell>
          <cell r="T150">
            <v>84780.96</v>
          </cell>
        </row>
        <row r="151">
          <cell r="A151">
            <v>45444</v>
          </cell>
          <cell r="B151">
            <v>45473</v>
          </cell>
          <cell r="R151">
            <v>45496</v>
          </cell>
          <cell r="T151">
            <v>97532.82</v>
          </cell>
        </row>
        <row r="152">
          <cell r="A152">
            <v>45424</v>
          </cell>
          <cell r="B152">
            <v>45430</v>
          </cell>
          <cell r="R152" t="str">
            <v>2024-05-18</v>
          </cell>
          <cell r="T152">
            <v>109724.82</v>
          </cell>
        </row>
        <row r="153">
          <cell r="A153">
            <v>45585</v>
          </cell>
          <cell r="B153">
            <v>45591</v>
          </cell>
          <cell r="R153" t="str">
            <v>2024-10-26</v>
          </cell>
          <cell r="T153">
            <v>125252.25</v>
          </cell>
        </row>
        <row r="154">
          <cell r="A154">
            <v>45634</v>
          </cell>
          <cell r="B154">
            <v>45640</v>
          </cell>
          <cell r="R154" t="str">
            <v>2024-12-14</v>
          </cell>
          <cell r="T154">
            <v>149395.10999999999</v>
          </cell>
        </row>
      </sheetData>
      <sheetData sheetId="1">
        <row r="2">
          <cell r="A2">
            <v>45405</v>
          </cell>
          <cell r="B2">
            <v>45405</v>
          </cell>
          <cell r="R2" t="str">
            <v>2024-04-15</v>
          </cell>
          <cell r="T2">
            <v>9.5</v>
          </cell>
        </row>
        <row r="3">
          <cell r="A3">
            <v>45672</v>
          </cell>
          <cell r="B3">
            <v>45672</v>
          </cell>
          <cell r="R3" t="str">
            <v>2024-12-31</v>
          </cell>
          <cell r="T3">
            <v>9.73</v>
          </cell>
        </row>
        <row r="4">
          <cell r="A4">
            <v>45657</v>
          </cell>
          <cell r="B4">
            <v>45657</v>
          </cell>
          <cell r="R4" t="str">
            <v>2024-12-30</v>
          </cell>
          <cell r="T4">
            <v>12.44</v>
          </cell>
        </row>
        <row r="5">
          <cell r="A5">
            <v>45672</v>
          </cell>
          <cell r="B5">
            <v>45672</v>
          </cell>
          <cell r="R5" t="str">
            <v>2025-01-06</v>
          </cell>
          <cell r="T5">
            <v>12.64</v>
          </cell>
        </row>
        <row r="6">
          <cell r="A6">
            <v>45383</v>
          </cell>
          <cell r="B6">
            <v>45412</v>
          </cell>
          <cell r="R6" t="str">
            <v>2024-05-17</v>
          </cell>
          <cell r="T6">
            <v>15</v>
          </cell>
        </row>
        <row r="7">
          <cell r="A7">
            <v>45597</v>
          </cell>
          <cell r="B7">
            <v>45626</v>
          </cell>
          <cell r="R7" t="str">
            <v>2024-12-20</v>
          </cell>
          <cell r="T7">
            <v>15</v>
          </cell>
        </row>
        <row r="8">
          <cell r="A8">
            <v>45608</v>
          </cell>
          <cell r="B8">
            <v>45608</v>
          </cell>
          <cell r="R8" t="str">
            <v>2024-11-15</v>
          </cell>
          <cell r="T8">
            <v>16.5</v>
          </cell>
        </row>
        <row r="9">
          <cell r="A9">
            <v>45387</v>
          </cell>
          <cell r="B9">
            <v>45752</v>
          </cell>
          <cell r="R9" t="str">
            <v>2024-04-08</v>
          </cell>
          <cell r="T9">
            <v>20.95</v>
          </cell>
        </row>
        <row r="10">
          <cell r="A10">
            <v>45474</v>
          </cell>
          <cell r="B10">
            <v>45504</v>
          </cell>
          <cell r="R10" t="str">
            <v>2024-08-12</v>
          </cell>
          <cell r="T10">
            <v>26.15</v>
          </cell>
        </row>
        <row r="11">
          <cell r="A11">
            <v>45627</v>
          </cell>
          <cell r="B11">
            <v>45657</v>
          </cell>
          <cell r="R11" t="str">
            <v>2025-01-28</v>
          </cell>
          <cell r="T11">
            <v>27.06</v>
          </cell>
        </row>
        <row r="12">
          <cell r="A12">
            <v>45709</v>
          </cell>
          <cell r="B12">
            <v>45709</v>
          </cell>
          <cell r="R12" t="str">
            <v>2025-02-20</v>
          </cell>
          <cell r="T12">
            <v>29.35</v>
          </cell>
        </row>
        <row r="13">
          <cell r="A13">
            <v>45323</v>
          </cell>
          <cell r="B13">
            <v>45350</v>
          </cell>
          <cell r="R13" t="str">
            <v>2024-03-05</v>
          </cell>
          <cell r="T13">
            <v>38.07</v>
          </cell>
        </row>
        <row r="14">
          <cell r="A14">
            <v>45657</v>
          </cell>
          <cell r="B14">
            <v>45657</v>
          </cell>
          <cell r="R14" t="str">
            <v>2024-12-30</v>
          </cell>
          <cell r="T14">
            <v>46.96</v>
          </cell>
        </row>
        <row r="15">
          <cell r="A15">
            <v>45657</v>
          </cell>
          <cell r="B15">
            <v>45657</v>
          </cell>
          <cell r="R15" t="str">
            <v>2024-12-30</v>
          </cell>
          <cell r="T15">
            <v>54.78</v>
          </cell>
        </row>
        <row r="16">
          <cell r="A16">
            <v>45502</v>
          </cell>
          <cell r="B16">
            <v>45502</v>
          </cell>
          <cell r="R16" t="str">
            <v>2024-07-26</v>
          </cell>
          <cell r="T16">
            <v>61.18</v>
          </cell>
        </row>
        <row r="17">
          <cell r="A17">
            <v>45478</v>
          </cell>
          <cell r="B17">
            <v>45491</v>
          </cell>
          <cell r="R17" t="str">
            <v>2024-07-18</v>
          </cell>
          <cell r="T17">
            <v>65</v>
          </cell>
        </row>
        <row r="18">
          <cell r="A18">
            <v>45566</v>
          </cell>
          <cell r="B18">
            <v>45588</v>
          </cell>
          <cell r="R18" t="str">
            <v>2024-11-27</v>
          </cell>
          <cell r="T18">
            <v>69.5</v>
          </cell>
        </row>
        <row r="19">
          <cell r="A19">
            <v>45461</v>
          </cell>
          <cell r="B19">
            <v>45461</v>
          </cell>
          <cell r="R19" t="str">
            <v>2024-07-31</v>
          </cell>
          <cell r="T19">
            <v>74.599999999999994</v>
          </cell>
        </row>
        <row r="20">
          <cell r="A20">
            <v>45383</v>
          </cell>
          <cell r="B20">
            <v>45412</v>
          </cell>
          <cell r="R20" t="str">
            <v>2024-05-17</v>
          </cell>
          <cell r="T20">
            <v>76.010000000000005</v>
          </cell>
        </row>
        <row r="21">
          <cell r="A21">
            <v>45666</v>
          </cell>
          <cell r="B21">
            <v>45666</v>
          </cell>
          <cell r="R21" t="str">
            <v>2025-01-08</v>
          </cell>
          <cell r="T21">
            <v>83.04</v>
          </cell>
        </row>
        <row r="22">
          <cell r="A22">
            <v>45583</v>
          </cell>
          <cell r="B22">
            <v>45583</v>
          </cell>
          <cell r="R22" t="str">
            <v>2024-10-17</v>
          </cell>
          <cell r="T22">
            <v>88.85</v>
          </cell>
        </row>
        <row r="23">
          <cell r="A23">
            <v>45674</v>
          </cell>
          <cell r="B23">
            <v>45688</v>
          </cell>
          <cell r="R23" t="str">
            <v>2025-02-27</v>
          </cell>
          <cell r="T23">
            <v>98</v>
          </cell>
        </row>
        <row r="24">
          <cell r="A24">
            <v>45545</v>
          </cell>
          <cell r="B24">
            <v>45545</v>
          </cell>
          <cell r="R24" t="str">
            <v>2024-09-10</v>
          </cell>
          <cell r="T24">
            <v>101.54</v>
          </cell>
        </row>
        <row r="25">
          <cell r="A25">
            <v>45666</v>
          </cell>
          <cell r="B25">
            <v>45666</v>
          </cell>
          <cell r="R25" t="str">
            <v>2025-01-08</v>
          </cell>
          <cell r="T25">
            <v>108.74</v>
          </cell>
        </row>
        <row r="26">
          <cell r="A26">
            <v>45627</v>
          </cell>
          <cell r="B26">
            <v>45657</v>
          </cell>
          <cell r="R26" t="str">
            <v>2025-01-11</v>
          </cell>
          <cell r="T26">
            <v>117.85</v>
          </cell>
        </row>
        <row r="27">
          <cell r="A27">
            <v>45657</v>
          </cell>
          <cell r="B27">
            <v>45657</v>
          </cell>
          <cell r="R27" t="str">
            <v>2024-12-30</v>
          </cell>
          <cell r="T27">
            <v>128.27000000000001</v>
          </cell>
        </row>
        <row r="28">
          <cell r="A28">
            <v>45442</v>
          </cell>
          <cell r="B28">
            <v>45442</v>
          </cell>
          <cell r="R28" t="str">
            <v>2024-05-30</v>
          </cell>
          <cell r="T28">
            <v>139.76</v>
          </cell>
        </row>
        <row r="29">
          <cell r="A29">
            <v>45425</v>
          </cell>
          <cell r="B29">
            <v>45425</v>
          </cell>
          <cell r="R29" t="str">
            <v>2024-04-25</v>
          </cell>
          <cell r="T29">
            <v>153.22999999999999</v>
          </cell>
        </row>
        <row r="30">
          <cell r="A30">
            <v>45460</v>
          </cell>
          <cell r="B30">
            <v>45469</v>
          </cell>
          <cell r="R30" t="str">
            <v>2024-07-26</v>
          </cell>
          <cell r="T30">
            <v>166.67</v>
          </cell>
        </row>
        <row r="31">
          <cell r="A31">
            <v>45573</v>
          </cell>
          <cell r="B31">
            <v>45573</v>
          </cell>
          <cell r="R31" t="str">
            <v>2024-10-07</v>
          </cell>
          <cell r="T31">
            <v>177.59</v>
          </cell>
        </row>
        <row r="32">
          <cell r="A32">
            <v>45521</v>
          </cell>
          <cell r="B32">
            <v>45521</v>
          </cell>
          <cell r="R32" t="str">
            <v>2024-08-16</v>
          </cell>
          <cell r="T32">
            <v>192</v>
          </cell>
        </row>
        <row r="33">
          <cell r="A33">
            <v>45414</v>
          </cell>
          <cell r="B33">
            <v>45414</v>
          </cell>
          <cell r="R33" t="str">
            <v>2024-05-02</v>
          </cell>
          <cell r="T33">
            <v>206.19</v>
          </cell>
        </row>
        <row r="34">
          <cell r="A34">
            <v>45558</v>
          </cell>
          <cell r="B34">
            <v>45586</v>
          </cell>
          <cell r="R34" t="str">
            <v>2024-10-24</v>
          </cell>
          <cell r="T34">
            <v>221</v>
          </cell>
        </row>
        <row r="35">
          <cell r="A35">
            <v>45536</v>
          </cell>
          <cell r="B35">
            <v>45536</v>
          </cell>
          <cell r="R35" t="str">
            <v>2024-09-01</v>
          </cell>
          <cell r="T35">
            <v>225</v>
          </cell>
        </row>
        <row r="36">
          <cell r="A36">
            <v>45716</v>
          </cell>
          <cell r="B36">
            <v>45716</v>
          </cell>
          <cell r="R36" t="str">
            <v>2025-02-28</v>
          </cell>
          <cell r="T36">
            <v>237</v>
          </cell>
        </row>
        <row r="37">
          <cell r="A37">
            <v>45566</v>
          </cell>
          <cell r="B37">
            <v>45574</v>
          </cell>
          <cell r="R37" t="str">
            <v>2024-11-27</v>
          </cell>
          <cell r="T37">
            <v>263.83999999999997</v>
          </cell>
        </row>
        <row r="38">
          <cell r="A38">
            <v>45596</v>
          </cell>
          <cell r="B38">
            <v>45596</v>
          </cell>
          <cell r="R38" t="str">
            <v>2024-10-31</v>
          </cell>
          <cell r="T38">
            <v>284</v>
          </cell>
        </row>
        <row r="39">
          <cell r="A39">
            <v>45714</v>
          </cell>
          <cell r="B39">
            <v>45714</v>
          </cell>
          <cell r="R39" t="str">
            <v>2025-02-25</v>
          </cell>
          <cell r="T39">
            <v>293.04000000000002</v>
          </cell>
        </row>
        <row r="40">
          <cell r="A40">
            <v>45599</v>
          </cell>
          <cell r="B40">
            <v>45599</v>
          </cell>
          <cell r="R40" t="str">
            <v>2024-11-03</v>
          </cell>
          <cell r="T40">
            <v>307.75</v>
          </cell>
        </row>
        <row r="41">
          <cell r="A41">
            <v>45426</v>
          </cell>
          <cell r="B41">
            <v>45453</v>
          </cell>
          <cell r="R41" t="str">
            <v>2024-05-14</v>
          </cell>
          <cell r="T41">
            <v>315.36</v>
          </cell>
        </row>
        <row r="42">
          <cell r="A42">
            <v>45590</v>
          </cell>
          <cell r="B42">
            <v>45590</v>
          </cell>
          <cell r="R42" t="str">
            <v>2024-09-09</v>
          </cell>
          <cell r="T42">
            <v>317.95999999999998</v>
          </cell>
        </row>
        <row r="43">
          <cell r="A43">
            <v>45425</v>
          </cell>
          <cell r="B43">
            <v>45429</v>
          </cell>
          <cell r="R43" t="str">
            <v>2024-05-21</v>
          </cell>
          <cell r="T43">
            <v>344.58</v>
          </cell>
        </row>
        <row r="44">
          <cell r="A44">
            <v>45519</v>
          </cell>
          <cell r="B44">
            <v>45533</v>
          </cell>
          <cell r="R44" t="str">
            <v>2024-09-27</v>
          </cell>
          <cell r="T44">
            <v>368.02</v>
          </cell>
        </row>
        <row r="45">
          <cell r="A45">
            <v>45460</v>
          </cell>
          <cell r="B45">
            <v>45460</v>
          </cell>
          <cell r="R45" t="str">
            <v>2024-06-17</v>
          </cell>
          <cell r="T45">
            <v>397.5</v>
          </cell>
        </row>
        <row r="46">
          <cell r="A46">
            <v>45637</v>
          </cell>
          <cell r="B46">
            <v>45649</v>
          </cell>
          <cell r="R46" t="str">
            <v>2025-01-28</v>
          </cell>
          <cell r="T46">
            <v>416.02</v>
          </cell>
        </row>
        <row r="47">
          <cell r="A47">
            <v>45490</v>
          </cell>
          <cell r="B47">
            <v>45490</v>
          </cell>
          <cell r="R47" t="str">
            <v>2024-07-17</v>
          </cell>
          <cell r="T47">
            <v>425</v>
          </cell>
        </row>
        <row r="48">
          <cell r="A48">
            <v>45565</v>
          </cell>
          <cell r="B48">
            <v>45565</v>
          </cell>
          <cell r="R48" t="str">
            <v>2024-09-24</v>
          </cell>
          <cell r="T48">
            <v>455</v>
          </cell>
        </row>
        <row r="49">
          <cell r="A49">
            <v>45586</v>
          </cell>
          <cell r="B49">
            <v>45586</v>
          </cell>
          <cell r="R49" t="str">
            <v>2024-10-14</v>
          </cell>
          <cell r="T49">
            <v>470</v>
          </cell>
        </row>
        <row r="50">
          <cell r="A50">
            <v>45559</v>
          </cell>
          <cell r="B50">
            <v>45559</v>
          </cell>
          <cell r="R50" t="str">
            <v>2024-09-24</v>
          </cell>
          <cell r="T50">
            <v>485</v>
          </cell>
        </row>
        <row r="51">
          <cell r="A51">
            <v>45579</v>
          </cell>
          <cell r="B51">
            <v>45579</v>
          </cell>
          <cell r="R51" t="str">
            <v>2024-10-04</v>
          </cell>
          <cell r="T51">
            <v>495</v>
          </cell>
        </row>
        <row r="52">
          <cell r="A52">
            <v>45635</v>
          </cell>
          <cell r="B52">
            <v>45639</v>
          </cell>
          <cell r="R52" t="str">
            <v>2024-12-31</v>
          </cell>
          <cell r="T52">
            <v>512.36</v>
          </cell>
        </row>
        <row r="53">
          <cell r="A53">
            <v>45734</v>
          </cell>
          <cell r="B53">
            <v>45734</v>
          </cell>
          <cell r="R53" t="str">
            <v>2025-03-18</v>
          </cell>
          <cell r="T53">
            <v>527.94000000000005</v>
          </cell>
        </row>
        <row r="54">
          <cell r="A54">
            <v>45413</v>
          </cell>
          <cell r="B54">
            <v>45443</v>
          </cell>
          <cell r="R54" t="str">
            <v>2024-05-01</v>
          </cell>
          <cell r="T54">
            <v>550</v>
          </cell>
        </row>
        <row r="55">
          <cell r="A55">
            <v>45462</v>
          </cell>
          <cell r="B55">
            <v>45462</v>
          </cell>
          <cell r="R55" t="str">
            <v>2024-06-18</v>
          </cell>
          <cell r="T55">
            <v>563.47</v>
          </cell>
        </row>
        <row r="56">
          <cell r="A56">
            <v>45597</v>
          </cell>
          <cell r="B56">
            <v>45626</v>
          </cell>
          <cell r="R56" t="str">
            <v>2024-11-01</v>
          </cell>
          <cell r="T56">
            <v>577.5</v>
          </cell>
        </row>
        <row r="57">
          <cell r="A57">
            <v>45646</v>
          </cell>
          <cell r="B57">
            <v>45646</v>
          </cell>
          <cell r="R57" t="str">
            <v>2024-12-19</v>
          </cell>
          <cell r="T57">
            <v>609.96</v>
          </cell>
        </row>
        <row r="58">
          <cell r="A58">
            <v>45412</v>
          </cell>
          <cell r="B58">
            <v>45412</v>
          </cell>
          <cell r="R58" t="str">
            <v>2024-05-06</v>
          </cell>
          <cell r="T58">
            <v>642.5</v>
          </cell>
        </row>
        <row r="59">
          <cell r="A59">
            <v>45646</v>
          </cell>
          <cell r="B59">
            <v>45646</v>
          </cell>
          <cell r="R59" t="str">
            <v>2024-12-19</v>
          </cell>
          <cell r="T59">
            <v>670</v>
          </cell>
        </row>
        <row r="60">
          <cell r="A60">
            <v>45716</v>
          </cell>
          <cell r="B60">
            <v>45716</v>
          </cell>
          <cell r="R60" t="str">
            <v>2025-02-28</v>
          </cell>
          <cell r="T60">
            <v>690</v>
          </cell>
        </row>
        <row r="61">
          <cell r="A61">
            <v>45580</v>
          </cell>
          <cell r="B61">
            <v>45581</v>
          </cell>
          <cell r="R61" t="str">
            <v>2024-10-31</v>
          </cell>
          <cell r="T61">
            <v>729.79</v>
          </cell>
        </row>
        <row r="62">
          <cell r="A62">
            <v>45352</v>
          </cell>
          <cell r="B62">
            <v>45377</v>
          </cell>
          <cell r="R62" t="str">
            <v>2024-04-26</v>
          </cell>
          <cell r="T62">
            <v>740.7</v>
          </cell>
        </row>
        <row r="63">
          <cell r="A63">
            <v>45530</v>
          </cell>
          <cell r="B63">
            <v>45534</v>
          </cell>
          <cell r="R63" t="str">
            <v>2024-09-20</v>
          </cell>
          <cell r="T63">
            <v>780.15</v>
          </cell>
        </row>
        <row r="64">
          <cell r="A64">
            <v>45316</v>
          </cell>
          <cell r="B64">
            <v>45681</v>
          </cell>
          <cell r="R64" t="str">
            <v>2023-09-30</v>
          </cell>
          <cell r="T64">
            <v>793.08</v>
          </cell>
        </row>
        <row r="65">
          <cell r="A65">
            <v>45573</v>
          </cell>
          <cell r="B65">
            <v>45573</v>
          </cell>
          <cell r="R65" t="str">
            <v>2024-10-08</v>
          </cell>
          <cell r="T65">
            <v>806</v>
          </cell>
        </row>
        <row r="66">
          <cell r="A66">
            <v>45590</v>
          </cell>
          <cell r="B66">
            <v>45590</v>
          </cell>
          <cell r="R66" t="str">
            <v>2024-09-09</v>
          </cell>
          <cell r="T66">
            <v>821.78</v>
          </cell>
        </row>
        <row r="67">
          <cell r="A67">
            <v>45614</v>
          </cell>
          <cell r="B67">
            <v>45614</v>
          </cell>
          <cell r="R67" t="str">
            <v>2024-11-14</v>
          </cell>
          <cell r="T67">
            <v>834.45</v>
          </cell>
        </row>
        <row r="68">
          <cell r="A68">
            <v>45536</v>
          </cell>
          <cell r="B68">
            <v>45565</v>
          </cell>
          <cell r="R68" t="str">
            <v>2024-10-03</v>
          </cell>
          <cell r="T68">
            <v>868.46</v>
          </cell>
        </row>
        <row r="69">
          <cell r="A69">
            <v>45566</v>
          </cell>
          <cell r="B69">
            <v>45596</v>
          </cell>
          <cell r="R69" t="str">
            <v>2024-11-05</v>
          </cell>
          <cell r="T69">
            <v>890.9</v>
          </cell>
        </row>
        <row r="70">
          <cell r="A70">
            <v>45352</v>
          </cell>
          <cell r="B70">
            <v>45382</v>
          </cell>
          <cell r="R70" t="str">
            <v>2024-04-04</v>
          </cell>
          <cell r="T70">
            <v>911.44</v>
          </cell>
        </row>
        <row r="71">
          <cell r="A71">
            <v>45691</v>
          </cell>
          <cell r="B71">
            <v>45695</v>
          </cell>
          <cell r="R71" t="str">
            <v>2025-02-13</v>
          </cell>
          <cell r="T71">
            <v>971.04</v>
          </cell>
        </row>
        <row r="72">
          <cell r="A72">
            <v>45743</v>
          </cell>
          <cell r="B72">
            <v>45743</v>
          </cell>
          <cell r="R72" t="str">
            <v>2025-03-27</v>
          </cell>
          <cell r="T72">
            <v>1003.6</v>
          </cell>
        </row>
        <row r="73">
          <cell r="A73">
            <v>45582</v>
          </cell>
          <cell r="B73">
            <v>45621</v>
          </cell>
          <cell r="R73" t="str">
            <v>2024-10-30</v>
          </cell>
          <cell r="T73">
            <v>1064.5899999999999</v>
          </cell>
        </row>
        <row r="74">
          <cell r="A74">
            <v>45457</v>
          </cell>
          <cell r="B74">
            <v>45457</v>
          </cell>
          <cell r="R74" t="str">
            <v>2024-04-15</v>
          </cell>
          <cell r="T74">
            <v>1100</v>
          </cell>
        </row>
        <row r="75">
          <cell r="A75">
            <v>45588</v>
          </cell>
          <cell r="B75">
            <v>45588</v>
          </cell>
          <cell r="R75" t="str">
            <v>2024-10-31</v>
          </cell>
          <cell r="T75">
            <v>1190</v>
          </cell>
        </row>
        <row r="76">
          <cell r="A76">
            <v>45638</v>
          </cell>
          <cell r="B76">
            <v>45688</v>
          </cell>
          <cell r="R76" t="str">
            <v>2024-12-15</v>
          </cell>
          <cell r="T76">
            <v>1251.1400000000001</v>
          </cell>
        </row>
        <row r="77">
          <cell r="A77">
            <v>45646</v>
          </cell>
          <cell r="B77">
            <v>45646</v>
          </cell>
          <cell r="R77" t="str">
            <v>2024-12-20</v>
          </cell>
          <cell r="T77">
            <v>1302.43</v>
          </cell>
        </row>
        <row r="78">
          <cell r="A78">
            <v>45618</v>
          </cell>
          <cell r="B78">
            <v>45618</v>
          </cell>
          <cell r="R78" t="str">
            <v>2024-11-21</v>
          </cell>
          <cell r="T78">
            <v>1334.75</v>
          </cell>
        </row>
        <row r="79">
          <cell r="A79">
            <v>45544</v>
          </cell>
          <cell r="B79">
            <v>45550</v>
          </cell>
          <cell r="R79" t="str">
            <v>2024-09-20</v>
          </cell>
          <cell r="T79">
            <v>1361.96</v>
          </cell>
        </row>
        <row r="80">
          <cell r="A80">
            <v>45446</v>
          </cell>
          <cell r="B80">
            <v>45473</v>
          </cell>
          <cell r="R80" t="str">
            <v>2024-07-31</v>
          </cell>
          <cell r="T80">
            <v>1434.57</v>
          </cell>
        </row>
        <row r="81">
          <cell r="A81">
            <v>45506</v>
          </cell>
          <cell r="B81">
            <v>45506</v>
          </cell>
          <cell r="R81" t="str">
            <v>2024-08-19</v>
          </cell>
          <cell r="T81">
            <v>1459.58</v>
          </cell>
        </row>
        <row r="82">
          <cell r="A82">
            <v>45566</v>
          </cell>
          <cell r="B82">
            <v>45588</v>
          </cell>
          <cell r="R82" t="str">
            <v>2024-11-27</v>
          </cell>
          <cell r="T82">
            <v>1477.52</v>
          </cell>
        </row>
        <row r="83">
          <cell r="A83">
            <v>45530</v>
          </cell>
          <cell r="B83">
            <v>45534</v>
          </cell>
          <cell r="R83" t="str">
            <v>2024-09-20</v>
          </cell>
          <cell r="T83">
            <v>1515.01</v>
          </cell>
        </row>
        <row r="84">
          <cell r="A84">
            <v>45670</v>
          </cell>
          <cell r="B84">
            <v>45673</v>
          </cell>
          <cell r="R84" t="str">
            <v>2025-02-03</v>
          </cell>
          <cell r="T84">
            <v>1559.97</v>
          </cell>
        </row>
        <row r="85">
          <cell r="A85">
            <v>45593</v>
          </cell>
          <cell r="B85">
            <v>45597</v>
          </cell>
          <cell r="R85" t="str">
            <v>2024-11-04</v>
          </cell>
          <cell r="T85">
            <v>1604.68</v>
          </cell>
        </row>
        <row r="86">
          <cell r="A86">
            <v>45390</v>
          </cell>
          <cell r="B86">
            <v>45390</v>
          </cell>
          <cell r="R86" t="str">
            <v>2024-04-05</v>
          </cell>
          <cell r="T86">
            <v>1653.18</v>
          </cell>
        </row>
        <row r="87">
          <cell r="A87">
            <v>45411</v>
          </cell>
          <cell r="B87">
            <v>45411</v>
          </cell>
          <cell r="R87" t="str">
            <v>2024-04-29</v>
          </cell>
          <cell r="T87">
            <v>1713.09</v>
          </cell>
        </row>
        <row r="88">
          <cell r="A88">
            <v>45453</v>
          </cell>
          <cell r="B88">
            <v>45457</v>
          </cell>
          <cell r="R88" t="str">
            <v>2024-06-21</v>
          </cell>
          <cell r="T88">
            <v>1794.2</v>
          </cell>
        </row>
        <row r="89">
          <cell r="A89">
            <v>45689</v>
          </cell>
          <cell r="B89">
            <v>45716</v>
          </cell>
          <cell r="R89" t="str">
            <v>2025-02-28</v>
          </cell>
          <cell r="T89">
            <v>1854.16</v>
          </cell>
        </row>
        <row r="90">
          <cell r="A90">
            <v>45448</v>
          </cell>
          <cell r="B90">
            <v>45448</v>
          </cell>
          <cell r="R90" t="str">
            <v>2024-05-27</v>
          </cell>
          <cell r="T90">
            <v>1912</v>
          </cell>
        </row>
        <row r="91">
          <cell r="A91">
            <v>45526</v>
          </cell>
          <cell r="B91">
            <v>45526</v>
          </cell>
          <cell r="R91" t="str">
            <v>2024-08-21</v>
          </cell>
          <cell r="T91">
            <v>2046.37</v>
          </cell>
        </row>
        <row r="92">
          <cell r="A92">
            <v>45469</v>
          </cell>
          <cell r="B92">
            <v>45833</v>
          </cell>
          <cell r="R92" t="str">
            <v>2024-06-13</v>
          </cell>
          <cell r="T92">
            <v>2100</v>
          </cell>
        </row>
        <row r="93">
          <cell r="A93">
            <v>45465</v>
          </cell>
          <cell r="B93">
            <v>45465</v>
          </cell>
          <cell r="R93" t="str">
            <v>2024-06-21</v>
          </cell>
          <cell r="T93">
            <v>2199.96</v>
          </cell>
        </row>
        <row r="94">
          <cell r="A94">
            <v>45376</v>
          </cell>
          <cell r="B94">
            <v>45380</v>
          </cell>
          <cell r="R94" t="str">
            <v>2024-04-08</v>
          </cell>
          <cell r="T94">
            <v>2317.8200000000002</v>
          </cell>
        </row>
        <row r="95">
          <cell r="A95">
            <v>45595</v>
          </cell>
          <cell r="B95">
            <v>45595</v>
          </cell>
          <cell r="R95" t="str">
            <v>2024-12-10</v>
          </cell>
          <cell r="T95">
            <v>2406.42</v>
          </cell>
        </row>
        <row r="96">
          <cell r="A96">
            <v>45434</v>
          </cell>
          <cell r="B96">
            <v>45434</v>
          </cell>
          <cell r="R96" t="str">
            <v>2024-05-21</v>
          </cell>
          <cell r="T96">
            <v>2571.77</v>
          </cell>
        </row>
        <row r="97">
          <cell r="A97">
            <v>45536</v>
          </cell>
          <cell r="B97">
            <v>45565</v>
          </cell>
          <cell r="R97" t="str">
            <v>2024-10-03</v>
          </cell>
          <cell r="T97">
            <v>2720</v>
          </cell>
        </row>
        <row r="98">
          <cell r="A98">
            <v>45352</v>
          </cell>
          <cell r="B98">
            <v>45382</v>
          </cell>
          <cell r="R98" t="str">
            <v>2024-04-04</v>
          </cell>
          <cell r="T98">
            <v>2820</v>
          </cell>
        </row>
        <row r="99">
          <cell r="A99">
            <v>45418</v>
          </cell>
          <cell r="B99">
            <v>45424</v>
          </cell>
          <cell r="R99" t="str">
            <v>2024-05-15</v>
          </cell>
          <cell r="T99">
            <v>2885.36</v>
          </cell>
        </row>
        <row r="100">
          <cell r="A100">
            <v>45597</v>
          </cell>
          <cell r="B100">
            <v>45626</v>
          </cell>
          <cell r="R100" t="str">
            <v>2024-12-04</v>
          </cell>
          <cell r="T100">
            <v>2960</v>
          </cell>
        </row>
        <row r="101">
          <cell r="A101">
            <v>45567</v>
          </cell>
          <cell r="B101">
            <v>45567</v>
          </cell>
          <cell r="R101" t="str">
            <v>2024-10-08</v>
          </cell>
          <cell r="T101">
            <v>3078</v>
          </cell>
        </row>
        <row r="102">
          <cell r="A102">
            <v>45632</v>
          </cell>
          <cell r="B102">
            <v>45632</v>
          </cell>
          <cell r="R102" t="str">
            <v>2024-12-17</v>
          </cell>
          <cell r="T102">
            <v>3250</v>
          </cell>
        </row>
        <row r="103">
          <cell r="A103">
            <v>45572</v>
          </cell>
          <cell r="B103">
            <v>45628</v>
          </cell>
          <cell r="R103" t="str">
            <v>2024-11-19</v>
          </cell>
          <cell r="T103">
            <v>3398</v>
          </cell>
        </row>
        <row r="104">
          <cell r="A104">
            <v>45558</v>
          </cell>
          <cell r="B104">
            <v>45562</v>
          </cell>
          <cell r="R104" t="str">
            <v>2024-10-09</v>
          </cell>
          <cell r="T104">
            <v>3573.2</v>
          </cell>
        </row>
        <row r="105">
          <cell r="A105">
            <v>45397</v>
          </cell>
          <cell r="B105">
            <v>45403</v>
          </cell>
          <cell r="R105" t="str">
            <v>2024-04-24</v>
          </cell>
          <cell r="T105">
            <v>3669.2</v>
          </cell>
        </row>
        <row r="106">
          <cell r="A106">
            <v>45397</v>
          </cell>
          <cell r="B106">
            <v>45397</v>
          </cell>
          <cell r="R106" t="str">
            <v>2024-04-15</v>
          </cell>
          <cell r="T106">
            <v>3738.38</v>
          </cell>
        </row>
        <row r="107">
          <cell r="A107">
            <v>45425</v>
          </cell>
          <cell r="B107">
            <v>45429</v>
          </cell>
          <cell r="R107" t="str">
            <v>2024-05-21</v>
          </cell>
          <cell r="T107">
            <v>3866.54</v>
          </cell>
        </row>
        <row r="108">
          <cell r="A108">
            <v>45492</v>
          </cell>
          <cell r="B108">
            <v>45492</v>
          </cell>
          <cell r="R108" t="str">
            <v>2024-07-18</v>
          </cell>
          <cell r="T108">
            <v>4016.09</v>
          </cell>
        </row>
        <row r="109">
          <cell r="A109">
            <v>45461</v>
          </cell>
          <cell r="B109">
            <v>45461</v>
          </cell>
          <cell r="R109" t="str">
            <v>2024-06-17</v>
          </cell>
          <cell r="T109">
            <v>4164</v>
          </cell>
        </row>
        <row r="110">
          <cell r="A110">
            <v>45413</v>
          </cell>
          <cell r="B110">
            <v>45441</v>
          </cell>
          <cell r="R110" t="str">
            <v>2024-06-03</v>
          </cell>
          <cell r="T110">
            <v>4300</v>
          </cell>
        </row>
        <row r="111">
          <cell r="A111">
            <v>45390</v>
          </cell>
          <cell r="B111">
            <v>45396</v>
          </cell>
          <cell r="R111" t="str">
            <v>2024-04-16</v>
          </cell>
          <cell r="T111">
            <v>4328.04</v>
          </cell>
        </row>
        <row r="112">
          <cell r="A112">
            <v>45467</v>
          </cell>
          <cell r="B112">
            <v>45467</v>
          </cell>
          <cell r="R112" t="str">
            <v>2024-06-24</v>
          </cell>
          <cell r="T112">
            <v>4418.74</v>
          </cell>
        </row>
        <row r="113">
          <cell r="A113">
            <v>45576</v>
          </cell>
          <cell r="B113">
            <v>45576</v>
          </cell>
          <cell r="R113" t="str">
            <v>2024-10-11</v>
          </cell>
          <cell r="T113">
            <v>4550.62</v>
          </cell>
        </row>
        <row r="114">
          <cell r="A114">
            <v>45572</v>
          </cell>
          <cell r="B114">
            <v>45578</v>
          </cell>
          <cell r="R114" t="str">
            <v>2024-10-18</v>
          </cell>
          <cell r="T114">
            <v>4671.5600000000004</v>
          </cell>
        </row>
        <row r="115">
          <cell r="A115">
            <v>45397</v>
          </cell>
          <cell r="B115">
            <v>45401</v>
          </cell>
          <cell r="R115" t="str">
            <v>2024-04-26</v>
          </cell>
          <cell r="T115">
            <v>4870.9799999999996</v>
          </cell>
        </row>
        <row r="116">
          <cell r="A116">
            <v>45558</v>
          </cell>
          <cell r="B116">
            <v>45562</v>
          </cell>
          <cell r="R116" t="str">
            <v>2024-10-09</v>
          </cell>
          <cell r="T116">
            <v>5498.78</v>
          </cell>
        </row>
        <row r="117">
          <cell r="A117">
            <v>45432</v>
          </cell>
          <cell r="B117">
            <v>45436</v>
          </cell>
          <cell r="R117" t="str">
            <v>2024-06-14</v>
          </cell>
          <cell r="T117">
            <v>5650.97</v>
          </cell>
        </row>
        <row r="118">
          <cell r="A118">
            <v>45440</v>
          </cell>
          <cell r="B118">
            <v>45445</v>
          </cell>
          <cell r="R118" t="str">
            <v>2024-06-04</v>
          </cell>
          <cell r="T118">
            <v>5770.72</v>
          </cell>
        </row>
        <row r="119">
          <cell r="A119">
            <v>45425</v>
          </cell>
          <cell r="B119">
            <v>45429</v>
          </cell>
          <cell r="R119" t="str">
            <v>2024-05-21</v>
          </cell>
          <cell r="T119">
            <v>6060.22</v>
          </cell>
        </row>
        <row r="120">
          <cell r="A120">
            <v>45575</v>
          </cell>
          <cell r="B120">
            <v>45575</v>
          </cell>
          <cell r="R120" t="str">
            <v>2024-10-10</v>
          </cell>
          <cell r="T120">
            <v>6371</v>
          </cell>
        </row>
        <row r="121">
          <cell r="A121">
            <v>45692</v>
          </cell>
          <cell r="B121">
            <v>45695</v>
          </cell>
          <cell r="R121" t="str">
            <v>2025-02-11</v>
          </cell>
          <cell r="T121">
            <v>6701.12</v>
          </cell>
        </row>
        <row r="122">
          <cell r="A122">
            <v>45460</v>
          </cell>
          <cell r="B122">
            <v>45464</v>
          </cell>
          <cell r="R122" t="str">
            <v>2024-06-27</v>
          </cell>
          <cell r="T122">
            <v>7165.41</v>
          </cell>
        </row>
        <row r="123">
          <cell r="A123">
            <v>45677</v>
          </cell>
          <cell r="B123">
            <v>45683</v>
          </cell>
          <cell r="R123" t="str">
            <v>2025-01-29</v>
          </cell>
          <cell r="T123">
            <v>7330.6</v>
          </cell>
        </row>
        <row r="124">
          <cell r="A124">
            <v>45621</v>
          </cell>
          <cell r="B124">
            <v>45621</v>
          </cell>
          <cell r="R124" t="str">
            <v>2024-11-25</v>
          </cell>
          <cell r="T124">
            <v>7627.29</v>
          </cell>
        </row>
        <row r="125">
          <cell r="A125">
            <v>45621</v>
          </cell>
          <cell r="B125">
            <v>45621</v>
          </cell>
          <cell r="R125" t="str">
            <v>2024-11-22</v>
          </cell>
          <cell r="T125">
            <v>8307.4699999999993</v>
          </cell>
        </row>
        <row r="126">
          <cell r="A126">
            <v>45600</v>
          </cell>
          <cell r="B126">
            <v>45606</v>
          </cell>
          <cell r="R126" t="str">
            <v>2024-11-18</v>
          </cell>
          <cell r="T126">
            <v>8838.81</v>
          </cell>
        </row>
        <row r="127">
          <cell r="A127">
            <v>45292</v>
          </cell>
          <cell r="B127">
            <v>45657</v>
          </cell>
          <cell r="R127" t="str">
            <v>2023-12-08</v>
          </cell>
          <cell r="T127">
            <v>8997.9500000000007</v>
          </cell>
        </row>
        <row r="128">
          <cell r="A128">
            <v>45614</v>
          </cell>
          <cell r="B128">
            <v>45618</v>
          </cell>
          <cell r="R128" t="str">
            <v>2024-12-05</v>
          </cell>
          <cell r="T128">
            <v>9569.0300000000007</v>
          </cell>
        </row>
        <row r="129">
          <cell r="A129">
            <v>45352</v>
          </cell>
          <cell r="B129">
            <v>45382</v>
          </cell>
          <cell r="R129" t="str">
            <v>2024-04-19</v>
          </cell>
          <cell r="T129">
            <v>9981</v>
          </cell>
        </row>
        <row r="130">
          <cell r="A130">
            <v>45551</v>
          </cell>
          <cell r="B130">
            <v>45555</v>
          </cell>
          <cell r="R130" t="str">
            <v>2024-09-27</v>
          </cell>
          <cell r="T130">
            <v>10115.11</v>
          </cell>
        </row>
        <row r="131">
          <cell r="A131">
            <v>45292</v>
          </cell>
          <cell r="B131">
            <v>45657</v>
          </cell>
          <cell r="R131" t="str">
            <v>2023-10-23</v>
          </cell>
          <cell r="T131">
            <v>11428.89</v>
          </cell>
        </row>
        <row r="132">
          <cell r="A132">
            <v>45734</v>
          </cell>
          <cell r="B132">
            <v>45734</v>
          </cell>
          <cell r="R132" t="str">
            <v>2025-02-04</v>
          </cell>
          <cell r="T132">
            <v>12012</v>
          </cell>
        </row>
        <row r="133">
          <cell r="A133">
            <v>45474</v>
          </cell>
          <cell r="B133">
            <v>45504</v>
          </cell>
          <cell r="R133" t="str">
            <v>2024-08-14</v>
          </cell>
          <cell r="T133">
            <v>12947.5</v>
          </cell>
        </row>
        <row r="134">
          <cell r="A134">
            <v>45705</v>
          </cell>
          <cell r="B134">
            <v>45709</v>
          </cell>
          <cell r="R134" t="str">
            <v>2025-03-10</v>
          </cell>
          <cell r="T134">
            <v>13529.98</v>
          </cell>
        </row>
        <row r="135">
          <cell r="A135">
            <v>45450</v>
          </cell>
          <cell r="B135">
            <v>45463</v>
          </cell>
          <cell r="R135" t="str">
            <v>2024-06-20</v>
          </cell>
          <cell r="T135">
            <v>14131.3</v>
          </cell>
        </row>
        <row r="136">
          <cell r="A136">
            <v>45495</v>
          </cell>
          <cell r="B136">
            <v>45499</v>
          </cell>
          <cell r="R136" t="str">
            <v>2024-08-02</v>
          </cell>
          <cell r="T136">
            <v>14639.85</v>
          </cell>
        </row>
        <row r="137">
          <cell r="A137">
            <v>45567</v>
          </cell>
          <cell r="B137">
            <v>45567</v>
          </cell>
          <cell r="R137" t="str">
            <v>2024-10-02</v>
          </cell>
          <cell r="T137">
            <v>15256</v>
          </cell>
        </row>
        <row r="138">
          <cell r="A138">
            <v>45653</v>
          </cell>
          <cell r="B138">
            <v>45687</v>
          </cell>
          <cell r="R138" t="str">
            <v>2025-01-30</v>
          </cell>
          <cell r="T138">
            <v>15429.58</v>
          </cell>
        </row>
        <row r="139">
          <cell r="A139">
            <v>45520</v>
          </cell>
          <cell r="B139">
            <v>45533</v>
          </cell>
          <cell r="R139" t="str">
            <v>2024-08-29</v>
          </cell>
          <cell r="T139">
            <v>15755.98</v>
          </cell>
        </row>
        <row r="140">
          <cell r="A140">
            <v>45579</v>
          </cell>
          <cell r="B140">
            <v>45585</v>
          </cell>
          <cell r="R140" t="str">
            <v>2024-10-24</v>
          </cell>
          <cell r="T140">
            <v>16300.82</v>
          </cell>
        </row>
        <row r="141">
          <cell r="A141">
            <v>45646</v>
          </cell>
          <cell r="B141">
            <v>45659</v>
          </cell>
          <cell r="R141" t="str">
            <v>2025-01-02</v>
          </cell>
          <cell r="T141">
            <v>16890.32</v>
          </cell>
        </row>
        <row r="142">
          <cell r="A142">
            <v>45621</v>
          </cell>
          <cell r="B142">
            <v>45625</v>
          </cell>
          <cell r="R142" t="str">
            <v>2024-12-13</v>
          </cell>
          <cell r="T142">
            <v>19610.02</v>
          </cell>
        </row>
        <row r="143">
          <cell r="A143">
            <v>45579</v>
          </cell>
          <cell r="B143">
            <v>45584</v>
          </cell>
          <cell r="R143" t="str">
            <v>2024-10-23</v>
          </cell>
          <cell r="T143">
            <v>23073.96</v>
          </cell>
        </row>
        <row r="144">
          <cell r="A144">
            <v>45600</v>
          </cell>
          <cell r="B144">
            <v>45606</v>
          </cell>
          <cell r="R144" t="str">
            <v>2024-11-18</v>
          </cell>
          <cell r="T144">
            <v>29764.12</v>
          </cell>
        </row>
        <row r="145">
          <cell r="A145">
            <v>45643</v>
          </cell>
          <cell r="B145">
            <v>45643</v>
          </cell>
          <cell r="R145" t="str">
            <v>2024-12-17</v>
          </cell>
          <cell r="T145">
            <v>39800</v>
          </cell>
        </row>
        <row r="146">
          <cell r="A146">
            <v>45717</v>
          </cell>
          <cell r="B146">
            <v>46081</v>
          </cell>
          <cell r="R146" t="str">
            <v>2025-03-05</v>
          </cell>
          <cell r="T146">
            <v>77082</v>
          </cell>
        </row>
      </sheetData>
      <sheetData sheetId="2">
        <row r="2">
          <cell r="A2">
            <v>45383</v>
          </cell>
          <cell r="B2">
            <v>45412</v>
          </cell>
          <cell r="R2" t="str">
            <v>2024-04-30</v>
          </cell>
          <cell r="T2">
            <v>1.43</v>
          </cell>
        </row>
        <row r="3">
          <cell r="A3">
            <v>45536</v>
          </cell>
          <cell r="B3">
            <v>45565</v>
          </cell>
          <cell r="R3" t="str">
            <v>2024-09-30</v>
          </cell>
          <cell r="T3">
            <v>2.25</v>
          </cell>
        </row>
        <row r="4">
          <cell r="A4">
            <v>45627</v>
          </cell>
          <cell r="B4">
            <v>45657</v>
          </cell>
          <cell r="R4" t="str">
            <v>2024-12-31</v>
          </cell>
          <cell r="T4">
            <v>4.5</v>
          </cell>
        </row>
        <row r="5">
          <cell r="A5">
            <v>45444</v>
          </cell>
          <cell r="B5">
            <v>45473</v>
          </cell>
          <cell r="R5" t="str">
            <v>2024-07-29</v>
          </cell>
          <cell r="T5">
            <v>8.08</v>
          </cell>
        </row>
        <row r="6">
          <cell r="A6">
            <v>45353</v>
          </cell>
          <cell r="B6">
            <v>45382</v>
          </cell>
          <cell r="R6" t="str">
            <v>2024-03-31</v>
          </cell>
          <cell r="T6">
            <v>11.88</v>
          </cell>
        </row>
        <row r="7">
          <cell r="A7">
            <v>45505</v>
          </cell>
          <cell r="B7">
            <v>45535</v>
          </cell>
          <cell r="R7" t="str">
            <v>2024-09-23</v>
          </cell>
          <cell r="T7">
            <v>15</v>
          </cell>
        </row>
        <row r="8">
          <cell r="A8">
            <v>45318</v>
          </cell>
          <cell r="B8">
            <v>45352</v>
          </cell>
          <cell r="R8" t="str">
            <v>2024-02-29</v>
          </cell>
          <cell r="T8">
            <v>19.39</v>
          </cell>
        </row>
        <row r="9">
          <cell r="A9">
            <v>45612</v>
          </cell>
          <cell r="B9">
            <v>45619</v>
          </cell>
          <cell r="R9" t="str">
            <v>2024-11-22</v>
          </cell>
          <cell r="T9">
            <v>25.05</v>
          </cell>
        </row>
        <row r="10">
          <cell r="A10">
            <v>45357</v>
          </cell>
          <cell r="B10">
            <v>45387</v>
          </cell>
          <cell r="R10" t="str">
            <v>2024-04-23</v>
          </cell>
          <cell r="T10">
            <v>26.24</v>
          </cell>
        </row>
        <row r="11">
          <cell r="A11">
            <v>45357</v>
          </cell>
          <cell r="B11">
            <v>45387</v>
          </cell>
          <cell r="R11" t="str">
            <v>2024-04-23</v>
          </cell>
          <cell r="T11">
            <v>26.24</v>
          </cell>
        </row>
        <row r="12">
          <cell r="A12">
            <v>45443</v>
          </cell>
          <cell r="B12">
            <v>45443</v>
          </cell>
          <cell r="R12" t="str">
            <v>2024-05-31</v>
          </cell>
          <cell r="T12">
            <v>29.37</v>
          </cell>
        </row>
        <row r="13">
          <cell r="A13">
            <v>45388</v>
          </cell>
          <cell r="B13">
            <v>45417</v>
          </cell>
          <cell r="R13" t="str">
            <v>2024-05-21</v>
          </cell>
          <cell r="T13">
            <v>29.52</v>
          </cell>
        </row>
        <row r="14">
          <cell r="A14">
            <v>45388</v>
          </cell>
          <cell r="B14">
            <v>45417</v>
          </cell>
          <cell r="R14" t="str">
            <v>2024-05-24</v>
          </cell>
          <cell r="T14">
            <v>29.52</v>
          </cell>
        </row>
        <row r="15">
          <cell r="A15">
            <v>45541</v>
          </cell>
          <cell r="B15">
            <v>45570</v>
          </cell>
          <cell r="R15" t="str">
            <v>2024-10-25</v>
          </cell>
          <cell r="T15">
            <v>29.55</v>
          </cell>
        </row>
        <row r="16">
          <cell r="A16">
            <v>45541</v>
          </cell>
          <cell r="B16">
            <v>45570</v>
          </cell>
          <cell r="R16" t="str">
            <v>2024-10-25</v>
          </cell>
          <cell r="T16">
            <v>29.55</v>
          </cell>
        </row>
        <row r="17">
          <cell r="A17">
            <v>45602</v>
          </cell>
          <cell r="B17">
            <v>45631</v>
          </cell>
          <cell r="R17" t="str">
            <v>2024-12-17</v>
          </cell>
          <cell r="T17">
            <v>30.06</v>
          </cell>
        </row>
        <row r="18">
          <cell r="A18">
            <v>45602</v>
          </cell>
          <cell r="B18">
            <v>45631</v>
          </cell>
          <cell r="R18" t="str">
            <v>2024-12-17</v>
          </cell>
          <cell r="T18">
            <v>30.06</v>
          </cell>
        </row>
        <row r="19">
          <cell r="A19">
            <v>45510</v>
          </cell>
          <cell r="B19">
            <v>45540</v>
          </cell>
          <cell r="R19" t="str">
            <v>2024-09-17</v>
          </cell>
          <cell r="T19">
            <v>30.51</v>
          </cell>
        </row>
        <row r="20">
          <cell r="A20">
            <v>45510</v>
          </cell>
          <cell r="B20">
            <v>45540</v>
          </cell>
          <cell r="R20" t="str">
            <v>2024-09-17</v>
          </cell>
          <cell r="T20">
            <v>30.51</v>
          </cell>
        </row>
        <row r="21">
          <cell r="A21">
            <v>45694</v>
          </cell>
          <cell r="B21">
            <v>45721</v>
          </cell>
          <cell r="R21" t="str">
            <v>2025-03-18</v>
          </cell>
          <cell r="T21">
            <v>30.73</v>
          </cell>
        </row>
        <row r="22">
          <cell r="A22">
            <v>45663</v>
          </cell>
          <cell r="B22">
            <v>45693</v>
          </cell>
          <cell r="R22" t="str">
            <v>2025-02-21</v>
          </cell>
          <cell r="T22">
            <v>31.1</v>
          </cell>
        </row>
        <row r="23">
          <cell r="A23">
            <v>45663</v>
          </cell>
          <cell r="B23">
            <v>45693</v>
          </cell>
          <cell r="R23" t="str">
            <v>2025-02-21</v>
          </cell>
          <cell r="T23">
            <v>31.1</v>
          </cell>
        </row>
        <row r="24">
          <cell r="A24">
            <v>45418</v>
          </cell>
          <cell r="B24">
            <v>45448</v>
          </cell>
          <cell r="R24" t="str">
            <v>2024-06-21</v>
          </cell>
          <cell r="T24">
            <v>31.11</v>
          </cell>
        </row>
        <row r="25">
          <cell r="A25">
            <v>45418</v>
          </cell>
          <cell r="B25">
            <v>45448</v>
          </cell>
          <cell r="R25" t="str">
            <v>2024-06-21</v>
          </cell>
          <cell r="T25">
            <v>31.11</v>
          </cell>
        </row>
        <row r="26">
          <cell r="A26">
            <v>45632</v>
          </cell>
          <cell r="B26">
            <v>45662</v>
          </cell>
          <cell r="R26" t="str">
            <v>2025-01-21</v>
          </cell>
          <cell r="T26">
            <v>31.22</v>
          </cell>
        </row>
        <row r="27">
          <cell r="A27">
            <v>45632</v>
          </cell>
          <cell r="B27">
            <v>45662</v>
          </cell>
          <cell r="R27" t="str">
            <v>2025-01-21</v>
          </cell>
          <cell r="T27">
            <v>31.22</v>
          </cell>
        </row>
        <row r="28">
          <cell r="A28">
            <v>45694</v>
          </cell>
          <cell r="B28">
            <v>45721</v>
          </cell>
          <cell r="R28" t="str">
            <v>2025-03-18</v>
          </cell>
          <cell r="T28">
            <v>32.159999999999997</v>
          </cell>
        </row>
        <row r="29">
          <cell r="A29">
            <v>45479</v>
          </cell>
          <cell r="B29">
            <v>45509</v>
          </cell>
          <cell r="R29" t="str">
            <v>2024-08-20</v>
          </cell>
          <cell r="T29">
            <v>32.520000000000003</v>
          </cell>
        </row>
        <row r="30">
          <cell r="A30">
            <v>45479</v>
          </cell>
          <cell r="B30">
            <v>45509</v>
          </cell>
          <cell r="R30" t="str">
            <v>2024-08-20</v>
          </cell>
          <cell r="T30">
            <v>32.520000000000003</v>
          </cell>
        </row>
        <row r="31">
          <cell r="A31">
            <v>45694</v>
          </cell>
          <cell r="B31">
            <v>45714</v>
          </cell>
          <cell r="R31" t="str">
            <v>2025-02-25</v>
          </cell>
          <cell r="T31">
            <v>32.549999999999997</v>
          </cell>
        </row>
        <row r="32">
          <cell r="A32">
            <v>45571</v>
          </cell>
          <cell r="B32">
            <v>45601</v>
          </cell>
          <cell r="R32" t="str">
            <v>2024-11-12</v>
          </cell>
          <cell r="T32">
            <v>32.659999999999997</v>
          </cell>
        </row>
        <row r="33">
          <cell r="A33">
            <v>45571</v>
          </cell>
          <cell r="B33">
            <v>45601</v>
          </cell>
          <cell r="R33" t="str">
            <v>2024-11-12</v>
          </cell>
          <cell r="T33">
            <v>32.659999999999997</v>
          </cell>
        </row>
        <row r="34">
          <cell r="A34">
            <v>45449</v>
          </cell>
          <cell r="B34">
            <v>45478</v>
          </cell>
          <cell r="R34" t="str">
            <v>2024-07-19</v>
          </cell>
          <cell r="T34">
            <v>32.83</v>
          </cell>
        </row>
        <row r="35">
          <cell r="A35">
            <v>45449</v>
          </cell>
          <cell r="B35">
            <v>45478</v>
          </cell>
          <cell r="R35" t="str">
            <v>2024-07-19</v>
          </cell>
          <cell r="T35">
            <v>32.83</v>
          </cell>
        </row>
        <row r="36">
          <cell r="A36">
            <v>45363</v>
          </cell>
          <cell r="B36">
            <v>45394</v>
          </cell>
          <cell r="R36" t="str">
            <v>2024-05-07</v>
          </cell>
          <cell r="T36">
            <v>34.92</v>
          </cell>
        </row>
        <row r="37">
          <cell r="A37">
            <v>45577</v>
          </cell>
          <cell r="B37">
            <v>45608</v>
          </cell>
          <cell r="R37" t="str">
            <v>2024-12-10</v>
          </cell>
          <cell r="T37">
            <v>36.020000000000003</v>
          </cell>
        </row>
        <row r="38">
          <cell r="A38">
            <v>45669</v>
          </cell>
          <cell r="B38">
            <v>45700</v>
          </cell>
          <cell r="R38" t="str">
            <v>2025-03-04</v>
          </cell>
          <cell r="T38">
            <v>36.51</v>
          </cell>
        </row>
        <row r="39">
          <cell r="A39">
            <v>45608</v>
          </cell>
          <cell r="B39">
            <v>45638</v>
          </cell>
          <cell r="R39" t="str">
            <v>2025-01-21</v>
          </cell>
          <cell r="T39">
            <v>38.26</v>
          </cell>
        </row>
        <row r="40">
          <cell r="A40">
            <v>45660</v>
          </cell>
          <cell r="B40">
            <v>45689</v>
          </cell>
          <cell r="R40" t="str">
            <v>2025-02-21</v>
          </cell>
          <cell r="T40">
            <v>39.28</v>
          </cell>
        </row>
        <row r="41">
          <cell r="A41">
            <v>45475</v>
          </cell>
          <cell r="B41">
            <v>45505</v>
          </cell>
          <cell r="R41" t="str">
            <v>2024-10-04</v>
          </cell>
          <cell r="T41">
            <v>41.03</v>
          </cell>
        </row>
        <row r="42">
          <cell r="A42">
            <v>45475</v>
          </cell>
          <cell r="B42">
            <v>45505</v>
          </cell>
          <cell r="R42" t="str">
            <v>2024-08-23</v>
          </cell>
          <cell r="T42">
            <v>43.54</v>
          </cell>
        </row>
        <row r="43">
          <cell r="A43">
            <v>45462</v>
          </cell>
          <cell r="B43">
            <v>45462</v>
          </cell>
          <cell r="R43" t="str">
            <v>2024-06-13</v>
          </cell>
          <cell r="T43">
            <v>68.16</v>
          </cell>
        </row>
        <row r="44">
          <cell r="A44">
            <v>45522</v>
          </cell>
          <cell r="B44">
            <v>45528</v>
          </cell>
          <cell r="R44" t="str">
            <v>2024-08-24</v>
          </cell>
          <cell r="T44">
            <v>100.54</v>
          </cell>
        </row>
        <row r="45">
          <cell r="A45">
            <v>45559</v>
          </cell>
          <cell r="B45">
            <v>45588</v>
          </cell>
          <cell r="R45" t="str">
            <v>2024-10-24</v>
          </cell>
          <cell r="T45">
            <v>150</v>
          </cell>
        </row>
        <row r="46">
          <cell r="A46">
            <v>45658</v>
          </cell>
          <cell r="B46">
            <v>46022</v>
          </cell>
          <cell r="R46" t="str">
            <v>2025-02-14</v>
          </cell>
          <cell r="T46">
            <v>225</v>
          </cell>
        </row>
        <row r="47">
          <cell r="A47">
            <v>45417</v>
          </cell>
          <cell r="B47">
            <v>45437</v>
          </cell>
          <cell r="R47" t="str">
            <v>2024-07-18</v>
          </cell>
          <cell r="T47">
            <v>325</v>
          </cell>
        </row>
        <row r="48">
          <cell r="A48">
            <v>45438</v>
          </cell>
          <cell r="B48">
            <v>45444</v>
          </cell>
          <cell r="R48" t="str">
            <v>2024-06-01</v>
          </cell>
          <cell r="T48">
            <v>395.88</v>
          </cell>
        </row>
        <row r="49">
          <cell r="A49">
            <v>45466</v>
          </cell>
          <cell r="B49">
            <v>45495</v>
          </cell>
          <cell r="R49" t="str">
            <v>2024-08-01</v>
          </cell>
          <cell r="T49">
            <v>412.3</v>
          </cell>
        </row>
        <row r="50">
          <cell r="A50">
            <v>45679</v>
          </cell>
          <cell r="B50">
            <v>45707</v>
          </cell>
          <cell r="R50" t="str">
            <v>2025-03-01</v>
          </cell>
          <cell r="T50">
            <v>447.06</v>
          </cell>
        </row>
        <row r="51">
          <cell r="A51">
            <v>45491</v>
          </cell>
          <cell r="B51">
            <v>45491</v>
          </cell>
          <cell r="R51" t="str">
            <v>2024-07-20</v>
          </cell>
          <cell r="T51">
            <v>554.42999999999995</v>
          </cell>
        </row>
        <row r="52">
          <cell r="A52">
            <v>45662</v>
          </cell>
          <cell r="B52">
            <v>45668</v>
          </cell>
          <cell r="R52" t="str">
            <v>2025-01-11</v>
          </cell>
          <cell r="T52">
            <v>637</v>
          </cell>
        </row>
        <row r="53">
          <cell r="A53">
            <v>45662</v>
          </cell>
          <cell r="B53">
            <v>45668</v>
          </cell>
          <cell r="R53" t="str">
            <v>2025-01-11</v>
          </cell>
          <cell r="T53">
            <v>767</v>
          </cell>
        </row>
        <row r="54">
          <cell r="A54">
            <v>45505</v>
          </cell>
          <cell r="B54">
            <v>45535</v>
          </cell>
          <cell r="R54" t="str">
            <v>2024-09-16</v>
          </cell>
          <cell r="T54">
            <v>791.82</v>
          </cell>
        </row>
        <row r="55">
          <cell r="A55">
            <v>45384</v>
          </cell>
          <cell r="B55">
            <v>45384</v>
          </cell>
          <cell r="R55" t="str">
            <v>2024-04-09</v>
          </cell>
          <cell r="T55">
            <v>857.24</v>
          </cell>
        </row>
        <row r="56">
          <cell r="A56">
            <v>45403</v>
          </cell>
          <cell r="B56">
            <v>45409</v>
          </cell>
          <cell r="R56" t="str">
            <v>2024-04-27</v>
          </cell>
          <cell r="T56">
            <v>928</v>
          </cell>
        </row>
        <row r="57">
          <cell r="A57">
            <v>45720</v>
          </cell>
          <cell r="B57">
            <v>45720</v>
          </cell>
          <cell r="R57" t="str">
            <v>2025-03-03</v>
          </cell>
          <cell r="T57">
            <v>1064.99</v>
          </cell>
        </row>
        <row r="58">
          <cell r="A58">
            <v>45389</v>
          </cell>
          <cell r="B58">
            <v>45395</v>
          </cell>
          <cell r="R58" t="str">
            <v>2024-06-10</v>
          </cell>
          <cell r="T58">
            <v>1170.95</v>
          </cell>
        </row>
        <row r="59">
          <cell r="A59">
            <v>45466</v>
          </cell>
          <cell r="B59">
            <v>45472</v>
          </cell>
          <cell r="R59" t="str">
            <v>2024-06-29</v>
          </cell>
          <cell r="T59">
            <v>1220.7</v>
          </cell>
        </row>
        <row r="60">
          <cell r="A60">
            <v>45379</v>
          </cell>
          <cell r="B60">
            <v>45379</v>
          </cell>
          <cell r="R60" t="str">
            <v>2024-03-27</v>
          </cell>
          <cell r="T60">
            <v>1248.71</v>
          </cell>
        </row>
        <row r="61">
          <cell r="A61">
            <v>45662</v>
          </cell>
          <cell r="B61">
            <v>45668</v>
          </cell>
          <cell r="R61" t="str">
            <v>2025-01-11</v>
          </cell>
          <cell r="T61">
            <v>1317.9</v>
          </cell>
        </row>
        <row r="62">
          <cell r="A62">
            <v>45662</v>
          </cell>
          <cell r="B62">
            <v>45668</v>
          </cell>
          <cell r="R62" t="str">
            <v>2025-01-11</v>
          </cell>
          <cell r="T62">
            <v>1350.4</v>
          </cell>
        </row>
        <row r="63">
          <cell r="A63">
            <v>45543</v>
          </cell>
          <cell r="B63">
            <v>45549</v>
          </cell>
          <cell r="R63" t="str">
            <v>2024-09-14</v>
          </cell>
          <cell r="T63">
            <v>1498.8</v>
          </cell>
        </row>
        <row r="64">
          <cell r="A64">
            <v>45557</v>
          </cell>
          <cell r="B64">
            <v>45563</v>
          </cell>
          <cell r="R64" t="str">
            <v>2024-09-28</v>
          </cell>
          <cell r="T64">
            <v>1598.7</v>
          </cell>
        </row>
        <row r="65">
          <cell r="A65">
            <v>45536</v>
          </cell>
          <cell r="B65">
            <v>45542</v>
          </cell>
          <cell r="R65" t="str">
            <v>2024-09-07</v>
          </cell>
          <cell r="T65">
            <v>1647.68</v>
          </cell>
        </row>
        <row r="66">
          <cell r="A66">
            <v>45655</v>
          </cell>
          <cell r="B66">
            <v>45661</v>
          </cell>
          <cell r="R66" t="str">
            <v>2025-01-04</v>
          </cell>
          <cell r="T66">
            <v>1752.2</v>
          </cell>
        </row>
        <row r="67">
          <cell r="A67">
            <v>45438</v>
          </cell>
          <cell r="B67">
            <v>45444</v>
          </cell>
          <cell r="R67" t="str">
            <v>2024-06-01</v>
          </cell>
          <cell r="T67">
            <v>1802.46</v>
          </cell>
        </row>
        <row r="68">
          <cell r="A68">
            <v>45396</v>
          </cell>
          <cell r="B68">
            <v>45402</v>
          </cell>
          <cell r="R68" t="str">
            <v>2024-05-23</v>
          </cell>
          <cell r="T68">
            <v>1859.7</v>
          </cell>
        </row>
        <row r="69">
          <cell r="A69">
            <v>45445</v>
          </cell>
          <cell r="B69">
            <v>45451</v>
          </cell>
          <cell r="R69" t="str">
            <v>2024-06-08</v>
          </cell>
          <cell r="T69">
            <v>1875</v>
          </cell>
        </row>
        <row r="70">
          <cell r="A70">
            <v>45662</v>
          </cell>
          <cell r="B70">
            <v>45668</v>
          </cell>
          <cell r="R70" t="str">
            <v>2025-01-11</v>
          </cell>
          <cell r="T70">
            <v>1911</v>
          </cell>
        </row>
        <row r="71">
          <cell r="A71">
            <v>45683</v>
          </cell>
          <cell r="B71">
            <v>45689</v>
          </cell>
          <cell r="R71" t="str">
            <v>2025-02-01</v>
          </cell>
          <cell r="T71">
            <v>1984.15</v>
          </cell>
        </row>
        <row r="72">
          <cell r="A72">
            <v>45396</v>
          </cell>
          <cell r="B72">
            <v>45402</v>
          </cell>
          <cell r="R72" t="str">
            <v>2024-04-20</v>
          </cell>
          <cell r="T72">
            <v>2024.68</v>
          </cell>
        </row>
        <row r="73">
          <cell r="A73">
            <v>45431</v>
          </cell>
          <cell r="B73">
            <v>45802</v>
          </cell>
          <cell r="R73" t="str">
            <v>2024-05-25</v>
          </cell>
          <cell r="T73">
            <v>2059.6</v>
          </cell>
        </row>
        <row r="74">
          <cell r="A74">
            <v>45536</v>
          </cell>
          <cell r="B74">
            <v>45542</v>
          </cell>
          <cell r="R74" t="str">
            <v>2024-09-07</v>
          </cell>
          <cell r="T74">
            <v>2089.2800000000002</v>
          </cell>
        </row>
        <row r="75">
          <cell r="A75">
            <v>45529</v>
          </cell>
          <cell r="B75">
            <v>45535</v>
          </cell>
          <cell r="R75" t="str">
            <v>2024-08-31</v>
          </cell>
          <cell r="T75">
            <v>2204.1799999999998</v>
          </cell>
        </row>
        <row r="76">
          <cell r="A76">
            <v>45655</v>
          </cell>
          <cell r="B76">
            <v>45661</v>
          </cell>
          <cell r="R76" t="str">
            <v>2025-01-04</v>
          </cell>
          <cell r="T76">
            <v>2236.1</v>
          </cell>
        </row>
        <row r="77">
          <cell r="A77">
            <v>45676</v>
          </cell>
          <cell r="B77">
            <v>45682</v>
          </cell>
          <cell r="R77" t="str">
            <v>2025-01-25</v>
          </cell>
          <cell r="T77">
            <v>2290</v>
          </cell>
        </row>
        <row r="78">
          <cell r="A78">
            <v>45375</v>
          </cell>
          <cell r="B78">
            <v>45381</v>
          </cell>
          <cell r="R78" t="str">
            <v>2024-06-05</v>
          </cell>
          <cell r="T78">
            <v>2384.96</v>
          </cell>
        </row>
        <row r="79">
          <cell r="A79">
            <v>45382</v>
          </cell>
          <cell r="B79">
            <v>45388</v>
          </cell>
          <cell r="R79" t="str">
            <v>2024-05-23</v>
          </cell>
          <cell r="T79">
            <v>2479.6</v>
          </cell>
        </row>
        <row r="80">
          <cell r="A80">
            <v>45557</v>
          </cell>
          <cell r="B80">
            <v>45563</v>
          </cell>
          <cell r="R80" t="str">
            <v>2024-09-28</v>
          </cell>
          <cell r="T80">
            <v>2479.6</v>
          </cell>
        </row>
        <row r="81">
          <cell r="A81">
            <v>45690</v>
          </cell>
          <cell r="B81">
            <v>45696</v>
          </cell>
          <cell r="R81" t="str">
            <v>2025-02-08</v>
          </cell>
          <cell r="T81">
            <v>2548</v>
          </cell>
        </row>
        <row r="82">
          <cell r="A82">
            <v>45417</v>
          </cell>
          <cell r="B82">
            <v>45423</v>
          </cell>
          <cell r="R82" t="str">
            <v>2024-05-11</v>
          </cell>
          <cell r="T82">
            <v>2611.6</v>
          </cell>
        </row>
        <row r="83">
          <cell r="A83">
            <v>45508</v>
          </cell>
          <cell r="B83">
            <v>45514</v>
          </cell>
          <cell r="R83" t="str">
            <v>2024-08-10</v>
          </cell>
          <cell r="T83">
            <v>2611.6</v>
          </cell>
        </row>
        <row r="84">
          <cell r="A84">
            <v>45550</v>
          </cell>
          <cell r="B84">
            <v>45556</v>
          </cell>
          <cell r="R84" t="str">
            <v>2024-09-21</v>
          </cell>
          <cell r="T84">
            <v>2799</v>
          </cell>
        </row>
        <row r="85">
          <cell r="A85">
            <v>45550</v>
          </cell>
          <cell r="B85">
            <v>45556</v>
          </cell>
          <cell r="R85" t="str">
            <v>2024-09-21</v>
          </cell>
          <cell r="T85">
            <v>2876.8</v>
          </cell>
        </row>
        <row r="86">
          <cell r="A86">
            <v>45704</v>
          </cell>
          <cell r="B86">
            <v>45710</v>
          </cell>
          <cell r="R86" t="str">
            <v>2025-02-22</v>
          </cell>
          <cell r="T86">
            <v>2930.5</v>
          </cell>
        </row>
        <row r="87">
          <cell r="A87">
            <v>45403</v>
          </cell>
          <cell r="B87">
            <v>45409</v>
          </cell>
          <cell r="R87" t="str">
            <v>2024-06-10</v>
          </cell>
          <cell r="T87">
            <v>2981.2</v>
          </cell>
        </row>
        <row r="88">
          <cell r="A88">
            <v>45452</v>
          </cell>
          <cell r="B88">
            <v>45458</v>
          </cell>
          <cell r="R88" t="str">
            <v>2024-06-15</v>
          </cell>
          <cell r="T88">
            <v>2981.2</v>
          </cell>
        </row>
        <row r="89">
          <cell r="A89">
            <v>45522</v>
          </cell>
          <cell r="B89">
            <v>45528</v>
          </cell>
          <cell r="R89" t="str">
            <v>2024-08-24</v>
          </cell>
          <cell r="T89">
            <v>2981.2</v>
          </cell>
        </row>
        <row r="90">
          <cell r="A90">
            <v>45382</v>
          </cell>
          <cell r="B90">
            <v>45388</v>
          </cell>
          <cell r="R90" t="str">
            <v>2024-06-05</v>
          </cell>
          <cell r="T90">
            <v>3006.72</v>
          </cell>
        </row>
        <row r="91">
          <cell r="A91">
            <v>45501</v>
          </cell>
          <cell r="B91">
            <v>45507</v>
          </cell>
          <cell r="R91" t="str">
            <v>2024-08-03</v>
          </cell>
          <cell r="T91">
            <v>3120.4</v>
          </cell>
        </row>
        <row r="92">
          <cell r="A92">
            <v>45557</v>
          </cell>
          <cell r="B92">
            <v>45563</v>
          </cell>
          <cell r="R92" t="str">
            <v>2024-09-28</v>
          </cell>
          <cell r="T92">
            <v>3313.92</v>
          </cell>
        </row>
        <row r="93">
          <cell r="A93">
            <v>45439</v>
          </cell>
          <cell r="B93">
            <v>45439</v>
          </cell>
          <cell r="R93" t="str">
            <v>2024-06-27</v>
          </cell>
          <cell r="T93">
            <v>3587.5</v>
          </cell>
        </row>
        <row r="94">
          <cell r="A94">
            <v>45382</v>
          </cell>
          <cell r="B94">
            <v>45388</v>
          </cell>
          <cell r="R94" t="str">
            <v>2024-06-05</v>
          </cell>
          <cell r="T94">
            <v>3638.76</v>
          </cell>
        </row>
        <row r="95">
          <cell r="A95">
            <v>45483</v>
          </cell>
          <cell r="B95">
            <v>45483</v>
          </cell>
          <cell r="R95" t="str">
            <v>2024-07-16</v>
          </cell>
          <cell r="T95">
            <v>3770</v>
          </cell>
        </row>
        <row r="96">
          <cell r="A96">
            <v>45704</v>
          </cell>
          <cell r="B96">
            <v>45710</v>
          </cell>
          <cell r="R96" t="str">
            <v>2025-02-22</v>
          </cell>
          <cell r="T96">
            <v>3908.05</v>
          </cell>
        </row>
        <row r="97">
          <cell r="A97">
            <v>45704</v>
          </cell>
          <cell r="B97">
            <v>45710</v>
          </cell>
          <cell r="R97" t="str">
            <v>2025-02-22</v>
          </cell>
          <cell r="T97">
            <v>3978.4</v>
          </cell>
        </row>
        <row r="98">
          <cell r="A98">
            <v>45508</v>
          </cell>
          <cell r="B98">
            <v>45514</v>
          </cell>
          <cell r="R98" t="str">
            <v>2024-08-10</v>
          </cell>
          <cell r="T98">
            <v>4253.45</v>
          </cell>
        </row>
        <row r="99">
          <cell r="A99">
            <v>45718</v>
          </cell>
          <cell r="B99">
            <v>45724</v>
          </cell>
          <cell r="R99" t="str">
            <v>2025-03-08</v>
          </cell>
          <cell r="T99">
            <v>4410.8999999999996</v>
          </cell>
        </row>
        <row r="100">
          <cell r="A100">
            <v>45564</v>
          </cell>
          <cell r="B100">
            <v>45570</v>
          </cell>
          <cell r="R100" t="str">
            <v>2024-10-05</v>
          </cell>
          <cell r="T100">
            <v>4614.82</v>
          </cell>
        </row>
        <row r="101">
          <cell r="A101">
            <v>45529</v>
          </cell>
          <cell r="B101">
            <v>45535</v>
          </cell>
          <cell r="R101" t="str">
            <v>2024-08-31</v>
          </cell>
          <cell r="T101">
            <v>4710.3999999999996</v>
          </cell>
        </row>
        <row r="102">
          <cell r="A102">
            <v>45424</v>
          </cell>
          <cell r="B102">
            <v>45430</v>
          </cell>
          <cell r="R102" t="str">
            <v>2024-06-13</v>
          </cell>
          <cell r="T102">
            <v>4926.95</v>
          </cell>
        </row>
        <row r="103">
          <cell r="A103">
            <v>45452</v>
          </cell>
          <cell r="B103">
            <v>45458</v>
          </cell>
          <cell r="R103" t="str">
            <v>2024-06-15</v>
          </cell>
          <cell r="T103">
            <v>5136.1000000000004</v>
          </cell>
        </row>
        <row r="104">
          <cell r="A104">
            <v>45669</v>
          </cell>
          <cell r="B104">
            <v>45675</v>
          </cell>
          <cell r="R104" t="str">
            <v>2025-01-18</v>
          </cell>
          <cell r="T104">
            <v>5271.6</v>
          </cell>
        </row>
        <row r="105">
          <cell r="A105">
            <v>45431</v>
          </cell>
          <cell r="B105">
            <v>45437</v>
          </cell>
          <cell r="R105" t="str">
            <v>2024-06-25</v>
          </cell>
          <cell r="T105">
            <v>5404.1</v>
          </cell>
        </row>
        <row r="106">
          <cell r="A106">
            <v>45640</v>
          </cell>
          <cell r="B106">
            <v>45640</v>
          </cell>
          <cell r="R106" t="str">
            <v>2024-12-16</v>
          </cell>
          <cell r="T106">
            <v>5535</v>
          </cell>
        </row>
        <row r="107">
          <cell r="A107">
            <v>45543</v>
          </cell>
          <cell r="B107">
            <v>45549</v>
          </cell>
          <cell r="R107" t="str">
            <v>2024-09-14</v>
          </cell>
          <cell r="T107">
            <v>5658.9</v>
          </cell>
        </row>
        <row r="108">
          <cell r="A108">
            <v>45522</v>
          </cell>
          <cell r="B108">
            <v>45528</v>
          </cell>
          <cell r="R108" t="str">
            <v>2024-08-24</v>
          </cell>
          <cell r="T108">
            <v>5802.62</v>
          </cell>
        </row>
        <row r="109">
          <cell r="A109">
            <v>45662</v>
          </cell>
          <cell r="B109">
            <v>45668</v>
          </cell>
          <cell r="R109" t="str">
            <v>2025-01-11</v>
          </cell>
          <cell r="T109">
            <v>5967.6</v>
          </cell>
        </row>
        <row r="110">
          <cell r="A110">
            <v>45711</v>
          </cell>
          <cell r="B110">
            <v>45717</v>
          </cell>
          <cell r="R110" t="str">
            <v>2025-03-01</v>
          </cell>
          <cell r="T110">
            <v>6055.88</v>
          </cell>
        </row>
        <row r="111">
          <cell r="A111">
            <v>45557</v>
          </cell>
          <cell r="B111">
            <v>45563</v>
          </cell>
          <cell r="R111" t="str">
            <v>2024-09-28</v>
          </cell>
          <cell r="T111">
            <v>6159.2</v>
          </cell>
        </row>
        <row r="112">
          <cell r="A112">
            <v>45417</v>
          </cell>
          <cell r="B112">
            <v>45423</v>
          </cell>
          <cell r="R112" t="str">
            <v>2024-05-29</v>
          </cell>
          <cell r="T112">
            <v>6332.8</v>
          </cell>
        </row>
        <row r="113">
          <cell r="A113">
            <v>45459</v>
          </cell>
          <cell r="B113">
            <v>45465</v>
          </cell>
          <cell r="R113" t="str">
            <v>2024-06-22</v>
          </cell>
          <cell r="T113">
            <v>6414.9</v>
          </cell>
        </row>
        <row r="114">
          <cell r="A114">
            <v>45389</v>
          </cell>
          <cell r="B114">
            <v>45395</v>
          </cell>
          <cell r="R114" t="str">
            <v>2024-06-10</v>
          </cell>
          <cell r="T114">
            <v>6457.86</v>
          </cell>
        </row>
        <row r="115">
          <cell r="A115">
            <v>45557</v>
          </cell>
          <cell r="B115">
            <v>45563</v>
          </cell>
          <cell r="R115" t="str">
            <v>2024-09-28</v>
          </cell>
          <cell r="T115">
            <v>6554.4</v>
          </cell>
        </row>
        <row r="116">
          <cell r="A116">
            <v>45445</v>
          </cell>
          <cell r="B116">
            <v>45451</v>
          </cell>
          <cell r="R116" t="str">
            <v>2024-06-08</v>
          </cell>
          <cell r="T116">
            <v>6679.6</v>
          </cell>
        </row>
        <row r="117">
          <cell r="A117">
            <v>45403</v>
          </cell>
          <cell r="B117">
            <v>45409</v>
          </cell>
          <cell r="R117" t="str">
            <v>2024-05-23</v>
          </cell>
          <cell r="T117">
            <v>6784.6</v>
          </cell>
        </row>
        <row r="118">
          <cell r="A118">
            <v>45550</v>
          </cell>
          <cell r="B118">
            <v>45556</v>
          </cell>
          <cell r="R118" t="str">
            <v>2024-09-21</v>
          </cell>
          <cell r="T118">
            <v>6851.1</v>
          </cell>
        </row>
        <row r="119">
          <cell r="A119">
            <v>45529</v>
          </cell>
          <cell r="B119">
            <v>45535</v>
          </cell>
          <cell r="R119" t="str">
            <v>2024-08-31</v>
          </cell>
          <cell r="T119">
            <v>7008.8</v>
          </cell>
        </row>
        <row r="120">
          <cell r="A120">
            <v>45683</v>
          </cell>
          <cell r="B120">
            <v>45689</v>
          </cell>
          <cell r="R120" t="str">
            <v>2025-02-01</v>
          </cell>
          <cell r="T120">
            <v>7091.92</v>
          </cell>
        </row>
        <row r="121">
          <cell r="A121">
            <v>45543</v>
          </cell>
          <cell r="B121">
            <v>45549</v>
          </cell>
          <cell r="R121" t="str">
            <v>2024-09-14</v>
          </cell>
          <cell r="T121">
            <v>7194</v>
          </cell>
        </row>
        <row r="122">
          <cell r="A122">
            <v>45522</v>
          </cell>
          <cell r="B122">
            <v>45528</v>
          </cell>
          <cell r="R122" t="str">
            <v>2024-08-24</v>
          </cell>
          <cell r="T122">
            <v>7262.8</v>
          </cell>
        </row>
        <row r="123">
          <cell r="A123">
            <v>45382</v>
          </cell>
          <cell r="B123">
            <v>45388</v>
          </cell>
          <cell r="R123" t="str">
            <v>2024-05-23</v>
          </cell>
          <cell r="T123">
            <v>7349.68</v>
          </cell>
        </row>
        <row r="124">
          <cell r="A124">
            <v>45697</v>
          </cell>
          <cell r="B124">
            <v>45703</v>
          </cell>
          <cell r="R124" t="str">
            <v>2025-02-15</v>
          </cell>
          <cell r="T124">
            <v>7460.8</v>
          </cell>
        </row>
        <row r="125">
          <cell r="A125">
            <v>45361</v>
          </cell>
          <cell r="B125">
            <v>45367</v>
          </cell>
          <cell r="R125" t="str">
            <v>2024-06-13</v>
          </cell>
          <cell r="T125">
            <v>7511.94</v>
          </cell>
        </row>
        <row r="126">
          <cell r="A126">
            <v>45368</v>
          </cell>
          <cell r="B126">
            <v>45374</v>
          </cell>
          <cell r="R126" t="str">
            <v>2024-05-17</v>
          </cell>
          <cell r="T126">
            <v>7588</v>
          </cell>
        </row>
        <row r="127">
          <cell r="A127">
            <v>45383</v>
          </cell>
          <cell r="B127">
            <v>45384</v>
          </cell>
          <cell r="R127" t="str">
            <v>2024-06-25</v>
          </cell>
          <cell r="T127">
            <v>7720</v>
          </cell>
        </row>
        <row r="128">
          <cell r="A128">
            <v>45690</v>
          </cell>
          <cell r="B128">
            <v>45696</v>
          </cell>
          <cell r="R128" t="str">
            <v>2025-02-08</v>
          </cell>
          <cell r="T128">
            <v>7956.8</v>
          </cell>
        </row>
        <row r="129">
          <cell r="A129">
            <v>45564</v>
          </cell>
          <cell r="B129">
            <v>45570</v>
          </cell>
          <cell r="R129" t="str">
            <v>2024-10-05</v>
          </cell>
          <cell r="T129">
            <v>8007.16</v>
          </cell>
        </row>
        <row r="130">
          <cell r="A130">
            <v>45487</v>
          </cell>
          <cell r="B130">
            <v>45493</v>
          </cell>
          <cell r="R130" t="str">
            <v>2024-07-20</v>
          </cell>
          <cell r="T130">
            <v>8201.2000000000007</v>
          </cell>
        </row>
        <row r="131">
          <cell r="A131">
            <v>45389</v>
          </cell>
          <cell r="B131">
            <v>45395</v>
          </cell>
          <cell r="R131" t="str">
            <v>2024-05-23</v>
          </cell>
          <cell r="T131">
            <v>8341.7999999999993</v>
          </cell>
        </row>
        <row r="132">
          <cell r="A132">
            <v>45417</v>
          </cell>
          <cell r="B132">
            <v>45423</v>
          </cell>
          <cell r="R132" t="str">
            <v>2024-06-13</v>
          </cell>
          <cell r="T132">
            <v>8578.16</v>
          </cell>
        </row>
        <row r="133">
          <cell r="A133">
            <v>45494</v>
          </cell>
          <cell r="B133">
            <v>45500</v>
          </cell>
          <cell r="R133" t="str">
            <v>2024-07-27</v>
          </cell>
          <cell r="T133">
            <v>8844.7199999999993</v>
          </cell>
        </row>
        <row r="134">
          <cell r="A134">
            <v>45368</v>
          </cell>
          <cell r="B134">
            <v>45374</v>
          </cell>
          <cell r="R134" t="str">
            <v>2024-06-04</v>
          </cell>
          <cell r="T134">
            <v>8935.86</v>
          </cell>
        </row>
        <row r="135">
          <cell r="A135">
            <v>45495</v>
          </cell>
          <cell r="B135">
            <v>45495</v>
          </cell>
          <cell r="R135" t="str">
            <v>2025-02-24</v>
          </cell>
          <cell r="T135">
            <v>9136.5300000000007</v>
          </cell>
        </row>
        <row r="136">
          <cell r="A136">
            <v>45480</v>
          </cell>
          <cell r="B136">
            <v>45486</v>
          </cell>
          <cell r="R136" t="str">
            <v>2024-07-13</v>
          </cell>
          <cell r="T136">
            <v>9511.5</v>
          </cell>
        </row>
        <row r="137">
          <cell r="A137">
            <v>45718</v>
          </cell>
          <cell r="B137">
            <v>45724</v>
          </cell>
          <cell r="R137" t="str">
            <v>2025-03-08</v>
          </cell>
          <cell r="T137">
            <v>9700.7999999999993</v>
          </cell>
        </row>
        <row r="138">
          <cell r="A138">
            <v>45579</v>
          </cell>
          <cell r="B138">
            <v>45580</v>
          </cell>
          <cell r="R138" t="str">
            <v>2024-10-17</v>
          </cell>
          <cell r="T138">
            <v>10094.82</v>
          </cell>
        </row>
        <row r="139">
          <cell r="A139">
            <v>45543</v>
          </cell>
          <cell r="B139">
            <v>45549</v>
          </cell>
          <cell r="R139" t="str">
            <v>2024-09-14</v>
          </cell>
          <cell r="T139">
            <v>10586.98</v>
          </cell>
        </row>
        <row r="140">
          <cell r="A140">
            <v>45428</v>
          </cell>
          <cell r="B140">
            <v>45430</v>
          </cell>
          <cell r="R140" t="str">
            <v>2024-05-29</v>
          </cell>
          <cell r="T140">
            <v>12847.5</v>
          </cell>
        </row>
        <row r="141">
          <cell r="A141">
            <v>45487</v>
          </cell>
          <cell r="B141">
            <v>45493</v>
          </cell>
          <cell r="R141" t="str">
            <v>2024-07-20</v>
          </cell>
          <cell r="T141">
            <v>17013.78</v>
          </cell>
        </row>
        <row r="142">
          <cell r="A142">
            <v>45494</v>
          </cell>
          <cell r="B142">
            <v>45500</v>
          </cell>
          <cell r="R142" t="str">
            <v>2024-07-27</v>
          </cell>
          <cell r="T142">
            <v>24816.86</v>
          </cell>
        </row>
        <row r="143">
          <cell r="A143">
            <v>45487</v>
          </cell>
          <cell r="B143">
            <v>45493</v>
          </cell>
          <cell r="R143" t="str">
            <v>2024-07-20</v>
          </cell>
          <cell r="T143">
            <v>37398.69</v>
          </cell>
        </row>
        <row r="144">
          <cell r="A144">
            <v>45663</v>
          </cell>
          <cell r="B144">
            <v>45669</v>
          </cell>
          <cell r="R144" t="str">
            <v>2025-02-10</v>
          </cell>
          <cell r="T144">
            <v>90000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867FB-5650-4E34-8941-3F26F07D9E28}">
  <sheetPr>
    <tabColor theme="1" tint="0.34998626667073579"/>
    <pageSetUpPr fitToPage="1"/>
  </sheetPr>
  <dimension ref="B2:M62"/>
  <sheetViews>
    <sheetView tabSelected="1" view="pageBreakPreview" zoomScale="80" zoomScaleNormal="100" zoomScaleSheetLayoutView="80" workbookViewId="0"/>
  </sheetViews>
  <sheetFormatPr defaultColWidth="9.140625" defaultRowHeight="12.75"/>
  <cols>
    <col min="1" max="1" width="1.42578125" style="4" customWidth="1"/>
    <col min="2" max="2" width="6.42578125" style="4" customWidth="1"/>
    <col min="3" max="3" width="52.28515625" style="4" bestFit="1" customWidth="1"/>
    <col min="4" max="4" width="1.42578125" style="4" customWidth="1"/>
    <col min="5" max="6" width="18.7109375" style="4" customWidth="1"/>
    <col min="7" max="7" width="10.7109375" style="4" customWidth="1"/>
    <col min="8" max="8" width="4.7109375" style="5" customWidth="1"/>
    <col min="9" max="9" width="10.7109375" style="4" customWidth="1"/>
    <col min="10" max="10" width="4.7109375" style="5" customWidth="1"/>
    <col min="11" max="11" width="10.7109375" style="4" customWidth="1"/>
    <col min="12" max="12" width="18.7109375" style="116" customWidth="1"/>
    <col min="13" max="13" width="1.42578125" style="4" customWidth="1"/>
    <col min="14" max="16384" width="9.140625" style="4"/>
  </cols>
  <sheetData>
    <row r="2" spans="2:12">
      <c r="B2" s="256" t="s">
        <v>137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</row>
    <row r="3" spans="2:12">
      <c r="B3" s="256" t="s">
        <v>199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</row>
    <row r="4" spans="2:12">
      <c r="B4" s="256" t="s">
        <v>0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</row>
    <row r="5" spans="2:12">
      <c r="B5" s="256" t="s">
        <v>1</v>
      </c>
      <c r="C5" s="256"/>
      <c r="D5" s="256"/>
      <c r="E5" s="256"/>
      <c r="F5" s="256"/>
      <c r="G5" s="256"/>
      <c r="H5" s="256"/>
      <c r="I5" s="256"/>
      <c r="J5" s="256"/>
      <c r="K5" s="256"/>
      <c r="L5" s="256"/>
    </row>
    <row r="7" spans="2:12" s="48" customFormat="1" ht="30" customHeight="1">
      <c r="B7" s="100" t="s">
        <v>2</v>
      </c>
      <c r="C7" s="100" t="s">
        <v>3</v>
      </c>
      <c r="D7" s="101"/>
      <c r="E7" s="100" t="s">
        <v>219</v>
      </c>
      <c r="F7" s="100" t="s">
        <v>43</v>
      </c>
      <c r="G7" s="100" t="s">
        <v>4</v>
      </c>
      <c r="H7" s="100" t="s">
        <v>5</v>
      </c>
      <c r="I7" s="100" t="s">
        <v>6</v>
      </c>
      <c r="J7" s="100" t="s">
        <v>5</v>
      </c>
      <c r="K7" s="100" t="s">
        <v>11</v>
      </c>
      <c r="L7" s="117" t="s">
        <v>0</v>
      </c>
    </row>
    <row r="8" spans="2:12">
      <c r="C8" s="118" t="s">
        <v>44</v>
      </c>
      <c r="E8" s="118" t="s">
        <v>45</v>
      </c>
      <c r="F8" s="118" t="s">
        <v>46</v>
      </c>
      <c r="G8" s="118" t="s">
        <v>47</v>
      </c>
      <c r="H8" s="118" t="s">
        <v>48</v>
      </c>
      <c r="I8" s="118" t="s">
        <v>49</v>
      </c>
      <c r="J8" s="118" t="s">
        <v>50</v>
      </c>
      <c r="K8" s="118" t="s">
        <v>51</v>
      </c>
      <c r="L8" s="118" t="s">
        <v>52</v>
      </c>
    </row>
    <row r="9" spans="2:12">
      <c r="D9" s="79"/>
      <c r="E9" s="79"/>
      <c r="F9" s="79"/>
      <c r="G9" s="79"/>
      <c r="H9" s="99"/>
      <c r="I9" s="79"/>
      <c r="J9" s="99"/>
      <c r="K9" s="79"/>
      <c r="L9" s="119"/>
    </row>
    <row r="10" spans="2:12">
      <c r="B10" s="5">
        <f>IF(C10="","",MAX(B$8:B8)+1)</f>
        <v>1</v>
      </c>
      <c r="C10" s="125" t="s">
        <v>7</v>
      </c>
      <c r="D10" s="79"/>
      <c r="E10" s="79"/>
      <c r="F10" s="79"/>
      <c r="G10" s="79"/>
      <c r="H10" s="99"/>
      <c r="I10" s="79"/>
      <c r="J10" s="99"/>
      <c r="K10" s="79"/>
      <c r="L10" s="119"/>
    </row>
    <row r="11" spans="2:12">
      <c r="B11" s="5">
        <f>IF(C11="","",MAX(B$10:B10)+1)</f>
        <v>2</v>
      </c>
      <c r="C11" s="20" t="s">
        <v>131</v>
      </c>
      <c r="D11" s="79"/>
      <c r="E11" s="223">
        <v>0</v>
      </c>
      <c r="F11" s="224">
        <f t="shared" ref="F11:F16" si="0">E11/365</f>
        <v>0</v>
      </c>
      <c r="G11" s="77">
        <f>ROUND(A!$D$12,2)</f>
        <v>1.44</v>
      </c>
      <c r="H11" s="3" t="s">
        <v>8</v>
      </c>
      <c r="I11" s="120">
        <f>ROUND(B!E11,2)</f>
        <v>-12.82</v>
      </c>
      <c r="J11" s="5" t="s">
        <v>53</v>
      </c>
      <c r="K11" s="3">
        <f t="shared" ref="K11:K17" si="1">G11+I11</f>
        <v>-11.38</v>
      </c>
      <c r="L11" s="224">
        <f t="shared" ref="L11:L17" si="2">F11*K11</f>
        <v>0</v>
      </c>
    </row>
    <row r="12" spans="2:12">
      <c r="B12" s="5">
        <f>IF(C12="","",MAX(B$10:B11)+1)</f>
        <v>3</v>
      </c>
      <c r="C12" s="20" t="s">
        <v>132</v>
      </c>
      <c r="E12" s="221">
        <v>0</v>
      </c>
      <c r="F12" s="225">
        <f t="shared" si="0"/>
        <v>0</v>
      </c>
      <c r="G12" s="77">
        <f t="shared" ref="G12:G17" si="3">$G$11</f>
        <v>1.44</v>
      </c>
      <c r="H12" s="3" t="s">
        <v>8</v>
      </c>
      <c r="I12" s="120">
        <f>ROUND(B!E13,2)</f>
        <v>-40.799999999999997</v>
      </c>
      <c r="J12" s="5" t="s">
        <v>53</v>
      </c>
      <c r="K12" s="3">
        <f t="shared" si="1"/>
        <v>-39.36</v>
      </c>
      <c r="L12" s="225">
        <f t="shared" si="2"/>
        <v>0</v>
      </c>
    </row>
    <row r="13" spans="2:12">
      <c r="B13" s="5">
        <f>IF(C13="","",MAX(B$10:B12)+1)</f>
        <v>4</v>
      </c>
      <c r="C13" s="20" t="s">
        <v>89</v>
      </c>
      <c r="E13" s="221">
        <v>0</v>
      </c>
      <c r="F13" s="225">
        <f>E13/365</f>
        <v>0</v>
      </c>
      <c r="G13" s="77">
        <f t="shared" si="3"/>
        <v>1.44</v>
      </c>
      <c r="H13" s="3" t="s">
        <v>8</v>
      </c>
      <c r="I13" s="120">
        <f>ROUND(D!E9,2)</f>
        <v>-29.66</v>
      </c>
      <c r="J13" s="3" t="s">
        <v>117</v>
      </c>
      <c r="K13" s="3">
        <f>G13+I13</f>
        <v>-28.22</v>
      </c>
      <c r="L13" s="225">
        <f t="shared" si="2"/>
        <v>0</v>
      </c>
    </row>
    <row r="14" spans="2:12">
      <c r="B14" s="5">
        <f>IF(C14="","",MAX(B$10:B13)+1)</f>
        <v>5</v>
      </c>
      <c r="C14" s="20" t="s">
        <v>41</v>
      </c>
      <c r="E14" s="221">
        <v>0</v>
      </c>
      <c r="F14" s="225">
        <f t="shared" si="0"/>
        <v>0</v>
      </c>
      <c r="G14" s="77">
        <f t="shared" si="3"/>
        <v>1.44</v>
      </c>
      <c r="H14" s="3" t="s">
        <v>8</v>
      </c>
      <c r="I14" s="120">
        <f>ROUND('C'!F9,2)</f>
        <v>-24.46</v>
      </c>
      <c r="J14" s="3" t="s">
        <v>116</v>
      </c>
      <c r="K14" s="3">
        <f>G14+I14</f>
        <v>-23.02</v>
      </c>
      <c r="L14" s="225">
        <f t="shared" si="2"/>
        <v>0</v>
      </c>
    </row>
    <row r="15" spans="2:12">
      <c r="B15" s="5">
        <f>IF(C15="","",MAX(B$10:B14)+1)</f>
        <v>6</v>
      </c>
      <c r="C15" s="20" t="s">
        <v>115</v>
      </c>
      <c r="E15" s="221">
        <v>0</v>
      </c>
      <c r="F15" s="225">
        <f t="shared" si="0"/>
        <v>0</v>
      </c>
      <c r="G15" s="77">
        <f t="shared" si="3"/>
        <v>1.44</v>
      </c>
      <c r="H15" s="3" t="s">
        <v>8</v>
      </c>
      <c r="I15" s="120">
        <f>ROUND('C'!F10,2)</f>
        <v>-256</v>
      </c>
      <c r="J15" s="3" t="s">
        <v>116</v>
      </c>
      <c r="K15" s="3">
        <f>G15+I15</f>
        <v>-254.56</v>
      </c>
      <c r="L15" s="225">
        <f t="shared" si="2"/>
        <v>0</v>
      </c>
    </row>
    <row r="16" spans="2:12">
      <c r="B16" s="5">
        <f>IF(C16="","",MAX(B$10:B15)+1)</f>
        <v>7</v>
      </c>
      <c r="C16" s="20" t="s">
        <v>217</v>
      </c>
      <c r="E16" s="221">
        <v>0</v>
      </c>
      <c r="F16" s="225">
        <f t="shared" si="0"/>
        <v>0</v>
      </c>
      <c r="G16" s="77">
        <f t="shared" si="3"/>
        <v>1.44</v>
      </c>
      <c r="H16" s="3" t="s">
        <v>8</v>
      </c>
      <c r="I16" s="120">
        <f>ROUND('C'!F11,2)</f>
        <v>-28.75</v>
      </c>
      <c r="J16" s="3" t="s">
        <v>116</v>
      </c>
      <c r="K16" s="3">
        <f>G16+I16</f>
        <v>-27.31</v>
      </c>
      <c r="L16" s="225">
        <f t="shared" si="2"/>
        <v>0</v>
      </c>
    </row>
    <row r="17" spans="2:12">
      <c r="B17" s="5">
        <f>IF(C17="","",MAX(B$10:B16)+1)</f>
        <v>8</v>
      </c>
      <c r="C17" s="20" t="s">
        <v>125</v>
      </c>
      <c r="E17" s="222">
        <v>0</v>
      </c>
      <c r="F17" s="225">
        <f>E17/365</f>
        <v>0</v>
      </c>
      <c r="G17" s="77">
        <f t="shared" si="3"/>
        <v>1.44</v>
      </c>
      <c r="H17" s="3" t="s">
        <v>8</v>
      </c>
      <c r="I17" s="120">
        <f>ROUND(D!E10,2)</f>
        <v>-19.82</v>
      </c>
      <c r="J17" s="3" t="s">
        <v>117</v>
      </c>
      <c r="K17" s="3">
        <f t="shared" si="1"/>
        <v>-18.38</v>
      </c>
      <c r="L17" s="225">
        <f t="shared" si="2"/>
        <v>0</v>
      </c>
    </row>
    <row r="18" spans="2:12">
      <c r="B18" s="5" t="str">
        <f>IF(C18="","",MAX(B$10:B17)+1)</f>
        <v/>
      </c>
      <c r="C18" s="208"/>
      <c r="F18" s="63"/>
      <c r="G18" s="77"/>
      <c r="H18" s="3"/>
      <c r="I18" s="120"/>
      <c r="J18" s="3"/>
      <c r="K18" s="3"/>
      <c r="L18" s="63"/>
    </row>
    <row r="19" spans="2:12">
      <c r="B19" s="5">
        <f>IF(C19="","",MAX(B$10:B18)+1)</f>
        <v>9</v>
      </c>
      <c r="C19" s="208" t="s">
        <v>33</v>
      </c>
      <c r="E19" s="223">
        <v>0</v>
      </c>
      <c r="F19" s="224">
        <f>E19/365</f>
        <v>0</v>
      </c>
      <c r="G19" s="77">
        <f t="shared" ref="G19:G33" si="4">$G$11</f>
        <v>1.44</v>
      </c>
      <c r="H19" s="3" t="s">
        <v>8</v>
      </c>
      <c r="I19" s="213">
        <f>ROUND(E!I14,2)</f>
        <v>-37.5</v>
      </c>
      <c r="J19" s="3" t="s">
        <v>118</v>
      </c>
      <c r="K19" s="3">
        <f>G19+I19</f>
        <v>-36.06</v>
      </c>
      <c r="L19" s="224">
        <f>F19*K19</f>
        <v>0</v>
      </c>
    </row>
    <row r="20" spans="2:12">
      <c r="B20" s="5">
        <f>IF(C20="","",MAX(B$10:B19)+1)</f>
        <v>10</v>
      </c>
      <c r="C20" s="208" t="s">
        <v>35</v>
      </c>
      <c r="E20" s="222">
        <v>0</v>
      </c>
      <c r="F20" s="225">
        <f>E20/365</f>
        <v>0</v>
      </c>
      <c r="G20" s="77">
        <f t="shared" si="4"/>
        <v>1.44</v>
      </c>
      <c r="H20" s="3" t="s">
        <v>8</v>
      </c>
      <c r="I20" s="120">
        <f>ROUND(F!I14,2)</f>
        <v>-37.5</v>
      </c>
      <c r="J20" s="3" t="s">
        <v>10</v>
      </c>
      <c r="K20" s="3">
        <f>G20+I20</f>
        <v>-36.06</v>
      </c>
      <c r="L20" s="225">
        <f>F20*K20</f>
        <v>0</v>
      </c>
    </row>
    <row r="21" spans="2:12">
      <c r="B21" s="5" t="str">
        <f>IF(C21="","",MAX(B$10:B20)+1)</f>
        <v/>
      </c>
      <c r="C21" s="208"/>
      <c r="F21" s="63"/>
      <c r="G21" s="77"/>
      <c r="H21" s="3"/>
      <c r="I21" s="120"/>
      <c r="J21" s="3"/>
      <c r="K21" s="3"/>
      <c r="L21" s="63"/>
    </row>
    <row r="22" spans="2:12">
      <c r="B22" s="5">
        <f>IF(C22="","",MAX(B$10:B21)+1)</f>
        <v>11</v>
      </c>
      <c r="C22" s="125" t="s">
        <v>9</v>
      </c>
      <c r="F22" s="63">
        <f t="shared" ref="F22:F33" si="5">E22/365</f>
        <v>0</v>
      </c>
      <c r="G22" s="77"/>
      <c r="H22" s="3"/>
      <c r="I22" s="178"/>
      <c r="J22" s="3"/>
      <c r="K22" s="3"/>
      <c r="L22" s="63"/>
    </row>
    <row r="23" spans="2:12">
      <c r="B23" s="5">
        <f>IF(C23="","",MAX(B$10:B22)+1)</f>
        <v>12</v>
      </c>
      <c r="C23" s="20" t="s">
        <v>107</v>
      </c>
      <c r="E23" s="223">
        <v>0</v>
      </c>
      <c r="F23" s="224">
        <f t="shared" si="5"/>
        <v>0</v>
      </c>
      <c r="G23" s="77">
        <f t="shared" si="4"/>
        <v>1.44</v>
      </c>
      <c r="H23" s="3" t="s">
        <v>8</v>
      </c>
      <c r="I23" s="178">
        <f>ROUND(G!K257,2)</f>
        <v>-365.9</v>
      </c>
      <c r="J23" s="3" t="s">
        <v>119</v>
      </c>
      <c r="K23" s="3">
        <f t="shared" ref="K23:K30" si="6">G23+I23</f>
        <v>-364.46</v>
      </c>
      <c r="L23" s="224">
        <f>F23*K23</f>
        <v>0</v>
      </c>
    </row>
    <row r="24" spans="2:12">
      <c r="B24" s="5">
        <f>IF(C24="","",MAX(B$10:B23)+1)</f>
        <v>13</v>
      </c>
      <c r="C24" s="20" t="s">
        <v>192</v>
      </c>
      <c r="E24" s="221">
        <v>0</v>
      </c>
      <c r="F24" s="225">
        <f t="shared" si="5"/>
        <v>0</v>
      </c>
      <c r="G24" s="77">
        <f t="shared" si="4"/>
        <v>1.44</v>
      </c>
      <c r="H24" s="3" t="s">
        <v>8</v>
      </c>
      <c r="I24" s="178">
        <f>ROUND(H!E9,2)</f>
        <v>-27.31</v>
      </c>
      <c r="J24" s="3" t="s">
        <v>120</v>
      </c>
      <c r="K24" s="3">
        <f>G24+I24</f>
        <v>-25.869999999999997</v>
      </c>
      <c r="L24" s="225">
        <f>F24*K24</f>
        <v>0</v>
      </c>
    </row>
    <row r="25" spans="2:12">
      <c r="B25" s="5">
        <f>IF(C25="","",MAX(B$10:B24)+1)</f>
        <v>14</v>
      </c>
      <c r="C25" s="20" t="s">
        <v>189</v>
      </c>
      <c r="E25" s="221">
        <v>0</v>
      </c>
      <c r="F25" s="225">
        <f t="shared" si="5"/>
        <v>0</v>
      </c>
      <c r="G25" s="77">
        <f t="shared" si="4"/>
        <v>1.44</v>
      </c>
      <c r="H25" s="3" t="s">
        <v>8</v>
      </c>
      <c r="I25" s="178">
        <f>ROUND(H!E10,2)</f>
        <v>-30.09</v>
      </c>
      <c r="J25" s="3" t="s">
        <v>120</v>
      </c>
      <c r="K25" s="3">
        <f>G25+I25</f>
        <v>-28.65</v>
      </c>
      <c r="L25" s="225">
        <f>F25*K25</f>
        <v>0</v>
      </c>
    </row>
    <row r="26" spans="2:12">
      <c r="B26" s="5">
        <f>IF(C26="","",MAX(B$10:B25)+1)</f>
        <v>15</v>
      </c>
      <c r="C26" s="20" t="s">
        <v>190</v>
      </c>
      <c r="E26" s="221">
        <v>0</v>
      </c>
      <c r="F26" s="225">
        <f t="shared" si="5"/>
        <v>0</v>
      </c>
      <c r="G26" s="77">
        <f t="shared" si="4"/>
        <v>1.44</v>
      </c>
      <c r="H26" s="3" t="s">
        <v>8</v>
      </c>
      <c r="I26" s="178">
        <f>ROUND(H!E11,2)</f>
        <v>-30.07</v>
      </c>
      <c r="J26" s="3" t="s">
        <v>120</v>
      </c>
      <c r="K26" s="3">
        <f>G26+I26</f>
        <v>-28.63</v>
      </c>
      <c r="L26" s="225"/>
    </row>
    <row r="27" spans="2:12">
      <c r="B27" s="5">
        <f>IF(C27="","",MAX(B$10:B26)+1)</f>
        <v>16</v>
      </c>
      <c r="C27" s="20" t="s">
        <v>191</v>
      </c>
      <c r="E27" s="221">
        <v>0</v>
      </c>
      <c r="F27" s="225">
        <f t="shared" si="5"/>
        <v>0</v>
      </c>
      <c r="G27" s="77">
        <f t="shared" si="4"/>
        <v>1.44</v>
      </c>
      <c r="H27" s="3" t="s">
        <v>8</v>
      </c>
      <c r="I27" s="178">
        <f>ROUND(H!E12,2)</f>
        <v>-30.45</v>
      </c>
      <c r="J27" s="3" t="s">
        <v>120</v>
      </c>
      <c r="K27" s="3">
        <f>G27+I27</f>
        <v>-29.009999999999998</v>
      </c>
      <c r="L27" s="225">
        <f t="shared" ref="L27:L33" si="7">F27*K27</f>
        <v>0</v>
      </c>
    </row>
    <row r="28" spans="2:12">
      <c r="B28" s="5">
        <f>IF(C28="","",MAX(B$10:B27)+1)</f>
        <v>17</v>
      </c>
      <c r="C28" s="20" t="s">
        <v>143</v>
      </c>
      <c r="E28" s="221">
        <v>0</v>
      </c>
      <c r="F28" s="225">
        <f t="shared" si="5"/>
        <v>0</v>
      </c>
      <c r="G28" s="77">
        <f t="shared" si="4"/>
        <v>1.44</v>
      </c>
      <c r="H28" s="3" t="s">
        <v>8</v>
      </c>
      <c r="I28" s="178">
        <f>ROUND(I!H22,2)</f>
        <v>-34.869999999999997</v>
      </c>
      <c r="J28" s="3" t="s">
        <v>121</v>
      </c>
      <c r="K28" s="3">
        <f t="shared" si="6"/>
        <v>-33.43</v>
      </c>
      <c r="L28" s="225">
        <f t="shared" si="7"/>
        <v>0</v>
      </c>
    </row>
    <row r="29" spans="2:12">
      <c r="B29" s="5">
        <f>IF(C29="","",MAX(B$10:B28)+1)</f>
        <v>18</v>
      </c>
      <c r="C29" s="20" t="s">
        <v>149</v>
      </c>
      <c r="E29" s="221">
        <v>0</v>
      </c>
      <c r="F29" s="225">
        <f t="shared" si="5"/>
        <v>0</v>
      </c>
      <c r="G29" s="77">
        <f t="shared" si="4"/>
        <v>1.44</v>
      </c>
      <c r="H29" s="3" t="s">
        <v>8</v>
      </c>
      <c r="I29" s="178">
        <f>ROUND(J!H22,2)</f>
        <v>-40.130000000000003</v>
      </c>
      <c r="J29" s="3" t="s">
        <v>122</v>
      </c>
      <c r="K29" s="3">
        <f t="shared" si="6"/>
        <v>-38.690000000000005</v>
      </c>
      <c r="L29" s="225">
        <f t="shared" si="7"/>
        <v>0</v>
      </c>
    </row>
    <row r="30" spans="2:12">
      <c r="B30" s="5">
        <f>IF(C30="","",MAX(B$10:B29)+1)</f>
        <v>19</v>
      </c>
      <c r="C30" s="20" t="s">
        <v>184</v>
      </c>
      <c r="E30" s="221">
        <v>0</v>
      </c>
      <c r="F30" s="225">
        <f t="shared" si="5"/>
        <v>0</v>
      </c>
      <c r="G30" s="77">
        <f t="shared" si="4"/>
        <v>1.44</v>
      </c>
      <c r="H30" s="3" t="s">
        <v>8</v>
      </c>
      <c r="I30" s="178">
        <f>ROUND(K!H22,2)</f>
        <v>-34.880000000000003</v>
      </c>
      <c r="J30" s="3" t="s">
        <v>123</v>
      </c>
      <c r="K30" s="3">
        <f t="shared" si="6"/>
        <v>-33.440000000000005</v>
      </c>
      <c r="L30" s="225">
        <f t="shared" si="7"/>
        <v>0</v>
      </c>
    </row>
    <row r="31" spans="2:12">
      <c r="B31" s="5">
        <f>IF(C31="","",MAX(B$10:B30)+1)</f>
        <v>20</v>
      </c>
      <c r="C31" s="20" t="s">
        <v>151</v>
      </c>
      <c r="E31" s="221">
        <v>0</v>
      </c>
      <c r="F31" s="225">
        <f t="shared" si="5"/>
        <v>0</v>
      </c>
      <c r="G31" s="77">
        <f t="shared" si="4"/>
        <v>1.44</v>
      </c>
      <c r="H31" s="3" t="s">
        <v>8</v>
      </c>
      <c r="I31" s="178">
        <f>ROUND(L!I16,2)</f>
        <v>-76.239999999999995</v>
      </c>
      <c r="J31" s="3" t="s">
        <v>124</v>
      </c>
      <c r="K31" s="3">
        <f>G31+I31</f>
        <v>-74.8</v>
      </c>
      <c r="L31" s="225">
        <f t="shared" si="7"/>
        <v>0</v>
      </c>
    </row>
    <row r="32" spans="2:12">
      <c r="B32" s="5">
        <f>IF(C32="","",MAX(B$10:B31)+1)</f>
        <v>21</v>
      </c>
      <c r="C32" s="20" t="s">
        <v>152</v>
      </c>
      <c r="E32" s="221">
        <v>0</v>
      </c>
      <c r="F32" s="225">
        <f t="shared" si="5"/>
        <v>0</v>
      </c>
      <c r="G32" s="77">
        <f t="shared" si="4"/>
        <v>1.44</v>
      </c>
      <c r="H32" s="3" t="s">
        <v>8</v>
      </c>
      <c r="I32" s="178">
        <f>ROUND(L!I33,2)</f>
        <v>-47.96</v>
      </c>
      <c r="J32" s="3" t="s">
        <v>124</v>
      </c>
      <c r="K32" s="3">
        <f>G32+I32</f>
        <v>-46.52</v>
      </c>
      <c r="L32" s="225">
        <f t="shared" si="7"/>
        <v>0</v>
      </c>
    </row>
    <row r="33" spans="2:13">
      <c r="B33" s="5">
        <f>IF(C33="","",MAX(B$10:B32)+1)</f>
        <v>22</v>
      </c>
      <c r="C33" s="20" t="s">
        <v>153</v>
      </c>
      <c r="E33" s="222">
        <v>0</v>
      </c>
      <c r="F33" s="225">
        <f t="shared" si="5"/>
        <v>0</v>
      </c>
      <c r="G33" s="77">
        <f t="shared" si="4"/>
        <v>1.44</v>
      </c>
      <c r="H33" s="3" t="s">
        <v>8</v>
      </c>
      <c r="I33" s="178">
        <f>ROUND(L!I47,2)</f>
        <v>-207.72</v>
      </c>
      <c r="J33" s="3" t="s">
        <v>124</v>
      </c>
      <c r="K33" s="3">
        <f>G33+I33</f>
        <v>-206.28</v>
      </c>
      <c r="L33" s="225">
        <f t="shared" si="7"/>
        <v>0</v>
      </c>
    </row>
    <row r="34" spans="2:13">
      <c r="B34" s="5" t="str">
        <f>IF(C34="","",MAX(B$10:B33)+1)</f>
        <v/>
      </c>
      <c r="L34" s="4"/>
    </row>
    <row r="35" spans="2:13">
      <c r="B35" s="5">
        <f>IF(C35="","",MAX(B$10:B34)+1)</f>
        <v>23</v>
      </c>
      <c r="C35" s="208" t="s">
        <v>54</v>
      </c>
      <c r="E35" s="229">
        <v>0</v>
      </c>
      <c r="F35" s="224">
        <f>E35/365</f>
        <v>0</v>
      </c>
      <c r="G35" s="77">
        <f>$G$11</f>
        <v>1.44</v>
      </c>
      <c r="H35" s="3" t="s">
        <v>8</v>
      </c>
      <c r="I35" s="178">
        <f>ROUND(M!K43,2)</f>
        <v>-82.99</v>
      </c>
      <c r="J35" s="3" t="s">
        <v>185</v>
      </c>
      <c r="K35" s="3">
        <f>G35+I35</f>
        <v>-81.55</v>
      </c>
      <c r="L35" s="224">
        <f>F35*K35</f>
        <v>0</v>
      </c>
    </row>
    <row r="36" spans="2:13">
      <c r="B36" s="5" t="str">
        <f>IF(C36="","",MAX(B$10:B35)+1)</f>
        <v/>
      </c>
      <c r="C36" s="6"/>
      <c r="E36" s="3"/>
      <c r="F36" s="3"/>
      <c r="G36" s="3"/>
      <c r="H36" s="3"/>
      <c r="I36" s="3"/>
      <c r="J36" s="3"/>
      <c r="K36" s="3"/>
      <c r="L36" s="121"/>
    </row>
    <row r="37" spans="2:13" ht="13.5" thickBot="1">
      <c r="B37" s="5">
        <f>IF(C37="","",MAX(B$10:B36)+1)</f>
        <v>24</v>
      </c>
      <c r="C37" s="122" t="s">
        <v>55</v>
      </c>
      <c r="D37" s="21"/>
      <c r="E37" s="123">
        <f>SUM(E11:E35)</f>
        <v>0</v>
      </c>
      <c r="F37" s="123">
        <f>SUM(F11:F35)</f>
        <v>0</v>
      </c>
      <c r="G37" s="123"/>
      <c r="H37" s="123"/>
      <c r="I37" s="123"/>
      <c r="J37" s="123"/>
      <c r="K37" s="123"/>
      <c r="L37" s="123">
        <f>SUM(L11:L35)</f>
        <v>0</v>
      </c>
      <c r="M37"/>
    </row>
    <row r="38" spans="2:13" ht="13.5" thickTop="1">
      <c r="B38" s="5" t="str">
        <f>IF(C38="","",MAX(B$10:B37)+1)</f>
        <v/>
      </c>
      <c r="C38" s="6"/>
      <c r="E38" s="3"/>
      <c r="F38" s="3"/>
      <c r="G38" s="3"/>
      <c r="H38" s="3"/>
      <c r="I38" s="3"/>
      <c r="J38" s="3"/>
      <c r="K38" s="3"/>
      <c r="L38" s="124"/>
    </row>
    <row r="40" spans="2:13">
      <c r="C40" s="79"/>
    </row>
    <row r="42" spans="2:13" ht="15">
      <c r="C42" s="245"/>
    </row>
    <row r="43" spans="2:13" ht="15">
      <c r="C43" s="246"/>
    </row>
    <row r="44" spans="2:13" ht="15">
      <c r="C44" s="247"/>
    </row>
    <row r="45" spans="2:13" ht="15">
      <c r="C45" s="245"/>
    </row>
    <row r="46" spans="2:13" ht="15">
      <c r="C46" s="246"/>
    </row>
    <row r="47" spans="2:13" ht="15">
      <c r="C47" s="247"/>
    </row>
    <row r="48" spans="2:13" ht="15">
      <c r="C48" s="245"/>
    </row>
    <row r="49" spans="3:3" ht="15">
      <c r="C49" s="246"/>
    </row>
    <row r="50" spans="3:3" ht="15">
      <c r="C50" s="247"/>
    </row>
    <row r="51" spans="3:3" ht="15">
      <c r="C51" s="245"/>
    </row>
    <row r="52" spans="3:3" ht="15">
      <c r="C52" s="246"/>
    </row>
    <row r="53" spans="3:3" ht="15">
      <c r="C53" s="247"/>
    </row>
    <row r="54" spans="3:3" ht="15">
      <c r="C54" s="245"/>
    </row>
    <row r="55" spans="3:3" ht="15">
      <c r="C55" s="246"/>
    </row>
    <row r="56" spans="3:3" ht="15">
      <c r="C56" s="246"/>
    </row>
    <row r="57" spans="3:3" ht="15">
      <c r="C57" s="247"/>
    </row>
    <row r="58" spans="3:3" ht="15">
      <c r="C58" s="245"/>
    </row>
    <row r="59" spans="3:3" ht="15">
      <c r="C59" s="246"/>
    </row>
    <row r="60" spans="3:3" ht="15">
      <c r="C60" s="247"/>
    </row>
    <row r="61" spans="3:3" ht="15">
      <c r="C61" s="245"/>
    </row>
    <row r="62" spans="3:3" ht="15">
      <c r="C62" s="246"/>
    </row>
  </sheetData>
  <mergeCells count="4">
    <mergeCell ref="B2:L2"/>
    <mergeCell ref="B3:L3"/>
    <mergeCell ref="B4:L4"/>
    <mergeCell ref="B5:L5"/>
  </mergeCells>
  <printOptions horizontalCentered="1"/>
  <pageMargins left="0.7" right="0.7" top="0.75" bottom="0.75" header="0.3" footer="0.3"/>
  <pageSetup scale="56" fitToHeight="0" orientation="portrait" useFirstPageNumber="1" r:id="rId1"/>
  <headerFooter scaleWithDoc="0">
    <oddHeader>&amp;RExhibit TSL-2
Page &amp;P of &amp;N</oddHeader>
  </headerFooter>
  <ignoredErrors>
    <ignoredError sqref="C8:L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fitToPage="1"/>
  </sheetPr>
  <dimension ref="B2:F15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3" width="20" customWidth="1"/>
    <col min="4" max="4" width="14.85546875" bestFit="1" customWidth="1"/>
    <col min="5" max="5" width="10.7109375" customWidth="1"/>
    <col min="6" max="6" width="16.42578125" bestFit="1" customWidth="1"/>
  </cols>
  <sheetData>
    <row r="2" spans="2:6">
      <c r="B2" s="257" t="str">
        <f>Summary!B2</f>
        <v>Kentucky Power Company</v>
      </c>
      <c r="C2" s="257"/>
      <c r="D2" s="257"/>
      <c r="E2" s="257"/>
      <c r="F2" s="257"/>
    </row>
    <row r="3" spans="2:6">
      <c r="B3" s="257" t="str">
        <f>Summary!B3</f>
        <v>2025 Lead-Lag Study</v>
      </c>
      <c r="C3" s="257"/>
      <c r="D3" s="257"/>
      <c r="E3" s="257"/>
      <c r="F3" s="257"/>
    </row>
    <row r="4" spans="2:6">
      <c r="B4" s="257" t="s">
        <v>78</v>
      </c>
      <c r="C4" s="257"/>
      <c r="D4" s="257"/>
      <c r="E4" s="257"/>
      <c r="F4" s="257"/>
    </row>
    <row r="5" spans="2:6">
      <c r="B5" s="257"/>
      <c r="C5" s="257"/>
      <c r="D5" s="257"/>
      <c r="E5" s="257"/>
      <c r="F5" s="257"/>
    </row>
    <row r="7" spans="2:6" s="1" customFormat="1" ht="25.5" customHeight="1">
      <c r="B7" s="113" t="s">
        <v>2</v>
      </c>
      <c r="C7" s="113" t="s">
        <v>161</v>
      </c>
      <c r="D7" s="113" t="s">
        <v>18</v>
      </c>
      <c r="E7" s="112" t="s">
        <v>79</v>
      </c>
      <c r="F7" s="113" t="s">
        <v>64</v>
      </c>
    </row>
    <row r="9" spans="2:6">
      <c r="B9" s="108">
        <v>1</v>
      </c>
      <c r="C9" s="186">
        <f>'[3]Payroll Check Sample'!A2</f>
        <v>30372393</v>
      </c>
      <c r="D9" s="68">
        <f>'[3]Payroll Check Sample'!D2</f>
        <v>2828.08</v>
      </c>
      <c r="E9" s="102">
        <f>'[3]Payroll Check Sample'!F2</f>
        <v>-5</v>
      </c>
      <c r="F9" s="68">
        <f>E9*D9</f>
        <v>-14140.4</v>
      </c>
    </row>
    <row r="10" spans="2:6">
      <c r="B10" s="108">
        <f>IF(C10="","",MAX(B$9:B9)+1)</f>
        <v>2</v>
      </c>
      <c r="C10" s="186">
        <f>'[3]Payroll Check Sample'!A3</f>
        <v>30368496</v>
      </c>
      <c r="D10" s="185">
        <f>'[3]Payroll Check Sample'!D3</f>
        <v>3401.56</v>
      </c>
      <c r="E10" s="102">
        <f>'[3]Payroll Check Sample'!F3</f>
        <v>-6</v>
      </c>
      <c r="F10" s="185">
        <f>E10*D10</f>
        <v>-20409.36</v>
      </c>
    </row>
    <row r="11" spans="2:6">
      <c r="B11" s="108">
        <f>IF(C11="","",MAX(B$9:B10)+1)</f>
        <v>3</v>
      </c>
      <c r="C11" s="186">
        <f>'[3]Payroll Check Sample'!A4</f>
        <v>30368497</v>
      </c>
      <c r="D11" s="185">
        <f>'[3]Payroll Check Sample'!D4</f>
        <v>1831.19</v>
      </c>
      <c r="E11" s="102">
        <f>'[3]Payroll Check Sample'!F4</f>
        <v>-18</v>
      </c>
      <c r="F11" s="185">
        <f>E11*D11</f>
        <v>-32961.42</v>
      </c>
    </row>
    <row r="12" spans="2:6">
      <c r="B12" s="108">
        <f>IF(C12="","",MAX(B$9:B11)+1)</f>
        <v>4</v>
      </c>
      <c r="C12" s="186">
        <f>'[3]Payroll Check Sample'!A5</f>
        <v>30372397</v>
      </c>
      <c r="D12" s="185">
        <f>'[3]Payroll Check Sample'!D5</f>
        <v>2009.79</v>
      </c>
      <c r="E12" s="102">
        <f>'[3]Payroll Check Sample'!F5</f>
        <v>-18</v>
      </c>
      <c r="F12" s="185">
        <f>E12*D12</f>
        <v>-36176.22</v>
      </c>
    </row>
    <row r="13" spans="2:6">
      <c r="B13" s="108" t="str">
        <f>IF(C13="","",MAX(B$9:B12)+1)</f>
        <v/>
      </c>
      <c r="C13" s="22"/>
      <c r="D13" s="4"/>
      <c r="E13" s="4"/>
      <c r="F13" s="23"/>
    </row>
    <row r="14" spans="2:6" ht="13.5" thickBot="1">
      <c r="B14" s="108">
        <f>IF(C14="","",MAX(B$9:B13)+1)</f>
        <v>5</v>
      </c>
      <c r="C14" s="69" t="s">
        <v>21</v>
      </c>
      <c r="D14" s="103">
        <f>SUM(D9:D12)</f>
        <v>10070.619999999999</v>
      </c>
      <c r="E14" s="70">
        <f>IFERROR(F14/D14,0)</f>
        <v>-10.296029440094056</v>
      </c>
      <c r="F14" s="103">
        <f>SUM(F9:F12)</f>
        <v>-103687.4</v>
      </c>
    </row>
    <row r="15" spans="2:6" ht="13.5" thickTop="1">
      <c r="B15" s="5" t="str">
        <f>IF(C15="","",MAX($B$8:$B14)+1)</f>
        <v/>
      </c>
    </row>
  </sheetData>
  <mergeCells count="4">
    <mergeCell ref="B5:F5"/>
    <mergeCell ref="B4:F4"/>
    <mergeCell ref="B3:F3"/>
    <mergeCell ref="B2:F2"/>
  </mergeCells>
  <printOptions horizontalCentered="1"/>
  <pageMargins left="0.7" right="0.7" top="0.75" bottom="0.75" header="0.3" footer="0.3"/>
  <pageSetup fitToHeight="3" orientation="portrait" useFirstPageNumber="1" r:id="rId1"/>
  <headerFooter scaleWithDoc="0"/>
  <ignoredErrors>
    <ignoredError sqref="E14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E2848-AB93-4CA7-AEDA-6C89FC2A2303}">
  <sheetPr>
    <pageSetUpPr fitToPage="1"/>
  </sheetPr>
  <dimension ref="B2:F16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3" width="30.7109375" customWidth="1"/>
    <col min="4" max="4" width="14.85546875" bestFit="1" customWidth="1"/>
    <col min="5" max="5" width="10.7109375" customWidth="1"/>
    <col min="6" max="6" width="16.42578125" bestFit="1" customWidth="1"/>
  </cols>
  <sheetData>
    <row r="2" spans="2:6">
      <c r="B2" s="257" t="str">
        <f>Summary!B2</f>
        <v>Kentucky Power Company</v>
      </c>
      <c r="C2" s="257"/>
      <c r="D2" s="257"/>
      <c r="E2" s="257"/>
      <c r="F2" s="257"/>
    </row>
    <row r="3" spans="2:6">
      <c r="B3" s="257" t="str">
        <f>Summary!B3</f>
        <v>2025 Lead-Lag Study</v>
      </c>
      <c r="C3" s="257"/>
      <c r="D3" s="257"/>
      <c r="E3" s="257"/>
      <c r="F3" s="257"/>
    </row>
    <row r="4" spans="2:6">
      <c r="B4" s="257" t="s">
        <v>80</v>
      </c>
      <c r="C4" s="257"/>
      <c r="D4" s="257"/>
      <c r="E4" s="257"/>
      <c r="F4" s="257"/>
    </row>
    <row r="5" spans="2:6">
      <c r="B5" s="257"/>
      <c r="C5" s="257"/>
      <c r="D5" s="257"/>
      <c r="E5" s="257"/>
      <c r="F5" s="257"/>
    </row>
    <row r="7" spans="2:6" s="1" customFormat="1" ht="25.5" customHeight="1">
      <c r="B7" s="113" t="s">
        <v>2</v>
      </c>
      <c r="C7" s="113" t="s">
        <v>3</v>
      </c>
      <c r="D7" s="113" t="s">
        <v>42</v>
      </c>
      <c r="E7" s="112" t="s">
        <v>12</v>
      </c>
      <c r="F7" s="113" t="s">
        <v>81</v>
      </c>
    </row>
    <row r="9" spans="2:6">
      <c r="B9" s="14">
        <v>1</v>
      </c>
      <c r="C9" s="251" t="s">
        <v>171</v>
      </c>
      <c r="D9" s="23">
        <f>'C-1a'!G9</f>
        <v>35135010.420000046</v>
      </c>
      <c r="E9" s="102" t="s">
        <v>83</v>
      </c>
      <c r="F9" s="23">
        <f>'[3]Vacation Pay'!$M$3</f>
        <v>211402.18000000002</v>
      </c>
    </row>
    <row r="10" spans="2:6">
      <c r="B10" s="5">
        <f>IF(C10="","",MAX($B$8:$B9)+1)</f>
        <v>2</v>
      </c>
      <c r="C10" s="251" t="s">
        <v>172</v>
      </c>
      <c r="D10" s="227">
        <f>'C-1a'!G10</f>
        <v>3426850.1800000006</v>
      </c>
      <c r="E10" s="102" t="s">
        <v>83</v>
      </c>
      <c r="F10" s="227">
        <f>'[3]Vacation Pay'!$M$2</f>
        <v>2039475.9000000001</v>
      </c>
    </row>
    <row r="11" spans="2:6">
      <c r="B11" s="5">
        <f>IF(C11="","",MAX($B$8:$B10)+1)</f>
        <v>3</v>
      </c>
      <c r="C11" s="251" t="s">
        <v>173</v>
      </c>
      <c r="D11" s="227">
        <f>'C-1a'!G11</f>
        <v>329574.88</v>
      </c>
      <c r="E11" s="102" t="s">
        <v>83</v>
      </c>
      <c r="F11" s="227">
        <f>'[3]Vacation Pay'!$M$4</f>
        <v>13537.990000000002</v>
      </c>
    </row>
    <row r="12" spans="2:6">
      <c r="B12" s="5" t="str">
        <f>IF(C12="","",MAX($B$8:$B11)+1)</f>
        <v/>
      </c>
      <c r="C12" s="22"/>
      <c r="D12" s="4"/>
      <c r="E12" s="4"/>
      <c r="F12" s="23"/>
    </row>
    <row r="13" spans="2:6" ht="13.5" thickBot="1">
      <c r="B13" s="5">
        <f>IF(C13="","",MAX($B$8:$B12)+1)</f>
        <v>4</v>
      </c>
      <c r="C13" s="69" t="s">
        <v>21</v>
      </c>
      <c r="D13" s="103">
        <f>SUM(D9:D11)</f>
        <v>38891435.480000049</v>
      </c>
      <c r="E13" s="70"/>
      <c r="F13" s="103">
        <f>SUM(F9:F11)</f>
        <v>2264416.0700000003</v>
      </c>
    </row>
    <row r="14" spans="2:6" ht="13.5" thickTop="1">
      <c r="B14" s="5" t="str">
        <f>IF(C14="","",MAX($B$8:$B13)+1)</f>
        <v/>
      </c>
    </row>
    <row r="15" spans="2:6" ht="13.5" thickBot="1">
      <c r="B15" s="5">
        <f>IF(C15="","",MAX($B$8:$B14)+1)</f>
        <v>5</v>
      </c>
      <c r="C15" t="s">
        <v>82</v>
      </c>
      <c r="F15" s="148">
        <f>IFERROR(F13/D13,0)</f>
        <v>5.82240290709886E-2</v>
      </c>
    </row>
    <row r="16" spans="2:6" ht="13.5" thickTop="1"/>
  </sheetData>
  <mergeCells count="4">
    <mergeCell ref="B2:F2"/>
    <mergeCell ref="B3:F3"/>
    <mergeCell ref="B4:F4"/>
    <mergeCell ref="B5:F5"/>
  </mergeCells>
  <printOptions horizontalCentered="1"/>
  <pageMargins left="0.7" right="0.7" top="0.75" bottom="0.75" header="0.3" footer="0.3"/>
  <pageSetup fitToHeight="3" orientation="portrait" useFirstPageNumber="1" r:id="rId1"/>
  <headerFooter scaleWithDoc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0E59-36B2-4FD7-A7C3-F69973D7B17F}">
  <sheetPr>
    <pageSetUpPr fitToPage="1"/>
  </sheetPr>
  <dimension ref="B2:J20"/>
  <sheetViews>
    <sheetView view="pageBreakPreview" zoomScaleNormal="100" zoomScaleSheetLayoutView="100" workbookViewId="0"/>
  </sheetViews>
  <sheetFormatPr defaultColWidth="9.140625" defaultRowHeight="12.75"/>
  <cols>
    <col min="1" max="1" width="1.42578125" customWidth="1"/>
    <col min="2" max="2" width="6.42578125" customWidth="1"/>
    <col min="3" max="3" width="27" bestFit="1" customWidth="1"/>
    <col min="4" max="8" width="13.140625" customWidth="1"/>
    <col min="9" max="10" width="16.140625" customWidth="1"/>
    <col min="11" max="11" width="1.42578125" customWidth="1"/>
  </cols>
  <sheetData>
    <row r="2" spans="2:10" s="52" customFormat="1">
      <c r="B2" s="259" t="str">
        <f>Summary!B2</f>
        <v>Kentucky Power Company</v>
      </c>
      <c r="C2" s="259"/>
      <c r="D2" s="259"/>
      <c r="E2" s="259"/>
      <c r="F2" s="259"/>
      <c r="G2" s="259"/>
      <c r="H2" s="259"/>
      <c r="I2" s="259"/>
      <c r="J2" s="259"/>
    </row>
    <row r="3" spans="2:10" s="52" customFormat="1">
      <c r="B3" s="259" t="str">
        <f>Summary!B3</f>
        <v>2025 Lead-Lag Study</v>
      </c>
      <c r="C3" s="259"/>
      <c r="D3" s="259"/>
      <c r="E3" s="259"/>
      <c r="F3" s="259"/>
      <c r="G3" s="259"/>
      <c r="H3" s="259"/>
      <c r="I3" s="259"/>
      <c r="J3" s="259"/>
    </row>
    <row r="4" spans="2:10" s="52" customFormat="1">
      <c r="B4" s="260" t="s">
        <v>85</v>
      </c>
      <c r="C4" s="260"/>
      <c r="D4" s="260"/>
      <c r="E4" s="260"/>
      <c r="F4" s="260"/>
      <c r="G4" s="260"/>
      <c r="H4" s="260"/>
      <c r="I4" s="260"/>
      <c r="J4" s="260"/>
    </row>
    <row r="5" spans="2:10">
      <c r="B5" s="256"/>
      <c r="C5" s="256"/>
      <c r="D5" s="256"/>
      <c r="E5" s="256"/>
      <c r="F5" s="256"/>
      <c r="G5" s="256"/>
      <c r="H5" s="256"/>
      <c r="I5" s="256"/>
      <c r="J5" s="256"/>
    </row>
    <row r="6" spans="2:10">
      <c r="B6" s="4"/>
      <c r="C6" s="4"/>
      <c r="D6" s="4"/>
      <c r="E6" s="4"/>
      <c r="F6" s="4"/>
      <c r="G6" s="4"/>
      <c r="H6" s="4"/>
      <c r="I6" s="4"/>
      <c r="J6" s="4"/>
    </row>
    <row r="7" spans="2:10" s="1" customFormat="1" ht="25.5" customHeight="1">
      <c r="B7" s="112" t="s">
        <v>2</v>
      </c>
      <c r="C7" s="112" t="s">
        <v>3</v>
      </c>
      <c r="D7" s="112" t="s">
        <v>87</v>
      </c>
      <c r="E7" s="112" t="s">
        <v>29</v>
      </c>
      <c r="F7" s="112" t="s">
        <v>30</v>
      </c>
      <c r="G7" s="112" t="s">
        <v>88</v>
      </c>
      <c r="H7" s="112" t="s">
        <v>27</v>
      </c>
      <c r="I7" s="112" t="s">
        <v>11</v>
      </c>
      <c r="J7" s="112" t="s">
        <v>64</v>
      </c>
    </row>
    <row r="8" spans="2:10">
      <c r="B8" s="4"/>
      <c r="C8" s="4"/>
      <c r="D8" s="4"/>
      <c r="E8" s="4"/>
      <c r="F8" s="4"/>
      <c r="G8" s="4"/>
      <c r="H8" s="4"/>
      <c r="I8" s="4"/>
      <c r="J8" s="4"/>
    </row>
    <row r="9" spans="2:10">
      <c r="B9" s="5">
        <v>1</v>
      </c>
      <c r="C9" s="171" t="s">
        <v>171</v>
      </c>
      <c r="D9" s="78">
        <f>[4]Summary!D8</f>
        <v>143275.06</v>
      </c>
      <c r="E9" s="12">
        <f>[4]Summary!E8</f>
        <v>45292</v>
      </c>
      <c r="F9" s="12">
        <f>[4]Summary!F8</f>
        <v>45657</v>
      </c>
      <c r="G9" s="10">
        <f>(E9-F9-1)/2</f>
        <v>-183</v>
      </c>
      <c r="H9" s="12">
        <f>[4]Summary!H8</f>
        <v>45730</v>
      </c>
      <c r="I9" s="10">
        <f>F9-H9+G9</f>
        <v>-256</v>
      </c>
      <c r="J9" s="78">
        <f>+D9*I9</f>
        <v>-36678415.359999999</v>
      </c>
    </row>
    <row r="10" spans="2:10">
      <c r="B10" s="5">
        <f>IF(C10&lt;&gt;"",MAX(B9:$B$9)+1,"")</f>
        <v>2</v>
      </c>
      <c r="C10" s="171" t="s">
        <v>172</v>
      </c>
      <c r="D10" s="176">
        <f>[4]Summary!D9</f>
        <v>1769465.2899999996</v>
      </c>
      <c r="E10" s="12">
        <f>[4]Summary!E9</f>
        <v>45292</v>
      </c>
      <c r="F10" s="12">
        <f>[4]Summary!F9</f>
        <v>45657</v>
      </c>
      <c r="G10" s="178">
        <f>-(F10-E10+1)/2</f>
        <v>-183</v>
      </c>
      <c r="H10" s="12">
        <f>[4]Summary!H9</f>
        <v>45730</v>
      </c>
      <c r="I10" s="178">
        <f>(F10-H10)+G10</f>
        <v>-256</v>
      </c>
      <c r="J10" s="176">
        <f>I10*D10</f>
        <v>-452983114.23999989</v>
      </c>
    </row>
    <row r="11" spans="2:10">
      <c r="B11" s="5">
        <f>IF(C11&lt;&gt;"",MAX(B$9:$B10)+1,"")</f>
        <v>3</v>
      </c>
      <c r="C11" s="171" t="s">
        <v>173</v>
      </c>
      <c r="D11" s="176">
        <f>[4]Summary!D10</f>
        <v>16681.32</v>
      </c>
      <c r="E11" s="12">
        <f>[4]Summary!E10</f>
        <v>45292</v>
      </c>
      <c r="F11" s="12">
        <f>[4]Summary!F10</f>
        <v>45657</v>
      </c>
      <c r="G11" s="178">
        <f>-(F11-E11+1)/2</f>
        <v>-183</v>
      </c>
      <c r="H11" s="12">
        <f>[4]Summary!H10</f>
        <v>45730</v>
      </c>
      <c r="I11" s="178">
        <f>(F11-H11)+G11</f>
        <v>-256</v>
      </c>
      <c r="J11" s="176">
        <f>I11*D11</f>
        <v>-4270417.9199999999</v>
      </c>
    </row>
    <row r="12" spans="2:10">
      <c r="B12" s="5" t="str">
        <f>IF(C12&lt;&gt;"",MAX(B$9:$B11)+1,"")</f>
        <v/>
      </c>
      <c r="C12" s="4"/>
      <c r="D12" s="176"/>
      <c r="E12" s="176"/>
      <c r="F12" s="176"/>
      <c r="G12" s="179"/>
      <c r="H12" s="177"/>
      <c r="I12" s="180"/>
      <c r="J12" s="176"/>
    </row>
    <row r="13" spans="2:10" ht="13.5" thickBot="1">
      <c r="B13" s="5">
        <f>IF(C13&lt;&gt;"",MAX(B$9:$B12)+1,"")</f>
        <v>4</v>
      </c>
      <c r="C13" s="21" t="s">
        <v>21</v>
      </c>
      <c r="D13" s="183">
        <f>SUM(D9:D11)</f>
        <v>1929421.6699999997</v>
      </c>
      <c r="E13" s="183"/>
      <c r="F13" s="183"/>
      <c r="G13" s="21"/>
      <c r="H13" s="168"/>
      <c r="I13" s="184">
        <f>ROUND(J13/D13,2)</f>
        <v>-256</v>
      </c>
      <c r="J13" s="183">
        <f>SUM(J9:J11)</f>
        <v>-493931947.51999992</v>
      </c>
    </row>
    <row r="14" spans="2:10" ht="13.5" thickTop="1">
      <c r="B14" s="5" t="str">
        <f>IF(C14&lt;&gt;"",MAX(B$13:$B13)+1,"")</f>
        <v/>
      </c>
      <c r="C14" s="4"/>
      <c r="D14" s="181"/>
      <c r="E14" s="181"/>
      <c r="F14" s="181"/>
      <c r="G14" s="4"/>
      <c r="H14" s="5"/>
      <c r="I14" s="182"/>
      <c r="J14" s="181"/>
    </row>
    <row r="15" spans="2:10">
      <c r="B15" s="5"/>
      <c r="C15" s="175"/>
      <c r="D15" s="199"/>
      <c r="E15" s="181"/>
      <c r="F15" s="181"/>
      <c r="G15" s="4"/>
      <c r="H15" s="5"/>
      <c r="I15" s="182"/>
      <c r="J15" s="181"/>
    </row>
    <row r="16" spans="2:10">
      <c r="B16" s="5"/>
      <c r="C16" s="175"/>
      <c r="D16" s="199"/>
      <c r="E16" s="181"/>
      <c r="F16" s="181"/>
      <c r="G16" s="4"/>
      <c r="H16" s="5"/>
      <c r="I16" s="182"/>
      <c r="J16" s="181"/>
    </row>
    <row r="17" spans="2:2">
      <c r="B17" s="5"/>
    </row>
    <row r="18" spans="2:2">
      <c r="B18" s="5"/>
    </row>
    <row r="20" spans="2:2">
      <c r="B20" s="5"/>
    </row>
  </sheetData>
  <mergeCells count="4">
    <mergeCell ref="B5:J5"/>
    <mergeCell ref="B2:J2"/>
    <mergeCell ref="B3:J3"/>
    <mergeCell ref="B4:J4"/>
  </mergeCells>
  <printOptions horizontalCentered="1"/>
  <pageMargins left="0.7" right="0.7" top="0.75" bottom="0.75" header="0.3" footer="0.3"/>
  <pageSetup scale="70" fitToHeight="3" orientation="portrait" useFirstPageNumber="1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0F7A4-F436-4FA8-A415-47A624C2A271}">
  <sheetPr>
    <pageSetUpPr fitToPage="1"/>
  </sheetPr>
  <dimension ref="B2:F16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3" width="24.28515625" customWidth="1"/>
    <col min="4" max="4" width="17.42578125" bestFit="1" customWidth="1"/>
    <col min="5" max="5" width="12.140625" customWidth="1"/>
    <col min="6" max="6" width="19" style="86" customWidth="1"/>
    <col min="7" max="7" width="1.42578125" customWidth="1"/>
  </cols>
  <sheetData>
    <row r="2" spans="2:6">
      <c r="B2" s="257" t="str">
        <f>Summary!B2</f>
        <v>Kentucky Power Company</v>
      </c>
      <c r="C2" s="257"/>
      <c r="D2" s="257"/>
      <c r="E2" s="257"/>
      <c r="F2" s="257"/>
    </row>
    <row r="3" spans="2:6">
      <c r="B3" s="257" t="str">
        <f>Summary!B3</f>
        <v>2025 Lead-Lag Study</v>
      </c>
      <c r="C3" s="257"/>
      <c r="D3" s="257"/>
      <c r="E3" s="257"/>
      <c r="F3" s="257"/>
    </row>
    <row r="4" spans="2:6">
      <c r="B4" s="257" t="s">
        <v>217</v>
      </c>
      <c r="C4" s="257"/>
      <c r="D4" s="257"/>
      <c r="E4" s="257"/>
      <c r="F4" s="257"/>
    </row>
    <row r="5" spans="2:6">
      <c r="B5" s="256"/>
      <c r="C5" s="256"/>
      <c r="D5" s="256"/>
      <c r="E5" s="256"/>
      <c r="F5" s="256"/>
    </row>
    <row r="6" spans="2:6">
      <c r="B6" s="4"/>
      <c r="C6" s="4"/>
      <c r="D6" s="4"/>
      <c r="E6" s="4"/>
      <c r="F6" s="81"/>
    </row>
    <row r="7" spans="2:6" s="1" customFormat="1" ht="25.5" customHeight="1">
      <c r="B7" s="112" t="s">
        <v>2</v>
      </c>
      <c r="C7" s="112" t="s">
        <v>3</v>
      </c>
      <c r="D7" s="112" t="s">
        <v>18</v>
      </c>
      <c r="E7" s="112" t="s">
        <v>11</v>
      </c>
      <c r="F7" s="112" t="s">
        <v>64</v>
      </c>
    </row>
    <row r="8" spans="2:6">
      <c r="B8" s="4"/>
      <c r="C8" s="4"/>
      <c r="D8" s="4"/>
      <c r="E8" s="4"/>
      <c r="F8" s="96"/>
    </row>
    <row r="9" spans="2:6">
      <c r="B9" s="5">
        <v>1</v>
      </c>
      <c r="C9" s="25" t="s">
        <v>133</v>
      </c>
      <c r="D9" s="132">
        <f>[5]Summary!$B$14</f>
        <v>6821606.4500000011</v>
      </c>
      <c r="E9" s="84">
        <f>IFERROR(F9/D9,0)</f>
        <v>-39.34715495130915</v>
      </c>
      <c r="F9" s="132">
        <f>[5]Summary!$C$14</f>
        <v>-268410806.005</v>
      </c>
    </row>
    <row r="10" spans="2:6">
      <c r="B10" s="5">
        <f>IF(C10="","",MAX(B$9:B9)+1)</f>
        <v>2</v>
      </c>
      <c r="C10" s="25" t="s">
        <v>218</v>
      </c>
      <c r="D10" s="131">
        <f>[5]Summary!$B$17</f>
        <v>4641705.2399999993</v>
      </c>
      <c r="E10" s="84">
        <f>IFERROR(F10/D10,0)</f>
        <v>-13.170784498155674</v>
      </c>
      <c r="F10" s="131">
        <f>[5]Summary!$C$17</f>
        <v>-61134899.419999957</v>
      </c>
    </row>
    <row r="11" spans="2:6">
      <c r="B11" s="5" t="str">
        <f>IF(C11="","",MAX(B$9:B10)+1)</f>
        <v/>
      </c>
      <c r="C11" s="20"/>
      <c r="D11" s="20"/>
      <c r="E11" s="10"/>
      <c r="F11" s="20"/>
    </row>
    <row r="12" spans="2:6" ht="13.5" thickBot="1">
      <c r="B12" s="5">
        <f>IF(C12="","",MAX(B$9:B11)+1)</f>
        <v>3</v>
      </c>
      <c r="C12" s="134" t="s">
        <v>21</v>
      </c>
      <c r="D12" s="133">
        <f>SUM(D9:D10)</f>
        <v>11463311.690000001</v>
      </c>
      <c r="E12" s="16">
        <f>IFERROR(F12/D12,0)</f>
        <v>-28.747862252797201</v>
      </c>
      <c r="F12" s="133">
        <f>SUM(F9:F10)</f>
        <v>-329545705.42499995</v>
      </c>
    </row>
    <row r="13" spans="2:6" ht="13.5" thickTop="1">
      <c r="B13" s="5" t="str">
        <f>IF(C13="","",MAX(B$9:B12)+1)</f>
        <v/>
      </c>
      <c r="C13" s="20"/>
      <c r="D13" s="20"/>
      <c r="E13" s="10"/>
      <c r="F13" s="82"/>
    </row>
    <row r="14" spans="2:6">
      <c r="B14" s="5" t="str">
        <f>IF(C14="","",MAX(B$9:B13)+1)</f>
        <v/>
      </c>
      <c r="C14" s="20"/>
      <c r="D14" s="20"/>
      <c r="E14" s="10"/>
      <c r="F14" s="82"/>
    </row>
    <row r="15" spans="2:6">
      <c r="B15" s="5" t="str">
        <f>IF(C15="","",MAX(B$9:B14)+1)</f>
        <v/>
      </c>
      <c r="C15" s="20"/>
      <c r="D15" s="20"/>
      <c r="E15" s="10"/>
      <c r="F15" s="82"/>
    </row>
    <row r="16" spans="2:6">
      <c r="B16" s="5" t="str">
        <f>IF(C16="","",MAX(B$9:B15)+1)</f>
        <v/>
      </c>
      <c r="F16" s="82"/>
    </row>
  </sheetData>
  <mergeCells count="4">
    <mergeCell ref="B2:F2"/>
    <mergeCell ref="B3:F3"/>
    <mergeCell ref="B4:F4"/>
    <mergeCell ref="B5:F5"/>
  </mergeCells>
  <phoneticPr fontId="34" type="noConversion"/>
  <printOptions horizontalCentered="1"/>
  <pageMargins left="0.7" right="0.7" top="0.75" bottom="0.75" header="0.3" footer="0.3"/>
  <pageSetup fitToHeight="3" orientation="portrait" useFirstPageNumber="1" r:id="rId1"/>
  <headerFooter scaleWithDoc="0"/>
  <ignoredErrors>
    <ignoredError sqref="B11 E12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0">
    <tabColor theme="1" tint="0.34998626667073579"/>
    <pageSetUpPr fitToPage="1"/>
  </sheetPr>
  <dimension ref="B2:G13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3" width="29.42578125" customWidth="1"/>
    <col min="4" max="4" width="16.85546875" bestFit="1" customWidth="1"/>
    <col min="5" max="5" width="14.5703125" customWidth="1"/>
    <col min="6" max="6" width="19.140625" bestFit="1" customWidth="1"/>
    <col min="7" max="7" width="9.42578125" customWidth="1"/>
  </cols>
  <sheetData>
    <row r="2" spans="2:7">
      <c r="B2" s="257" t="str">
        <f>Summary!B2</f>
        <v>Kentucky Power Company</v>
      </c>
      <c r="C2" s="257"/>
      <c r="D2" s="257"/>
      <c r="E2" s="257"/>
      <c r="F2" s="257"/>
      <c r="G2" s="257"/>
    </row>
    <row r="3" spans="2:7">
      <c r="B3" s="257" t="str">
        <f>Summary!B3</f>
        <v>2025 Lead-Lag Study</v>
      </c>
      <c r="C3" s="257"/>
      <c r="D3" s="257"/>
      <c r="E3" s="257"/>
      <c r="F3" s="257"/>
      <c r="G3" s="257"/>
    </row>
    <row r="4" spans="2:7">
      <c r="B4" s="257" t="s">
        <v>210</v>
      </c>
      <c r="C4" s="257"/>
      <c r="D4" s="257"/>
      <c r="E4" s="257"/>
      <c r="F4" s="257"/>
      <c r="G4" s="257"/>
    </row>
    <row r="5" spans="2:7">
      <c r="B5" s="256"/>
      <c r="C5" s="256"/>
      <c r="D5" s="256"/>
    </row>
    <row r="6" spans="2:7">
      <c r="B6" s="4"/>
      <c r="C6" s="4"/>
      <c r="D6" s="4"/>
    </row>
    <row r="7" spans="2:7" s="1" customFormat="1" ht="25.5" customHeight="1">
      <c r="B7" s="112" t="s">
        <v>2</v>
      </c>
      <c r="C7" s="112" t="s">
        <v>3</v>
      </c>
      <c r="D7" s="112" t="s">
        <v>18</v>
      </c>
      <c r="E7" s="112" t="s">
        <v>84</v>
      </c>
      <c r="F7" s="112" t="s">
        <v>64</v>
      </c>
      <c r="G7" s="112" t="s">
        <v>12</v>
      </c>
    </row>
    <row r="8" spans="2:7">
      <c r="B8" s="4"/>
      <c r="C8" s="4"/>
      <c r="D8" s="5"/>
      <c r="E8" s="5"/>
      <c r="F8" s="5"/>
      <c r="G8" s="5"/>
    </row>
    <row r="9" spans="2:7">
      <c r="B9" s="5">
        <v>1</v>
      </c>
      <c r="C9" s="25" t="s">
        <v>89</v>
      </c>
      <c r="D9" s="149">
        <f>'D-1'!E22</f>
        <v>127936606.15000001</v>
      </c>
      <c r="E9" s="84">
        <f>IFERROR(F9/D9,0)</f>
        <v>-29.66016278699761</v>
      </c>
      <c r="F9" s="149">
        <f>'D-1'!G22</f>
        <v>-3794620564.8249998</v>
      </c>
      <c r="G9" s="3" t="s">
        <v>90</v>
      </c>
    </row>
    <row r="10" spans="2:7">
      <c r="B10" s="5">
        <f>IF(C10="","",MAX(B$9:B9)+1)</f>
        <v>2</v>
      </c>
      <c r="C10" s="25" t="s">
        <v>125</v>
      </c>
      <c r="D10" s="144">
        <f>'D-2'!D21</f>
        <v>62563725.689999998</v>
      </c>
      <c r="E10" s="84">
        <f>IFERROR(F10/D10,0)</f>
        <v>-19.824994682337973</v>
      </c>
      <c r="F10" s="144">
        <f>'D-2'!F21</f>
        <v>-1240325529.1115017</v>
      </c>
      <c r="G10" s="3" t="s">
        <v>91</v>
      </c>
    </row>
    <row r="11" spans="2:7">
      <c r="B11" s="5" t="str">
        <f>IF(C11="","",MAX(B$9:B10)+1)</f>
        <v/>
      </c>
    </row>
    <row r="12" spans="2:7" ht="13.5" thickBot="1">
      <c r="B12" s="5">
        <f>IF(C12="","",MAX(B$9:B11)+1)</f>
        <v>3</v>
      </c>
      <c r="C12" s="134" t="s">
        <v>21</v>
      </c>
      <c r="D12" s="150">
        <f>SUM(D9:D10)</f>
        <v>190500331.84</v>
      </c>
      <c r="E12" s="24">
        <f>IFERROR(F12/D12,0)</f>
        <v>-26.430117183025803</v>
      </c>
      <c r="F12" s="150">
        <f>SUM(F9:F10)</f>
        <v>-5034946093.9365015</v>
      </c>
    </row>
    <row r="13" spans="2:7" ht="13.5" thickTop="1"/>
  </sheetData>
  <mergeCells count="4">
    <mergeCell ref="B5:D5"/>
    <mergeCell ref="B2:G2"/>
    <mergeCell ref="B3:G3"/>
    <mergeCell ref="B4:G4"/>
  </mergeCells>
  <printOptions horizontalCentered="1"/>
  <pageMargins left="0.7" right="0.7" top="0.75" bottom="0.75" header="0.3" footer="0.3"/>
  <pageSetup scale="96" fitToHeight="0" orientation="portrait" r:id="rId1"/>
  <headerFooter scaleWithDoc="0">
    <oddHeader>&amp;RExhibit TSL-3
Page &amp;P of &amp;N</oddHeader>
  </headerFooter>
  <ignoredErrors>
    <ignoredError sqref="E12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pageSetUpPr fitToPage="1"/>
  </sheetPr>
  <dimension ref="B2:G23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4" width="14.7109375" customWidth="1"/>
    <col min="5" max="5" width="17.140625" bestFit="1" customWidth="1"/>
    <col min="6" max="6" width="14.7109375" customWidth="1"/>
    <col min="7" max="7" width="18.7109375" bestFit="1" customWidth="1"/>
    <col min="8" max="8" width="1.42578125" customWidth="1"/>
  </cols>
  <sheetData>
    <row r="2" spans="2:7">
      <c r="B2" s="257" t="str">
        <f>Summary!B2</f>
        <v>Kentucky Power Company</v>
      </c>
      <c r="C2" s="257"/>
      <c r="D2" s="257"/>
      <c r="E2" s="257"/>
      <c r="F2" s="257"/>
      <c r="G2" s="257"/>
    </row>
    <row r="3" spans="2:7">
      <c r="B3" s="257" t="str">
        <f>Summary!B3</f>
        <v>2025 Lead-Lag Study</v>
      </c>
      <c r="C3" s="257"/>
      <c r="D3" s="257"/>
      <c r="E3" s="257"/>
      <c r="F3" s="257"/>
      <c r="G3" s="257"/>
    </row>
    <row r="4" spans="2:7">
      <c r="B4" s="257" t="s">
        <v>92</v>
      </c>
      <c r="C4" s="257"/>
      <c r="D4" s="257"/>
      <c r="E4" s="257"/>
      <c r="F4" s="257"/>
      <c r="G4" s="257"/>
    </row>
    <row r="5" spans="2:7">
      <c r="B5" s="256"/>
      <c r="C5" s="256"/>
      <c r="D5" s="256"/>
      <c r="E5" s="256"/>
      <c r="F5" s="256"/>
      <c r="G5" s="256"/>
    </row>
    <row r="6" spans="2:7">
      <c r="B6" s="4"/>
      <c r="C6" s="4"/>
      <c r="D6" s="4"/>
      <c r="E6" s="4"/>
      <c r="F6" s="4"/>
      <c r="G6" s="4"/>
    </row>
    <row r="7" spans="2:7" s="1" customFormat="1" ht="25.5" customHeight="1">
      <c r="B7" s="112" t="s">
        <v>2</v>
      </c>
      <c r="C7" s="112" t="s">
        <v>29</v>
      </c>
      <c r="D7" s="112" t="s">
        <v>30</v>
      </c>
      <c r="E7" s="112" t="s">
        <v>18</v>
      </c>
      <c r="F7" s="112" t="s">
        <v>84</v>
      </c>
      <c r="G7" s="112" t="s">
        <v>64</v>
      </c>
    </row>
    <row r="8" spans="2:7">
      <c r="B8" s="4"/>
      <c r="C8" s="4"/>
      <c r="D8" s="4"/>
      <c r="E8" s="4"/>
      <c r="F8" s="4"/>
      <c r="G8" s="4"/>
    </row>
    <row r="9" spans="2:7">
      <c r="B9" s="5">
        <v>1</v>
      </c>
      <c r="C9" s="12">
        <v>45383</v>
      </c>
      <c r="D9" s="12">
        <f>EOMONTH(C9,0)</f>
        <v>45412</v>
      </c>
      <c r="E9" s="149">
        <f>[6]Summary!AP4</f>
        <v>7817565.6899999967</v>
      </c>
      <c r="F9" s="3">
        <f>[6]Summary!AQ4</f>
        <v>-29.718431684838215</v>
      </c>
      <c r="G9" s="149">
        <f>E9*F9</f>
        <v>-232325791.90000004</v>
      </c>
    </row>
    <row r="10" spans="2:7">
      <c r="B10" s="5">
        <f>IF(C10="","",MAX(B$9:B9)+1)</f>
        <v>2</v>
      </c>
      <c r="C10" s="12">
        <f>D9+1</f>
        <v>45413</v>
      </c>
      <c r="D10" s="12">
        <f t="shared" ref="D10:D20" si="0">EOMONTH(C10,0)</f>
        <v>45443</v>
      </c>
      <c r="E10" s="144">
        <f>[6]Summary!AP5</f>
        <v>8626206.0300000012</v>
      </c>
      <c r="F10" s="3">
        <f>[6]Summary!AQ5</f>
        <v>-30.226666366210132</v>
      </c>
      <c r="G10" s="144">
        <f t="shared" ref="G10:G20" si="1">E10*F10</f>
        <v>-260741451.67500007</v>
      </c>
    </row>
    <row r="11" spans="2:7">
      <c r="B11" s="5">
        <f>IF(C11="","",MAX(B$9:B10)+1)</f>
        <v>3</v>
      </c>
      <c r="C11" s="12">
        <f t="shared" ref="C11:C20" si="2">D10+1</f>
        <v>45444</v>
      </c>
      <c r="D11" s="12">
        <f t="shared" si="0"/>
        <v>45473</v>
      </c>
      <c r="E11" s="144">
        <f>[6]Summary!AP6</f>
        <v>5797406.0499999961</v>
      </c>
      <c r="F11" s="3">
        <f>[6]Summary!AQ6</f>
        <v>-28.913481745857737</v>
      </c>
      <c r="G11" s="144">
        <f t="shared" si="1"/>
        <v>-167623194.00000009</v>
      </c>
    </row>
    <row r="12" spans="2:7">
      <c r="B12" s="5">
        <f>IF(C12="","",MAX(B$9:B11)+1)</f>
        <v>4</v>
      </c>
      <c r="C12" s="12">
        <f t="shared" si="2"/>
        <v>45474</v>
      </c>
      <c r="D12" s="12">
        <f t="shared" si="0"/>
        <v>45504</v>
      </c>
      <c r="E12" s="144">
        <f>[6]Summary!AP7</f>
        <v>7355703.3400000036</v>
      </c>
      <c r="F12" s="3">
        <f>[6]Summary!AQ7</f>
        <v>-29.650590861104501</v>
      </c>
      <c r="G12" s="144">
        <f t="shared" si="1"/>
        <v>-218100950.22999996</v>
      </c>
    </row>
    <row r="13" spans="2:7">
      <c r="B13" s="5">
        <f>IF(C13="","",MAX(B$9:B12)+1)</f>
        <v>5</v>
      </c>
      <c r="C13" s="12">
        <f t="shared" si="2"/>
        <v>45505</v>
      </c>
      <c r="D13" s="12">
        <f t="shared" si="0"/>
        <v>45535</v>
      </c>
      <c r="E13" s="144">
        <f>[6]Summary!AP8</f>
        <v>7118507.2599999961</v>
      </c>
      <c r="F13" s="3">
        <f>[6]Summary!AQ8</f>
        <v>-29.622287663439188</v>
      </c>
      <c r="G13" s="144">
        <f t="shared" si="1"/>
        <v>-210866469.79000017</v>
      </c>
    </row>
    <row r="14" spans="2:7">
      <c r="B14" s="5">
        <f>IF(C14="","",MAX(B$9:B13)+1)</f>
        <v>6</v>
      </c>
      <c r="C14" s="12">
        <f t="shared" si="2"/>
        <v>45536</v>
      </c>
      <c r="D14" s="12">
        <f t="shared" si="0"/>
        <v>45565</v>
      </c>
      <c r="E14" s="144">
        <f>[6]Summary!AP9</f>
        <v>13781650.870000007</v>
      </c>
      <c r="F14" s="3">
        <f>[6]Summary!AQ9</f>
        <v>-29.560808639175715</v>
      </c>
      <c r="G14" s="144">
        <f t="shared" si="1"/>
        <v>-407396744.09999973</v>
      </c>
    </row>
    <row r="15" spans="2:7">
      <c r="B15" s="5">
        <f>IF(C15="","",MAX(B$9:B14)+1)</f>
        <v>7</v>
      </c>
      <c r="C15" s="12">
        <f t="shared" si="2"/>
        <v>45566</v>
      </c>
      <c r="D15" s="12">
        <f t="shared" si="0"/>
        <v>45596</v>
      </c>
      <c r="E15" s="144">
        <f>[6]Summary!AP10</f>
        <v>10489044.260000002</v>
      </c>
      <c r="F15" s="3">
        <f>[6]Summary!AQ10</f>
        <v>-29.904547086923994</v>
      </c>
      <c r="G15" s="144">
        <f t="shared" si="1"/>
        <v>-313670117.96999991</v>
      </c>
    </row>
    <row r="16" spans="2:7">
      <c r="B16" s="5">
        <f>IF(C16="","",MAX(B$9:B15)+1)</f>
        <v>8</v>
      </c>
      <c r="C16" s="12">
        <f t="shared" si="2"/>
        <v>45597</v>
      </c>
      <c r="D16" s="12">
        <f t="shared" si="0"/>
        <v>45626</v>
      </c>
      <c r="E16" s="144">
        <f>[6]Summary!AP11</f>
        <v>8101213.709999999</v>
      </c>
      <c r="F16" s="3">
        <f>[6]Summary!AQ11</f>
        <v>-29.253636132011131</v>
      </c>
      <c r="G16" s="144">
        <f t="shared" si="1"/>
        <v>-236989958.0999999</v>
      </c>
    </row>
    <row r="17" spans="2:7">
      <c r="B17" s="5">
        <f>IF(C17="","",MAX(B$9:B16)+1)</f>
        <v>9</v>
      </c>
      <c r="C17" s="12">
        <f t="shared" si="2"/>
        <v>45627</v>
      </c>
      <c r="D17" s="12">
        <f t="shared" si="0"/>
        <v>45657</v>
      </c>
      <c r="E17" s="144">
        <f>[6]Summary!AP12</f>
        <v>9728062.0000000019</v>
      </c>
      <c r="F17" s="3">
        <f>[6]Summary!AQ12</f>
        <v>-29.857734187960553</v>
      </c>
      <c r="G17" s="144">
        <f t="shared" si="1"/>
        <v>-290457889.35999995</v>
      </c>
    </row>
    <row r="18" spans="2:7">
      <c r="B18" s="5">
        <f>IF(C18="","",MAX(B$9:B17)+1)</f>
        <v>10</v>
      </c>
      <c r="C18" s="12">
        <f t="shared" si="2"/>
        <v>45658</v>
      </c>
      <c r="D18" s="12">
        <f t="shared" si="0"/>
        <v>45688</v>
      </c>
      <c r="E18" s="144">
        <f>[6]Summary!AP13</f>
        <v>17551735.480000008</v>
      </c>
      <c r="F18" s="3">
        <f>[6]Summary!AQ13</f>
        <v>-30.144023712235185</v>
      </c>
      <c r="G18" s="144">
        <f t="shared" si="1"/>
        <v>-529079930.49999982</v>
      </c>
    </row>
    <row r="19" spans="2:7">
      <c r="B19" s="5">
        <f>IF(C19="","",MAX(B$9:B18)+1)</f>
        <v>11</v>
      </c>
      <c r="C19" s="12">
        <f t="shared" si="2"/>
        <v>45689</v>
      </c>
      <c r="D19" s="12">
        <f t="shared" si="0"/>
        <v>45716</v>
      </c>
      <c r="E19" s="144">
        <f>[6]Summary!AP14</f>
        <v>15740449.580000002</v>
      </c>
      <c r="F19" s="3">
        <f>[6]Summary!AQ14</f>
        <v>-28.641474260864143</v>
      </c>
      <c r="G19" s="144">
        <f t="shared" si="1"/>
        <v>-450829681.49999988</v>
      </c>
    </row>
    <row r="20" spans="2:7">
      <c r="B20" s="5">
        <f>IF(C20="","",MAX(B$9:B19)+1)</f>
        <v>12</v>
      </c>
      <c r="C20" s="12">
        <f t="shared" si="2"/>
        <v>45717</v>
      </c>
      <c r="D20" s="12">
        <f t="shared" si="0"/>
        <v>45747</v>
      </c>
      <c r="E20" s="144">
        <f>[6]Summary!AP15</f>
        <v>15829061.880000003</v>
      </c>
      <c r="F20" s="3">
        <f>[6]Summary!AQ15</f>
        <v>-30.105282884900806</v>
      </c>
      <c r="G20" s="144">
        <f t="shared" si="1"/>
        <v>-476538385.69999987</v>
      </c>
    </row>
    <row r="21" spans="2:7">
      <c r="B21" s="5" t="str">
        <f>IF(C21="","",MAX(B$9:B20)+1)</f>
        <v/>
      </c>
      <c r="C21" s="9"/>
      <c r="D21" s="9"/>
      <c r="E21" s="9"/>
      <c r="F21" s="9"/>
      <c r="G21" s="196"/>
    </row>
    <row r="22" spans="2:7" ht="13.5" thickBot="1">
      <c r="B22" s="5">
        <f>IF(C22="","",MAX(B$9:B21)+1)</f>
        <v>13</v>
      </c>
      <c r="C22" s="11" t="s">
        <v>21</v>
      </c>
      <c r="D22" s="7"/>
      <c r="E22" s="145">
        <f>SUM(E9:E20)</f>
        <v>127936606.15000001</v>
      </c>
      <c r="F22" s="27">
        <f>IFERROR(G22/E22,0)</f>
        <v>-29.66016278699761</v>
      </c>
      <c r="G22" s="145">
        <f>SUM(G9:G20)</f>
        <v>-3794620564.8249998</v>
      </c>
    </row>
    <row r="23" spans="2:7" ht="13.5" thickTop="1">
      <c r="B23" s="5" t="str">
        <f>IF(C23="","",MAX(B$9:B22)+1)</f>
        <v/>
      </c>
    </row>
  </sheetData>
  <mergeCells count="4">
    <mergeCell ref="B2:G2"/>
    <mergeCell ref="B3:G3"/>
    <mergeCell ref="B4:G4"/>
    <mergeCell ref="B5:G5"/>
  </mergeCells>
  <printOptions horizontalCentered="1"/>
  <pageMargins left="0.7" right="0.7" top="0.75" bottom="0.75" header="0.3" footer="0.3"/>
  <pageSetup fitToHeight="3" orientation="portrait" useFirstPageNumber="1" r:id="rId1"/>
  <headerFooter scaleWithDoc="0"/>
  <ignoredErrors>
    <ignoredError sqref="F22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2">
    <tabColor theme="1" tint="0.34998626667073579"/>
    <pageSetUpPr fitToPage="1"/>
  </sheetPr>
  <dimension ref="B2:G23"/>
  <sheetViews>
    <sheetView view="pageBreakPreview" zoomScaleNormal="100" zoomScaleSheetLayoutView="100" workbookViewId="0"/>
  </sheetViews>
  <sheetFormatPr defaultColWidth="9.140625" defaultRowHeight="12.75"/>
  <cols>
    <col min="1" max="1" width="1.42578125" customWidth="1"/>
    <col min="2" max="2" width="6.42578125" customWidth="1"/>
    <col min="3" max="3" width="39.140625" customWidth="1"/>
    <col min="4" max="4" width="16.7109375" style="4" customWidth="1"/>
    <col min="5" max="5" width="12.140625" customWidth="1"/>
    <col min="6" max="6" width="16.7109375" customWidth="1"/>
    <col min="7" max="7" width="16.28515625" customWidth="1"/>
    <col min="8" max="8" width="1.42578125" customWidth="1"/>
  </cols>
  <sheetData>
    <row r="2" spans="2:7">
      <c r="B2" s="257" t="str">
        <f>Summary!B2</f>
        <v>Kentucky Power Company</v>
      </c>
      <c r="C2" s="257"/>
      <c r="D2" s="257"/>
      <c r="E2" s="257"/>
      <c r="F2" s="257"/>
      <c r="G2" s="257"/>
    </row>
    <row r="3" spans="2:7">
      <c r="B3" s="257" t="str">
        <f>Summary!B3</f>
        <v>2025 Lead-Lag Study</v>
      </c>
      <c r="C3" s="257"/>
      <c r="D3" s="257"/>
      <c r="E3" s="257"/>
      <c r="F3" s="257"/>
      <c r="G3" s="257"/>
    </row>
    <row r="4" spans="2:7">
      <c r="B4" s="257" t="s">
        <v>93</v>
      </c>
      <c r="C4" s="257"/>
      <c r="D4" s="257"/>
      <c r="E4" s="257"/>
      <c r="F4" s="257"/>
      <c r="G4" s="257"/>
    </row>
    <row r="5" spans="2:7">
      <c r="B5" s="256"/>
      <c r="C5" s="256"/>
      <c r="D5" s="256"/>
      <c r="E5" s="256"/>
      <c r="F5" s="256"/>
      <c r="G5" s="256"/>
    </row>
    <row r="6" spans="2:7">
      <c r="B6" s="4"/>
      <c r="C6" s="4"/>
      <c r="E6" s="4"/>
      <c r="F6" s="5"/>
      <c r="G6" s="4"/>
    </row>
    <row r="7" spans="2:7" s="1" customFormat="1" ht="25.5" customHeight="1">
      <c r="B7" s="112" t="s">
        <v>2</v>
      </c>
      <c r="C7" s="112" t="s">
        <v>94</v>
      </c>
      <c r="D7" s="112" t="s">
        <v>18</v>
      </c>
      <c r="E7" s="112" t="s">
        <v>84</v>
      </c>
      <c r="F7" s="112" t="s">
        <v>64</v>
      </c>
      <c r="G7" s="112" t="s">
        <v>12</v>
      </c>
    </row>
    <row r="8" spans="2:7">
      <c r="B8" s="4"/>
      <c r="C8" s="4"/>
      <c r="E8" s="4"/>
      <c r="F8" s="4"/>
      <c r="G8" s="4"/>
    </row>
    <row r="9" spans="2:7">
      <c r="B9" s="5">
        <v>1</v>
      </c>
      <c r="C9" s="25" t="s">
        <v>165</v>
      </c>
      <c r="D9" s="187">
        <f>'D-2a'!G24</f>
        <v>9060289.9699999988</v>
      </c>
      <c r="E9" s="84">
        <f>IFERROR(F9/D9,0)</f>
        <v>-18.20771268538109</v>
      </c>
      <c r="F9" s="195">
        <f>'D-2a'!I24</f>
        <v>-164967156.62000003</v>
      </c>
      <c r="G9" s="106" t="s">
        <v>211</v>
      </c>
    </row>
    <row r="10" spans="2:7">
      <c r="B10" s="5">
        <f>IF(C10="","",MAX(B$9:B9)+1)</f>
        <v>2</v>
      </c>
      <c r="C10" s="54" t="s">
        <v>166</v>
      </c>
      <c r="D10" s="192">
        <f>'D-2a'!G41</f>
        <v>23228690.649999999</v>
      </c>
      <c r="E10" s="84">
        <f t="shared" ref="E10:E11" si="0">IFERROR(F10/D10,0)</f>
        <v>-18.188509562419096</v>
      </c>
      <c r="F10" s="196">
        <f>'D-2a'!I41</f>
        <v>-422495262.01000005</v>
      </c>
      <c r="G10" s="106" t="s">
        <v>211</v>
      </c>
    </row>
    <row r="11" spans="2:7">
      <c r="B11" s="5">
        <f>IF(C11="","",MAX(B$9:B10)+1)</f>
        <v>3</v>
      </c>
      <c r="C11" s="54" t="s">
        <v>167</v>
      </c>
      <c r="D11" s="192">
        <f>'D-2a'!G58</f>
        <v>24990060.129999999</v>
      </c>
      <c r="E11" s="84">
        <f t="shared" si="0"/>
        <v>-18.233178179631697</v>
      </c>
      <c r="F11" s="196">
        <f>'D-2a'!I58</f>
        <v>-455648219.07000005</v>
      </c>
      <c r="G11" s="106" t="s">
        <v>211</v>
      </c>
    </row>
    <row r="12" spans="2:7">
      <c r="B12" s="5" t="str">
        <f>IF(C12="","",MAX(B$9:B11)+1)</f>
        <v/>
      </c>
      <c r="C12" s="54"/>
      <c r="D12" s="192"/>
      <c r="E12" s="3"/>
      <c r="F12" s="176"/>
      <c r="G12" s="78"/>
    </row>
    <row r="13" spans="2:7">
      <c r="B13" s="5">
        <f>IF(C13="","",MAX(B$9:B12)+1)</f>
        <v>4</v>
      </c>
      <c r="C13" s="54" t="s">
        <v>168</v>
      </c>
      <c r="D13" s="187">
        <f>'D-2b'!G24</f>
        <v>289009.05</v>
      </c>
      <c r="E13" s="3">
        <f>'D-2b'!H24</f>
        <v>-19.709244243389609</v>
      </c>
      <c r="F13" s="195">
        <f>'D-2b'!I24</f>
        <v>-5696149.9549999991</v>
      </c>
      <c r="G13" s="106" t="s">
        <v>212</v>
      </c>
    </row>
    <row r="14" spans="2:7">
      <c r="B14" s="5">
        <f>IF(C14="","",MAX(B$9:B13)+1)</f>
        <v>5</v>
      </c>
      <c r="C14" s="54" t="s">
        <v>169</v>
      </c>
      <c r="D14" s="192">
        <f>'D-2b'!G41</f>
        <v>1835963.62</v>
      </c>
      <c r="E14" s="193">
        <f>'D-2b'!H41</f>
        <v>-19.432272870962443</v>
      </c>
      <c r="F14" s="176">
        <f>'D-2b'!I41</f>
        <v>-35676946.045000002</v>
      </c>
      <c r="G14" s="106" t="s">
        <v>212</v>
      </c>
    </row>
    <row r="15" spans="2:7">
      <c r="B15" s="5">
        <f>IF(C15="","",MAX(B$9:B14)+1)</f>
        <v>6</v>
      </c>
      <c r="C15" s="54" t="s">
        <v>170</v>
      </c>
      <c r="D15" s="192">
        <f>'D-2b'!G58</f>
        <v>481326.45999999985</v>
      </c>
      <c r="E15" s="193">
        <f>'D-2b'!H58</f>
        <v>-20.502445211509873</v>
      </c>
      <c r="F15" s="176">
        <f>'D-2b'!I58</f>
        <v>-9868369.3749999944</v>
      </c>
      <c r="G15" s="106" t="s">
        <v>212</v>
      </c>
    </row>
    <row r="16" spans="2:7">
      <c r="B16" s="5" t="str">
        <f>IF(C16="","",MAX(B$9:B15)+1)</f>
        <v/>
      </c>
      <c r="C16" s="54"/>
      <c r="D16" s="192"/>
      <c r="E16" s="3"/>
      <c r="F16" s="176"/>
      <c r="G16" s="78"/>
    </row>
    <row r="17" spans="2:7">
      <c r="B17" s="5">
        <f>IF(C17="","",MAX(B$9:B16)+1)</f>
        <v>7</v>
      </c>
      <c r="C17" s="171" t="s">
        <v>171</v>
      </c>
      <c r="D17" s="248">
        <f>'D-2c'!G155</f>
        <v>597400.02</v>
      </c>
      <c r="E17" s="3">
        <f>'D-2c'!H161</f>
        <v>-12.194851821784885</v>
      </c>
      <c r="F17" s="248">
        <f>D17*E17</f>
        <v>-7285204.7222313276</v>
      </c>
      <c r="G17" s="198" t="s">
        <v>213</v>
      </c>
    </row>
    <row r="18" spans="2:7">
      <c r="B18" s="5">
        <f>IF(C18="","",MAX(B$9:B17)+1)</f>
        <v>8</v>
      </c>
      <c r="C18" s="171" t="s">
        <v>172</v>
      </c>
      <c r="D18" s="249">
        <f>'D-2d'!G163</f>
        <v>1499829.7000000002</v>
      </c>
      <c r="E18" s="193">
        <f>'D-2d'!H169</f>
        <v>-71.851152907535251</v>
      </c>
      <c r="F18" s="249">
        <f>D18*E18</f>
        <v>-107764493.10996273</v>
      </c>
      <c r="G18" s="198" t="s">
        <v>214</v>
      </c>
    </row>
    <row r="19" spans="2:7">
      <c r="B19" s="5">
        <f>IF(C19="","",MAX(B$9:B18)+1)</f>
        <v>9</v>
      </c>
      <c r="C19" s="171" t="s">
        <v>173</v>
      </c>
      <c r="D19" s="249">
        <f>'D-2e'!G153</f>
        <v>581156.08999999985</v>
      </c>
      <c r="E19" s="193">
        <f>'D-2e'!H159</f>
        <v>-53.210710059508159</v>
      </c>
      <c r="F19" s="249">
        <f>D19*E19</f>
        <v>-30923728.204307422</v>
      </c>
      <c r="G19" s="198" t="s">
        <v>215</v>
      </c>
    </row>
    <row r="20" spans="2:7">
      <c r="B20" s="5" t="str">
        <f>IF(C20="","",MAX(B$9:B19)+1)</f>
        <v/>
      </c>
    </row>
    <row r="21" spans="2:7" ht="13.5" thickBot="1">
      <c r="B21" s="5">
        <f>IF(C21="","",MAX(B$9:B20)+1)</f>
        <v>10</v>
      </c>
      <c r="C21" s="134" t="s">
        <v>95</v>
      </c>
      <c r="D21" s="152">
        <f>SUM(D9:D11,D13:D15,D17:D19)</f>
        <v>62563725.689999998</v>
      </c>
      <c r="E21" s="151">
        <f>IFERROR(F21/D21,0)</f>
        <v>-19.824994682337973</v>
      </c>
      <c r="F21" s="152">
        <f>SUM(F9:F11,F13:F15,F17:F19)</f>
        <v>-1240325529.1115017</v>
      </c>
      <c r="G21" s="26"/>
    </row>
    <row r="22" spans="2:7" ht="13.5" thickTop="1">
      <c r="B22" s="5"/>
      <c r="C22" s="25"/>
      <c r="D22" s="17"/>
      <c r="E22" s="64"/>
      <c r="F22" s="14"/>
      <c r="G22" s="63"/>
    </row>
    <row r="23" spans="2:7">
      <c r="C23" s="20"/>
    </row>
  </sheetData>
  <mergeCells count="4">
    <mergeCell ref="B4:G4"/>
    <mergeCell ref="B3:G3"/>
    <mergeCell ref="B2:G2"/>
    <mergeCell ref="B5:G5"/>
  </mergeCells>
  <phoneticPr fontId="34" type="noConversion"/>
  <printOptions horizontalCentered="1"/>
  <pageMargins left="0.7" right="0.7" top="0.75" bottom="0.75" header="0.3" footer="0.3"/>
  <pageSetup scale="85" fitToHeight="0" orientation="portrait" r:id="rId1"/>
  <headerFooter scaleWithDoc="0">
    <oddHeader>&amp;RExhibit TSL-3
Page &amp;P of &amp;N</oddHeader>
  </headerFooter>
  <ignoredErrors>
    <ignoredError sqref="E21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5A4E6-64AE-4439-8760-DDDD74EDAA54}">
  <sheetPr>
    <pageSetUpPr fitToPage="1"/>
  </sheetPr>
  <dimension ref="A2:I59"/>
  <sheetViews>
    <sheetView view="pageBreakPreview" zoomScaleNormal="100" zoomScaleSheetLayoutView="100" workbookViewId="0"/>
  </sheetViews>
  <sheetFormatPr defaultColWidth="8.85546875" defaultRowHeight="12.75"/>
  <cols>
    <col min="1" max="1" width="1.42578125" style="87" customWidth="1"/>
    <col min="2" max="2" width="6.42578125" style="87" customWidth="1"/>
    <col min="3" max="9" width="14.42578125" style="87" customWidth="1"/>
    <col min="10" max="10" width="1.7109375" style="87" customWidth="1"/>
    <col min="11" max="16384" width="8.85546875" style="87"/>
  </cols>
  <sheetData>
    <row r="2" spans="1:9">
      <c r="B2" s="263" t="str">
        <f>Summary!B2</f>
        <v>Kentucky Power Company</v>
      </c>
      <c r="C2" s="263"/>
      <c r="D2" s="263"/>
      <c r="E2" s="263"/>
      <c r="F2" s="263"/>
      <c r="G2" s="263"/>
      <c r="H2" s="263"/>
      <c r="I2" s="263"/>
    </row>
    <row r="3" spans="1:9">
      <c r="B3" s="264" t="str">
        <f>Summary!B3</f>
        <v>2025 Lead-Lag Study</v>
      </c>
      <c r="C3" s="264"/>
      <c r="D3" s="264"/>
      <c r="E3" s="264"/>
      <c r="F3" s="264"/>
      <c r="G3" s="264"/>
      <c r="H3" s="264"/>
      <c r="I3" s="264"/>
    </row>
    <row r="4" spans="1:9">
      <c r="B4" s="264" t="s">
        <v>135</v>
      </c>
      <c r="C4" s="264"/>
      <c r="D4" s="264"/>
      <c r="E4" s="264"/>
      <c r="F4" s="264"/>
      <c r="G4" s="264"/>
      <c r="H4" s="264"/>
      <c r="I4" s="264"/>
    </row>
    <row r="5" spans="1:9">
      <c r="B5" s="265"/>
      <c r="C5" s="265"/>
      <c r="D5" s="265"/>
      <c r="E5" s="265"/>
      <c r="F5" s="265"/>
      <c r="G5" s="265"/>
      <c r="H5" s="265"/>
      <c r="I5" s="265"/>
    </row>
    <row r="6" spans="1:9">
      <c r="B6" s="88"/>
      <c r="C6" s="88"/>
      <c r="D6" s="88"/>
      <c r="E6" s="88"/>
      <c r="F6" s="88"/>
      <c r="G6" s="88"/>
      <c r="H6" s="88"/>
    </row>
    <row r="7" spans="1:9" s="239" customFormat="1" ht="25.5" customHeight="1">
      <c r="A7" s="238"/>
      <c r="B7" s="236" t="s">
        <v>2</v>
      </c>
      <c r="C7" s="236" t="s">
        <v>29</v>
      </c>
      <c r="D7" s="236" t="s">
        <v>30</v>
      </c>
      <c r="E7" s="236" t="s">
        <v>31</v>
      </c>
      <c r="F7" s="236" t="s">
        <v>38</v>
      </c>
      <c r="G7" s="236" t="s">
        <v>98</v>
      </c>
      <c r="H7" s="236" t="s">
        <v>96</v>
      </c>
      <c r="I7" s="236" t="s">
        <v>97</v>
      </c>
    </row>
    <row r="8" spans="1:9">
      <c r="B8" s="88"/>
      <c r="C8" s="88"/>
      <c r="D8" s="88"/>
      <c r="E8" s="88"/>
      <c r="F8" s="88"/>
      <c r="G8" s="88"/>
      <c r="H8" s="88"/>
    </row>
    <row r="9" spans="1:9">
      <c r="B9" s="88"/>
      <c r="C9" s="262" t="s">
        <v>138</v>
      </c>
      <c r="D9" s="262"/>
      <c r="E9" s="88"/>
      <c r="F9" s="88"/>
      <c r="G9" s="88"/>
      <c r="H9" s="88"/>
    </row>
    <row r="10" spans="1:9">
      <c r="B10" s="88"/>
      <c r="C10" s="88"/>
      <c r="D10" s="88"/>
      <c r="E10" s="88"/>
      <c r="F10" s="88"/>
      <c r="G10" s="88"/>
      <c r="H10" s="88"/>
    </row>
    <row r="11" spans="1:9">
      <c r="B11" s="109">
        <v>1</v>
      </c>
      <c r="C11" s="114">
        <v>45383</v>
      </c>
      <c r="D11" s="115">
        <f>EOMONTH(C11,0)</f>
        <v>45412</v>
      </c>
      <c r="E11" s="89">
        <f>(C11-D11-1)/2</f>
        <v>-15</v>
      </c>
      <c r="F11" s="115">
        <f>'[8]KYP SCB Pmts Summary'!$J$10</f>
        <v>45414</v>
      </c>
      <c r="G11" s="153">
        <f>'[8]KYP SCB Pmts Summary'!$V$10</f>
        <v>551068.35</v>
      </c>
      <c r="H11" s="89">
        <f t="shared" ref="H11:H22" si="0">(D11-F11)+E11</f>
        <v>-17</v>
      </c>
      <c r="I11" s="153">
        <f t="shared" ref="I11:I22" si="1">G11*H11</f>
        <v>-9368161.9499999993</v>
      </c>
    </row>
    <row r="12" spans="1:9">
      <c r="B12" s="5">
        <f>IF(C12="","",MAX(B$8:B11)+1)</f>
        <v>2</v>
      </c>
      <c r="C12" s="114">
        <f>D11+1</f>
        <v>45413</v>
      </c>
      <c r="D12" s="115">
        <f>EOMONTH(C12,0)</f>
        <v>45443</v>
      </c>
      <c r="E12" s="89">
        <f t="shared" ref="E12:E22" si="2">(C12-D12-1)/2</f>
        <v>-15.5</v>
      </c>
      <c r="F12" s="115">
        <f>'[8]KYP SCB Pmts Summary'!$J$12</f>
        <v>45447</v>
      </c>
      <c r="G12" s="155">
        <f>'[8]KYP SCB Pmts Summary'!$V$12</f>
        <v>454110.32</v>
      </c>
      <c r="H12" s="89">
        <f t="shared" si="0"/>
        <v>-19.5</v>
      </c>
      <c r="I12" s="155">
        <f t="shared" si="1"/>
        <v>-8855151.2400000002</v>
      </c>
    </row>
    <row r="13" spans="1:9">
      <c r="B13" s="5">
        <f>IF(C13="","",MAX(B$11:B12)+1)</f>
        <v>3</v>
      </c>
      <c r="C13" s="114">
        <f t="shared" ref="C13:C22" si="3">D12+1</f>
        <v>45444</v>
      </c>
      <c r="D13" s="115">
        <f t="shared" ref="D13:D22" si="4">EOMONTH(C13,0)</f>
        <v>45473</v>
      </c>
      <c r="E13" s="89">
        <f t="shared" si="2"/>
        <v>-15</v>
      </c>
      <c r="F13" s="115">
        <f>'[8]KYP SCB Pmts Summary'!$J$14</f>
        <v>45475</v>
      </c>
      <c r="G13" s="155">
        <f>'[8]KYP SCB Pmts Summary'!$V$14</f>
        <v>774602.48</v>
      </c>
      <c r="H13" s="89">
        <f t="shared" si="0"/>
        <v>-17</v>
      </c>
      <c r="I13" s="155">
        <f t="shared" si="1"/>
        <v>-13168242.16</v>
      </c>
    </row>
    <row r="14" spans="1:9">
      <c r="B14" s="5">
        <f>IF(C14="","",MAX(B$11:B13)+1)</f>
        <v>4</v>
      </c>
      <c r="C14" s="114">
        <f t="shared" si="3"/>
        <v>45474</v>
      </c>
      <c r="D14" s="115">
        <f t="shared" si="4"/>
        <v>45504</v>
      </c>
      <c r="E14" s="89">
        <f t="shared" si="2"/>
        <v>-15.5</v>
      </c>
      <c r="F14" s="115">
        <f>'[8]KYP SCB Pmts Summary'!$J$16</f>
        <v>45506</v>
      </c>
      <c r="G14" s="155">
        <f>'[8]KYP SCB Pmts Summary'!$V$16</f>
        <v>583910.88</v>
      </c>
      <c r="H14" s="89">
        <f t="shared" si="0"/>
        <v>-17.5</v>
      </c>
      <c r="I14" s="155">
        <f t="shared" si="1"/>
        <v>-10218440.4</v>
      </c>
    </row>
    <row r="15" spans="1:9">
      <c r="B15" s="5">
        <f>IF(C15="","",MAX(B$11:B14)+1)</f>
        <v>5</v>
      </c>
      <c r="C15" s="114">
        <f t="shared" si="3"/>
        <v>45505</v>
      </c>
      <c r="D15" s="115">
        <f t="shared" si="4"/>
        <v>45535</v>
      </c>
      <c r="E15" s="89">
        <f t="shared" si="2"/>
        <v>-15.5</v>
      </c>
      <c r="F15" s="115">
        <f>'[8]KYP SCB Pmts Summary'!$J$18</f>
        <v>45539</v>
      </c>
      <c r="G15" s="155">
        <f>'[8]KYP SCB Pmts Summary'!$V$18</f>
        <v>642338.21</v>
      </c>
      <c r="H15" s="89">
        <f t="shared" si="0"/>
        <v>-19.5</v>
      </c>
      <c r="I15" s="155">
        <f t="shared" si="1"/>
        <v>-12525595.094999999</v>
      </c>
    </row>
    <row r="16" spans="1:9">
      <c r="B16" s="5">
        <f>IF(C16="","",MAX(B$11:B15)+1)</f>
        <v>6</v>
      </c>
      <c r="C16" s="114">
        <f t="shared" si="3"/>
        <v>45536</v>
      </c>
      <c r="D16" s="115">
        <f t="shared" si="4"/>
        <v>45565</v>
      </c>
      <c r="E16" s="89">
        <f t="shared" si="2"/>
        <v>-15</v>
      </c>
      <c r="F16" s="115">
        <f>'[8]KYP SCB Pmts Summary'!$J$20</f>
        <v>45567</v>
      </c>
      <c r="G16" s="155">
        <f>'[8]KYP SCB Pmts Summary'!$V$20</f>
        <v>727556.64</v>
      </c>
      <c r="H16" s="89">
        <f t="shared" si="0"/>
        <v>-17</v>
      </c>
      <c r="I16" s="155">
        <f t="shared" si="1"/>
        <v>-12368462.880000001</v>
      </c>
    </row>
    <row r="17" spans="2:9">
      <c r="B17" s="5">
        <f>IF(C17="","",MAX(B$11:B16)+1)</f>
        <v>7</v>
      </c>
      <c r="C17" s="114">
        <f t="shared" si="3"/>
        <v>45566</v>
      </c>
      <c r="D17" s="115">
        <f t="shared" si="4"/>
        <v>45596</v>
      </c>
      <c r="E17" s="89">
        <f t="shared" si="2"/>
        <v>-15.5</v>
      </c>
      <c r="F17" s="115">
        <f>'[8]KYP SCB Pmts Summary'!$J$22</f>
        <v>45600</v>
      </c>
      <c r="G17" s="155">
        <f>'[8]KYP SCB Pmts Summary'!$V$22</f>
        <v>882745.73</v>
      </c>
      <c r="H17" s="89">
        <f t="shared" si="0"/>
        <v>-19.5</v>
      </c>
      <c r="I17" s="155">
        <f t="shared" si="1"/>
        <v>-17213541.734999999</v>
      </c>
    </row>
    <row r="18" spans="2:9">
      <c r="B18" s="5">
        <f>IF(C18="","",MAX(B$11:B17)+1)</f>
        <v>8</v>
      </c>
      <c r="C18" s="114">
        <f t="shared" si="3"/>
        <v>45597</v>
      </c>
      <c r="D18" s="115">
        <f t="shared" si="4"/>
        <v>45626</v>
      </c>
      <c r="E18" s="89">
        <f t="shared" si="2"/>
        <v>-15</v>
      </c>
      <c r="F18" s="115">
        <f>'[8]KYP SCB Pmts Summary'!$J$24</f>
        <v>45629</v>
      </c>
      <c r="G18" s="155">
        <f>'[8]KYP SCB Pmts Summary'!$V$24</f>
        <v>1459112.18</v>
      </c>
      <c r="H18" s="89">
        <f t="shared" si="0"/>
        <v>-18</v>
      </c>
      <c r="I18" s="155">
        <f t="shared" si="1"/>
        <v>-26264019.239999998</v>
      </c>
    </row>
    <row r="19" spans="2:9">
      <c r="B19" s="5">
        <f>IF(C19="","",MAX(B$11:B18)+1)</f>
        <v>9</v>
      </c>
      <c r="C19" s="114">
        <f t="shared" si="3"/>
        <v>45627</v>
      </c>
      <c r="D19" s="115">
        <f t="shared" si="4"/>
        <v>45657</v>
      </c>
      <c r="E19" s="89">
        <f t="shared" si="2"/>
        <v>-15.5</v>
      </c>
      <c r="F19" s="115">
        <f>'[8]KYP SCB Pmts Summary'!$J$26</f>
        <v>45660</v>
      </c>
      <c r="G19" s="155">
        <f>'[8]KYP SCB Pmts Summary'!$V$26</f>
        <v>1292912.67</v>
      </c>
      <c r="H19" s="89">
        <f t="shared" si="0"/>
        <v>-18.5</v>
      </c>
      <c r="I19" s="155">
        <f t="shared" si="1"/>
        <v>-23918884.395</v>
      </c>
    </row>
    <row r="20" spans="2:9">
      <c r="B20" s="5">
        <f>IF(C20="","",MAX(B$11:B19)+1)</f>
        <v>10</v>
      </c>
      <c r="C20" s="114">
        <f t="shared" si="3"/>
        <v>45658</v>
      </c>
      <c r="D20" s="115">
        <f t="shared" si="4"/>
        <v>45688</v>
      </c>
      <c r="E20" s="89">
        <f t="shared" si="2"/>
        <v>-15.5</v>
      </c>
      <c r="F20" s="115">
        <f>'[8]KYP SCB Pmts Summary'!$J$28</f>
        <v>45692</v>
      </c>
      <c r="G20" s="194">
        <f>'[8]KYP SCB Pmts Summary'!$V$28</f>
        <v>561294.4</v>
      </c>
      <c r="H20" s="89">
        <f t="shared" si="0"/>
        <v>-19.5</v>
      </c>
      <c r="I20" s="155">
        <f t="shared" si="1"/>
        <v>-10945240.800000001</v>
      </c>
    </row>
    <row r="21" spans="2:9">
      <c r="B21" s="5">
        <f>IF(C21="","",MAX(B$11:B20)+1)</f>
        <v>11</v>
      </c>
      <c r="C21" s="114">
        <f t="shared" si="3"/>
        <v>45689</v>
      </c>
      <c r="D21" s="115">
        <f t="shared" si="4"/>
        <v>45716</v>
      </c>
      <c r="E21" s="89">
        <f t="shared" si="2"/>
        <v>-14</v>
      </c>
      <c r="F21" s="115">
        <f>'[8]KYP SCB Pmts Summary'!$J$30</f>
        <v>45720</v>
      </c>
      <c r="G21" s="155">
        <f>'[8]KYP SCB Pmts Summary'!$V$30</f>
        <v>670499.6</v>
      </c>
      <c r="H21" s="89">
        <f t="shared" si="0"/>
        <v>-18</v>
      </c>
      <c r="I21" s="155">
        <f t="shared" si="1"/>
        <v>-12068992.799999999</v>
      </c>
    </row>
    <row r="22" spans="2:9">
      <c r="B22" s="5">
        <f>IF(C22="","",MAX(B$11:B21)+1)</f>
        <v>12</v>
      </c>
      <c r="C22" s="114">
        <f t="shared" si="3"/>
        <v>45717</v>
      </c>
      <c r="D22" s="115">
        <f t="shared" si="4"/>
        <v>45747</v>
      </c>
      <c r="E22" s="89">
        <f t="shared" si="2"/>
        <v>-15.5</v>
      </c>
      <c r="F22" s="115">
        <f>'[8]KYP SCB Pmts Summary'!$J$32</f>
        <v>45749</v>
      </c>
      <c r="G22" s="155">
        <f>'[8]KYP SCB Pmts Summary'!$V$32</f>
        <v>460138.51</v>
      </c>
      <c r="H22" s="89">
        <f t="shared" si="0"/>
        <v>-17.5</v>
      </c>
      <c r="I22" s="155">
        <f t="shared" si="1"/>
        <v>-8052423.9249999998</v>
      </c>
    </row>
    <row r="23" spans="2:9">
      <c r="B23" s="109" t="str">
        <f>IF(C23="","",MAX(B$11:B22)+1)</f>
        <v/>
      </c>
      <c r="C23" s="114"/>
      <c r="D23" s="115"/>
      <c r="E23" s="104"/>
      <c r="F23" s="89"/>
      <c r="G23" s="89"/>
      <c r="H23" s="104"/>
      <c r="I23" s="89"/>
    </row>
    <row r="24" spans="2:9" ht="13.5" thickBot="1">
      <c r="B24" s="5">
        <f>IF(C24="","",MAX(B$11:B23)+1)</f>
        <v>13</v>
      </c>
      <c r="C24" s="232" t="s">
        <v>21</v>
      </c>
      <c r="D24" s="91"/>
      <c r="E24" s="110"/>
      <c r="F24" s="92"/>
      <c r="G24" s="154">
        <f>SUM(G11:G22)</f>
        <v>9060289.9699999988</v>
      </c>
      <c r="H24" s="24">
        <f>I24/G24</f>
        <v>-18.20771268538109</v>
      </c>
      <c r="I24" s="154">
        <f>SUM(I11:I22)</f>
        <v>-164967156.62000003</v>
      </c>
    </row>
    <row r="25" spans="2:9" ht="13.5" thickTop="1"/>
    <row r="26" spans="2:9">
      <c r="C26" s="262" t="s">
        <v>139</v>
      </c>
      <c r="D26" s="262"/>
    </row>
    <row r="28" spans="2:9">
      <c r="B28" s="5">
        <f>IF(C28="","",MAX(B$11:B27)+1)</f>
        <v>14</v>
      </c>
      <c r="C28" s="114">
        <v>45383</v>
      </c>
      <c r="D28" s="115">
        <f>EOMONTH(C28,0)</f>
        <v>45412</v>
      </c>
      <c r="E28" s="89">
        <f>(C28-D28-1)/2</f>
        <v>-15</v>
      </c>
      <c r="F28" s="115">
        <f>'[8]KYP SCB Pmts Summary'!$J$10</f>
        <v>45414</v>
      </c>
      <c r="G28" s="153">
        <f>'[8]KYP SCB Pmts Summary'!$N$10</f>
        <v>1817663.53</v>
      </c>
      <c r="H28" s="89">
        <f>(D28-F28)+E28</f>
        <v>-17</v>
      </c>
      <c r="I28" s="153">
        <f>G28*H28</f>
        <v>-30900280.010000002</v>
      </c>
    </row>
    <row r="29" spans="2:9">
      <c r="B29" s="5">
        <f>IF(C29="","",MAX(B$11:B28)+1)</f>
        <v>15</v>
      </c>
      <c r="C29" s="114">
        <f>D28+1</f>
        <v>45413</v>
      </c>
      <c r="D29" s="115">
        <f>EOMONTH(C29,0)</f>
        <v>45443</v>
      </c>
      <c r="E29" s="89">
        <f t="shared" ref="E29:E39" si="5">(C29-D29-1)/2</f>
        <v>-15.5</v>
      </c>
      <c r="F29" s="115">
        <f>'[8]KYP SCB Pmts Summary'!$J$12</f>
        <v>45447</v>
      </c>
      <c r="G29" s="155">
        <f>'[8]KYP SCB Pmts Summary'!$N$12</f>
        <v>1771377.81</v>
      </c>
      <c r="H29" s="89">
        <f t="shared" ref="H29:H39" si="6">(D29-F29)+E29</f>
        <v>-19.5</v>
      </c>
      <c r="I29" s="155">
        <f t="shared" ref="I29:I39" si="7">G29*H29</f>
        <v>-34541867.295000002</v>
      </c>
    </row>
    <row r="30" spans="2:9">
      <c r="B30" s="5">
        <f>IF(C30="","",MAX(B$11:B29)+1)</f>
        <v>16</v>
      </c>
      <c r="C30" s="114">
        <f t="shared" ref="C30:C39" si="8">D29+1</f>
        <v>45444</v>
      </c>
      <c r="D30" s="115">
        <f t="shared" ref="D30:D39" si="9">EOMONTH(C30,0)</f>
        <v>45473</v>
      </c>
      <c r="E30" s="89">
        <f t="shared" si="5"/>
        <v>-15</v>
      </c>
      <c r="F30" s="115">
        <f>'[8]KYP SCB Pmts Summary'!$J$14</f>
        <v>45475</v>
      </c>
      <c r="G30" s="155">
        <f>'[8]KYP SCB Pmts Summary'!$N$14</f>
        <v>2033605.53</v>
      </c>
      <c r="H30" s="89">
        <f t="shared" si="6"/>
        <v>-17</v>
      </c>
      <c r="I30" s="155">
        <f t="shared" si="7"/>
        <v>-34571294.009999998</v>
      </c>
    </row>
    <row r="31" spans="2:9">
      <c r="B31" s="5">
        <f>IF(C31="","",MAX(B$11:B30)+1)</f>
        <v>17</v>
      </c>
      <c r="C31" s="114">
        <f t="shared" si="8"/>
        <v>45474</v>
      </c>
      <c r="D31" s="115">
        <f t="shared" si="9"/>
        <v>45504</v>
      </c>
      <c r="E31" s="89">
        <f t="shared" si="5"/>
        <v>-15.5</v>
      </c>
      <c r="F31" s="115">
        <f>'[8]KYP SCB Pmts Summary'!$J$16</f>
        <v>45506</v>
      </c>
      <c r="G31" s="155">
        <f>'[8]KYP SCB Pmts Summary'!$N$16</f>
        <v>1760085.01</v>
      </c>
      <c r="H31" s="89">
        <f t="shared" si="6"/>
        <v>-17.5</v>
      </c>
      <c r="I31" s="155">
        <f t="shared" si="7"/>
        <v>-30801487.675000001</v>
      </c>
    </row>
    <row r="32" spans="2:9">
      <c r="B32" s="5">
        <f>IF(C32="","",MAX(B$11:B31)+1)</f>
        <v>18</v>
      </c>
      <c r="C32" s="114">
        <f t="shared" si="8"/>
        <v>45505</v>
      </c>
      <c r="D32" s="115">
        <f t="shared" si="9"/>
        <v>45535</v>
      </c>
      <c r="E32" s="89">
        <f t="shared" si="5"/>
        <v>-15.5</v>
      </c>
      <c r="F32" s="115">
        <f>'[8]KYP SCB Pmts Summary'!$J$18</f>
        <v>45539</v>
      </c>
      <c r="G32" s="155">
        <f>'[8]KYP SCB Pmts Summary'!$N$18</f>
        <v>1505894.98</v>
      </c>
      <c r="H32" s="89">
        <f t="shared" si="6"/>
        <v>-19.5</v>
      </c>
      <c r="I32" s="155">
        <f t="shared" si="7"/>
        <v>-29364952.109999999</v>
      </c>
    </row>
    <row r="33" spans="2:9">
      <c r="B33" s="5">
        <f>IF(C33="","",MAX(B$11:B32)+1)</f>
        <v>19</v>
      </c>
      <c r="C33" s="114">
        <f t="shared" si="8"/>
        <v>45536</v>
      </c>
      <c r="D33" s="115">
        <f t="shared" si="9"/>
        <v>45565</v>
      </c>
      <c r="E33" s="89">
        <f t="shared" si="5"/>
        <v>-15</v>
      </c>
      <c r="F33" s="115">
        <f>'[8]KYP SCB Pmts Summary'!$J$20</f>
        <v>45567</v>
      </c>
      <c r="G33" s="155">
        <f>'[8]KYP SCB Pmts Summary'!$N$20</f>
        <v>1752442.56</v>
      </c>
      <c r="H33" s="89">
        <f t="shared" si="6"/>
        <v>-17</v>
      </c>
      <c r="I33" s="155">
        <f t="shared" si="7"/>
        <v>-29791523.52</v>
      </c>
    </row>
    <row r="34" spans="2:9">
      <c r="B34" s="5">
        <f>IF(C34="","",MAX(B$11:B33)+1)</f>
        <v>20</v>
      </c>
      <c r="C34" s="114">
        <f t="shared" si="8"/>
        <v>45566</v>
      </c>
      <c r="D34" s="115">
        <f t="shared" si="9"/>
        <v>45596</v>
      </c>
      <c r="E34" s="89">
        <f t="shared" si="5"/>
        <v>-15.5</v>
      </c>
      <c r="F34" s="115">
        <f>'[8]KYP SCB Pmts Summary'!$J$22</f>
        <v>45600</v>
      </c>
      <c r="G34" s="155">
        <f>'[8]KYP SCB Pmts Summary'!$N$22</f>
        <v>1902641.71</v>
      </c>
      <c r="H34" s="89">
        <f t="shared" si="6"/>
        <v>-19.5</v>
      </c>
      <c r="I34" s="155">
        <f t="shared" si="7"/>
        <v>-37101513.344999999</v>
      </c>
    </row>
    <row r="35" spans="2:9">
      <c r="B35" s="5">
        <f>IF(C35="","",MAX(B$11:B34)+1)</f>
        <v>21</v>
      </c>
      <c r="C35" s="114">
        <f t="shared" si="8"/>
        <v>45597</v>
      </c>
      <c r="D35" s="115">
        <f t="shared" si="9"/>
        <v>45626</v>
      </c>
      <c r="E35" s="89">
        <f t="shared" si="5"/>
        <v>-15</v>
      </c>
      <c r="F35" s="115">
        <f>'[8]KYP SCB Pmts Summary'!$J$24</f>
        <v>45629</v>
      </c>
      <c r="G35" s="155">
        <f>'[8]KYP SCB Pmts Summary'!$N$24</f>
        <v>2420993.2799999998</v>
      </c>
      <c r="H35" s="89">
        <f t="shared" si="6"/>
        <v>-18</v>
      </c>
      <c r="I35" s="155">
        <f t="shared" si="7"/>
        <v>-43577879.039999999</v>
      </c>
    </row>
    <row r="36" spans="2:9">
      <c r="B36" s="5">
        <f>IF(C36="","",MAX(B$11:B35)+1)</f>
        <v>22</v>
      </c>
      <c r="C36" s="114">
        <f t="shared" si="8"/>
        <v>45627</v>
      </c>
      <c r="D36" s="115">
        <f t="shared" si="9"/>
        <v>45657</v>
      </c>
      <c r="E36" s="89">
        <f t="shared" si="5"/>
        <v>-15.5</v>
      </c>
      <c r="F36" s="115">
        <f>'[8]KYP SCB Pmts Summary'!$J$26</f>
        <v>45660</v>
      </c>
      <c r="G36" s="155">
        <f>'[8]KYP SCB Pmts Summary'!$N$26</f>
        <v>3261270.27</v>
      </c>
      <c r="H36" s="89">
        <f t="shared" si="6"/>
        <v>-18.5</v>
      </c>
      <c r="I36" s="155">
        <f>G36*H36</f>
        <v>-60333499.994999997</v>
      </c>
    </row>
    <row r="37" spans="2:9">
      <c r="B37" s="5">
        <f>IF(C37="","",MAX(B$11:B36)+1)</f>
        <v>23</v>
      </c>
      <c r="C37" s="114">
        <f t="shared" si="8"/>
        <v>45658</v>
      </c>
      <c r="D37" s="115">
        <f t="shared" si="9"/>
        <v>45688</v>
      </c>
      <c r="E37" s="89">
        <f t="shared" si="5"/>
        <v>-15.5</v>
      </c>
      <c r="F37" s="115">
        <f>'[8]KYP SCB Pmts Summary'!$J$28</f>
        <v>45692</v>
      </c>
      <c r="G37" s="155">
        <f>'[8]KYP SCB Pmts Summary'!$N$28</f>
        <v>1503543.74</v>
      </c>
      <c r="H37" s="89">
        <f t="shared" si="6"/>
        <v>-19.5</v>
      </c>
      <c r="I37" s="155">
        <f t="shared" si="7"/>
        <v>-29319102.93</v>
      </c>
    </row>
    <row r="38" spans="2:9">
      <c r="B38" s="5">
        <f>IF(C38="","",MAX(B$11:B37)+1)</f>
        <v>24</v>
      </c>
      <c r="C38" s="114">
        <f t="shared" si="8"/>
        <v>45689</v>
      </c>
      <c r="D38" s="115">
        <f t="shared" si="9"/>
        <v>45716</v>
      </c>
      <c r="E38" s="89">
        <f t="shared" si="5"/>
        <v>-14</v>
      </c>
      <c r="F38" s="115">
        <f>'[8]KYP SCB Pmts Summary'!$J$30</f>
        <v>45720</v>
      </c>
      <c r="G38" s="155">
        <f>'[8]KYP SCB Pmts Summary'!$N$30</f>
        <v>1912696.11</v>
      </c>
      <c r="H38" s="89">
        <f t="shared" si="6"/>
        <v>-18</v>
      </c>
      <c r="I38" s="155">
        <f t="shared" si="7"/>
        <v>-34428529.980000004</v>
      </c>
    </row>
    <row r="39" spans="2:9">
      <c r="B39" s="5">
        <f>IF(C39="","",MAX(B$11:B38)+1)</f>
        <v>25</v>
      </c>
      <c r="C39" s="114">
        <f t="shared" si="8"/>
        <v>45717</v>
      </c>
      <c r="D39" s="115">
        <f t="shared" si="9"/>
        <v>45747</v>
      </c>
      <c r="E39" s="89">
        <f t="shared" si="5"/>
        <v>-15.5</v>
      </c>
      <c r="F39" s="115">
        <f>'[8]KYP SCB Pmts Summary'!$J$32</f>
        <v>45749</v>
      </c>
      <c r="G39" s="155">
        <f>'[8]KYP SCB Pmts Summary'!$N$32</f>
        <v>1586476.12</v>
      </c>
      <c r="H39" s="89">
        <f t="shared" si="6"/>
        <v>-17.5</v>
      </c>
      <c r="I39" s="155">
        <f t="shared" si="7"/>
        <v>-27763332.100000001</v>
      </c>
    </row>
    <row r="40" spans="2:9">
      <c r="B40" s="5" t="str">
        <f>IF(C40="","",MAX(B$11:B39)+1)</f>
        <v/>
      </c>
      <c r="C40" s="114"/>
      <c r="D40" s="115"/>
      <c r="E40" s="104"/>
      <c r="F40" s="89"/>
      <c r="G40" s="89"/>
      <c r="H40" s="104"/>
      <c r="I40" s="89"/>
    </row>
    <row r="41" spans="2:9" ht="13.5" thickBot="1">
      <c r="B41" s="5">
        <f>IF(C41="","",MAX(B$11:B40)+1)</f>
        <v>26</v>
      </c>
      <c r="C41" s="90" t="s">
        <v>21</v>
      </c>
      <c r="D41" s="91"/>
      <c r="E41" s="110"/>
      <c r="F41" s="92"/>
      <c r="G41" s="154">
        <f>SUM(G28:G39)</f>
        <v>23228690.649999999</v>
      </c>
      <c r="H41" s="24">
        <f>I41/G41</f>
        <v>-18.188509562419096</v>
      </c>
      <c r="I41" s="154">
        <f>SUM(I28:I39)</f>
        <v>-422495262.01000005</v>
      </c>
    </row>
    <row r="42" spans="2:9" ht="13.5" thickTop="1">
      <c r="B42" s="5"/>
    </row>
    <row r="43" spans="2:9">
      <c r="B43" s="5"/>
      <c r="C43" s="262" t="s">
        <v>140</v>
      </c>
      <c r="D43" s="262"/>
    </row>
    <row r="44" spans="2:9">
      <c r="B44" s="5"/>
    </row>
    <row r="45" spans="2:9">
      <c r="B45" s="5">
        <f>IF(C45="","",MAX(B$11:B44)+1)</f>
        <v>27</v>
      </c>
      <c r="C45" s="114">
        <v>45383</v>
      </c>
      <c r="D45" s="115">
        <f>EOMONTH(C45,0)</f>
        <v>45412</v>
      </c>
      <c r="E45" s="89">
        <f>(C45-D45-1)/2</f>
        <v>-15</v>
      </c>
      <c r="F45" s="115">
        <f>'[8]KYP SCB Pmts Summary'!$J$10</f>
        <v>45414</v>
      </c>
      <c r="G45" s="153">
        <f>'[8]KYP SCB Pmts Summary'!$AD$10</f>
        <v>2010878.16</v>
      </c>
      <c r="H45" s="89">
        <f>(D45-F45)+E45</f>
        <v>-17</v>
      </c>
      <c r="I45" s="153">
        <f>G45*H45</f>
        <v>-34184928.719999999</v>
      </c>
    </row>
    <row r="46" spans="2:9">
      <c r="B46" s="5">
        <f>IF(C46="","",MAX(B$11:B45)+1)</f>
        <v>28</v>
      </c>
      <c r="C46" s="114">
        <f>D45+1</f>
        <v>45413</v>
      </c>
      <c r="D46" s="115">
        <f>EOMONTH(C46,0)</f>
        <v>45443</v>
      </c>
      <c r="E46" s="89">
        <f t="shared" ref="E46:E56" si="10">(C46-D46-1)/2</f>
        <v>-15.5</v>
      </c>
      <c r="F46" s="115">
        <f>'[8]KYP SCB Pmts Summary'!$J$12</f>
        <v>45447</v>
      </c>
      <c r="G46" s="155">
        <f>'[8]KYP SCB Pmts Summary'!$AD$12</f>
        <v>1987839.06</v>
      </c>
      <c r="H46" s="89">
        <f t="shared" ref="H46:H56" si="11">(D46-F46)+E46</f>
        <v>-19.5</v>
      </c>
      <c r="I46" s="155">
        <f t="shared" ref="I46:I52" si="12">G46*H46</f>
        <v>-38762861.670000002</v>
      </c>
    </row>
    <row r="47" spans="2:9">
      <c r="B47" s="5">
        <f>IF(C47="","",MAX(B$11:B46)+1)</f>
        <v>29</v>
      </c>
      <c r="C47" s="114">
        <f t="shared" ref="C47:C56" si="13">D46+1</f>
        <v>45444</v>
      </c>
      <c r="D47" s="115">
        <f t="shared" ref="D47:D56" si="14">EOMONTH(C47,0)</f>
        <v>45473</v>
      </c>
      <c r="E47" s="89">
        <f t="shared" si="10"/>
        <v>-15</v>
      </c>
      <c r="F47" s="115">
        <f>'[8]KYP SCB Pmts Summary'!$J$14</f>
        <v>45475</v>
      </c>
      <c r="G47" s="155">
        <f>'[8]KYP SCB Pmts Summary'!$AD$14</f>
        <v>2088144.04</v>
      </c>
      <c r="H47" s="89">
        <f t="shared" si="11"/>
        <v>-17</v>
      </c>
      <c r="I47" s="155">
        <f t="shared" si="12"/>
        <v>-35498448.68</v>
      </c>
    </row>
    <row r="48" spans="2:9">
      <c r="B48" s="5">
        <f>IF(C48="","",MAX(B$11:B47)+1)</f>
        <v>30</v>
      </c>
      <c r="C48" s="114">
        <f t="shared" si="13"/>
        <v>45474</v>
      </c>
      <c r="D48" s="115">
        <f t="shared" si="14"/>
        <v>45504</v>
      </c>
      <c r="E48" s="89">
        <f t="shared" si="10"/>
        <v>-15.5</v>
      </c>
      <c r="F48" s="115">
        <f>'[8]KYP SCB Pmts Summary'!$J$16</f>
        <v>45506</v>
      </c>
      <c r="G48" s="155">
        <f>'[8]KYP SCB Pmts Summary'!$AD$16</f>
        <v>1649758.71</v>
      </c>
      <c r="H48" s="89">
        <f t="shared" si="11"/>
        <v>-17.5</v>
      </c>
      <c r="I48" s="155">
        <f t="shared" si="12"/>
        <v>-28870777.425000001</v>
      </c>
    </row>
    <row r="49" spans="2:9">
      <c r="B49" s="5">
        <f>IF(C49="","",MAX(B$11:B48)+1)</f>
        <v>31</v>
      </c>
      <c r="C49" s="114">
        <f t="shared" si="13"/>
        <v>45505</v>
      </c>
      <c r="D49" s="115">
        <f t="shared" si="14"/>
        <v>45535</v>
      </c>
      <c r="E49" s="89">
        <f t="shared" si="10"/>
        <v>-15.5</v>
      </c>
      <c r="F49" s="115">
        <f>'[8]KYP SCB Pmts Summary'!$J$18</f>
        <v>45539</v>
      </c>
      <c r="G49" s="155">
        <f>'[8]KYP SCB Pmts Summary'!$AD$18</f>
        <v>1938810.91</v>
      </c>
      <c r="H49" s="89">
        <f t="shared" si="11"/>
        <v>-19.5</v>
      </c>
      <c r="I49" s="155">
        <f t="shared" si="12"/>
        <v>-37806812.744999997</v>
      </c>
    </row>
    <row r="50" spans="2:9">
      <c r="B50" s="5">
        <f>IF(C50="","",MAX(B$11:B49)+1)</f>
        <v>32</v>
      </c>
      <c r="C50" s="114">
        <f t="shared" si="13"/>
        <v>45536</v>
      </c>
      <c r="D50" s="115">
        <f t="shared" si="14"/>
        <v>45565</v>
      </c>
      <c r="E50" s="89">
        <f t="shared" si="10"/>
        <v>-15</v>
      </c>
      <c r="F50" s="115">
        <f>'[8]KYP SCB Pmts Summary'!$J$20</f>
        <v>45567</v>
      </c>
      <c r="G50" s="155">
        <f>'[8]KYP SCB Pmts Summary'!$AD$20</f>
        <v>1829506.28</v>
      </c>
      <c r="H50" s="89">
        <f t="shared" si="11"/>
        <v>-17</v>
      </c>
      <c r="I50" s="155">
        <f t="shared" si="12"/>
        <v>-31101606.760000002</v>
      </c>
    </row>
    <row r="51" spans="2:9">
      <c r="B51" s="5">
        <f>IF(C51="","",MAX(B$11:B50)+1)</f>
        <v>33</v>
      </c>
      <c r="C51" s="114">
        <f t="shared" si="13"/>
        <v>45566</v>
      </c>
      <c r="D51" s="115">
        <f t="shared" si="14"/>
        <v>45596</v>
      </c>
      <c r="E51" s="89">
        <f t="shared" si="10"/>
        <v>-15.5</v>
      </c>
      <c r="F51" s="115">
        <f>'[8]KYP SCB Pmts Summary'!$J$22</f>
        <v>45600</v>
      </c>
      <c r="G51" s="155">
        <f>'[8]KYP SCB Pmts Summary'!$AD$22</f>
        <v>2044798.36</v>
      </c>
      <c r="H51" s="89">
        <f t="shared" si="11"/>
        <v>-19.5</v>
      </c>
      <c r="I51" s="155">
        <f t="shared" si="12"/>
        <v>-39873568.020000003</v>
      </c>
    </row>
    <row r="52" spans="2:9">
      <c r="B52" s="5">
        <f>IF(C52="","",MAX(B$11:B51)+1)</f>
        <v>34</v>
      </c>
      <c r="C52" s="114">
        <f t="shared" si="13"/>
        <v>45597</v>
      </c>
      <c r="D52" s="115">
        <f t="shared" si="14"/>
        <v>45626</v>
      </c>
      <c r="E52" s="89">
        <f t="shared" si="10"/>
        <v>-15</v>
      </c>
      <c r="F52" s="115">
        <f>'[8]KYP SCB Pmts Summary'!$J$24</f>
        <v>45629</v>
      </c>
      <c r="G52" s="155">
        <f>'[8]KYP SCB Pmts Summary'!$AD$24</f>
        <v>2547138.14</v>
      </c>
      <c r="H52" s="89">
        <f t="shared" si="11"/>
        <v>-18</v>
      </c>
      <c r="I52" s="155">
        <f t="shared" si="12"/>
        <v>-45848486.520000003</v>
      </c>
    </row>
    <row r="53" spans="2:9">
      <c r="B53" s="5">
        <f>IF(C53="","",MAX(B$11:B52)+1)</f>
        <v>35</v>
      </c>
      <c r="C53" s="114">
        <f t="shared" si="13"/>
        <v>45627</v>
      </c>
      <c r="D53" s="115">
        <f t="shared" si="14"/>
        <v>45657</v>
      </c>
      <c r="E53" s="89">
        <f t="shared" si="10"/>
        <v>-15.5</v>
      </c>
      <c r="F53" s="115">
        <f>'[8]KYP SCB Pmts Summary'!$J$26</f>
        <v>45660</v>
      </c>
      <c r="G53" s="155">
        <f>'[8]KYP SCB Pmts Summary'!$AD$26</f>
        <v>2280671.48</v>
      </c>
      <c r="H53" s="89">
        <f t="shared" si="11"/>
        <v>-18.5</v>
      </c>
      <c r="I53" s="155">
        <f>G53*H53</f>
        <v>-42192422.380000003</v>
      </c>
    </row>
    <row r="54" spans="2:9">
      <c r="B54" s="5">
        <f>IF(C54="","",MAX(B$11:B53)+1)</f>
        <v>36</v>
      </c>
      <c r="C54" s="114">
        <f t="shared" si="13"/>
        <v>45658</v>
      </c>
      <c r="D54" s="115">
        <f t="shared" si="14"/>
        <v>45688</v>
      </c>
      <c r="E54" s="89">
        <f t="shared" si="10"/>
        <v>-15.5</v>
      </c>
      <c r="F54" s="115">
        <f>'[8]KYP SCB Pmts Summary'!$J$28</f>
        <v>45692</v>
      </c>
      <c r="G54" s="155">
        <f>'[8]KYP SCB Pmts Summary'!$AD$28</f>
        <v>2387932.5299999998</v>
      </c>
      <c r="H54" s="89">
        <f t="shared" si="11"/>
        <v>-19.5</v>
      </c>
      <c r="I54" s="155">
        <f>G54*H54</f>
        <v>-46564684.334999993</v>
      </c>
    </row>
    <row r="55" spans="2:9">
      <c r="B55" s="5">
        <f>IF(C55="","",MAX(B$11:B54)+1)</f>
        <v>37</v>
      </c>
      <c r="C55" s="114">
        <f t="shared" si="13"/>
        <v>45689</v>
      </c>
      <c r="D55" s="115">
        <f t="shared" si="14"/>
        <v>45716</v>
      </c>
      <c r="E55" s="89">
        <f t="shared" si="10"/>
        <v>-14</v>
      </c>
      <c r="F55" s="115">
        <f>'[8]KYP SCB Pmts Summary'!$J$30</f>
        <v>45720</v>
      </c>
      <c r="G55" s="155">
        <f>'[8]KYP SCB Pmts Summary'!$AD$30</f>
        <v>2026857.53</v>
      </c>
      <c r="H55" s="89">
        <f t="shared" si="11"/>
        <v>-18</v>
      </c>
      <c r="I55" s="155">
        <f>G55*H55</f>
        <v>-36483435.539999999</v>
      </c>
    </row>
    <row r="56" spans="2:9">
      <c r="B56" s="5">
        <f>IF(C56="","",MAX(B$11:B55)+1)</f>
        <v>38</v>
      </c>
      <c r="C56" s="114">
        <f t="shared" si="13"/>
        <v>45717</v>
      </c>
      <c r="D56" s="115">
        <f t="shared" si="14"/>
        <v>45747</v>
      </c>
      <c r="E56" s="89">
        <f t="shared" si="10"/>
        <v>-15.5</v>
      </c>
      <c r="F56" s="115">
        <f>'[8]KYP SCB Pmts Summary'!$J$32</f>
        <v>45749</v>
      </c>
      <c r="G56" s="155">
        <f>'[8]KYP SCB Pmts Summary'!$AD$32</f>
        <v>2197724.9300000002</v>
      </c>
      <c r="H56" s="89">
        <f t="shared" si="11"/>
        <v>-17.5</v>
      </c>
      <c r="I56" s="155">
        <f>G56*H56</f>
        <v>-38460186.275000006</v>
      </c>
    </row>
    <row r="57" spans="2:9">
      <c r="B57" s="5" t="str">
        <f>IF(C57="","",MAX(B$11:B56)+1)</f>
        <v/>
      </c>
      <c r="C57" s="114"/>
      <c r="D57" s="115"/>
      <c r="E57" s="104"/>
      <c r="F57" s="89"/>
      <c r="G57" s="89"/>
      <c r="H57" s="104"/>
      <c r="I57" s="89"/>
    </row>
    <row r="58" spans="2:9" ht="13.5" thickBot="1">
      <c r="B58" s="5">
        <f>IF(C58="","",MAX(B$11:B57)+1)</f>
        <v>39</v>
      </c>
      <c r="C58" s="90" t="s">
        <v>21</v>
      </c>
      <c r="D58" s="91"/>
      <c r="E58" s="110"/>
      <c r="F58" s="92"/>
      <c r="G58" s="154">
        <f>SUM(G45:G56)</f>
        <v>24990060.129999999</v>
      </c>
      <c r="H58" s="24">
        <f>I58/G58</f>
        <v>-18.233178179631697</v>
      </c>
      <c r="I58" s="154">
        <f>SUM(I45:I56)</f>
        <v>-455648219.07000005</v>
      </c>
    </row>
    <row r="59" spans="2:9" ht="13.5" thickTop="1"/>
  </sheetData>
  <mergeCells count="7">
    <mergeCell ref="C43:D43"/>
    <mergeCell ref="B2:I2"/>
    <mergeCell ref="B3:I3"/>
    <mergeCell ref="B4:I4"/>
    <mergeCell ref="B5:I5"/>
    <mergeCell ref="C26:D26"/>
    <mergeCell ref="C9:D9"/>
  </mergeCells>
  <printOptions horizontalCentered="1"/>
  <pageMargins left="0.7" right="0.7" top="0.75" bottom="0.75" header="0.3" footer="0.3"/>
  <pageSetup scale="85" fitToHeight="3" orientation="portrait" useFirstPageNumber="1" r:id="rId1"/>
  <headerFooter scaleWithDoc="0"/>
  <ignoredErrors>
    <ignoredError sqref="H24:H41 H58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CA634-EFA6-48F9-8ACD-27DBEAB8A9D1}">
  <sheetPr>
    <pageSetUpPr fitToPage="1"/>
  </sheetPr>
  <dimension ref="B2:I59"/>
  <sheetViews>
    <sheetView view="pageBreakPreview" zoomScaleNormal="100" zoomScaleSheetLayoutView="100" workbookViewId="0"/>
  </sheetViews>
  <sheetFormatPr defaultColWidth="8.7109375" defaultRowHeight="12.75"/>
  <cols>
    <col min="1" max="1" width="1.42578125" style="93" customWidth="1"/>
    <col min="2" max="2" width="6.42578125" style="93" customWidth="1"/>
    <col min="3" max="3" width="14.42578125" style="93" customWidth="1"/>
    <col min="4" max="5" width="14.42578125" style="95" customWidth="1"/>
    <col min="6" max="9" width="14.42578125" style="93" customWidth="1"/>
    <col min="10" max="10" width="1.42578125" style="93" customWidth="1"/>
    <col min="11" max="16384" width="8.7109375" style="93"/>
  </cols>
  <sheetData>
    <row r="2" spans="2:9">
      <c r="B2" s="266" t="str">
        <f>Summary!B2</f>
        <v>Kentucky Power Company</v>
      </c>
      <c r="C2" s="266"/>
      <c r="D2" s="266"/>
      <c r="E2" s="266"/>
      <c r="F2" s="266"/>
      <c r="G2" s="266"/>
      <c r="H2" s="266"/>
      <c r="I2" s="266"/>
    </row>
    <row r="3" spans="2:9">
      <c r="B3" s="266" t="str">
        <f>Summary!B3</f>
        <v>2025 Lead-Lag Study</v>
      </c>
      <c r="C3" s="266"/>
      <c r="D3" s="266"/>
      <c r="E3" s="266"/>
      <c r="F3" s="266"/>
      <c r="G3" s="266"/>
      <c r="H3" s="266"/>
      <c r="I3" s="266"/>
    </row>
    <row r="4" spans="2:9">
      <c r="B4" s="267" t="s">
        <v>136</v>
      </c>
      <c r="C4" s="266"/>
      <c r="D4" s="266"/>
      <c r="E4" s="266"/>
      <c r="F4" s="266"/>
      <c r="G4" s="266"/>
      <c r="H4" s="266"/>
      <c r="I4" s="266"/>
    </row>
    <row r="5" spans="2:9">
      <c r="B5" s="268"/>
      <c r="C5" s="268"/>
      <c r="D5" s="268"/>
      <c r="E5" s="268"/>
      <c r="F5" s="268"/>
      <c r="G5" s="268"/>
      <c r="H5" s="268"/>
      <c r="I5" s="268"/>
    </row>
    <row r="6" spans="2:9">
      <c r="B6" s="94"/>
      <c r="C6" s="94"/>
      <c r="D6" s="109"/>
      <c r="E6" s="109"/>
      <c r="F6" s="94"/>
      <c r="G6" s="94"/>
      <c r="H6" s="94"/>
      <c r="I6" s="94"/>
    </row>
    <row r="7" spans="2:9" s="237" customFormat="1" ht="25.5" customHeight="1">
      <c r="B7" s="235" t="s">
        <v>2</v>
      </c>
      <c r="C7" s="235" t="s">
        <v>29</v>
      </c>
      <c r="D7" s="236" t="s">
        <v>30</v>
      </c>
      <c r="E7" s="235" t="s">
        <v>31</v>
      </c>
      <c r="F7" s="235" t="s">
        <v>38</v>
      </c>
      <c r="G7" s="235" t="s">
        <v>98</v>
      </c>
      <c r="H7" s="235" t="s">
        <v>96</v>
      </c>
      <c r="I7" s="235" t="s">
        <v>97</v>
      </c>
    </row>
    <row r="8" spans="2:9">
      <c r="B8" s="94"/>
      <c r="C8" s="94"/>
      <c r="D8" s="109"/>
      <c r="E8" s="109"/>
      <c r="F8" s="94"/>
      <c r="G8" s="94"/>
      <c r="H8" s="94"/>
      <c r="I8" s="94"/>
    </row>
    <row r="9" spans="2:9" s="87" customFormat="1">
      <c r="B9" s="88"/>
      <c r="C9" s="262" t="s">
        <v>138</v>
      </c>
      <c r="D9" s="262"/>
      <c r="E9" s="88"/>
      <c r="F9" s="88"/>
      <c r="G9" s="88"/>
      <c r="H9" s="88"/>
    </row>
    <row r="10" spans="2:9" s="87" customFormat="1">
      <c r="B10" s="88"/>
      <c r="C10" s="88"/>
      <c r="D10" s="88"/>
      <c r="E10" s="88"/>
      <c r="F10" s="88"/>
      <c r="G10" s="88"/>
      <c r="H10" s="88"/>
    </row>
    <row r="11" spans="2:9" s="87" customFormat="1">
      <c r="B11" s="109">
        <v>1</v>
      </c>
      <c r="C11" s="114">
        <v>45383</v>
      </c>
      <c r="D11" s="115">
        <f>EOMONTH(C11,0)</f>
        <v>45412</v>
      </c>
      <c r="E11" s="89">
        <f>(C11-D11-1)/2</f>
        <v>-15</v>
      </c>
      <c r="F11" s="114">
        <f>'[8]KYP IC Pmt Summary'!$J$15</f>
        <v>45414</v>
      </c>
      <c r="G11" s="153">
        <f>'[8]KYP IC Pmt Summary'!$V$15</f>
        <v>12491.880000000001</v>
      </c>
      <c r="H11" s="89">
        <f>(D11-F11)+E11</f>
        <v>-17</v>
      </c>
      <c r="I11" s="153">
        <f t="shared" ref="I11:I22" si="0">G11*H11</f>
        <v>-212361.96000000002</v>
      </c>
    </row>
    <row r="12" spans="2:9" s="87" customFormat="1">
      <c r="B12" s="5">
        <f>IF(C12="","",MAX(B$8:B11)+1)</f>
        <v>2</v>
      </c>
      <c r="C12" s="114">
        <f>D11+1</f>
        <v>45413</v>
      </c>
      <c r="D12" s="115">
        <f>EOMONTH(C12,0)</f>
        <v>45443</v>
      </c>
      <c r="E12" s="89">
        <f t="shared" ref="E12:E22" si="1">(C12-D12-1)/2</f>
        <v>-15.5</v>
      </c>
      <c r="F12" s="114">
        <f>'[8]KYP IC Pmt Summary'!$J$17</f>
        <v>45448</v>
      </c>
      <c r="G12" s="155">
        <f>'[8]KYP IC Pmt Summary'!$V$17</f>
        <v>14565.15</v>
      </c>
      <c r="H12" s="89">
        <f t="shared" ref="H12:H22" si="2">(D12-F12)+E12</f>
        <v>-20.5</v>
      </c>
      <c r="I12" s="155">
        <f>G12*H12</f>
        <v>-298585.57500000001</v>
      </c>
    </row>
    <row r="13" spans="2:9" s="87" customFormat="1">
      <c r="B13" s="5">
        <f>IF(C13="","",MAX(B$8:B12)+1)</f>
        <v>3</v>
      </c>
      <c r="C13" s="114">
        <f>D12+1</f>
        <v>45444</v>
      </c>
      <c r="D13" s="115">
        <f>EOMONTH(C13,0)</f>
        <v>45473</v>
      </c>
      <c r="E13" s="89">
        <f t="shared" si="1"/>
        <v>-15</v>
      </c>
      <c r="F13" s="114">
        <f>'[8]KYP IC Pmt Summary'!$J$19</f>
        <v>45476</v>
      </c>
      <c r="G13" s="155">
        <f>'[8]KYP IC Pmt Summary'!$V$19</f>
        <v>12149.17</v>
      </c>
      <c r="H13" s="89">
        <f>(D13-F13)+E13</f>
        <v>-18</v>
      </c>
      <c r="I13" s="155">
        <f>G13*H13</f>
        <v>-218685.06</v>
      </c>
    </row>
    <row r="14" spans="2:9" s="87" customFormat="1">
      <c r="B14" s="5">
        <f>IF(C14="","",MAX(B$8:B13)+1)</f>
        <v>4</v>
      </c>
      <c r="C14" s="114">
        <f>D13+1</f>
        <v>45474</v>
      </c>
      <c r="D14" s="115">
        <f t="shared" ref="D14:D22" si="3">EOMONTH(C14,0)</f>
        <v>45504</v>
      </c>
      <c r="E14" s="89">
        <f t="shared" si="1"/>
        <v>-15.5</v>
      </c>
      <c r="F14" s="114">
        <f>'[8]KYP IC Pmt Summary'!$J$21</f>
        <v>45509</v>
      </c>
      <c r="G14" s="155">
        <f>'[8]KYP IC Pmt Summary'!$V$21</f>
        <v>10950.93</v>
      </c>
      <c r="H14" s="89">
        <f t="shared" si="2"/>
        <v>-20.5</v>
      </c>
      <c r="I14" s="155">
        <f t="shared" si="0"/>
        <v>-224494.065</v>
      </c>
    </row>
    <row r="15" spans="2:9" s="87" customFormat="1">
      <c r="B15" s="5">
        <f>IF(C15="","",MAX(B$8:B14)+1)</f>
        <v>5</v>
      </c>
      <c r="C15" s="114">
        <f t="shared" ref="C15:C22" si="4">D14+1</f>
        <v>45505</v>
      </c>
      <c r="D15" s="115">
        <f t="shared" si="3"/>
        <v>45535</v>
      </c>
      <c r="E15" s="89">
        <f t="shared" si="1"/>
        <v>-15.5</v>
      </c>
      <c r="F15" s="114">
        <f>'[8]KYP IC Pmt Summary'!$J$23</f>
        <v>45540</v>
      </c>
      <c r="G15" s="155">
        <f>'[8]KYP IC Pmt Summary'!$V$23</f>
        <v>15374.449999999999</v>
      </c>
      <c r="H15" s="89">
        <f t="shared" si="2"/>
        <v>-20.5</v>
      </c>
      <c r="I15" s="155">
        <f t="shared" si="0"/>
        <v>-315176.22499999998</v>
      </c>
    </row>
    <row r="16" spans="2:9" s="87" customFormat="1">
      <c r="B16" s="5">
        <f>IF(C16="","",MAX(B$8:B15)+1)</f>
        <v>6</v>
      </c>
      <c r="C16" s="114">
        <f t="shared" si="4"/>
        <v>45536</v>
      </c>
      <c r="D16" s="115">
        <f t="shared" si="3"/>
        <v>45565</v>
      </c>
      <c r="E16" s="89">
        <f t="shared" si="1"/>
        <v>-15</v>
      </c>
      <c r="F16" s="114">
        <f>'[8]KYP IC Pmt Summary'!$J$25</f>
        <v>45568</v>
      </c>
      <c r="G16" s="155">
        <f>'[8]KYP IC Pmt Summary'!$V$25</f>
        <v>18131.34</v>
      </c>
      <c r="H16" s="89">
        <f t="shared" si="2"/>
        <v>-18</v>
      </c>
      <c r="I16" s="155">
        <f t="shared" si="0"/>
        <v>-326364.12</v>
      </c>
    </row>
    <row r="17" spans="2:9" s="87" customFormat="1">
      <c r="B17" s="109">
        <f>IF(C17="","",MAX(B$11:B16)+1)</f>
        <v>7</v>
      </c>
      <c r="C17" s="114">
        <f t="shared" si="4"/>
        <v>45566</v>
      </c>
      <c r="D17" s="115">
        <f t="shared" si="3"/>
        <v>45596</v>
      </c>
      <c r="E17" s="89">
        <f t="shared" si="1"/>
        <v>-15.5</v>
      </c>
      <c r="F17" s="114">
        <f>'[8]KYP IC Pmt Summary'!$J$27</f>
        <v>45600</v>
      </c>
      <c r="G17" s="155">
        <f>'[8]KYP IC Pmt Summary'!$V$27</f>
        <v>12146.739999999998</v>
      </c>
      <c r="H17" s="89">
        <f t="shared" si="2"/>
        <v>-19.5</v>
      </c>
      <c r="I17" s="155">
        <f t="shared" si="0"/>
        <v>-236861.42999999996</v>
      </c>
    </row>
    <row r="18" spans="2:9" s="87" customFormat="1">
      <c r="B18" s="109">
        <f>IF(C18="","",MAX(B$11:B17)+1)</f>
        <v>8</v>
      </c>
      <c r="C18" s="114">
        <f t="shared" si="4"/>
        <v>45597</v>
      </c>
      <c r="D18" s="115">
        <f t="shared" si="3"/>
        <v>45626</v>
      </c>
      <c r="E18" s="89">
        <f t="shared" si="1"/>
        <v>-15</v>
      </c>
      <c r="F18" s="114">
        <f>'[8]KYP IC Pmt Summary'!$J$29</f>
        <v>45630</v>
      </c>
      <c r="G18" s="155">
        <f>'[8]KYP IC Pmt Summary'!$V$29</f>
        <v>28369.239999999994</v>
      </c>
      <c r="H18" s="89">
        <f t="shared" si="2"/>
        <v>-19</v>
      </c>
      <c r="I18" s="155">
        <f t="shared" si="0"/>
        <v>-539015.55999999994</v>
      </c>
    </row>
    <row r="19" spans="2:9" s="87" customFormat="1">
      <c r="B19" s="109">
        <f>IF(C19="","",MAX(B$11:B18)+1)</f>
        <v>9</v>
      </c>
      <c r="C19" s="114">
        <f t="shared" si="4"/>
        <v>45627</v>
      </c>
      <c r="D19" s="115">
        <f t="shared" si="3"/>
        <v>45657</v>
      </c>
      <c r="E19" s="89">
        <f t="shared" si="1"/>
        <v>-15.5</v>
      </c>
      <c r="F19" s="114">
        <f>'[8]KYP IC Pmt Summary'!$J$31</f>
        <v>45663</v>
      </c>
      <c r="G19" s="155">
        <f>'[8]KYP IC Pmt Summary'!$V$31</f>
        <v>21017.120000000003</v>
      </c>
      <c r="H19" s="89">
        <f t="shared" si="2"/>
        <v>-21.5</v>
      </c>
      <c r="I19" s="155">
        <f t="shared" si="0"/>
        <v>-451868.08000000007</v>
      </c>
    </row>
    <row r="20" spans="2:9" s="87" customFormat="1">
      <c r="B20" s="109">
        <f>IF(C20="","",MAX(B$11:B19)+1)</f>
        <v>10</v>
      </c>
      <c r="C20" s="114">
        <f t="shared" si="4"/>
        <v>45658</v>
      </c>
      <c r="D20" s="115">
        <f t="shared" si="3"/>
        <v>45688</v>
      </c>
      <c r="E20" s="89">
        <f t="shared" si="1"/>
        <v>-15.5</v>
      </c>
      <c r="F20" s="114">
        <f>'[8]KYP IC Pmt Summary'!$J$33</f>
        <v>45693</v>
      </c>
      <c r="G20" s="155">
        <f>'[8]KYP IC Pmt Summary'!$V$33</f>
        <v>102430.49999999997</v>
      </c>
      <c r="H20" s="89">
        <f t="shared" si="2"/>
        <v>-20.5</v>
      </c>
      <c r="I20" s="155">
        <f t="shared" si="0"/>
        <v>-2099825.2499999995</v>
      </c>
    </row>
    <row r="21" spans="2:9" s="87" customFormat="1">
      <c r="B21" s="109">
        <f>IF(C21="","",MAX(B$11:B20)+1)</f>
        <v>11</v>
      </c>
      <c r="C21" s="114">
        <f t="shared" si="4"/>
        <v>45689</v>
      </c>
      <c r="D21" s="115">
        <f t="shared" si="3"/>
        <v>45716</v>
      </c>
      <c r="E21" s="89">
        <f t="shared" si="1"/>
        <v>-14</v>
      </c>
      <c r="F21" s="114">
        <f>'[8]KYP IC Pmt Summary'!$J$35</f>
        <v>45721</v>
      </c>
      <c r="G21" s="155">
        <f>'[8]KYP IC Pmt Summary'!$V$35</f>
        <v>14671.649999999998</v>
      </c>
      <c r="H21" s="89">
        <f t="shared" si="2"/>
        <v>-19</v>
      </c>
      <c r="I21" s="155">
        <f t="shared" si="0"/>
        <v>-278761.34999999998</v>
      </c>
    </row>
    <row r="22" spans="2:9" s="87" customFormat="1">
      <c r="B22" s="109">
        <f>IF(C22="","",MAX(B$11:B21)+1)</f>
        <v>12</v>
      </c>
      <c r="C22" s="114">
        <f t="shared" si="4"/>
        <v>45717</v>
      </c>
      <c r="D22" s="115">
        <f t="shared" si="3"/>
        <v>45747</v>
      </c>
      <c r="E22" s="89">
        <f t="shared" si="1"/>
        <v>-15.5</v>
      </c>
      <c r="F22" s="114">
        <f>'[8]KYP IC Pmt Summary'!$J$37</f>
        <v>45750</v>
      </c>
      <c r="G22" s="155">
        <f>'[8]KYP IC Pmt Summary'!$V$37</f>
        <v>26710.880000000008</v>
      </c>
      <c r="H22" s="89">
        <f t="shared" si="2"/>
        <v>-18.5</v>
      </c>
      <c r="I22" s="155">
        <f t="shared" si="0"/>
        <v>-494151.28000000014</v>
      </c>
    </row>
    <row r="23" spans="2:9" s="87" customFormat="1">
      <c r="B23" s="109" t="str">
        <f>IF(C23="","",MAX(B$11:B22)+1)</f>
        <v/>
      </c>
      <c r="C23" s="114"/>
      <c r="D23" s="115"/>
      <c r="E23" s="104"/>
      <c r="F23" s="89"/>
      <c r="G23" s="89"/>
      <c r="H23" s="104"/>
      <c r="I23" s="89"/>
    </row>
    <row r="24" spans="2:9" s="87" customFormat="1" ht="13.5" thickBot="1">
      <c r="B24" s="109">
        <f>IF(C24="","",MAX(B$11:B23)+1)</f>
        <v>13</v>
      </c>
      <c r="C24" s="90" t="s">
        <v>21</v>
      </c>
      <c r="D24" s="91"/>
      <c r="E24" s="110"/>
      <c r="F24" s="92"/>
      <c r="G24" s="154">
        <f>SUM(G11:G22)</f>
        <v>289009.05</v>
      </c>
      <c r="H24" s="24">
        <f>I24/G24</f>
        <v>-19.709244243389609</v>
      </c>
      <c r="I24" s="154">
        <f>SUM(I11:I22)</f>
        <v>-5696149.9549999991</v>
      </c>
    </row>
    <row r="25" spans="2:9" s="87" customFormat="1" ht="13.5" thickTop="1"/>
    <row r="26" spans="2:9" s="87" customFormat="1">
      <c r="C26" s="262" t="s">
        <v>141</v>
      </c>
      <c r="D26" s="262"/>
    </row>
    <row r="27" spans="2:9" s="87" customFormat="1"/>
    <row r="28" spans="2:9" s="87" customFormat="1">
      <c r="B28" s="109">
        <f>IF(C28="","",MAX(B$11:B27)+1)</f>
        <v>14</v>
      </c>
      <c r="C28" s="114">
        <v>45383</v>
      </c>
      <c r="D28" s="115">
        <f>EOMONTH(C28,0)</f>
        <v>45412</v>
      </c>
      <c r="E28" s="89">
        <f>(C28-D28-1)/2</f>
        <v>-15</v>
      </c>
      <c r="F28" s="114">
        <f>'[8]KYP IC Pmt Summary'!$J$15</f>
        <v>45414</v>
      </c>
      <c r="G28" s="153">
        <f>'[8]KYP IC Pmt Summary'!$N$15</f>
        <v>119240.04</v>
      </c>
      <c r="H28" s="89">
        <f>(D28-F28)+E28</f>
        <v>-17</v>
      </c>
      <c r="I28" s="153">
        <f>G28*H28</f>
        <v>-2027080.68</v>
      </c>
    </row>
    <row r="29" spans="2:9" s="87" customFormat="1">
      <c r="B29" s="109">
        <f>IF(C29="","",MAX(B$11:B28)+1)</f>
        <v>15</v>
      </c>
      <c r="C29" s="114">
        <f>D28+1</f>
        <v>45413</v>
      </c>
      <c r="D29" s="115">
        <f>EOMONTH(C29,0)</f>
        <v>45443</v>
      </c>
      <c r="E29" s="89">
        <f t="shared" ref="E29:E39" si="5">(C29-D29-1)/2</f>
        <v>-15.5</v>
      </c>
      <c r="F29" s="114">
        <f>'[8]KYP IC Pmt Summary'!$J$17</f>
        <v>45448</v>
      </c>
      <c r="G29" s="155">
        <f>'[8]KYP IC Pmt Summary'!$N$17</f>
        <v>147697.72</v>
      </c>
      <c r="H29" s="89">
        <f t="shared" ref="H29:H39" si="6">(D29-F29)+E29</f>
        <v>-20.5</v>
      </c>
      <c r="I29" s="155">
        <f t="shared" ref="I29:I39" si="7">G29*H29</f>
        <v>-3027803.2600000002</v>
      </c>
    </row>
    <row r="30" spans="2:9" s="87" customFormat="1">
      <c r="B30" s="109">
        <f>IF(C30="","",MAX(B$11:B29)+1)</f>
        <v>16</v>
      </c>
      <c r="C30" s="114">
        <f>D29+1</f>
        <v>45444</v>
      </c>
      <c r="D30" s="115">
        <f>EOMONTH(C30,0)</f>
        <v>45473</v>
      </c>
      <c r="E30" s="89">
        <f t="shared" si="5"/>
        <v>-15</v>
      </c>
      <c r="F30" s="114">
        <f>'[8]KYP IC Pmt Summary'!$J$19</f>
        <v>45476</v>
      </c>
      <c r="G30" s="155">
        <f>'[8]KYP IC Pmt Summary'!$N$19</f>
        <v>80840.28</v>
      </c>
      <c r="H30" s="89">
        <f>(D30-F30)+E30</f>
        <v>-18</v>
      </c>
      <c r="I30" s="155">
        <f>G30*H30</f>
        <v>-1455125.04</v>
      </c>
    </row>
    <row r="31" spans="2:9" s="87" customFormat="1">
      <c r="B31" s="109">
        <f>IF(C31="","",MAX(B$11:B30)+1)</f>
        <v>17</v>
      </c>
      <c r="C31" s="114">
        <f>D30+1</f>
        <v>45474</v>
      </c>
      <c r="D31" s="115">
        <f t="shared" ref="D31:D39" si="8">EOMONTH(C31,0)</f>
        <v>45504</v>
      </c>
      <c r="E31" s="89">
        <f t="shared" si="5"/>
        <v>-15.5</v>
      </c>
      <c r="F31" s="114">
        <f>'[8]KYP IC Pmt Summary'!$J$21</f>
        <v>45509</v>
      </c>
      <c r="G31" s="155">
        <f>'[8]KYP IC Pmt Summary'!$N$21</f>
        <v>63002.939999999995</v>
      </c>
      <c r="H31" s="89">
        <f t="shared" si="6"/>
        <v>-20.5</v>
      </c>
      <c r="I31" s="155">
        <f t="shared" si="7"/>
        <v>-1291560.2699999998</v>
      </c>
    </row>
    <row r="32" spans="2:9" s="87" customFormat="1">
      <c r="B32" s="109">
        <f>IF(C32="","",MAX(B$11:B31)+1)</f>
        <v>18</v>
      </c>
      <c r="C32" s="114">
        <f t="shared" ref="C32:C39" si="9">D31+1</f>
        <v>45505</v>
      </c>
      <c r="D32" s="115">
        <f t="shared" si="8"/>
        <v>45535</v>
      </c>
      <c r="E32" s="89">
        <f t="shared" si="5"/>
        <v>-15.5</v>
      </c>
      <c r="F32" s="114">
        <f>'[8]KYP IC Pmt Summary'!$J$23</f>
        <v>45540</v>
      </c>
      <c r="G32" s="155">
        <f>'[8]KYP IC Pmt Summary'!$N$23</f>
        <v>74971.710000000021</v>
      </c>
      <c r="H32" s="89">
        <f t="shared" si="6"/>
        <v>-20.5</v>
      </c>
      <c r="I32" s="155">
        <f t="shared" si="7"/>
        <v>-1536920.0550000004</v>
      </c>
    </row>
    <row r="33" spans="2:9" s="87" customFormat="1">
      <c r="B33" s="109">
        <f>IF(C33="","",MAX(B$11:B32)+1)</f>
        <v>19</v>
      </c>
      <c r="C33" s="114">
        <f t="shared" si="9"/>
        <v>45536</v>
      </c>
      <c r="D33" s="115">
        <f t="shared" si="8"/>
        <v>45565</v>
      </c>
      <c r="E33" s="89">
        <f t="shared" si="5"/>
        <v>-15</v>
      </c>
      <c r="F33" s="114">
        <f>'[8]KYP IC Pmt Summary'!$J$25</f>
        <v>45568</v>
      </c>
      <c r="G33" s="155">
        <f>'[8]KYP IC Pmt Summary'!$N$25</f>
        <v>58551.41</v>
      </c>
      <c r="H33" s="89">
        <f t="shared" si="6"/>
        <v>-18</v>
      </c>
      <c r="I33" s="155">
        <f t="shared" si="7"/>
        <v>-1053925.3800000001</v>
      </c>
    </row>
    <row r="34" spans="2:9" s="87" customFormat="1">
      <c r="B34" s="109">
        <f>IF(C34="","",MAX(B$11:B33)+1)</f>
        <v>20</v>
      </c>
      <c r="C34" s="114">
        <f t="shared" si="9"/>
        <v>45566</v>
      </c>
      <c r="D34" s="115">
        <f t="shared" si="8"/>
        <v>45596</v>
      </c>
      <c r="E34" s="89">
        <f t="shared" si="5"/>
        <v>-15.5</v>
      </c>
      <c r="F34" s="114">
        <f>'[8]KYP IC Pmt Summary'!$J$27</f>
        <v>45600</v>
      </c>
      <c r="G34" s="155">
        <f>'[8]KYP IC Pmt Summary'!$N$27</f>
        <v>647417.9800000001</v>
      </c>
      <c r="H34" s="89">
        <f t="shared" si="6"/>
        <v>-19.5</v>
      </c>
      <c r="I34" s="155">
        <f t="shared" si="7"/>
        <v>-12624650.610000001</v>
      </c>
    </row>
    <row r="35" spans="2:9" s="87" customFormat="1">
      <c r="B35" s="109">
        <f>IF(C35="","",MAX(B$11:B34)+1)</f>
        <v>21</v>
      </c>
      <c r="C35" s="114">
        <f t="shared" si="9"/>
        <v>45597</v>
      </c>
      <c r="D35" s="115">
        <f t="shared" si="8"/>
        <v>45626</v>
      </c>
      <c r="E35" s="89">
        <f t="shared" si="5"/>
        <v>-15</v>
      </c>
      <c r="F35" s="114">
        <f>'[8]KYP IC Pmt Summary'!$J$29</f>
        <v>45630</v>
      </c>
      <c r="G35" s="194">
        <f>'[8]KYP IC Pmt Summary'!$N$29</f>
        <v>122886.08000000002</v>
      </c>
      <c r="H35" s="89">
        <f t="shared" si="6"/>
        <v>-19</v>
      </c>
      <c r="I35" s="155">
        <f t="shared" si="7"/>
        <v>-2334835.5200000005</v>
      </c>
    </row>
    <row r="36" spans="2:9" s="87" customFormat="1">
      <c r="B36" s="109">
        <f>IF(C36="","",MAX(B$11:B35)+1)</f>
        <v>22</v>
      </c>
      <c r="C36" s="114">
        <f t="shared" si="9"/>
        <v>45627</v>
      </c>
      <c r="D36" s="115">
        <f t="shared" si="8"/>
        <v>45657</v>
      </c>
      <c r="E36" s="89">
        <f t="shared" si="5"/>
        <v>-15.5</v>
      </c>
      <c r="F36" s="114">
        <f>'[8]KYP IC Pmt Summary'!$J$31</f>
        <v>45663</v>
      </c>
      <c r="G36" s="155">
        <f>'[8]KYP IC Pmt Summary'!$N$31</f>
        <v>15482.130000000001</v>
      </c>
      <c r="H36" s="89">
        <f t="shared" si="6"/>
        <v>-21.5</v>
      </c>
      <c r="I36" s="155">
        <f t="shared" si="7"/>
        <v>-332865.79500000004</v>
      </c>
    </row>
    <row r="37" spans="2:9" s="87" customFormat="1">
      <c r="B37" s="109">
        <f>IF(C37="","",MAX(B$11:B36)+1)</f>
        <v>23</v>
      </c>
      <c r="C37" s="114">
        <f t="shared" si="9"/>
        <v>45658</v>
      </c>
      <c r="D37" s="115">
        <f t="shared" si="8"/>
        <v>45688</v>
      </c>
      <c r="E37" s="89">
        <f t="shared" si="5"/>
        <v>-15.5</v>
      </c>
      <c r="F37" s="114">
        <f>'[8]KYP IC Pmt Summary'!$J$33</f>
        <v>45693</v>
      </c>
      <c r="G37" s="155">
        <f>'[8]KYP IC Pmt Summary'!$N$33</f>
        <v>293921.09000000003</v>
      </c>
      <c r="H37" s="89">
        <f t="shared" si="6"/>
        <v>-20.5</v>
      </c>
      <c r="I37" s="155">
        <f t="shared" si="7"/>
        <v>-6025382.3450000007</v>
      </c>
    </row>
    <row r="38" spans="2:9" s="87" customFormat="1">
      <c r="B38" s="109">
        <f>IF(C38="","",MAX(B$11:B37)+1)</f>
        <v>24</v>
      </c>
      <c r="C38" s="114">
        <f t="shared" si="9"/>
        <v>45689</v>
      </c>
      <c r="D38" s="115">
        <f t="shared" si="8"/>
        <v>45716</v>
      </c>
      <c r="E38" s="89">
        <f t="shared" si="5"/>
        <v>-14</v>
      </c>
      <c r="F38" s="114">
        <f>'[8]KYP IC Pmt Summary'!$J$35</f>
        <v>45721</v>
      </c>
      <c r="G38" s="155">
        <f>'[8]KYP IC Pmt Summary'!$N$35</f>
        <v>91361.299999999988</v>
      </c>
      <c r="H38" s="89">
        <f t="shared" si="6"/>
        <v>-19</v>
      </c>
      <c r="I38" s="155">
        <f t="shared" si="7"/>
        <v>-1735864.6999999997</v>
      </c>
    </row>
    <row r="39" spans="2:9" s="87" customFormat="1">
      <c r="B39" s="109">
        <f>IF(C39="","",MAX(B$11:B38)+1)</f>
        <v>25</v>
      </c>
      <c r="C39" s="114">
        <f t="shared" si="9"/>
        <v>45717</v>
      </c>
      <c r="D39" s="115">
        <f t="shared" si="8"/>
        <v>45747</v>
      </c>
      <c r="E39" s="89">
        <f t="shared" si="5"/>
        <v>-15.5</v>
      </c>
      <c r="F39" s="114">
        <f>'[8]KYP IC Pmt Summary'!$J$37</f>
        <v>45750</v>
      </c>
      <c r="G39" s="155">
        <f>'[8]KYP IC Pmt Summary'!$N$37</f>
        <v>120590.94</v>
      </c>
      <c r="H39" s="89">
        <f t="shared" si="6"/>
        <v>-18.5</v>
      </c>
      <c r="I39" s="155">
        <f t="shared" si="7"/>
        <v>-2230932.39</v>
      </c>
    </row>
    <row r="40" spans="2:9" s="87" customFormat="1">
      <c r="B40" s="109" t="str">
        <f>IF(C40="","",MAX(B$11:B39)+1)</f>
        <v/>
      </c>
      <c r="C40" s="114"/>
      <c r="D40" s="115"/>
      <c r="E40" s="104"/>
      <c r="F40" s="89"/>
      <c r="G40" s="89"/>
      <c r="H40" s="104"/>
      <c r="I40" s="89"/>
    </row>
    <row r="41" spans="2:9" s="87" customFormat="1" ht="13.5" thickBot="1">
      <c r="B41" s="109">
        <f>IF(C41="","",MAX(B$11:B40)+1)</f>
        <v>26</v>
      </c>
      <c r="C41" s="90" t="s">
        <v>21</v>
      </c>
      <c r="D41" s="91"/>
      <c r="E41" s="110"/>
      <c r="F41" s="92"/>
      <c r="G41" s="154">
        <f>SUM(G28:G39)</f>
        <v>1835963.62</v>
      </c>
      <c r="H41" s="24">
        <f>I41/G41</f>
        <v>-19.432272870962443</v>
      </c>
      <c r="I41" s="154">
        <f>SUM(I28:I39)</f>
        <v>-35676946.045000002</v>
      </c>
    </row>
    <row r="42" spans="2:9" ht="13.5" thickTop="1"/>
    <row r="43" spans="2:9">
      <c r="B43" s="87"/>
      <c r="C43" s="262" t="s">
        <v>142</v>
      </c>
      <c r="D43" s="262"/>
      <c r="E43" s="87"/>
      <c r="F43" s="87"/>
      <c r="G43" s="87"/>
      <c r="H43" s="87"/>
      <c r="I43" s="87"/>
    </row>
    <row r="44" spans="2:9">
      <c r="B44" s="87"/>
      <c r="C44" s="87"/>
      <c r="D44" s="87"/>
      <c r="E44" s="87"/>
      <c r="F44" s="87"/>
      <c r="G44" s="87"/>
      <c r="H44" s="87"/>
      <c r="I44" s="87"/>
    </row>
    <row r="45" spans="2:9">
      <c r="B45" s="109">
        <f>IF(C45="","",MAX(B$11:B44)+1)</f>
        <v>27</v>
      </c>
      <c r="C45" s="114">
        <v>45383</v>
      </c>
      <c r="D45" s="115">
        <f>EOMONTH(C45,0)</f>
        <v>45412</v>
      </c>
      <c r="E45" s="89">
        <f>(C45-D45-1)/2</f>
        <v>-15</v>
      </c>
      <c r="F45" s="114">
        <f>'[8]KYP IC Pmt Summary'!$J$15</f>
        <v>45414</v>
      </c>
      <c r="G45" s="153">
        <f>'[8]KYP IC Pmt Summary'!$AD$15</f>
        <v>37460.100000000006</v>
      </c>
      <c r="H45" s="89">
        <f>(D45-F45)+E45</f>
        <v>-17</v>
      </c>
      <c r="I45" s="153">
        <f>G45*H45</f>
        <v>-636821.70000000007</v>
      </c>
    </row>
    <row r="46" spans="2:9">
      <c r="B46" s="109">
        <f>IF(C46="","",MAX(B$11:B45)+1)</f>
        <v>28</v>
      </c>
      <c r="C46" s="114">
        <f>D45+1</f>
        <v>45413</v>
      </c>
      <c r="D46" s="115">
        <f>EOMONTH(C46,0)</f>
        <v>45443</v>
      </c>
      <c r="E46" s="89">
        <f t="shared" ref="E46:E56" si="10">(C46-D46-1)/2</f>
        <v>-15.5</v>
      </c>
      <c r="F46" s="114">
        <f>'[8]KYP IC Pmt Summary'!$J$17</f>
        <v>45448</v>
      </c>
      <c r="G46" s="155">
        <f>'[8]KYP IC Pmt Summary'!$AD$17</f>
        <v>53072.939999999995</v>
      </c>
      <c r="H46" s="89">
        <f t="shared" ref="H46:H56" si="11">(D46-F46)+E46</f>
        <v>-20.5</v>
      </c>
      <c r="I46" s="155">
        <f t="shared" ref="I46:I56" si="12">G46*H46</f>
        <v>-1087995.2699999998</v>
      </c>
    </row>
    <row r="47" spans="2:9">
      <c r="B47" s="109">
        <f>IF(C47="","",MAX(B$11:B46)+1)</f>
        <v>29</v>
      </c>
      <c r="C47" s="114">
        <f>D46+1</f>
        <v>45444</v>
      </c>
      <c r="D47" s="115">
        <f>EOMONTH(C47,0)</f>
        <v>45473</v>
      </c>
      <c r="E47" s="89">
        <f t="shared" si="10"/>
        <v>-15</v>
      </c>
      <c r="F47" s="114">
        <f>'[8]KYP IC Pmt Summary'!$J$19</f>
        <v>45476</v>
      </c>
      <c r="G47" s="155">
        <f>'[8]KYP IC Pmt Summary'!$AD$19</f>
        <v>67264.850000000006</v>
      </c>
      <c r="H47" s="89">
        <f t="shared" si="11"/>
        <v>-18</v>
      </c>
      <c r="I47" s="155">
        <f t="shared" si="12"/>
        <v>-1210767.3</v>
      </c>
    </row>
    <row r="48" spans="2:9">
      <c r="B48" s="109">
        <f>IF(C48="","",MAX(B$11:B47)+1)</f>
        <v>30</v>
      </c>
      <c r="C48" s="114">
        <f>D47+1</f>
        <v>45474</v>
      </c>
      <c r="D48" s="115">
        <f t="shared" ref="D48:D56" si="13">EOMONTH(C48,0)</f>
        <v>45504</v>
      </c>
      <c r="E48" s="89">
        <f t="shared" si="10"/>
        <v>-15.5</v>
      </c>
      <c r="F48" s="114">
        <f>'[8]KYP IC Pmt Summary'!$J$21</f>
        <v>45509</v>
      </c>
      <c r="G48" s="155">
        <f>'[8]KYP IC Pmt Summary'!$AD$21</f>
        <v>46175.9</v>
      </c>
      <c r="H48" s="89">
        <f t="shared" si="11"/>
        <v>-20.5</v>
      </c>
      <c r="I48" s="155">
        <f t="shared" si="12"/>
        <v>-946605.95000000007</v>
      </c>
    </row>
    <row r="49" spans="2:9">
      <c r="B49" s="109">
        <f>IF(C49="","",MAX(B$11:B48)+1)</f>
        <v>31</v>
      </c>
      <c r="C49" s="114">
        <f t="shared" ref="C49:C56" si="14">D48+1</f>
        <v>45505</v>
      </c>
      <c r="D49" s="115">
        <f t="shared" si="13"/>
        <v>45535</v>
      </c>
      <c r="E49" s="89">
        <f t="shared" si="10"/>
        <v>-15.5</v>
      </c>
      <c r="F49" s="114">
        <f>'[8]KYP IC Pmt Summary'!$J$23</f>
        <v>45540</v>
      </c>
      <c r="G49" s="155">
        <f>'[8]KYP IC Pmt Summary'!$AD$23</f>
        <v>33694.469999999994</v>
      </c>
      <c r="H49" s="89">
        <f t="shared" si="11"/>
        <v>-20.5</v>
      </c>
      <c r="I49" s="155">
        <f t="shared" si="12"/>
        <v>-690736.63499999989</v>
      </c>
    </row>
    <row r="50" spans="2:9">
      <c r="B50" s="109">
        <f>IF(C50="","",MAX(B$11:B49)+1)</f>
        <v>32</v>
      </c>
      <c r="C50" s="114">
        <f t="shared" si="14"/>
        <v>45536</v>
      </c>
      <c r="D50" s="115">
        <f t="shared" si="13"/>
        <v>45565</v>
      </c>
      <c r="E50" s="89">
        <f t="shared" si="10"/>
        <v>-15</v>
      </c>
      <c r="F50" s="114">
        <f>'[8]KYP IC Pmt Summary'!$J$25</f>
        <v>45568</v>
      </c>
      <c r="G50" s="155">
        <f>'[8]KYP IC Pmt Summary'!$AD$25</f>
        <v>43400.969999999979</v>
      </c>
      <c r="H50" s="89">
        <f t="shared" si="11"/>
        <v>-18</v>
      </c>
      <c r="I50" s="155">
        <f t="shared" si="12"/>
        <v>-781217.45999999961</v>
      </c>
    </row>
    <row r="51" spans="2:9">
      <c r="B51" s="109">
        <f>IF(C51="","",MAX(B$11:B50)+1)</f>
        <v>33</v>
      </c>
      <c r="C51" s="114">
        <f t="shared" si="14"/>
        <v>45566</v>
      </c>
      <c r="D51" s="115">
        <f t="shared" si="13"/>
        <v>45596</v>
      </c>
      <c r="E51" s="89">
        <f t="shared" si="10"/>
        <v>-15.5</v>
      </c>
      <c r="F51" s="114">
        <f>'[8]KYP IC Pmt Summary'!$J$27</f>
        <v>45600</v>
      </c>
      <c r="G51" s="194">
        <f>'[8]KYP IC Pmt Summary'!$AD$27</f>
        <v>37013.329999999994</v>
      </c>
      <c r="H51" s="89">
        <f t="shared" si="11"/>
        <v>-19.5</v>
      </c>
      <c r="I51" s="155">
        <f t="shared" si="12"/>
        <v>-721759.93499999994</v>
      </c>
    </row>
    <row r="52" spans="2:9">
      <c r="B52" s="109">
        <f>IF(C52="","",MAX(B$11:B51)+1)</f>
        <v>34</v>
      </c>
      <c r="C52" s="114">
        <f t="shared" si="14"/>
        <v>45597</v>
      </c>
      <c r="D52" s="115">
        <f t="shared" si="13"/>
        <v>45626</v>
      </c>
      <c r="E52" s="89">
        <f t="shared" si="10"/>
        <v>-15</v>
      </c>
      <c r="F52" s="114">
        <f>'[8]KYP IC Pmt Summary'!$J$29</f>
        <v>45630</v>
      </c>
      <c r="G52" s="155">
        <f>'[8]KYP IC Pmt Summary'!$AD$29</f>
        <v>102800.03000000003</v>
      </c>
      <c r="H52" s="89">
        <f t="shared" si="11"/>
        <v>-19</v>
      </c>
      <c r="I52" s="155">
        <f t="shared" si="12"/>
        <v>-1953200.5700000005</v>
      </c>
    </row>
    <row r="53" spans="2:9">
      <c r="B53" s="109">
        <f>IF(C53="","",MAX(B$11:B52)+1)</f>
        <v>35</v>
      </c>
      <c r="C53" s="114">
        <f t="shared" si="14"/>
        <v>45627</v>
      </c>
      <c r="D53" s="115">
        <f t="shared" si="13"/>
        <v>45657</v>
      </c>
      <c r="E53" s="89">
        <f t="shared" si="10"/>
        <v>-15.5</v>
      </c>
      <c r="F53" s="114">
        <f>'[8]KYP IC Pmt Summary'!$J$31</f>
        <v>45663</v>
      </c>
      <c r="G53" s="155">
        <f>'[8]KYP IC Pmt Summary'!$AD$31</f>
        <v>546077.6</v>
      </c>
      <c r="H53" s="89">
        <f t="shared" si="11"/>
        <v>-21.5</v>
      </c>
      <c r="I53" s="155">
        <f t="shared" si="12"/>
        <v>-11740668.4</v>
      </c>
    </row>
    <row r="54" spans="2:9">
      <c r="B54" s="109">
        <f>IF(C54="","",MAX(B$11:B53)+1)</f>
        <v>36</v>
      </c>
      <c r="C54" s="114">
        <f t="shared" si="14"/>
        <v>45658</v>
      </c>
      <c r="D54" s="115">
        <f t="shared" si="13"/>
        <v>45688</v>
      </c>
      <c r="E54" s="89">
        <f t="shared" si="10"/>
        <v>-15.5</v>
      </c>
      <c r="F54" s="114">
        <f>'[8]KYP IC Pmt Summary'!$J$33</f>
        <v>45693</v>
      </c>
      <c r="G54" s="155">
        <f>'[8]KYP IC Pmt Summary'!$AD$33</f>
        <v>-444828.62000000011</v>
      </c>
      <c r="H54" s="89">
        <f t="shared" si="11"/>
        <v>-20.5</v>
      </c>
      <c r="I54" s="155">
        <f t="shared" si="12"/>
        <v>9118986.7100000028</v>
      </c>
    </row>
    <row r="55" spans="2:9">
      <c r="B55" s="109">
        <f>IF(C55="","",MAX(B$11:B54)+1)</f>
        <v>37</v>
      </c>
      <c r="C55" s="114">
        <f t="shared" si="14"/>
        <v>45689</v>
      </c>
      <c r="D55" s="115">
        <f t="shared" si="13"/>
        <v>45716</v>
      </c>
      <c r="E55" s="89">
        <f t="shared" si="10"/>
        <v>-14</v>
      </c>
      <c r="F55" s="114">
        <f>'[8]KYP IC Pmt Summary'!$J$35</f>
        <v>45721</v>
      </c>
      <c r="G55" s="155">
        <f>'[8]KYP IC Pmt Summary'!$AD$35</f>
        <v>-55045.200000000004</v>
      </c>
      <c r="H55" s="89">
        <f t="shared" si="11"/>
        <v>-19</v>
      </c>
      <c r="I55" s="155">
        <f t="shared" si="12"/>
        <v>1045858.8</v>
      </c>
    </row>
    <row r="56" spans="2:9">
      <c r="B56" s="109">
        <f>IF(C56="","",MAX(B$11:B55)+1)</f>
        <v>38</v>
      </c>
      <c r="C56" s="114">
        <f t="shared" si="14"/>
        <v>45717</v>
      </c>
      <c r="D56" s="115">
        <f t="shared" si="13"/>
        <v>45747</v>
      </c>
      <c r="E56" s="89">
        <f t="shared" si="10"/>
        <v>-15.5</v>
      </c>
      <c r="F56" s="114">
        <f>'[8]KYP IC Pmt Summary'!$J$37</f>
        <v>45750</v>
      </c>
      <c r="G56" s="155">
        <f>'[8]KYP IC Pmt Summary'!$AD$37</f>
        <v>14240.09</v>
      </c>
      <c r="H56" s="89">
        <f t="shared" si="11"/>
        <v>-18.5</v>
      </c>
      <c r="I56" s="155">
        <f t="shared" si="12"/>
        <v>-263441.66499999998</v>
      </c>
    </row>
    <row r="57" spans="2:9">
      <c r="B57" s="109" t="str">
        <f>IF(C57="","",MAX(B$11:B56)+1)</f>
        <v/>
      </c>
      <c r="C57" s="114"/>
      <c r="D57" s="115"/>
      <c r="E57" s="104"/>
      <c r="F57" s="89"/>
      <c r="G57" s="89"/>
      <c r="H57" s="104"/>
      <c r="I57" s="89"/>
    </row>
    <row r="58" spans="2:9" ht="13.5" thickBot="1">
      <c r="B58" s="109">
        <f>IF(C58="","",MAX(B$11:B57)+1)</f>
        <v>39</v>
      </c>
      <c r="C58" s="90" t="s">
        <v>21</v>
      </c>
      <c r="D58" s="91"/>
      <c r="E58" s="110"/>
      <c r="F58" s="92"/>
      <c r="G58" s="154">
        <f>SUM(G45:G56)</f>
        <v>481326.45999999985</v>
      </c>
      <c r="H58" s="24">
        <f>I58/G58</f>
        <v>-20.502445211509873</v>
      </c>
      <c r="I58" s="154">
        <f>SUM(I45:I56)</f>
        <v>-9868369.3749999944</v>
      </c>
    </row>
    <row r="59" spans="2:9" ht="13.5" thickTop="1"/>
  </sheetData>
  <mergeCells count="7">
    <mergeCell ref="C43:D43"/>
    <mergeCell ref="C26:D26"/>
    <mergeCell ref="B2:I2"/>
    <mergeCell ref="B3:I3"/>
    <mergeCell ref="B4:I4"/>
    <mergeCell ref="B5:I5"/>
    <mergeCell ref="C9:D9"/>
  </mergeCells>
  <printOptions horizontalCentered="1"/>
  <pageMargins left="0.7" right="0.7" top="0.75" bottom="0.75" header="0.3" footer="0.3"/>
  <pageSetup scale="85" fitToHeight="3" orientation="portrait" useFirstPageNumber="1" r:id="rId1"/>
  <headerFooter scaleWithDoc="0"/>
  <ignoredErrors>
    <ignoredError sqref="H41 H24 H58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8C603-060A-41FE-B0E2-7065BB13265C}">
  <sheetPr>
    <pageSetUpPr fitToPage="1"/>
  </sheetPr>
  <dimension ref="B2:I166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5" width="13.7109375" customWidth="1"/>
    <col min="6" max="6" width="12.140625" customWidth="1"/>
    <col min="7" max="7" width="15" bestFit="1" customWidth="1"/>
    <col min="8" max="8" width="12.42578125" customWidth="1"/>
    <col min="9" max="9" width="16.7109375" customWidth="1"/>
    <col min="10" max="10" width="1.42578125" customWidth="1"/>
  </cols>
  <sheetData>
    <row r="2" spans="2:9"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</row>
    <row r="3" spans="2:9"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</row>
    <row r="4" spans="2:9">
      <c r="B4" s="257" t="s">
        <v>174</v>
      </c>
      <c r="C4" s="257"/>
      <c r="D4" s="257"/>
      <c r="E4" s="257"/>
      <c r="F4" s="257"/>
      <c r="G4" s="257"/>
      <c r="H4" s="257"/>
      <c r="I4" s="257"/>
    </row>
    <row r="5" spans="2:9">
      <c r="B5" s="256"/>
      <c r="C5" s="256"/>
      <c r="D5" s="256"/>
      <c r="E5" s="256"/>
      <c r="F5" s="256"/>
      <c r="G5" s="256"/>
      <c r="H5" s="256"/>
      <c r="I5" s="256"/>
    </row>
    <row r="6" spans="2:9">
      <c r="B6" s="4"/>
      <c r="C6" s="40"/>
      <c r="D6" s="40"/>
      <c r="E6" s="40"/>
      <c r="F6" s="36"/>
    </row>
    <row r="7" spans="2:9" ht="25.5" customHeight="1">
      <c r="B7" s="112" t="s">
        <v>2</v>
      </c>
      <c r="C7" s="233" t="s">
        <v>29</v>
      </c>
      <c r="D7" s="233" t="s">
        <v>30</v>
      </c>
      <c r="E7" s="233" t="s">
        <v>37</v>
      </c>
      <c r="F7" s="234" t="s">
        <v>32</v>
      </c>
      <c r="G7" s="233" t="s">
        <v>98</v>
      </c>
      <c r="H7" s="233" t="s">
        <v>96</v>
      </c>
      <c r="I7" s="233" t="s">
        <v>97</v>
      </c>
    </row>
    <row r="8" spans="2:9">
      <c r="B8" s="4"/>
      <c r="C8" s="28"/>
      <c r="D8" s="28"/>
      <c r="E8" s="28"/>
      <c r="F8" s="33"/>
      <c r="G8" s="28"/>
      <c r="H8" s="28"/>
      <c r="I8" s="28"/>
    </row>
    <row r="9" spans="2:9">
      <c r="B9" s="5">
        <v>1</v>
      </c>
      <c r="C9" s="105">
        <f>'[9]BU117 - Gen Sample'!A2</f>
        <v>45405</v>
      </c>
      <c r="D9" s="105">
        <f>'[9]BU117 - Gen Sample'!B2</f>
        <v>45405</v>
      </c>
      <c r="E9" s="3">
        <f>(C9-D9-1)/2</f>
        <v>-0.5</v>
      </c>
      <c r="F9" s="105" t="str">
        <f>'[9]BU117 - Gen Sample'!R2</f>
        <v>2024-04-15</v>
      </c>
      <c r="G9" s="74">
        <f>'[9]BU117 - Gen Sample'!T2</f>
        <v>9.5</v>
      </c>
      <c r="H9" s="47">
        <f>IF(D9=0,0,D9-F9+E9)</f>
        <v>7.5</v>
      </c>
      <c r="I9" s="74">
        <f>G9*H9</f>
        <v>71.25</v>
      </c>
    </row>
    <row r="10" spans="2:9">
      <c r="B10" s="5">
        <f>IF(F10="","",MAX(B$9:B9)+1)</f>
        <v>2</v>
      </c>
      <c r="C10" s="105">
        <f>'[9]BU117 - Gen Sample'!A3</f>
        <v>45672</v>
      </c>
      <c r="D10" s="105">
        <f>'[9]BU117 - Gen Sample'!B3</f>
        <v>45672</v>
      </c>
      <c r="E10" s="3">
        <f t="shared" ref="E10:E73" si="0">(C10-D10-1)/2</f>
        <v>-0.5</v>
      </c>
      <c r="F10" s="105" t="str">
        <f>'[9]BU117 - Gen Sample'!R3</f>
        <v>2024-12-31</v>
      </c>
      <c r="G10" s="66">
        <f>'[9]BU117 - Gen Sample'!T3</f>
        <v>9.73</v>
      </c>
      <c r="H10" s="47">
        <f t="shared" ref="H10:H73" si="1">IF(D10=0,0,D10-F10+E10)</f>
        <v>14.5</v>
      </c>
      <c r="I10" s="66">
        <f t="shared" ref="I10:I73" si="2">G10*H10</f>
        <v>141.08500000000001</v>
      </c>
    </row>
    <row r="11" spans="2:9">
      <c r="B11" s="5">
        <f>IF(F11="","",MAX(B$9:B10)+1)</f>
        <v>3</v>
      </c>
      <c r="C11" s="105">
        <f>'[9]BU117 - Gen Sample'!A4</f>
        <v>45657</v>
      </c>
      <c r="D11" s="105">
        <f>'[9]BU117 - Gen Sample'!B4</f>
        <v>45657</v>
      </c>
      <c r="E11" s="3">
        <f t="shared" si="0"/>
        <v>-0.5</v>
      </c>
      <c r="F11" s="105" t="str">
        <f>'[9]BU117 - Gen Sample'!R4</f>
        <v>2024-12-30</v>
      </c>
      <c r="G11" s="66">
        <f>'[9]BU117 - Gen Sample'!T4</f>
        <v>12.44</v>
      </c>
      <c r="H11" s="47">
        <f t="shared" si="1"/>
        <v>0.5</v>
      </c>
      <c r="I11" s="66">
        <f t="shared" si="2"/>
        <v>6.22</v>
      </c>
    </row>
    <row r="12" spans="2:9">
      <c r="B12" s="5">
        <f>IF(F12="","",MAX(B$9:B11)+1)</f>
        <v>4</v>
      </c>
      <c r="C12" s="105">
        <f>'[9]BU117 - Gen Sample'!A5</f>
        <v>45672</v>
      </c>
      <c r="D12" s="105">
        <f>'[9]BU117 - Gen Sample'!B5</f>
        <v>45672</v>
      </c>
      <c r="E12" s="3">
        <f t="shared" si="0"/>
        <v>-0.5</v>
      </c>
      <c r="F12" s="105" t="str">
        <f>'[9]BU117 - Gen Sample'!R5</f>
        <v>2025-01-06</v>
      </c>
      <c r="G12" s="66">
        <f>'[9]BU117 - Gen Sample'!T5</f>
        <v>12.64</v>
      </c>
      <c r="H12" s="47">
        <f t="shared" si="1"/>
        <v>8.5</v>
      </c>
      <c r="I12" s="66">
        <f t="shared" si="2"/>
        <v>107.44</v>
      </c>
    </row>
    <row r="13" spans="2:9">
      <c r="B13" s="5">
        <f>IF(F13="","",MAX(B$9:B12)+1)</f>
        <v>5</v>
      </c>
      <c r="C13" s="105">
        <f>'[9]BU117 - Gen Sample'!A6</f>
        <v>45383</v>
      </c>
      <c r="D13" s="105">
        <f>'[9]BU117 - Gen Sample'!B6</f>
        <v>45412</v>
      </c>
      <c r="E13" s="3">
        <f t="shared" si="0"/>
        <v>-15</v>
      </c>
      <c r="F13" s="105" t="str">
        <f>'[9]BU117 - Gen Sample'!R6</f>
        <v>2024-05-17</v>
      </c>
      <c r="G13" s="66">
        <f>'[9]BU117 - Gen Sample'!T6</f>
        <v>15</v>
      </c>
      <c r="H13" s="47">
        <f t="shared" si="1"/>
        <v>-32</v>
      </c>
      <c r="I13" s="66">
        <f t="shared" si="2"/>
        <v>-480</v>
      </c>
    </row>
    <row r="14" spans="2:9">
      <c r="B14" s="5">
        <f>IF(F14="","",MAX(B$9:B13)+1)</f>
        <v>6</v>
      </c>
      <c r="C14" s="105">
        <f>'[9]BU117 - Gen Sample'!A7</f>
        <v>45597</v>
      </c>
      <c r="D14" s="105">
        <f>'[9]BU117 - Gen Sample'!B7</f>
        <v>45626</v>
      </c>
      <c r="E14" s="3">
        <f t="shared" si="0"/>
        <v>-15</v>
      </c>
      <c r="F14" s="105" t="str">
        <f>'[9]BU117 - Gen Sample'!R7</f>
        <v>2024-12-20</v>
      </c>
      <c r="G14" s="66">
        <f>'[9]BU117 - Gen Sample'!T7</f>
        <v>15</v>
      </c>
      <c r="H14" s="47">
        <f t="shared" si="1"/>
        <v>-35</v>
      </c>
      <c r="I14" s="66">
        <f t="shared" si="2"/>
        <v>-525</v>
      </c>
    </row>
    <row r="15" spans="2:9">
      <c r="B15" s="5">
        <f>IF(F15="","",MAX(B$9:B14)+1)</f>
        <v>7</v>
      </c>
      <c r="C15" s="105">
        <f>'[9]BU117 - Gen Sample'!A8</f>
        <v>45608</v>
      </c>
      <c r="D15" s="105">
        <f>'[9]BU117 - Gen Sample'!B8</f>
        <v>45608</v>
      </c>
      <c r="E15" s="3">
        <f t="shared" si="0"/>
        <v>-0.5</v>
      </c>
      <c r="F15" s="105" t="str">
        <f>'[9]BU117 - Gen Sample'!R8</f>
        <v>2024-11-15</v>
      </c>
      <c r="G15" s="66">
        <f>'[9]BU117 - Gen Sample'!T8</f>
        <v>16.5</v>
      </c>
      <c r="H15" s="47">
        <f t="shared" si="1"/>
        <v>-3.5</v>
      </c>
      <c r="I15" s="66">
        <f t="shared" si="2"/>
        <v>-57.75</v>
      </c>
    </row>
    <row r="16" spans="2:9">
      <c r="B16" s="5">
        <f>IF(F16="","",MAX(B$9:B15)+1)</f>
        <v>8</v>
      </c>
      <c r="C16" s="105">
        <f>'[9]BU117 - Gen Sample'!A9</f>
        <v>45387</v>
      </c>
      <c r="D16" s="105">
        <f>'[9]BU117 - Gen Sample'!B9</f>
        <v>45752</v>
      </c>
      <c r="E16" s="3">
        <f t="shared" si="0"/>
        <v>-183</v>
      </c>
      <c r="F16" s="105" t="str">
        <f>'[9]BU117 - Gen Sample'!R9</f>
        <v>2024-04-08</v>
      </c>
      <c r="G16" s="66">
        <f>'[9]BU117 - Gen Sample'!T9</f>
        <v>20.95</v>
      </c>
      <c r="H16" s="47">
        <f t="shared" si="1"/>
        <v>179</v>
      </c>
      <c r="I16" s="66">
        <f t="shared" si="2"/>
        <v>3750.0499999999997</v>
      </c>
    </row>
    <row r="17" spans="2:9">
      <c r="B17" s="5">
        <f>IF(F17="","",MAX(B$9:B16)+1)</f>
        <v>9</v>
      </c>
      <c r="C17" s="105">
        <f>'[9]BU117 - Gen Sample'!A10</f>
        <v>45474</v>
      </c>
      <c r="D17" s="105">
        <f>'[9]BU117 - Gen Sample'!B10</f>
        <v>45504</v>
      </c>
      <c r="E17" s="3">
        <f t="shared" si="0"/>
        <v>-15.5</v>
      </c>
      <c r="F17" s="105" t="str">
        <f>'[9]BU117 - Gen Sample'!R10</f>
        <v>2024-08-12</v>
      </c>
      <c r="G17" s="66">
        <f>'[9]BU117 - Gen Sample'!T10</f>
        <v>26.15</v>
      </c>
      <c r="H17" s="47">
        <f t="shared" si="1"/>
        <v>-27.5</v>
      </c>
      <c r="I17" s="66">
        <f t="shared" si="2"/>
        <v>-719.125</v>
      </c>
    </row>
    <row r="18" spans="2:9">
      <c r="B18" s="5">
        <f>IF(F18="","",MAX(B$9:B17)+1)</f>
        <v>10</v>
      </c>
      <c r="C18" s="105">
        <f>'[9]BU117 - Gen Sample'!A11</f>
        <v>45627</v>
      </c>
      <c r="D18" s="105">
        <f>'[9]BU117 - Gen Sample'!B11</f>
        <v>45657</v>
      </c>
      <c r="E18" s="3">
        <f t="shared" si="0"/>
        <v>-15.5</v>
      </c>
      <c r="F18" s="105" t="str">
        <f>'[9]BU117 - Gen Sample'!R11</f>
        <v>2025-01-28</v>
      </c>
      <c r="G18" s="66">
        <f>'[9]BU117 - Gen Sample'!T11</f>
        <v>27.06</v>
      </c>
      <c r="H18" s="47">
        <f t="shared" si="1"/>
        <v>-43.5</v>
      </c>
      <c r="I18" s="66">
        <f t="shared" si="2"/>
        <v>-1177.1099999999999</v>
      </c>
    </row>
    <row r="19" spans="2:9">
      <c r="B19" s="5">
        <f>IF(F19="","",MAX(B$9:B18)+1)</f>
        <v>11</v>
      </c>
      <c r="C19" s="105">
        <f>'[9]BU117 - Gen Sample'!A12</f>
        <v>45709</v>
      </c>
      <c r="D19" s="105">
        <f>'[9]BU117 - Gen Sample'!B12</f>
        <v>45709</v>
      </c>
      <c r="E19" s="3">
        <f t="shared" si="0"/>
        <v>-0.5</v>
      </c>
      <c r="F19" s="105" t="str">
        <f>'[9]BU117 - Gen Sample'!R12</f>
        <v>2025-02-20</v>
      </c>
      <c r="G19" s="66">
        <f>'[9]BU117 - Gen Sample'!T12</f>
        <v>29.35</v>
      </c>
      <c r="H19" s="47">
        <f t="shared" si="1"/>
        <v>0.5</v>
      </c>
      <c r="I19" s="66">
        <f t="shared" si="2"/>
        <v>14.675000000000001</v>
      </c>
    </row>
    <row r="20" spans="2:9">
      <c r="B20" s="5">
        <f>IF(F20="","",MAX(B$9:B19)+1)</f>
        <v>12</v>
      </c>
      <c r="C20" s="105">
        <f>'[9]BU117 - Gen Sample'!A13</f>
        <v>45323</v>
      </c>
      <c r="D20" s="105">
        <f>'[9]BU117 - Gen Sample'!B13</f>
        <v>45350</v>
      </c>
      <c r="E20" s="3">
        <f t="shared" si="0"/>
        <v>-14</v>
      </c>
      <c r="F20" s="105" t="str">
        <f>'[9]BU117 - Gen Sample'!R13</f>
        <v>2024-03-05</v>
      </c>
      <c r="G20" s="66">
        <f>'[9]BU117 - Gen Sample'!T13</f>
        <v>38.07</v>
      </c>
      <c r="H20" s="47">
        <f t="shared" si="1"/>
        <v>-20</v>
      </c>
      <c r="I20" s="66">
        <f t="shared" si="2"/>
        <v>-761.4</v>
      </c>
    </row>
    <row r="21" spans="2:9">
      <c r="B21" s="5">
        <f>IF(F21="","",MAX(B$9:B20)+1)</f>
        <v>13</v>
      </c>
      <c r="C21" s="105">
        <f>'[9]BU117 - Gen Sample'!A14</f>
        <v>45657</v>
      </c>
      <c r="D21" s="105">
        <f>'[9]BU117 - Gen Sample'!B14</f>
        <v>45657</v>
      </c>
      <c r="E21" s="3">
        <f t="shared" si="0"/>
        <v>-0.5</v>
      </c>
      <c r="F21" s="105" t="str">
        <f>'[9]BU117 - Gen Sample'!R14</f>
        <v>2024-12-30</v>
      </c>
      <c r="G21" s="66">
        <f>'[9]BU117 - Gen Sample'!T14</f>
        <v>46.96</v>
      </c>
      <c r="H21" s="47">
        <f t="shared" si="1"/>
        <v>0.5</v>
      </c>
      <c r="I21" s="66">
        <f t="shared" si="2"/>
        <v>23.48</v>
      </c>
    </row>
    <row r="22" spans="2:9">
      <c r="B22" s="5">
        <f>IF(F22="","",MAX(B$9:B21)+1)</f>
        <v>14</v>
      </c>
      <c r="C22" s="105">
        <f>'[9]BU117 - Gen Sample'!A15</f>
        <v>45657</v>
      </c>
      <c r="D22" s="105">
        <f>'[9]BU117 - Gen Sample'!B15</f>
        <v>45657</v>
      </c>
      <c r="E22" s="3">
        <f t="shared" si="0"/>
        <v>-0.5</v>
      </c>
      <c r="F22" s="105" t="str">
        <f>'[9]BU117 - Gen Sample'!R15</f>
        <v>2024-12-30</v>
      </c>
      <c r="G22" s="66">
        <f>'[9]BU117 - Gen Sample'!T15</f>
        <v>54.78</v>
      </c>
      <c r="H22" s="47">
        <f t="shared" si="1"/>
        <v>0.5</v>
      </c>
      <c r="I22" s="66">
        <f t="shared" si="2"/>
        <v>27.39</v>
      </c>
    </row>
    <row r="23" spans="2:9">
      <c r="B23" s="5">
        <f>IF(F23="","",MAX(B$9:B22)+1)</f>
        <v>15</v>
      </c>
      <c r="C23" s="105">
        <f>'[9]BU117 - Gen Sample'!A16</f>
        <v>45502</v>
      </c>
      <c r="D23" s="105">
        <f>'[9]BU117 - Gen Sample'!B16</f>
        <v>45502</v>
      </c>
      <c r="E23" s="3">
        <f t="shared" si="0"/>
        <v>-0.5</v>
      </c>
      <c r="F23" s="105" t="str">
        <f>'[9]BU117 - Gen Sample'!R16</f>
        <v>2024-07-26</v>
      </c>
      <c r="G23" s="66">
        <f>'[9]BU117 - Gen Sample'!T16</f>
        <v>61.18</v>
      </c>
      <c r="H23" s="47">
        <f t="shared" si="1"/>
        <v>2.5</v>
      </c>
      <c r="I23" s="66">
        <f t="shared" si="2"/>
        <v>152.94999999999999</v>
      </c>
    </row>
    <row r="24" spans="2:9">
      <c r="B24" s="5">
        <f>IF(F24="","",MAX(B$9:B23)+1)</f>
        <v>16</v>
      </c>
      <c r="C24" s="105">
        <f>'[9]BU117 - Gen Sample'!A17</f>
        <v>45478</v>
      </c>
      <c r="D24" s="105">
        <f>'[9]BU117 - Gen Sample'!B17</f>
        <v>45491</v>
      </c>
      <c r="E24" s="3">
        <f t="shared" si="0"/>
        <v>-7</v>
      </c>
      <c r="F24" s="105" t="str">
        <f>'[9]BU117 - Gen Sample'!R17</f>
        <v>2024-07-18</v>
      </c>
      <c r="G24" s="66">
        <f>'[9]BU117 - Gen Sample'!T17</f>
        <v>65</v>
      </c>
      <c r="H24" s="47">
        <f t="shared" si="1"/>
        <v>-7</v>
      </c>
      <c r="I24" s="66">
        <f t="shared" si="2"/>
        <v>-455</v>
      </c>
    </row>
    <row r="25" spans="2:9">
      <c r="B25" s="5">
        <f>IF(F25="","",MAX(B$9:B24)+1)</f>
        <v>17</v>
      </c>
      <c r="C25" s="105">
        <f>'[9]BU117 - Gen Sample'!A18</f>
        <v>45566</v>
      </c>
      <c r="D25" s="105">
        <f>'[9]BU117 - Gen Sample'!B18</f>
        <v>45588</v>
      </c>
      <c r="E25" s="3">
        <f t="shared" si="0"/>
        <v>-11.5</v>
      </c>
      <c r="F25" s="105" t="str">
        <f>'[9]BU117 - Gen Sample'!R18</f>
        <v>2024-11-27</v>
      </c>
      <c r="G25" s="66">
        <f>'[9]BU117 - Gen Sample'!T18</f>
        <v>69.5</v>
      </c>
      <c r="H25" s="47">
        <f t="shared" si="1"/>
        <v>-46.5</v>
      </c>
      <c r="I25" s="66">
        <f t="shared" si="2"/>
        <v>-3231.75</v>
      </c>
    </row>
    <row r="26" spans="2:9">
      <c r="B26" s="5">
        <f>IF(F26="","",MAX(B$9:B25)+1)</f>
        <v>18</v>
      </c>
      <c r="C26" s="105">
        <f>'[9]BU117 - Gen Sample'!A19</f>
        <v>45461</v>
      </c>
      <c r="D26" s="105">
        <f>'[9]BU117 - Gen Sample'!B19</f>
        <v>45461</v>
      </c>
      <c r="E26" s="3">
        <f t="shared" si="0"/>
        <v>-0.5</v>
      </c>
      <c r="F26" s="105" t="str">
        <f>'[9]BU117 - Gen Sample'!R19</f>
        <v>2024-07-31</v>
      </c>
      <c r="G26" s="66">
        <f>'[9]BU117 - Gen Sample'!T19</f>
        <v>74.599999999999994</v>
      </c>
      <c r="H26" s="47">
        <f t="shared" si="1"/>
        <v>-43.5</v>
      </c>
      <c r="I26" s="66">
        <f t="shared" si="2"/>
        <v>-3245.1</v>
      </c>
    </row>
    <row r="27" spans="2:9">
      <c r="B27" s="5">
        <f>IF(F27="","",MAX(B$9:B26)+1)</f>
        <v>19</v>
      </c>
      <c r="C27" s="105">
        <f>'[9]BU117 - Gen Sample'!A20</f>
        <v>45383</v>
      </c>
      <c r="D27" s="105">
        <f>'[9]BU117 - Gen Sample'!B20</f>
        <v>45412</v>
      </c>
      <c r="E27" s="3">
        <f t="shared" si="0"/>
        <v>-15</v>
      </c>
      <c r="F27" s="105" t="str">
        <f>'[9]BU117 - Gen Sample'!R20</f>
        <v>2024-05-17</v>
      </c>
      <c r="G27" s="66">
        <f>'[9]BU117 - Gen Sample'!T20</f>
        <v>76.010000000000005</v>
      </c>
      <c r="H27" s="47">
        <f t="shared" si="1"/>
        <v>-32</v>
      </c>
      <c r="I27" s="66">
        <f t="shared" si="2"/>
        <v>-2432.3200000000002</v>
      </c>
    </row>
    <row r="28" spans="2:9">
      <c r="B28" s="5">
        <f>IF(F28="","",MAX(B$9:B27)+1)</f>
        <v>20</v>
      </c>
      <c r="C28" s="105">
        <f>'[9]BU117 - Gen Sample'!A21</f>
        <v>45666</v>
      </c>
      <c r="D28" s="105">
        <f>'[9]BU117 - Gen Sample'!B21</f>
        <v>45666</v>
      </c>
      <c r="E28" s="3">
        <f t="shared" si="0"/>
        <v>-0.5</v>
      </c>
      <c r="F28" s="105" t="str">
        <f>'[9]BU117 - Gen Sample'!R21</f>
        <v>2025-01-08</v>
      </c>
      <c r="G28" s="66">
        <f>'[9]BU117 - Gen Sample'!T21</f>
        <v>83.04</v>
      </c>
      <c r="H28" s="47">
        <f t="shared" si="1"/>
        <v>0.5</v>
      </c>
      <c r="I28" s="66">
        <f t="shared" si="2"/>
        <v>41.52</v>
      </c>
    </row>
    <row r="29" spans="2:9">
      <c r="B29" s="5">
        <f>IF(F29="","",MAX(B$9:B28)+1)</f>
        <v>21</v>
      </c>
      <c r="C29" s="105">
        <f>'[9]BU117 - Gen Sample'!A22</f>
        <v>45583</v>
      </c>
      <c r="D29" s="105">
        <f>'[9]BU117 - Gen Sample'!B22</f>
        <v>45583</v>
      </c>
      <c r="E29" s="3">
        <f t="shared" si="0"/>
        <v>-0.5</v>
      </c>
      <c r="F29" s="105" t="str">
        <f>'[9]BU117 - Gen Sample'!R22</f>
        <v>2024-10-17</v>
      </c>
      <c r="G29" s="66">
        <f>'[9]BU117 - Gen Sample'!T22</f>
        <v>88.85</v>
      </c>
      <c r="H29" s="47">
        <f t="shared" si="1"/>
        <v>0.5</v>
      </c>
      <c r="I29" s="66">
        <f t="shared" si="2"/>
        <v>44.424999999999997</v>
      </c>
    </row>
    <row r="30" spans="2:9">
      <c r="B30" s="5">
        <f>IF(F30="","",MAX(B$9:B29)+1)</f>
        <v>22</v>
      </c>
      <c r="C30" s="105">
        <f>'[9]BU117 - Gen Sample'!A23</f>
        <v>45674</v>
      </c>
      <c r="D30" s="105">
        <f>'[9]BU117 - Gen Sample'!B23</f>
        <v>45688</v>
      </c>
      <c r="E30" s="3">
        <f t="shared" si="0"/>
        <v>-7.5</v>
      </c>
      <c r="F30" s="105" t="str">
        <f>'[9]BU117 - Gen Sample'!R23</f>
        <v>2025-02-27</v>
      </c>
      <c r="G30" s="66">
        <f>'[9]BU117 - Gen Sample'!T23</f>
        <v>98</v>
      </c>
      <c r="H30" s="47">
        <f t="shared" si="1"/>
        <v>-34.5</v>
      </c>
      <c r="I30" s="66">
        <f t="shared" si="2"/>
        <v>-3381</v>
      </c>
    </row>
    <row r="31" spans="2:9">
      <c r="B31" s="5">
        <f>IF(F31="","",MAX(B$9:B30)+1)</f>
        <v>23</v>
      </c>
      <c r="C31" s="105">
        <f>'[9]BU117 - Gen Sample'!A24</f>
        <v>45545</v>
      </c>
      <c r="D31" s="105">
        <f>'[9]BU117 - Gen Sample'!B24</f>
        <v>45545</v>
      </c>
      <c r="E31" s="3">
        <f t="shared" si="0"/>
        <v>-0.5</v>
      </c>
      <c r="F31" s="105" t="str">
        <f>'[9]BU117 - Gen Sample'!R24</f>
        <v>2024-09-10</v>
      </c>
      <c r="G31" s="66">
        <f>'[9]BU117 - Gen Sample'!T24</f>
        <v>101.54</v>
      </c>
      <c r="H31" s="47">
        <f t="shared" si="1"/>
        <v>-0.5</v>
      </c>
      <c r="I31" s="66">
        <f t="shared" si="2"/>
        <v>-50.77</v>
      </c>
    </row>
    <row r="32" spans="2:9">
      <c r="B32" s="5">
        <f>IF(F32="","",MAX(B$9:B31)+1)</f>
        <v>24</v>
      </c>
      <c r="C32" s="105">
        <f>'[9]BU117 - Gen Sample'!A25</f>
        <v>45666</v>
      </c>
      <c r="D32" s="105">
        <f>'[9]BU117 - Gen Sample'!B25</f>
        <v>45666</v>
      </c>
      <c r="E32" s="3">
        <f t="shared" si="0"/>
        <v>-0.5</v>
      </c>
      <c r="F32" s="105" t="str">
        <f>'[9]BU117 - Gen Sample'!R25</f>
        <v>2025-01-08</v>
      </c>
      <c r="G32" s="66">
        <f>'[9]BU117 - Gen Sample'!T25</f>
        <v>108.74</v>
      </c>
      <c r="H32" s="47">
        <f t="shared" si="1"/>
        <v>0.5</v>
      </c>
      <c r="I32" s="66">
        <f t="shared" si="2"/>
        <v>54.37</v>
      </c>
    </row>
    <row r="33" spans="2:9">
      <c r="B33" s="5">
        <f>IF(F33="","",MAX(B$9:B32)+1)</f>
        <v>25</v>
      </c>
      <c r="C33" s="105">
        <f>'[9]BU117 - Gen Sample'!A26</f>
        <v>45627</v>
      </c>
      <c r="D33" s="105">
        <f>'[9]BU117 - Gen Sample'!B26</f>
        <v>45657</v>
      </c>
      <c r="E33" s="3">
        <f t="shared" si="0"/>
        <v>-15.5</v>
      </c>
      <c r="F33" s="105" t="str">
        <f>'[9]BU117 - Gen Sample'!R26</f>
        <v>2025-01-11</v>
      </c>
      <c r="G33" s="66">
        <f>'[9]BU117 - Gen Sample'!T26</f>
        <v>117.85</v>
      </c>
      <c r="H33" s="47">
        <f t="shared" si="1"/>
        <v>-26.5</v>
      </c>
      <c r="I33" s="66">
        <f t="shared" si="2"/>
        <v>-3123.0249999999996</v>
      </c>
    </row>
    <row r="34" spans="2:9">
      <c r="B34" s="5">
        <f>IF(F34="","",MAX(B$9:B33)+1)</f>
        <v>26</v>
      </c>
      <c r="C34" s="105">
        <f>'[9]BU117 - Gen Sample'!A27</f>
        <v>45657</v>
      </c>
      <c r="D34" s="105">
        <f>'[9]BU117 - Gen Sample'!B27</f>
        <v>45657</v>
      </c>
      <c r="E34" s="3">
        <f t="shared" si="0"/>
        <v>-0.5</v>
      </c>
      <c r="F34" s="105" t="str">
        <f>'[9]BU117 - Gen Sample'!R27</f>
        <v>2024-12-30</v>
      </c>
      <c r="G34" s="66">
        <f>'[9]BU117 - Gen Sample'!T27</f>
        <v>128.27000000000001</v>
      </c>
      <c r="H34" s="47">
        <f t="shared" si="1"/>
        <v>0.5</v>
      </c>
      <c r="I34" s="66">
        <f t="shared" si="2"/>
        <v>64.135000000000005</v>
      </c>
    </row>
    <row r="35" spans="2:9">
      <c r="B35" s="5">
        <f>IF(F35="","",MAX(B$9:B34)+1)</f>
        <v>27</v>
      </c>
      <c r="C35" s="105">
        <f>'[9]BU117 - Gen Sample'!A28</f>
        <v>45442</v>
      </c>
      <c r="D35" s="105">
        <f>'[9]BU117 - Gen Sample'!B28</f>
        <v>45442</v>
      </c>
      <c r="E35" s="3">
        <f t="shared" si="0"/>
        <v>-0.5</v>
      </c>
      <c r="F35" s="105" t="str">
        <f>'[9]BU117 - Gen Sample'!R28</f>
        <v>2024-05-30</v>
      </c>
      <c r="G35" s="66">
        <f>'[9]BU117 - Gen Sample'!T28</f>
        <v>139.76</v>
      </c>
      <c r="H35" s="47">
        <f t="shared" si="1"/>
        <v>-0.5</v>
      </c>
      <c r="I35" s="66">
        <f t="shared" si="2"/>
        <v>-69.88</v>
      </c>
    </row>
    <row r="36" spans="2:9">
      <c r="B36" s="5">
        <f>IF(F36="","",MAX(B$9:B35)+1)</f>
        <v>28</v>
      </c>
      <c r="C36" s="105">
        <f>'[9]BU117 - Gen Sample'!A29</f>
        <v>45425</v>
      </c>
      <c r="D36" s="105">
        <f>'[9]BU117 - Gen Sample'!B29</f>
        <v>45425</v>
      </c>
      <c r="E36" s="3">
        <f t="shared" si="0"/>
        <v>-0.5</v>
      </c>
      <c r="F36" s="105" t="str">
        <f>'[9]BU117 - Gen Sample'!R29</f>
        <v>2024-04-25</v>
      </c>
      <c r="G36" s="66">
        <f>'[9]BU117 - Gen Sample'!T29</f>
        <v>153.22999999999999</v>
      </c>
      <c r="H36" s="47">
        <f t="shared" si="1"/>
        <v>17.5</v>
      </c>
      <c r="I36" s="66">
        <f t="shared" si="2"/>
        <v>2681.5249999999996</v>
      </c>
    </row>
    <row r="37" spans="2:9">
      <c r="B37" s="5">
        <f>IF(F37="","",MAX(B$9:B36)+1)</f>
        <v>29</v>
      </c>
      <c r="C37" s="105">
        <f>'[9]BU117 - Gen Sample'!A30</f>
        <v>45460</v>
      </c>
      <c r="D37" s="105">
        <f>'[9]BU117 - Gen Sample'!B30</f>
        <v>45469</v>
      </c>
      <c r="E37" s="3">
        <f t="shared" si="0"/>
        <v>-5</v>
      </c>
      <c r="F37" s="105" t="str">
        <f>'[9]BU117 - Gen Sample'!R30</f>
        <v>2024-07-26</v>
      </c>
      <c r="G37" s="66">
        <f>'[9]BU117 - Gen Sample'!T30</f>
        <v>166.67</v>
      </c>
      <c r="H37" s="47">
        <f t="shared" si="1"/>
        <v>-35</v>
      </c>
      <c r="I37" s="66">
        <f t="shared" si="2"/>
        <v>-5833.45</v>
      </c>
    </row>
    <row r="38" spans="2:9">
      <c r="B38" s="5">
        <f>IF(F38="","",MAX(B$9:B37)+1)</f>
        <v>30</v>
      </c>
      <c r="C38" s="105">
        <f>'[9]BU117 - Gen Sample'!A31</f>
        <v>45573</v>
      </c>
      <c r="D38" s="105">
        <f>'[9]BU117 - Gen Sample'!B31</f>
        <v>45573</v>
      </c>
      <c r="E38" s="3">
        <f t="shared" si="0"/>
        <v>-0.5</v>
      </c>
      <c r="F38" s="105" t="str">
        <f>'[9]BU117 - Gen Sample'!R31</f>
        <v>2024-10-07</v>
      </c>
      <c r="G38" s="66">
        <f>'[9]BU117 - Gen Sample'!T31</f>
        <v>177.59</v>
      </c>
      <c r="H38" s="47">
        <f t="shared" si="1"/>
        <v>0.5</v>
      </c>
      <c r="I38" s="66">
        <f t="shared" si="2"/>
        <v>88.795000000000002</v>
      </c>
    </row>
    <row r="39" spans="2:9">
      <c r="B39" s="5">
        <f>IF(F39="","",MAX(B$9:B38)+1)</f>
        <v>31</v>
      </c>
      <c r="C39" s="105">
        <f>'[9]BU117 - Gen Sample'!A32</f>
        <v>45521</v>
      </c>
      <c r="D39" s="105">
        <f>'[9]BU117 - Gen Sample'!B32</f>
        <v>45521</v>
      </c>
      <c r="E39" s="3">
        <f t="shared" si="0"/>
        <v>-0.5</v>
      </c>
      <c r="F39" s="105" t="str">
        <f>'[9]BU117 - Gen Sample'!R32</f>
        <v>2024-08-16</v>
      </c>
      <c r="G39" s="66">
        <f>'[9]BU117 - Gen Sample'!T32</f>
        <v>192</v>
      </c>
      <c r="H39" s="47">
        <f t="shared" si="1"/>
        <v>0.5</v>
      </c>
      <c r="I39" s="66">
        <f t="shared" si="2"/>
        <v>96</v>
      </c>
    </row>
    <row r="40" spans="2:9">
      <c r="B40" s="5">
        <f>IF(F40="","",MAX(B$9:B39)+1)</f>
        <v>32</v>
      </c>
      <c r="C40" s="105">
        <f>'[9]BU117 - Gen Sample'!A33</f>
        <v>45414</v>
      </c>
      <c r="D40" s="105">
        <f>'[9]BU117 - Gen Sample'!B33</f>
        <v>45414</v>
      </c>
      <c r="E40" s="3">
        <f t="shared" si="0"/>
        <v>-0.5</v>
      </c>
      <c r="F40" s="105" t="str">
        <f>'[9]BU117 - Gen Sample'!R33</f>
        <v>2024-05-02</v>
      </c>
      <c r="G40" s="66">
        <f>'[9]BU117 - Gen Sample'!T33</f>
        <v>206.19</v>
      </c>
      <c r="H40" s="47">
        <f t="shared" si="1"/>
        <v>-0.5</v>
      </c>
      <c r="I40" s="66">
        <f t="shared" si="2"/>
        <v>-103.095</v>
      </c>
    </row>
    <row r="41" spans="2:9">
      <c r="B41" s="5">
        <f>IF(F41="","",MAX(B$9:B40)+1)</f>
        <v>33</v>
      </c>
      <c r="C41" s="105">
        <f>'[9]BU117 - Gen Sample'!A34</f>
        <v>45558</v>
      </c>
      <c r="D41" s="105">
        <f>'[9]BU117 - Gen Sample'!B34</f>
        <v>45586</v>
      </c>
      <c r="E41" s="3">
        <f t="shared" si="0"/>
        <v>-14.5</v>
      </c>
      <c r="F41" s="105" t="str">
        <f>'[9]BU117 - Gen Sample'!R34</f>
        <v>2024-10-24</v>
      </c>
      <c r="G41" s="66">
        <f>'[9]BU117 - Gen Sample'!T34</f>
        <v>221</v>
      </c>
      <c r="H41" s="47">
        <f t="shared" si="1"/>
        <v>-17.5</v>
      </c>
      <c r="I41" s="66">
        <f t="shared" si="2"/>
        <v>-3867.5</v>
      </c>
    </row>
    <row r="42" spans="2:9">
      <c r="B42" s="5">
        <f>IF(F42="","",MAX(B$9:B41)+1)</f>
        <v>34</v>
      </c>
      <c r="C42" s="105">
        <f>'[9]BU117 - Gen Sample'!A35</f>
        <v>45536</v>
      </c>
      <c r="D42" s="105">
        <f>'[9]BU117 - Gen Sample'!B35</f>
        <v>45536</v>
      </c>
      <c r="E42" s="3">
        <f t="shared" si="0"/>
        <v>-0.5</v>
      </c>
      <c r="F42" s="105" t="str">
        <f>'[9]BU117 - Gen Sample'!R35</f>
        <v>2024-09-01</v>
      </c>
      <c r="G42" s="66">
        <f>'[9]BU117 - Gen Sample'!T35</f>
        <v>225</v>
      </c>
      <c r="H42" s="47">
        <f t="shared" si="1"/>
        <v>-0.5</v>
      </c>
      <c r="I42" s="66">
        <f t="shared" si="2"/>
        <v>-112.5</v>
      </c>
    </row>
    <row r="43" spans="2:9">
      <c r="B43" s="5">
        <f>IF(F43="","",MAX(B$9:B42)+1)</f>
        <v>35</v>
      </c>
      <c r="C43" s="105">
        <f>'[9]BU117 - Gen Sample'!A36</f>
        <v>45716</v>
      </c>
      <c r="D43" s="105">
        <f>'[9]BU117 - Gen Sample'!B36</f>
        <v>45716</v>
      </c>
      <c r="E43" s="3">
        <f t="shared" si="0"/>
        <v>-0.5</v>
      </c>
      <c r="F43" s="105" t="str">
        <f>'[9]BU117 - Gen Sample'!R36</f>
        <v>2025-02-28</v>
      </c>
      <c r="G43" s="66">
        <f>'[9]BU117 - Gen Sample'!T36</f>
        <v>237</v>
      </c>
      <c r="H43" s="47">
        <f t="shared" si="1"/>
        <v>-0.5</v>
      </c>
      <c r="I43" s="66">
        <f t="shared" si="2"/>
        <v>-118.5</v>
      </c>
    </row>
    <row r="44" spans="2:9">
      <c r="B44" s="5">
        <f>IF(F44="","",MAX(B$9:B43)+1)</f>
        <v>36</v>
      </c>
      <c r="C44" s="105">
        <f>'[9]BU117 - Gen Sample'!A37</f>
        <v>45566</v>
      </c>
      <c r="D44" s="105">
        <f>'[9]BU117 - Gen Sample'!B37</f>
        <v>45574</v>
      </c>
      <c r="E44" s="3">
        <f t="shared" si="0"/>
        <v>-4.5</v>
      </c>
      <c r="F44" s="105" t="str">
        <f>'[9]BU117 - Gen Sample'!R37</f>
        <v>2024-11-27</v>
      </c>
      <c r="G44" s="66">
        <f>'[9]BU117 - Gen Sample'!T37</f>
        <v>263.83999999999997</v>
      </c>
      <c r="H44" s="47">
        <f t="shared" si="1"/>
        <v>-53.5</v>
      </c>
      <c r="I44" s="66">
        <f t="shared" si="2"/>
        <v>-14115.439999999999</v>
      </c>
    </row>
    <row r="45" spans="2:9">
      <c r="B45" s="5">
        <f>IF(F45="","",MAX(B$9:B44)+1)</f>
        <v>37</v>
      </c>
      <c r="C45" s="105">
        <f>'[9]BU117 - Gen Sample'!A38</f>
        <v>45596</v>
      </c>
      <c r="D45" s="105">
        <f>'[9]BU117 - Gen Sample'!B38</f>
        <v>45596</v>
      </c>
      <c r="E45" s="3">
        <f t="shared" si="0"/>
        <v>-0.5</v>
      </c>
      <c r="F45" s="105" t="str">
        <f>'[9]BU117 - Gen Sample'!R38</f>
        <v>2024-10-31</v>
      </c>
      <c r="G45" s="66">
        <f>'[9]BU117 - Gen Sample'!T38</f>
        <v>284</v>
      </c>
      <c r="H45" s="47">
        <f t="shared" si="1"/>
        <v>-0.5</v>
      </c>
      <c r="I45" s="66">
        <f t="shared" si="2"/>
        <v>-142</v>
      </c>
    </row>
    <row r="46" spans="2:9">
      <c r="B46" s="5">
        <f>IF(F46="","",MAX(B$9:B45)+1)</f>
        <v>38</v>
      </c>
      <c r="C46" s="105">
        <f>'[9]BU117 - Gen Sample'!A39</f>
        <v>45714</v>
      </c>
      <c r="D46" s="105">
        <f>'[9]BU117 - Gen Sample'!B39</f>
        <v>45714</v>
      </c>
      <c r="E46" s="3">
        <f t="shared" si="0"/>
        <v>-0.5</v>
      </c>
      <c r="F46" s="105" t="str">
        <f>'[9]BU117 - Gen Sample'!R39</f>
        <v>2025-02-25</v>
      </c>
      <c r="G46" s="66">
        <f>'[9]BU117 - Gen Sample'!T39</f>
        <v>293.04000000000002</v>
      </c>
      <c r="H46" s="47">
        <f t="shared" si="1"/>
        <v>0.5</v>
      </c>
      <c r="I46" s="66">
        <f t="shared" si="2"/>
        <v>146.52000000000001</v>
      </c>
    </row>
    <row r="47" spans="2:9">
      <c r="B47" s="5">
        <f>IF(F47="","",MAX(B$9:B46)+1)</f>
        <v>39</v>
      </c>
      <c r="C47" s="105">
        <f>'[9]BU117 - Gen Sample'!A40</f>
        <v>45599</v>
      </c>
      <c r="D47" s="105">
        <f>'[9]BU117 - Gen Sample'!B40</f>
        <v>45599</v>
      </c>
      <c r="E47" s="3">
        <f t="shared" si="0"/>
        <v>-0.5</v>
      </c>
      <c r="F47" s="105" t="str">
        <f>'[9]BU117 - Gen Sample'!R40</f>
        <v>2024-11-03</v>
      </c>
      <c r="G47" s="66">
        <f>'[9]BU117 - Gen Sample'!T40</f>
        <v>307.75</v>
      </c>
      <c r="H47" s="47">
        <f t="shared" si="1"/>
        <v>-0.5</v>
      </c>
      <c r="I47" s="66">
        <f t="shared" si="2"/>
        <v>-153.875</v>
      </c>
    </row>
    <row r="48" spans="2:9">
      <c r="B48" s="5">
        <f>IF(F48="","",MAX(B$9:B47)+1)</f>
        <v>40</v>
      </c>
      <c r="C48" s="105">
        <f>'[9]BU117 - Gen Sample'!A41</f>
        <v>45426</v>
      </c>
      <c r="D48" s="105">
        <f>'[9]BU117 - Gen Sample'!B41</f>
        <v>45453</v>
      </c>
      <c r="E48" s="3">
        <f t="shared" si="0"/>
        <v>-14</v>
      </c>
      <c r="F48" s="105" t="str">
        <f>'[9]BU117 - Gen Sample'!R41</f>
        <v>2024-05-14</v>
      </c>
      <c r="G48" s="66">
        <f>'[9]BU117 - Gen Sample'!T41</f>
        <v>315.36</v>
      </c>
      <c r="H48" s="47">
        <f t="shared" si="1"/>
        <v>13</v>
      </c>
      <c r="I48" s="66">
        <f t="shared" si="2"/>
        <v>4099.68</v>
      </c>
    </row>
    <row r="49" spans="2:9">
      <c r="B49" s="5">
        <f>IF(F49="","",MAX(B$9:B48)+1)</f>
        <v>41</v>
      </c>
      <c r="C49" s="105">
        <f>'[9]BU117 - Gen Sample'!A42</f>
        <v>45590</v>
      </c>
      <c r="D49" s="105">
        <f>'[9]BU117 - Gen Sample'!B42</f>
        <v>45590</v>
      </c>
      <c r="E49" s="3">
        <f t="shared" si="0"/>
        <v>-0.5</v>
      </c>
      <c r="F49" s="105" t="str">
        <f>'[9]BU117 - Gen Sample'!R42</f>
        <v>2024-09-09</v>
      </c>
      <c r="G49" s="66">
        <f>'[9]BU117 - Gen Sample'!T42</f>
        <v>317.95999999999998</v>
      </c>
      <c r="H49" s="47">
        <f t="shared" si="1"/>
        <v>45.5</v>
      </c>
      <c r="I49" s="66">
        <f t="shared" si="2"/>
        <v>14467.179999999998</v>
      </c>
    </row>
    <row r="50" spans="2:9">
      <c r="B50" s="5">
        <f>IF(F50="","",MAX(B$9:B49)+1)</f>
        <v>42</v>
      </c>
      <c r="C50" s="105">
        <f>'[9]BU117 - Gen Sample'!A43</f>
        <v>45425</v>
      </c>
      <c r="D50" s="105">
        <f>'[9]BU117 - Gen Sample'!B43</f>
        <v>45429</v>
      </c>
      <c r="E50" s="3">
        <f t="shared" si="0"/>
        <v>-2.5</v>
      </c>
      <c r="F50" s="105" t="str">
        <f>'[9]BU117 - Gen Sample'!R43</f>
        <v>2024-05-21</v>
      </c>
      <c r="G50" s="66">
        <f>'[9]BU117 - Gen Sample'!T43</f>
        <v>344.58</v>
      </c>
      <c r="H50" s="47">
        <f t="shared" si="1"/>
        <v>-6.5</v>
      </c>
      <c r="I50" s="66">
        <f t="shared" si="2"/>
        <v>-2239.77</v>
      </c>
    </row>
    <row r="51" spans="2:9">
      <c r="B51" s="5">
        <f>IF(F51="","",MAX(B$9:B50)+1)</f>
        <v>43</v>
      </c>
      <c r="C51" s="105">
        <f>'[9]BU117 - Gen Sample'!A44</f>
        <v>45519</v>
      </c>
      <c r="D51" s="105">
        <f>'[9]BU117 - Gen Sample'!B44</f>
        <v>45533</v>
      </c>
      <c r="E51" s="3">
        <f t="shared" si="0"/>
        <v>-7.5</v>
      </c>
      <c r="F51" s="105" t="str">
        <f>'[9]BU117 - Gen Sample'!R44</f>
        <v>2024-09-27</v>
      </c>
      <c r="G51" s="66">
        <f>'[9]BU117 - Gen Sample'!T44</f>
        <v>368.02</v>
      </c>
      <c r="H51" s="47">
        <f t="shared" si="1"/>
        <v>-36.5</v>
      </c>
      <c r="I51" s="66">
        <f t="shared" si="2"/>
        <v>-13432.73</v>
      </c>
    </row>
    <row r="52" spans="2:9">
      <c r="B52" s="5">
        <f>IF(F52="","",MAX(B$9:B51)+1)</f>
        <v>44</v>
      </c>
      <c r="C52" s="105">
        <f>'[9]BU117 - Gen Sample'!A45</f>
        <v>45460</v>
      </c>
      <c r="D52" s="105">
        <f>'[9]BU117 - Gen Sample'!B45</f>
        <v>45460</v>
      </c>
      <c r="E52" s="3">
        <f t="shared" si="0"/>
        <v>-0.5</v>
      </c>
      <c r="F52" s="105" t="str">
        <f>'[9]BU117 - Gen Sample'!R45</f>
        <v>2024-06-17</v>
      </c>
      <c r="G52" s="66">
        <f>'[9]BU117 - Gen Sample'!T45</f>
        <v>397.5</v>
      </c>
      <c r="H52" s="47">
        <f t="shared" si="1"/>
        <v>-0.5</v>
      </c>
      <c r="I52" s="66">
        <f t="shared" si="2"/>
        <v>-198.75</v>
      </c>
    </row>
    <row r="53" spans="2:9">
      <c r="B53" s="5">
        <f>IF(F53="","",MAX(B$9:B52)+1)</f>
        <v>45</v>
      </c>
      <c r="C53" s="105">
        <f>'[9]BU117 - Gen Sample'!A46</f>
        <v>45637</v>
      </c>
      <c r="D53" s="105">
        <f>'[9]BU117 - Gen Sample'!B46</f>
        <v>45649</v>
      </c>
      <c r="E53" s="3">
        <f t="shared" si="0"/>
        <v>-6.5</v>
      </c>
      <c r="F53" s="105" t="str">
        <f>'[9]BU117 - Gen Sample'!R46</f>
        <v>2025-01-28</v>
      </c>
      <c r="G53" s="66">
        <f>'[9]BU117 - Gen Sample'!T46</f>
        <v>416.02</v>
      </c>
      <c r="H53" s="47">
        <f t="shared" si="1"/>
        <v>-42.5</v>
      </c>
      <c r="I53" s="66">
        <f t="shared" si="2"/>
        <v>-17680.849999999999</v>
      </c>
    </row>
    <row r="54" spans="2:9">
      <c r="B54" s="5">
        <f>IF(F54="","",MAX(B$9:B53)+1)</f>
        <v>46</v>
      </c>
      <c r="C54" s="105">
        <f>'[9]BU117 - Gen Sample'!A47</f>
        <v>45490</v>
      </c>
      <c r="D54" s="105">
        <f>'[9]BU117 - Gen Sample'!B47</f>
        <v>45490</v>
      </c>
      <c r="E54" s="3">
        <f t="shared" si="0"/>
        <v>-0.5</v>
      </c>
      <c r="F54" s="105" t="str">
        <f>'[9]BU117 - Gen Sample'!R47</f>
        <v>2024-07-17</v>
      </c>
      <c r="G54" s="66">
        <f>'[9]BU117 - Gen Sample'!T47</f>
        <v>425</v>
      </c>
      <c r="H54" s="47">
        <f t="shared" si="1"/>
        <v>-0.5</v>
      </c>
      <c r="I54" s="66">
        <f t="shared" si="2"/>
        <v>-212.5</v>
      </c>
    </row>
    <row r="55" spans="2:9">
      <c r="B55" s="5">
        <f>IF(F55="","",MAX(B$9:B54)+1)</f>
        <v>47</v>
      </c>
      <c r="C55" s="105">
        <f>'[9]BU117 - Gen Sample'!A48</f>
        <v>45565</v>
      </c>
      <c r="D55" s="105">
        <f>'[9]BU117 - Gen Sample'!B48</f>
        <v>45565</v>
      </c>
      <c r="E55" s="3">
        <f t="shared" si="0"/>
        <v>-0.5</v>
      </c>
      <c r="F55" s="105" t="str">
        <f>'[9]BU117 - Gen Sample'!R48</f>
        <v>2024-09-24</v>
      </c>
      <c r="G55" s="66">
        <f>'[9]BU117 - Gen Sample'!T48</f>
        <v>455</v>
      </c>
      <c r="H55" s="47">
        <f t="shared" si="1"/>
        <v>5.5</v>
      </c>
      <c r="I55" s="66">
        <f t="shared" si="2"/>
        <v>2502.5</v>
      </c>
    </row>
    <row r="56" spans="2:9">
      <c r="B56" s="5">
        <f>IF(F56="","",MAX(B$9:B55)+1)</f>
        <v>48</v>
      </c>
      <c r="C56" s="105">
        <f>'[9]BU117 - Gen Sample'!A49</f>
        <v>45586</v>
      </c>
      <c r="D56" s="105">
        <f>'[9]BU117 - Gen Sample'!B49</f>
        <v>45586</v>
      </c>
      <c r="E56" s="3">
        <f t="shared" si="0"/>
        <v>-0.5</v>
      </c>
      <c r="F56" s="105" t="str">
        <f>'[9]BU117 - Gen Sample'!R49</f>
        <v>2024-10-14</v>
      </c>
      <c r="G56" s="66">
        <f>'[9]BU117 - Gen Sample'!T49</f>
        <v>470</v>
      </c>
      <c r="H56" s="47">
        <f t="shared" si="1"/>
        <v>6.5</v>
      </c>
      <c r="I56" s="66">
        <f t="shared" si="2"/>
        <v>3055</v>
      </c>
    </row>
    <row r="57" spans="2:9">
      <c r="B57" s="5">
        <f>IF(F57="","",MAX(B$9:B56)+1)</f>
        <v>49</v>
      </c>
      <c r="C57" s="105">
        <f>'[9]BU117 - Gen Sample'!A50</f>
        <v>45559</v>
      </c>
      <c r="D57" s="105">
        <f>'[9]BU117 - Gen Sample'!B50</f>
        <v>45559</v>
      </c>
      <c r="E57" s="3">
        <f t="shared" si="0"/>
        <v>-0.5</v>
      </c>
      <c r="F57" s="105" t="str">
        <f>'[9]BU117 - Gen Sample'!R50</f>
        <v>2024-09-24</v>
      </c>
      <c r="G57" s="66">
        <f>'[9]BU117 - Gen Sample'!T50</f>
        <v>485</v>
      </c>
      <c r="H57" s="47">
        <f t="shared" si="1"/>
        <v>-0.5</v>
      </c>
      <c r="I57" s="66">
        <f t="shared" si="2"/>
        <v>-242.5</v>
      </c>
    </row>
    <row r="58" spans="2:9">
      <c r="B58" s="5">
        <f>IF(F58="","",MAX(B$9:B57)+1)</f>
        <v>50</v>
      </c>
      <c r="C58" s="105">
        <f>'[9]BU117 - Gen Sample'!A51</f>
        <v>45579</v>
      </c>
      <c r="D58" s="105">
        <f>'[9]BU117 - Gen Sample'!B51</f>
        <v>45579</v>
      </c>
      <c r="E58" s="3">
        <f t="shared" si="0"/>
        <v>-0.5</v>
      </c>
      <c r="F58" s="105" t="str">
        <f>'[9]BU117 - Gen Sample'!R51</f>
        <v>2024-10-04</v>
      </c>
      <c r="G58" s="66">
        <f>'[9]BU117 - Gen Sample'!T51</f>
        <v>495</v>
      </c>
      <c r="H58" s="47">
        <f t="shared" si="1"/>
        <v>9.5</v>
      </c>
      <c r="I58" s="66">
        <f t="shared" si="2"/>
        <v>4702.5</v>
      </c>
    </row>
    <row r="59" spans="2:9">
      <c r="B59" s="5">
        <f>IF(F59="","",MAX(B$9:B58)+1)</f>
        <v>51</v>
      </c>
      <c r="C59" s="105">
        <f>'[9]BU117 - Gen Sample'!A52</f>
        <v>45635</v>
      </c>
      <c r="D59" s="105">
        <f>'[9]BU117 - Gen Sample'!B52</f>
        <v>45639</v>
      </c>
      <c r="E59" s="3">
        <f t="shared" si="0"/>
        <v>-2.5</v>
      </c>
      <c r="F59" s="105" t="str">
        <f>'[9]BU117 - Gen Sample'!R52</f>
        <v>2024-12-31</v>
      </c>
      <c r="G59" s="66">
        <f>'[9]BU117 - Gen Sample'!T52</f>
        <v>512.36</v>
      </c>
      <c r="H59" s="47">
        <f t="shared" si="1"/>
        <v>-20.5</v>
      </c>
      <c r="I59" s="66">
        <f t="shared" si="2"/>
        <v>-10503.380000000001</v>
      </c>
    </row>
    <row r="60" spans="2:9">
      <c r="B60" s="5">
        <f>IF(F60="","",MAX(B$9:B59)+1)</f>
        <v>52</v>
      </c>
      <c r="C60" s="105">
        <f>'[9]BU117 - Gen Sample'!A53</f>
        <v>45734</v>
      </c>
      <c r="D60" s="105">
        <f>'[9]BU117 - Gen Sample'!B53</f>
        <v>45734</v>
      </c>
      <c r="E60" s="3">
        <f t="shared" si="0"/>
        <v>-0.5</v>
      </c>
      <c r="F60" s="105" t="str">
        <f>'[9]BU117 - Gen Sample'!R53</f>
        <v>2025-03-18</v>
      </c>
      <c r="G60" s="66">
        <f>'[9]BU117 - Gen Sample'!T53</f>
        <v>527.94000000000005</v>
      </c>
      <c r="H60" s="47">
        <f t="shared" si="1"/>
        <v>-0.5</v>
      </c>
      <c r="I60" s="66">
        <f t="shared" si="2"/>
        <v>-263.97000000000003</v>
      </c>
    </row>
    <row r="61" spans="2:9">
      <c r="B61" s="5">
        <f>IF(F61="","",MAX(B$9:B60)+1)</f>
        <v>53</v>
      </c>
      <c r="C61" s="105">
        <f>'[9]BU117 - Gen Sample'!A54</f>
        <v>45413</v>
      </c>
      <c r="D61" s="105">
        <f>'[9]BU117 - Gen Sample'!B54</f>
        <v>45443</v>
      </c>
      <c r="E61" s="3">
        <f t="shared" si="0"/>
        <v>-15.5</v>
      </c>
      <c r="F61" s="105" t="str">
        <f>'[9]BU117 - Gen Sample'!R54</f>
        <v>2024-05-01</v>
      </c>
      <c r="G61" s="66">
        <f>'[9]BU117 - Gen Sample'!T54</f>
        <v>550</v>
      </c>
      <c r="H61" s="47">
        <f t="shared" si="1"/>
        <v>14.5</v>
      </c>
      <c r="I61" s="66">
        <f t="shared" si="2"/>
        <v>7975</v>
      </c>
    </row>
    <row r="62" spans="2:9">
      <c r="B62" s="5">
        <f>IF(F62="","",MAX(B$9:B61)+1)</f>
        <v>54</v>
      </c>
      <c r="C62" s="105">
        <f>'[9]BU117 - Gen Sample'!A55</f>
        <v>45462</v>
      </c>
      <c r="D62" s="105">
        <f>'[9]BU117 - Gen Sample'!B55</f>
        <v>45462</v>
      </c>
      <c r="E62" s="3">
        <f t="shared" si="0"/>
        <v>-0.5</v>
      </c>
      <c r="F62" s="105" t="str">
        <f>'[9]BU117 - Gen Sample'!R55</f>
        <v>2024-06-18</v>
      </c>
      <c r="G62" s="66">
        <f>'[9]BU117 - Gen Sample'!T55</f>
        <v>563.47</v>
      </c>
      <c r="H62" s="47">
        <f t="shared" si="1"/>
        <v>0.5</v>
      </c>
      <c r="I62" s="66">
        <f t="shared" si="2"/>
        <v>281.73500000000001</v>
      </c>
    </row>
    <row r="63" spans="2:9">
      <c r="B63" s="5">
        <f>IF(F63="","",MAX(B$9:B62)+1)</f>
        <v>55</v>
      </c>
      <c r="C63" s="105">
        <f>'[9]BU117 - Gen Sample'!A56</f>
        <v>45597</v>
      </c>
      <c r="D63" s="105">
        <f>'[9]BU117 - Gen Sample'!B56</f>
        <v>45626</v>
      </c>
      <c r="E63" s="3">
        <f t="shared" si="0"/>
        <v>-15</v>
      </c>
      <c r="F63" s="105" t="str">
        <f>'[9]BU117 - Gen Sample'!R56</f>
        <v>2024-11-01</v>
      </c>
      <c r="G63" s="66">
        <f>'[9]BU117 - Gen Sample'!T56</f>
        <v>577.5</v>
      </c>
      <c r="H63" s="47">
        <f t="shared" si="1"/>
        <v>14</v>
      </c>
      <c r="I63" s="66">
        <f t="shared" si="2"/>
        <v>8085</v>
      </c>
    </row>
    <row r="64" spans="2:9">
      <c r="B64" s="5">
        <f>IF(F64="","",MAX(B$9:B63)+1)</f>
        <v>56</v>
      </c>
      <c r="C64" s="105">
        <f>'[9]BU117 - Gen Sample'!A57</f>
        <v>45646</v>
      </c>
      <c r="D64" s="105">
        <f>'[9]BU117 - Gen Sample'!B57</f>
        <v>45646</v>
      </c>
      <c r="E64" s="3">
        <f t="shared" si="0"/>
        <v>-0.5</v>
      </c>
      <c r="F64" s="105" t="str">
        <f>'[9]BU117 - Gen Sample'!R57</f>
        <v>2024-12-19</v>
      </c>
      <c r="G64" s="66">
        <f>'[9]BU117 - Gen Sample'!T57</f>
        <v>609.96</v>
      </c>
      <c r="H64" s="47">
        <f t="shared" si="1"/>
        <v>0.5</v>
      </c>
      <c r="I64" s="66">
        <f t="shared" si="2"/>
        <v>304.98</v>
      </c>
    </row>
    <row r="65" spans="2:9">
      <c r="B65" s="5">
        <f>IF(F65="","",MAX(B$9:B64)+1)</f>
        <v>57</v>
      </c>
      <c r="C65" s="105">
        <f>'[9]BU117 - Gen Sample'!A58</f>
        <v>45412</v>
      </c>
      <c r="D65" s="105">
        <f>'[9]BU117 - Gen Sample'!B58</f>
        <v>45412</v>
      </c>
      <c r="E65" s="3">
        <f t="shared" si="0"/>
        <v>-0.5</v>
      </c>
      <c r="F65" s="105" t="str">
        <f>'[9]BU117 - Gen Sample'!R58</f>
        <v>2024-05-06</v>
      </c>
      <c r="G65" s="66">
        <f>'[9]BU117 - Gen Sample'!T58</f>
        <v>642.5</v>
      </c>
      <c r="H65" s="47">
        <f t="shared" si="1"/>
        <v>-6.5</v>
      </c>
      <c r="I65" s="66">
        <f t="shared" si="2"/>
        <v>-4176.25</v>
      </c>
    </row>
    <row r="66" spans="2:9">
      <c r="B66" s="5">
        <f>IF(F66="","",MAX(B$9:B65)+1)</f>
        <v>58</v>
      </c>
      <c r="C66" s="105">
        <f>'[9]BU117 - Gen Sample'!A59</f>
        <v>45646</v>
      </c>
      <c r="D66" s="105">
        <f>'[9]BU117 - Gen Sample'!B59</f>
        <v>45646</v>
      </c>
      <c r="E66" s="3">
        <f t="shared" si="0"/>
        <v>-0.5</v>
      </c>
      <c r="F66" s="105" t="str">
        <f>'[9]BU117 - Gen Sample'!R59</f>
        <v>2024-12-19</v>
      </c>
      <c r="G66" s="66">
        <f>'[9]BU117 - Gen Sample'!T59</f>
        <v>670</v>
      </c>
      <c r="H66" s="47">
        <f t="shared" si="1"/>
        <v>0.5</v>
      </c>
      <c r="I66" s="66">
        <f t="shared" si="2"/>
        <v>335</v>
      </c>
    </row>
    <row r="67" spans="2:9">
      <c r="B67" s="5">
        <f>IF(F67="","",MAX(B$9:B66)+1)</f>
        <v>59</v>
      </c>
      <c r="C67" s="105">
        <f>'[9]BU117 - Gen Sample'!A60</f>
        <v>45716</v>
      </c>
      <c r="D67" s="105">
        <f>'[9]BU117 - Gen Sample'!B60</f>
        <v>45716</v>
      </c>
      <c r="E67" s="3">
        <f t="shared" si="0"/>
        <v>-0.5</v>
      </c>
      <c r="F67" s="105" t="str">
        <f>'[9]BU117 - Gen Sample'!R60</f>
        <v>2025-02-28</v>
      </c>
      <c r="G67" s="66">
        <f>'[9]BU117 - Gen Sample'!T60</f>
        <v>690</v>
      </c>
      <c r="H67" s="47">
        <f t="shared" si="1"/>
        <v>-0.5</v>
      </c>
      <c r="I67" s="66">
        <f t="shared" si="2"/>
        <v>-345</v>
      </c>
    </row>
    <row r="68" spans="2:9">
      <c r="B68" s="5">
        <f>IF(F68="","",MAX(B$9:B67)+1)</f>
        <v>60</v>
      </c>
      <c r="C68" s="105">
        <f>'[9]BU117 - Gen Sample'!A61</f>
        <v>45580</v>
      </c>
      <c r="D68" s="105">
        <f>'[9]BU117 - Gen Sample'!B61</f>
        <v>45581</v>
      </c>
      <c r="E68" s="3">
        <f t="shared" si="0"/>
        <v>-1</v>
      </c>
      <c r="F68" s="105" t="str">
        <f>'[9]BU117 - Gen Sample'!R61</f>
        <v>2024-10-31</v>
      </c>
      <c r="G68" s="66">
        <f>'[9]BU117 - Gen Sample'!T61</f>
        <v>729.79</v>
      </c>
      <c r="H68" s="47">
        <f t="shared" si="1"/>
        <v>-16</v>
      </c>
      <c r="I68" s="66">
        <f t="shared" si="2"/>
        <v>-11676.64</v>
      </c>
    </row>
    <row r="69" spans="2:9">
      <c r="B69" s="5">
        <f>IF(F69="","",MAX(B$9:B68)+1)</f>
        <v>61</v>
      </c>
      <c r="C69" s="105">
        <f>'[9]BU117 - Gen Sample'!A62</f>
        <v>45352</v>
      </c>
      <c r="D69" s="105">
        <f>'[9]BU117 - Gen Sample'!B62</f>
        <v>45377</v>
      </c>
      <c r="E69" s="3">
        <f t="shared" si="0"/>
        <v>-13</v>
      </c>
      <c r="F69" s="105" t="str">
        <f>'[9]BU117 - Gen Sample'!R62</f>
        <v>2024-04-26</v>
      </c>
      <c r="G69" s="66">
        <f>'[9]BU117 - Gen Sample'!T62</f>
        <v>740.7</v>
      </c>
      <c r="H69" s="47">
        <f t="shared" si="1"/>
        <v>-44</v>
      </c>
      <c r="I69" s="66">
        <f t="shared" si="2"/>
        <v>-32590.800000000003</v>
      </c>
    </row>
    <row r="70" spans="2:9">
      <c r="B70" s="5">
        <f>IF(F70="","",MAX(B$9:B69)+1)</f>
        <v>62</v>
      </c>
      <c r="C70" s="105">
        <f>'[9]BU117 - Gen Sample'!A63</f>
        <v>45530</v>
      </c>
      <c r="D70" s="105">
        <f>'[9]BU117 - Gen Sample'!B63</f>
        <v>45534</v>
      </c>
      <c r="E70" s="3">
        <f t="shared" si="0"/>
        <v>-2.5</v>
      </c>
      <c r="F70" s="105" t="str">
        <f>'[9]BU117 - Gen Sample'!R63</f>
        <v>2024-09-20</v>
      </c>
      <c r="G70" s="66">
        <f>'[9]BU117 - Gen Sample'!T63</f>
        <v>780.15</v>
      </c>
      <c r="H70" s="47">
        <f t="shared" si="1"/>
        <v>-23.5</v>
      </c>
      <c r="I70" s="66">
        <f t="shared" si="2"/>
        <v>-18333.524999999998</v>
      </c>
    </row>
    <row r="71" spans="2:9">
      <c r="B71" s="5">
        <f>IF(F71="","",MAX(B$9:B70)+1)</f>
        <v>63</v>
      </c>
      <c r="C71" s="105">
        <f>'[9]BU117 - Gen Sample'!A64</f>
        <v>45316</v>
      </c>
      <c r="D71" s="105">
        <f>'[9]BU117 - Gen Sample'!B64</f>
        <v>45681</v>
      </c>
      <c r="E71" s="3">
        <f t="shared" si="0"/>
        <v>-183</v>
      </c>
      <c r="F71" s="105" t="str">
        <f>'[9]BU117 - Gen Sample'!R64</f>
        <v>2023-09-30</v>
      </c>
      <c r="G71" s="66">
        <f>'[9]BU117 - Gen Sample'!T64</f>
        <v>793.08</v>
      </c>
      <c r="H71" s="47">
        <f t="shared" si="1"/>
        <v>299</v>
      </c>
      <c r="I71" s="66">
        <f t="shared" si="2"/>
        <v>237130.92</v>
      </c>
    </row>
    <row r="72" spans="2:9">
      <c r="B72" s="5">
        <f>IF(F72="","",MAX(B$9:B71)+1)</f>
        <v>64</v>
      </c>
      <c r="C72" s="105">
        <f>'[9]BU117 - Gen Sample'!A65</f>
        <v>45573</v>
      </c>
      <c r="D72" s="105">
        <f>'[9]BU117 - Gen Sample'!B65</f>
        <v>45573</v>
      </c>
      <c r="E72" s="3">
        <f t="shared" si="0"/>
        <v>-0.5</v>
      </c>
      <c r="F72" s="105" t="str">
        <f>'[9]BU117 - Gen Sample'!R65</f>
        <v>2024-10-08</v>
      </c>
      <c r="G72" s="66">
        <f>'[9]BU117 - Gen Sample'!T65</f>
        <v>806</v>
      </c>
      <c r="H72" s="47">
        <f t="shared" si="1"/>
        <v>-0.5</v>
      </c>
      <c r="I72" s="66">
        <f t="shared" si="2"/>
        <v>-403</v>
      </c>
    </row>
    <row r="73" spans="2:9">
      <c r="B73" s="5">
        <f>IF(F73="","",MAX(B$9:B72)+1)</f>
        <v>65</v>
      </c>
      <c r="C73" s="105">
        <f>'[9]BU117 - Gen Sample'!A66</f>
        <v>45590</v>
      </c>
      <c r="D73" s="105">
        <f>'[9]BU117 - Gen Sample'!B66</f>
        <v>45590</v>
      </c>
      <c r="E73" s="3">
        <f t="shared" si="0"/>
        <v>-0.5</v>
      </c>
      <c r="F73" s="105" t="str">
        <f>'[9]BU117 - Gen Sample'!R66</f>
        <v>2024-09-09</v>
      </c>
      <c r="G73" s="66">
        <f>'[9]BU117 - Gen Sample'!T66</f>
        <v>821.78</v>
      </c>
      <c r="H73" s="47">
        <f t="shared" si="1"/>
        <v>45.5</v>
      </c>
      <c r="I73" s="66">
        <f t="shared" si="2"/>
        <v>37390.99</v>
      </c>
    </row>
    <row r="74" spans="2:9">
      <c r="B74" s="5">
        <f>IF(F74="","",MAX(B$9:B73)+1)</f>
        <v>66</v>
      </c>
      <c r="C74" s="105">
        <f>'[9]BU117 - Gen Sample'!A67</f>
        <v>45614</v>
      </c>
      <c r="D74" s="105">
        <f>'[9]BU117 - Gen Sample'!B67</f>
        <v>45614</v>
      </c>
      <c r="E74" s="3">
        <f t="shared" ref="E74:E137" si="3">(C74-D74-1)/2</f>
        <v>-0.5</v>
      </c>
      <c r="F74" s="105" t="str">
        <f>'[9]BU117 - Gen Sample'!R67</f>
        <v>2024-11-14</v>
      </c>
      <c r="G74" s="66">
        <f>'[9]BU117 - Gen Sample'!T67</f>
        <v>834.45</v>
      </c>
      <c r="H74" s="47">
        <f t="shared" ref="H74:H137" si="4">IF(D74=0,0,D74-F74+E74)</f>
        <v>3.5</v>
      </c>
      <c r="I74" s="66">
        <f t="shared" ref="I74:I137" si="5">G74*H74</f>
        <v>2920.5750000000003</v>
      </c>
    </row>
    <row r="75" spans="2:9">
      <c r="B75" s="5">
        <f>IF(F75="","",MAX(B$9:B74)+1)</f>
        <v>67</v>
      </c>
      <c r="C75" s="105">
        <f>'[9]BU117 - Gen Sample'!A68</f>
        <v>45536</v>
      </c>
      <c r="D75" s="105">
        <f>'[9]BU117 - Gen Sample'!B68</f>
        <v>45565</v>
      </c>
      <c r="E75" s="3">
        <f t="shared" si="3"/>
        <v>-15</v>
      </c>
      <c r="F75" s="105" t="str">
        <f>'[9]BU117 - Gen Sample'!R68</f>
        <v>2024-10-03</v>
      </c>
      <c r="G75" s="66">
        <f>'[9]BU117 - Gen Sample'!T68</f>
        <v>868.46</v>
      </c>
      <c r="H75" s="47">
        <f t="shared" si="4"/>
        <v>-18</v>
      </c>
      <c r="I75" s="66">
        <f t="shared" si="5"/>
        <v>-15632.28</v>
      </c>
    </row>
    <row r="76" spans="2:9">
      <c r="B76" s="5">
        <f>IF(F76="","",MAX(B$9:B75)+1)</f>
        <v>68</v>
      </c>
      <c r="C76" s="105">
        <f>'[9]BU117 - Gen Sample'!A69</f>
        <v>45566</v>
      </c>
      <c r="D76" s="105">
        <f>'[9]BU117 - Gen Sample'!B69</f>
        <v>45596</v>
      </c>
      <c r="E76" s="3">
        <f t="shared" si="3"/>
        <v>-15.5</v>
      </c>
      <c r="F76" s="105" t="str">
        <f>'[9]BU117 - Gen Sample'!R69</f>
        <v>2024-11-05</v>
      </c>
      <c r="G76" s="66">
        <f>'[9]BU117 - Gen Sample'!T69</f>
        <v>890.9</v>
      </c>
      <c r="H76" s="47">
        <f t="shared" si="4"/>
        <v>-20.5</v>
      </c>
      <c r="I76" s="66">
        <f t="shared" si="5"/>
        <v>-18263.45</v>
      </c>
    </row>
    <row r="77" spans="2:9">
      <c r="B77" s="5">
        <f>IF(F77="","",MAX(B$9:B76)+1)</f>
        <v>69</v>
      </c>
      <c r="C77" s="105">
        <f>'[9]BU117 - Gen Sample'!A70</f>
        <v>45352</v>
      </c>
      <c r="D77" s="105">
        <f>'[9]BU117 - Gen Sample'!B70</f>
        <v>45382</v>
      </c>
      <c r="E77" s="3">
        <f t="shared" si="3"/>
        <v>-15.5</v>
      </c>
      <c r="F77" s="105" t="str">
        <f>'[9]BU117 - Gen Sample'!R70</f>
        <v>2024-04-04</v>
      </c>
      <c r="G77" s="66">
        <f>'[9]BU117 - Gen Sample'!T70</f>
        <v>911.44</v>
      </c>
      <c r="H77" s="47">
        <f t="shared" si="4"/>
        <v>-19.5</v>
      </c>
      <c r="I77" s="66">
        <f t="shared" si="5"/>
        <v>-17773.080000000002</v>
      </c>
    </row>
    <row r="78" spans="2:9">
      <c r="B78" s="5">
        <f>IF(F78="","",MAX(B$9:B77)+1)</f>
        <v>70</v>
      </c>
      <c r="C78" s="105">
        <f>'[9]BU117 - Gen Sample'!A71</f>
        <v>45691</v>
      </c>
      <c r="D78" s="105">
        <f>'[9]BU117 - Gen Sample'!B71</f>
        <v>45695</v>
      </c>
      <c r="E78" s="3">
        <f t="shared" si="3"/>
        <v>-2.5</v>
      </c>
      <c r="F78" s="105" t="str">
        <f>'[9]BU117 - Gen Sample'!R71</f>
        <v>2025-02-13</v>
      </c>
      <c r="G78" s="66">
        <f>'[9]BU117 - Gen Sample'!T71</f>
        <v>971.04</v>
      </c>
      <c r="H78" s="47">
        <f t="shared" si="4"/>
        <v>-8.5</v>
      </c>
      <c r="I78" s="66">
        <f t="shared" si="5"/>
        <v>-8253.84</v>
      </c>
    </row>
    <row r="79" spans="2:9">
      <c r="B79" s="5">
        <f>IF(F79="","",MAX(B$9:B78)+1)</f>
        <v>71</v>
      </c>
      <c r="C79" s="105">
        <f>'[9]BU117 - Gen Sample'!A72</f>
        <v>45743</v>
      </c>
      <c r="D79" s="105">
        <f>'[9]BU117 - Gen Sample'!B72</f>
        <v>45743</v>
      </c>
      <c r="E79" s="3">
        <f t="shared" si="3"/>
        <v>-0.5</v>
      </c>
      <c r="F79" s="105" t="str">
        <f>'[9]BU117 - Gen Sample'!R72</f>
        <v>2025-03-27</v>
      </c>
      <c r="G79" s="66">
        <f>'[9]BU117 - Gen Sample'!T72</f>
        <v>1003.6</v>
      </c>
      <c r="H79" s="47">
        <f t="shared" si="4"/>
        <v>-0.5</v>
      </c>
      <c r="I79" s="66">
        <f t="shared" si="5"/>
        <v>-501.8</v>
      </c>
    </row>
    <row r="80" spans="2:9">
      <c r="B80" s="5">
        <f>IF(F80="","",MAX(B$9:B79)+1)</f>
        <v>72</v>
      </c>
      <c r="C80" s="105">
        <f>'[9]BU117 - Gen Sample'!A73</f>
        <v>45582</v>
      </c>
      <c r="D80" s="105">
        <f>'[9]BU117 - Gen Sample'!B73</f>
        <v>45621</v>
      </c>
      <c r="E80" s="3">
        <f t="shared" si="3"/>
        <v>-20</v>
      </c>
      <c r="F80" s="105" t="str">
        <f>'[9]BU117 - Gen Sample'!R73</f>
        <v>2024-10-30</v>
      </c>
      <c r="G80" s="66">
        <f>'[9]BU117 - Gen Sample'!T73</f>
        <v>1064.5899999999999</v>
      </c>
      <c r="H80" s="47">
        <f t="shared" si="4"/>
        <v>6</v>
      </c>
      <c r="I80" s="66">
        <f t="shared" si="5"/>
        <v>6387.5399999999991</v>
      </c>
    </row>
    <row r="81" spans="2:9">
      <c r="B81" s="5">
        <f>IF(F81="","",MAX(B$9:B80)+1)</f>
        <v>73</v>
      </c>
      <c r="C81" s="105">
        <f>'[9]BU117 - Gen Sample'!A74</f>
        <v>45457</v>
      </c>
      <c r="D81" s="105">
        <f>'[9]BU117 - Gen Sample'!B74</f>
        <v>45457</v>
      </c>
      <c r="E81" s="3">
        <f t="shared" si="3"/>
        <v>-0.5</v>
      </c>
      <c r="F81" s="105" t="str">
        <f>'[9]BU117 - Gen Sample'!R74</f>
        <v>2024-04-15</v>
      </c>
      <c r="G81" s="66">
        <f>'[9]BU117 - Gen Sample'!T74</f>
        <v>1100</v>
      </c>
      <c r="H81" s="47">
        <f t="shared" si="4"/>
        <v>59.5</v>
      </c>
      <c r="I81" s="66">
        <f t="shared" si="5"/>
        <v>65450</v>
      </c>
    </row>
    <row r="82" spans="2:9">
      <c r="B82" s="5">
        <f>IF(F82="","",MAX(B$9:B81)+1)</f>
        <v>74</v>
      </c>
      <c r="C82" s="105">
        <f>'[9]BU117 - Gen Sample'!A75</f>
        <v>45588</v>
      </c>
      <c r="D82" s="105">
        <f>'[9]BU117 - Gen Sample'!B75</f>
        <v>45588</v>
      </c>
      <c r="E82" s="3">
        <f t="shared" si="3"/>
        <v>-0.5</v>
      </c>
      <c r="F82" s="105" t="str">
        <f>'[9]BU117 - Gen Sample'!R75</f>
        <v>2024-10-31</v>
      </c>
      <c r="G82" s="66">
        <f>'[9]BU117 - Gen Sample'!T75</f>
        <v>1190</v>
      </c>
      <c r="H82" s="47">
        <f t="shared" si="4"/>
        <v>-8.5</v>
      </c>
      <c r="I82" s="66">
        <f t="shared" si="5"/>
        <v>-10115</v>
      </c>
    </row>
    <row r="83" spans="2:9">
      <c r="B83" s="5">
        <f>IF(F83="","",MAX(B$9:B82)+1)</f>
        <v>75</v>
      </c>
      <c r="C83" s="105">
        <f>'[9]BU117 - Gen Sample'!A76</f>
        <v>45638</v>
      </c>
      <c r="D83" s="105">
        <f>'[9]BU117 - Gen Sample'!B76</f>
        <v>45688</v>
      </c>
      <c r="E83" s="3">
        <f t="shared" si="3"/>
        <v>-25.5</v>
      </c>
      <c r="F83" s="105" t="str">
        <f>'[9]BU117 - Gen Sample'!R76</f>
        <v>2024-12-15</v>
      </c>
      <c r="G83" s="66">
        <f>'[9]BU117 - Gen Sample'!T76</f>
        <v>1251.1400000000001</v>
      </c>
      <c r="H83" s="47">
        <f t="shared" si="4"/>
        <v>21.5</v>
      </c>
      <c r="I83" s="66">
        <f t="shared" si="5"/>
        <v>26899.510000000002</v>
      </c>
    </row>
    <row r="84" spans="2:9">
      <c r="B84" s="5">
        <f>IF(F84="","",MAX(B$9:B83)+1)</f>
        <v>76</v>
      </c>
      <c r="C84" s="105">
        <f>'[9]BU117 - Gen Sample'!A77</f>
        <v>45646</v>
      </c>
      <c r="D84" s="105">
        <f>'[9]BU117 - Gen Sample'!B77</f>
        <v>45646</v>
      </c>
      <c r="E84" s="3">
        <f t="shared" si="3"/>
        <v>-0.5</v>
      </c>
      <c r="F84" s="105" t="str">
        <f>'[9]BU117 - Gen Sample'!R77</f>
        <v>2024-12-20</v>
      </c>
      <c r="G84" s="66">
        <f>'[9]BU117 - Gen Sample'!T77</f>
        <v>1302.43</v>
      </c>
      <c r="H84" s="47">
        <f t="shared" si="4"/>
        <v>-0.5</v>
      </c>
      <c r="I84" s="66">
        <f t="shared" si="5"/>
        <v>-651.21500000000003</v>
      </c>
    </row>
    <row r="85" spans="2:9">
      <c r="B85" s="5">
        <f>IF(F85="","",MAX(B$9:B84)+1)</f>
        <v>77</v>
      </c>
      <c r="C85" s="105">
        <f>'[9]BU117 - Gen Sample'!A78</f>
        <v>45618</v>
      </c>
      <c r="D85" s="105">
        <f>'[9]BU117 - Gen Sample'!B78</f>
        <v>45618</v>
      </c>
      <c r="E85" s="3">
        <f t="shared" si="3"/>
        <v>-0.5</v>
      </c>
      <c r="F85" s="105" t="str">
        <f>'[9]BU117 - Gen Sample'!R78</f>
        <v>2024-11-21</v>
      </c>
      <c r="G85" s="66">
        <f>'[9]BU117 - Gen Sample'!T78</f>
        <v>1334.75</v>
      </c>
      <c r="H85" s="47">
        <f t="shared" si="4"/>
        <v>0.5</v>
      </c>
      <c r="I85" s="66">
        <f t="shared" si="5"/>
        <v>667.375</v>
      </c>
    </row>
    <row r="86" spans="2:9">
      <c r="B86" s="5">
        <f>IF(F86="","",MAX(B$9:B85)+1)</f>
        <v>78</v>
      </c>
      <c r="C86" s="105">
        <f>'[9]BU117 - Gen Sample'!A79</f>
        <v>45544</v>
      </c>
      <c r="D86" s="105">
        <f>'[9]BU117 - Gen Sample'!B79</f>
        <v>45550</v>
      </c>
      <c r="E86" s="3">
        <f t="shared" si="3"/>
        <v>-3.5</v>
      </c>
      <c r="F86" s="105" t="str">
        <f>'[9]BU117 - Gen Sample'!R79</f>
        <v>2024-09-20</v>
      </c>
      <c r="G86" s="66">
        <f>'[9]BU117 - Gen Sample'!T79</f>
        <v>1361.96</v>
      </c>
      <c r="H86" s="47">
        <f t="shared" si="4"/>
        <v>-8.5</v>
      </c>
      <c r="I86" s="66">
        <f t="shared" si="5"/>
        <v>-11576.66</v>
      </c>
    </row>
    <row r="87" spans="2:9">
      <c r="B87" s="5">
        <f>IF(F87="","",MAX(B$9:B86)+1)</f>
        <v>79</v>
      </c>
      <c r="C87" s="105">
        <f>'[9]BU117 - Gen Sample'!A80</f>
        <v>45446</v>
      </c>
      <c r="D87" s="105">
        <f>'[9]BU117 - Gen Sample'!B80</f>
        <v>45473</v>
      </c>
      <c r="E87" s="3">
        <f t="shared" si="3"/>
        <v>-14</v>
      </c>
      <c r="F87" s="105" t="str">
        <f>'[9]BU117 - Gen Sample'!R80</f>
        <v>2024-07-31</v>
      </c>
      <c r="G87" s="66">
        <f>'[9]BU117 - Gen Sample'!T80</f>
        <v>1434.57</v>
      </c>
      <c r="H87" s="47">
        <f t="shared" si="4"/>
        <v>-45</v>
      </c>
      <c r="I87" s="66">
        <f t="shared" si="5"/>
        <v>-64555.649999999994</v>
      </c>
    </row>
    <row r="88" spans="2:9">
      <c r="B88" s="5">
        <f>IF(F88="","",MAX(B$9:B87)+1)</f>
        <v>80</v>
      </c>
      <c r="C88" s="105">
        <f>'[9]BU117 - Gen Sample'!A81</f>
        <v>45506</v>
      </c>
      <c r="D88" s="105">
        <f>'[9]BU117 - Gen Sample'!B81</f>
        <v>45506</v>
      </c>
      <c r="E88" s="3">
        <f t="shared" si="3"/>
        <v>-0.5</v>
      </c>
      <c r="F88" s="105" t="str">
        <f>'[9]BU117 - Gen Sample'!R81</f>
        <v>2024-08-19</v>
      </c>
      <c r="G88" s="66">
        <f>'[9]BU117 - Gen Sample'!T81</f>
        <v>1459.58</v>
      </c>
      <c r="H88" s="47">
        <f t="shared" si="4"/>
        <v>-17.5</v>
      </c>
      <c r="I88" s="66">
        <f t="shared" si="5"/>
        <v>-25542.649999999998</v>
      </c>
    </row>
    <row r="89" spans="2:9">
      <c r="B89" s="5">
        <f>IF(F89="","",MAX(B$9:B88)+1)</f>
        <v>81</v>
      </c>
      <c r="C89" s="105">
        <f>'[9]BU117 - Gen Sample'!A82</f>
        <v>45566</v>
      </c>
      <c r="D89" s="105">
        <f>'[9]BU117 - Gen Sample'!B82</f>
        <v>45588</v>
      </c>
      <c r="E89" s="3">
        <f t="shared" si="3"/>
        <v>-11.5</v>
      </c>
      <c r="F89" s="105" t="str">
        <f>'[9]BU117 - Gen Sample'!R82</f>
        <v>2024-11-27</v>
      </c>
      <c r="G89" s="66">
        <f>'[9]BU117 - Gen Sample'!T82</f>
        <v>1477.52</v>
      </c>
      <c r="H89" s="47">
        <f t="shared" si="4"/>
        <v>-46.5</v>
      </c>
      <c r="I89" s="66">
        <f t="shared" si="5"/>
        <v>-68704.679999999993</v>
      </c>
    </row>
    <row r="90" spans="2:9">
      <c r="B90" s="5">
        <f>IF(F90="","",MAX(B$9:B89)+1)</f>
        <v>82</v>
      </c>
      <c r="C90" s="105">
        <f>'[9]BU117 - Gen Sample'!A83</f>
        <v>45530</v>
      </c>
      <c r="D90" s="105">
        <f>'[9]BU117 - Gen Sample'!B83</f>
        <v>45534</v>
      </c>
      <c r="E90" s="3">
        <f t="shared" si="3"/>
        <v>-2.5</v>
      </c>
      <c r="F90" s="105" t="str">
        <f>'[9]BU117 - Gen Sample'!R83</f>
        <v>2024-09-20</v>
      </c>
      <c r="G90" s="66">
        <f>'[9]BU117 - Gen Sample'!T83</f>
        <v>1515.01</v>
      </c>
      <c r="H90" s="47">
        <f t="shared" si="4"/>
        <v>-23.5</v>
      </c>
      <c r="I90" s="66">
        <f t="shared" si="5"/>
        <v>-35602.735000000001</v>
      </c>
    </row>
    <row r="91" spans="2:9">
      <c r="B91" s="5">
        <f>IF(F91="","",MAX(B$9:B90)+1)</f>
        <v>83</v>
      </c>
      <c r="C91" s="105">
        <f>'[9]BU117 - Gen Sample'!A84</f>
        <v>45670</v>
      </c>
      <c r="D91" s="105">
        <f>'[9]BU117 - Gen Sample'!B84</f>
        <v>45673</v>
      </c>
      <c r="E91" s="3">
        <f t="shared" si="3"/>
        <v>-2</v>
      </c>
      <c r="F91" s="105" t="str">
        <f>'[9]BU117 - Gen Sample'!R84</f>
        <v>2025-02-03</v>
      </c>
      <c r="G91" s="66">
        <f>'[9]BU117 - Gen Sample'!T84</f>
        <v>1559.97</v>
      </c>
      <c r="H91" s="47">
        <f t="shared" si="4"/>
        <v>-20</v>
      </c>
      <c r="I91" s="66">
        <f t="shared" si="5"/>
        <v>-31199.4</v>
      </c>
    </row>
    <row r="92" spans="2:9">
      <c r="B92" s="5">
        <f>IF(F92="","",MAX(B$9:B91)+1)</f>
        <v>84</v>
      </c>
      <c r="C92" s="105">
        <f>'[9]BU117 - Gen Sample'!A85</f>
        <v>45593</v>
      </c>
      <c r="D92" s="105">
        <f>'[9]BU117 - Gen Sample'!B85</f>
        <v>45597</v>
      </c>
      <c r="E92" s="3">
        <f t="shared" si="3"/>
        <v>-2.5</v>
      </c>
      <c r="F92" s="105" t="str">
        <f>'[9]BU117 - Gen Sample'!R85</f>
        <v>2024-11-04</v>
      </c>
      <c r="G92" s="66">
        <f>'[9]BU117 - Gen Sample'!T85</f>
        <v>1604.68</v>
      </c>
      <c r="H92" s="47">
        <f t="shared" si="4"/>
        <v>-5.5</v>
      </c>
      <c r="I92" s="66">
        <f t="shared" si="5"/>
        <v>-8825.74</v>
      </c>
    </row>
    <row r="93" spans="2:9">
      <c r="B93" s="5">
        <f>IF(F93="","",MAX(B$9:B92)+1)</f>
        <v>85</v>
      </c>
      <c r="C93" s="105">
        <f>'[9]BU117 - Gen Sample'!A86</f>
        <v>45390</v>
      </c>
      <c r="D93" s="105">
        <f>'[9]BU117 - Gen Sample'!B86</f>
        <v>45390</v>
      </c>
      <c r="E93" s="3">
        <f t="shared" si="3"/>
        <v>-0.5</v>
      </c>
      <c r="F93" s="105" t="str">
        <f>'[9]BU117 - Gen Sample'!R86</f>
        <v>2024-04-05</v>
      </c>
      <c r="G93" s="66">
        <f>'[9]BU117 - Gen Sample'!T86</f>
        <v>1653.18</v>
      </c>
      <c r="H93" s="47">
        <f t="shared" si="4"/>
        <v>2.5</v>
      </c>
      <c r="I93" s="66">
        <f t="shared" si="5"/>
        <v>4132.95</v>
      </c>
    </row>
    <row r="94" spans="2:9">
      <c r="B94" s="5">
        <f>IF(F94="","",MAX(B$9:B93)+1)</f>
        <v>86</v>
      </c>
      <c r="C94" s="105">
        <f>'[9]BU117 - Gen Sample'!A87</f>
        <v>45411</v>
      </c>
      <c r="D94" s="105">
        <f>'[9]BU117 - Gen Sample'!B87</f>
        <v>45411</v>
      </c>
      <c r="E94" s="3">
        <f t="shared" si="3"/>
        <v>-0.5</v>
      </c>
      <c r="F94" s="105" t="str">
        <f>'[9]BU117 - Gen Sample'!R87</f>
        <v>2024-04-29</v>
      </c>
      <c r="G94" s="66">
        <f>'[9]BU117 - Gen Sample'!T87</f>
        <v>1713.09</v>
      </c>
      <c r="H94" s="47">
        <f t="shared" si="4"/>
        <v>-0.5</v>
      </c>
      <c r="I94" s="66">
        <f t="shared" si="5"/>
        <v>-856.54499999999996</v>
      </c>
    </row>
    <row r="95" spans="2:9">
      <c r="B95" s="5">
        <f>IF(F95="","",MAX(B$9:B94)+1)</f>
        <v>87</v>
      </c>
      <c r="C95" s="105">
        <f>'[9]BU117 - Gen Sample'!A88</f>
        <v>45453</v>
      </c>
      <c r="D95" s="105">
        <f>'[9]BU117 - Gen Sample'!B88</f>
        <v>45457</v>
      </c>
      <c r="E95" s="3">
        <f t="shared" si="3"/>
        <v>-2.5</v>
      </c>
      <c r="F95" s="105" t="str">
        <f>'[9]BU117 - Gen Sample'!R88</f>
        <v>2024-06-21</v>
      </c>
      <c r="G95" s="66">
        <f>'[9]BU117 - Gen Sample'!T88</f>
        <v>1794.2</v>
      </c>
      <c r="H95" s="47">
        <f t="shared" si="4"/>
        <v>-9.5</v>
      </c>
      <c r="I95" s="66">
        <f t="shared" si="5"/>
        <v>-17044.900000000001</v>
      </c>
    </row>
    <row r="96" spans="2:9">
      <c r="B96" s="5">
        <f>IF(F96="","",MAX(B$9:B95)+1)</f>
        <v>88</v>
      </c>
      <c r="C96" s="105">
        <f>'[9]BU117 - Gen Sample'!A89</f>
        <v>45689</v>
      </c>
      <c r="D96" s="105">
        <f>'[9]BU117 - Gen Sample'!B89</f>
        <v>45716</v>
      </c>
      <c r="E96" s="3">
        <f t="shared" si="3"/>
        <v>-14</v>
      </c>
      <c r="F96" s="105" t="str">
        <f>'[9]BU117 - Gen Sample'!R89</f>
        <v>2025-02-28</v>
      </c>
      <c r="G96" s="66">
        <f>'[9]BU117 - Gen Sample'!T89</f>
        <v>1854.16</v>
      </c>
      <c r="H96" s="47">
        <f t="shared" si="4"/>
        <v>-14</v>
      </c>
      <c r="I96" s="66">
        <f t="shared" si="5"/>
        <v>-25958.240000000002</v>
      </c>
    </row>
    <row r="97" spans="2:9">
      <c r="B97" s="5">
        <f>IF(F97="","",MAX(B$9:B96)+1)</f>
        <v>89</v>
      </c>
      <c r="C97" s="105">
        <f>'[9]BU117 - Gen Sample'!A90</f>
        <v>45448</v>
      </c>
      <c r="D97" s="105">
        <f>'[9]BU117 - Gen Sample'!B90</f>
        <v>45448</v>
      </c>
      <c r="E97" s="3">
        <f t="shared" si="3"/>
        <v>-0.5</v>
      </c>
      <c r="F97" s="105" t="str">
        <f>'[9]BU117 - Gen Sample'!R90</f>
        <v>2024-05-27</v>
      </c>
      <c r="G97" s="66">
        <f>'[9]BU117 - Gen Sample'!T90</f>
        <v>1912</v>
      </c>
      <c r="H97" s="47">
        <f t="shared" si="4"/>
        <v>8.5</v>
      </c>
      <c r="I97" s="66">
        <f t="shared" si="5"/>
        <v>16252</v>
      </c>
    </row>
    <row r="98" spans="2:9">
      <c r="B98" s="5">
        <f>IF(F98="","",MAX(B$9:B97)+1)</f>
        <v>90</v>
      </c>
      <c r="C98" s="105">
        <f>'[9]BU117 - Gen Sample'!A91</f>
        <v>45526</v>
      </c>
      <c r="D98" s="105">
        <f>'[9]BU117 - Gen Sample'!B91</f>
        <v>45526</v>
      </c>
      <c r="E98" s="3">
        <f t="shared" si="3"/>
        <v>-0.5</v>
      </c>
      <c r="F98" s="105" t="str">
        <f>'[9]BU117 - Gen Sample'!R91</f>
        <v>2024-08-21</v>
      </c>
      <c r="G98" s="66">
        <f>'[9]BU117 - Gen Sample'!T91</f>
        <v>2046.37</v>
      </c>
      <c r="H98" s="47">
        <f t="shared" si="4"/>
        <v>0.5</v>
      </c>
      <c r="I98" s="66">
        <f t="shared" si="5"/>
        <v>1023.1849999999999</v>
      </c>
    </row>
    <row r="99" spans="2:9">
      <c r="B99" s="5">
        <f>IF(F99="","",MAX(B$9:B98)+1)</f>
        <v>91</v>
      </c>
      <c r="C99" s="105">
        <f>'[9]BU117 - Gen Sample'!A92</f>
        <v>45469</v>
      </c>
      <c r="D99" s="105">
        <f>'[9]BU117 - Gen Sample'!B92</f>
        <v>45833</v>
      </c>
      <c r="E99" s="3">
        <f t="shared" si="3"/>
        <v>-182.5</v>
      </c>
      <c r="F99" s="105" t="str">
        <f>'[9]BU117 - Gen Sample'!R92</f>
        <v>2024-06-13</v>
      </c>
      <c r="G99" s="66">
        <f>'[9]BU117 - Gen Sample'!T92</f>
        <v>2100</v>
      </c>
      <c r="H99" s="47">
        <f t="shared" si="4"/>
        <v>194.5</v>
      </c>
      <c r="I99" s="66">
        <f t="shared" si="5"/>
        <v>408450</v>
      </c>
    </row>
    <row r="100" spans="2:9">
      <c r="B100" s="5">
        <f>IF(F100="","",MAX(B$9:B99)+1)</f>
        <v>92</v>
      </c>
      <c r="C100" s="105">
        <f>'[9]BU117 - Gen Sample'!A93</f>
        <v>45465</v>
      </c>
      <c r="D100" s="105">
        <f>'[9]BU117 - Gen Sample'!B93</f>
        <v>45465</v>
      </c>
      <c r="E100" s="3">
        <f t="shared" si="3"/>
        <v>-0.5</v>
      </c>
      <c r="F100" s="105" t="str">
        <f>'[9]BU117 - Gen Sample'!R93</f>
        <v>2024-06-21</v>
      </c>
      <c r="G100" s="66">
        <f>'[9]BU117 - Gen Sample'!T93</f>
        <v>2199.96</v>
      </c>
      <c r="H100" s="47">
        <f t="shared" si="4"/>
        <v>0.5</v>
      </c>
      <c r="I100" s="66">
        <f t="shared" si="5"/>
        <v>1099.98</v>
      </c>
    </row>
    <row r="101" spans="2:9">
      <c r="B101" s="5">
        <f>IF(F101="","",MAX(B$9:B100)+1)</f>
        <v>93</v>
      </c>
      <c r="C101" s="105">
        <f>'[9]BU117 - Gen Sample'!A94</f>
        <v>45376</v>
      </c>
      <c r="D101" s="105">
        <f>'[9]BU117 - Gen Sample'!B94</f>
        <v>45380</v>
      </c>
      <c r="E101" s="3">
        <f t="shared" si="3"/>
        <v>-2.5</v>
      </c>
      <c r="F101" s="105" t="str">
        <f>'[9]BU117 - Gen Sample'!R94</f>
        <v>2024-04-08</v>
      </c>
      <c r="G101" s="66">
        <f>'[9]BU117 - Gen Sample'!T94</f>
        <v>2317.8200000000002</v>
      </c>
      <c r="H101" s="47">
        <f t="shared" si="4"/>
        <v>-12.5</v>
      </c>
      <c r="I101" s="66">
        <f t="shared" si="5"/>
        <v>-28972.750000000004</v>
      </c>
    </row>
    <row r="102" spans="2:9">
      <c r="B102" s="5">
        <f>IF(F102="","",MAX(B$9:B101)+1)</f>
        <v>94</v>
      </c>
      <c r="C102" s="105">
        <f>'[9]BU117 - Gen Sample'!A95</f>
        <v>45595</v>
      </c>
      <c r="D102" s="105">
        <f>'[9]BU117 - Gen Sample'!B95</f>
        <v>45595</v>
      </c>
      <c r="E102" s="3">
        <f t="shared" si="3"/>
        <v>-0.5</v>
      </c>
      <c r="F102" s="105" t="str">
        <f>'[9]BU117 - Gen Sample'!R95</f>
        <v>2024-12-10</v>
      </c>
      <c r="G102" s="66">
        <f>'[9]BU117 - Gen Sample'!T95</f>
        <v>2406.42</v>
      </c>
      <c r="H102" s="47">
        <f t="shared" si="4"/>
        <v>-41.5</v>
      </c>
      <c r="I102" s="66">
        <f t="shared" si="5"/>
        <v>-99866.430000000008</v>
      </c>
    </row>
    <row r="103" spans="2:9">
      <c r="B103" s="5">
        <f>IF(F103="","",MAX(B$9:B102)+1)</f>
        <v>95</v>
      </c>
      <c r="C103" s="105">
        <f>'[9]BU117 - Gen Sample'!A96</f>
        <v>45434</v>
      </c>
      <c r="D103" s="105">
        <f>'[9]BU117 - Gen Sample'!B96</f>
        <v>45434</v>
      </c>
      <c r="E103" s="3">
        <f t="shared" si="3"/>
        <v>-0.5</v>
      </c>
      <c r="F103" s="105" t="str">
        <f>'[9]BU117 - Gen Sample'!R96</f>
        <v>2024-05-21</v>
      </c>
      <c r="G103" s="66">
        <f>'[9]BU117 - Gen Sample'!T96</f>
        <v>2571.77</v>
      </c>
      <c r="H103" s="47">
        <f t="shared" si="4"/>
        <v>0.5</v>
      </c>
      <c r="I103" s="66">
        <f t="shared" si="5"/>
        <v>1285.885</v>
      </c>
    </row>
    <row r="104" spans="2:9">
      <c r="B104" s="5">
        <f>IF(F104="","",MAX(B$9:B103)+1)</f>
        <v>96</v>
      </c>
      <c r="C104" s="105">
        <f>'[9]BU117 - Gen Sample'!A97</f>
        <v>45536</v>
      </c>
      <c r="D104" s="105">
        <f>'[9]BU117 - Gen Sample'!B97</f>
        <v>45565</v>
      </c>
      <c r="E104" s="3">
        <f t="shared" si="3"/>
        <v>-15</v>
      </c>
      <c r="F104" s="105" t="str">
        <f>'[9]BU117 - Gen Sample'!R97</f>
        <v>2024-10-03</v>
      </c>
      <c r="G104" s="66">
        <f>'[9]BU117 - Gen Sample'!T97</f>
        <v>2720</v>
      </c>
      <c r="H104" s="47">
        <f t="shared" si="4"/>
        <v>-18</v>
      </c>
      <c r="I104" s="66">
        <f t="shared" si="5"/>
        <v>-48960</v>
      </c>
    </row>
    <row r="105" spans="2:9">
      <c r="B105" s="5">
        <f>IF(F105="","",MAX(B$9:B104)+1)</f>
        <v>97</v>
      </c>
      <c r="C105" s="105">
        <f>'[9]BU117 - Gen Sample'!A98</f>
        <v>45352</v>
      </c>
      <c r="D105" s="105">
        <f>'[9]BU117 - Gen Sample'!B98</f>
        <v>45382</v>
      </c>
      <c r="E105" s="3">
        <f t="shared" si="3"/>
        <v>-15.5</v>
      </c>
      <c r="F105" s="105" t="str">
        <f>'[9]BU117 - Gen Sample'!R98</f>
        <v>2024-04-04</v>
      </c>
      <c r="G105" s="66">
        <f>'[9]BU117 - Gen Sample'!T98</f>
        <v>2820</v>
      </c>
      <c r="H105" s="47">
        <f t="shared" si="4"/>
        <v>-19.5</v>
      </c>
      <c r="I105" s="66">
        <f t="shared" si="5"/>
        <v>-54990</v>
      </c>
    </row>
    <row r="106" spans="2:9">
      <c r="B106" s="5">
        <f>IF(F106="","",MAX(B$9:B105)+1)</f>
        <v>98</v>
      </c>
      <c r="C106" s="105">
        <f>'[9]BU117 - Gen Sample'!A99</f>
        <v>45418</v>
      </c>
      <c r="D106" s="105">
        <f>'[9]BU117 - Gen Sample'!B99</f>
        <v>45424</v>
      </c>
      <c r="E106" s="3">
        <f t="shared" si="3"/>
        <v>-3.5</v>
      </c>
      <c r="F106" s="105" t="str">
        <f>'[9]BU117 - Gen Sample'!R99</f>
        <v>2024-05-15</v>
      </c>
      <c r="G106" s="66">
        <f>'[9]BU117 - Gen Sample'!T99</f>
        <v>2885.36</v>
      </c>
      <c r="H106" s="47">
        <f t="shared" si="4"/>
        <v>-6.5</v>
      </c>
      <c r="I106" s="66">
        <f t="shared" si="5"/>
        <v>-18754.84</v>
      </c>
    </row>
    <row r="107" spans="2:9">
      <c r="B107" s="5">
        <f>IF(F107="","",MAX(B$9:B106)+1)</f>
        <v>99</v>
      </c>
      <c r="C107" s="105">
        <f>'[9]BU117 - Gen Sample'!A100</f>
        <v>45597</v>
      </c>
      <c r="D107" s="105">
        <f>'[9]BU117 - Gen Sample'!B100</f>
        <v>45626</v>
      </c>
      <c r="E107" s="3">
        <f t="shared" si="3"/>
        <v>-15</v>
      </c>
      <c r="F107" s="105" t="str">
        <f>'[9]BU117 - Gen Sample'!R100</f>
        <v>2024-12-04</v>
      </c>
      <c r="G107" s="66">
        <f>'[9]BU117 - Gen Sample'!T100</f>
        <v>2960</v>
      </c>
      <c r="H107" s="47">
        <f t="shared" si="4"/>
        <v>-19</v>
      </c>
      <c r="I107" s="66">
        <f t="shared" si="5"/>
        <v>-56240</v>
      </c>
    </row>
    <row r="108" spans="2:9">
      <c r="B108" s="5">
        <f>IF(F108="","",MAX(B$9:B107)+1)</f>
        <v>100</v>
      </c>
      <c r="C108" s="105">
        <f>'[9]BU117 - Gen Sample'!A101</f>
        <v>45567</v>
      </c>
      <c r="D108" s="105">
        <f>'[9]BU117 - Gen Sample'!B101</f>
        <v>45567</v>
      </c>
      <c r="E108" s="3">
        <f t="shared" si="3"/>
        <v>-0.5</v>
      </c>
      <c r="F108" s="105" t="str">
        <f>'[9]BU117 - Gen Sample'!R101</f>
        <v>2024-10-08</v>
      </c>
      <c r="G108" s="66">
        <f>'[9]BU117 - Gen Sample'!T101</f>
        <v>3078</v>
      </c>
      <c r="H108" s="47">
        <f t="shared" si="4"/>
        <v>-6.5</v>
      </c>
      <c r="I108" s="66">
        <f t="shared" si="5"/>
        <v>-20007</v>
      </c>
    </row>
    <row r="109" spans="2:9">
      <c r="B109" s="5">
        <f>IF(F109="","",MAX(B$9:B108)+1)</f>
        <v>101</v>
      </c>
      <c r="C109" s="105">
        <f>'[9]BU117 - Gen Sample'!A102</f>
        <v>45632</v>
      </c>
      <c r="D109" s="105">
        <f>'[9]BU117 - Gen Sample'!B102</f>
        <v>45632</v>
      </c>
      <c r="E109" s="3">
        <f t="shared" si="3"/>
        <v>-0.5</v>
      </c>
      <c r="F109" s="105" t="str">
        <f>'[9]BU117 - Gen Sample'!R102</f>
        <v>2024-12-17</v>
      </c>
      <c r="G109" s="66">
        <f>'[9]BU117 - Gen Sample'!T102</f>
        <v>3250</v>
      </c>
      <c r="H109" s="47">
        <f t="shared" si="4"/>
        <v>-11.5</v>
      </c>
      <c r="I109" s="66">
        <f t="shared" si="5"/>
        <v>-37375</v>
      </c>
    </row>
    <row r="110" spans="2:9">
      <c r="B110" s="5">
        <f>IF(F110="","",MAX(B$9:B109)+1)</f>
        <v>102</v>
      </c>
      <c r="C110" s="105">
        <f>'[9]BU117 - Gen Sample'!A103</f>
        <v>45572</v>
      </c>
      <c r="D110" s="105">
        <f>'[9]BU117 - Gen Sample'!B103</f>
        <v>45628</v>
      </c>
      <c r="E110" s="3">
        <f t="shared" si="3"/>
        <v>-28.5</v>
      </c>
      <c r="F110" s="105" t="str">
        <f>'[9]BU117 - Gen Sample'!R103</f>
        <v>2024-11-19</v>
      </c>
      <c r="G110" s="66">
        <f>'[9]BU117 - Gen Sample'!T103</f>
        <v>3398</v>
      </c>
      <c r="H110" s="47">
        <f t="shared" si="4"/>
        <v>-15.5</v>
      </c>
      <c r="I110" s="66">
        <f t="shared" si="5"/>
        <v>-52669</v>
      </c>
    </row>
    <row r="111" spans="2:9">
      <c r="B111" s="5">
        <f>IF(F111="","",MAX(B$9:B110)+1)</f>
        <v>103</v>
      </c>
      <c r="C111" s="105">
        <f>'[9]BU117 - Gen Sample'!A104</f>
        <v>45558</v>
      </c>
      <c r="D111" s="105">
        <f>'[9]BU117 - Gen Sample'!B104</f>
        <v>45562</v>
      </c>
      <c r="E111" s="3">
        <f t="shared" si="3"/>
        <v>-2.5</v>
      </c>
      <c r="F111" s="105" t="str">
        <f>'[9]BU117 - Gen Sample'!R104</f>
        <v>2024-10-09</v>
      </c>
      <c r="G111" s="66">
        <f>'[9]BU117 - Gen Sample'!T104</f>
        <v>3573.2</v>
      </c>
      <c r="H111" s="47">
        <f t="shared" si="4"/>
        <v>-14.5</v>
      </c>
      <c r="I111" s="66">
        <f t="shared" si="5"/>
        <v>-51811.399999999994</v>
      </c>
    </row>
    <row r="112" spans="2:9">
      <c r="B112" s="5">
        <f>IF(F112="","",MAX(B$9:B111)+1)</f>
        <v>104</v>
      </c>
      <c r="C112" s="105">
        <f>'[9]BU117 - Gen Sample'!A105</f>
        <v>45397</v>
      </c>
      <c r="D112" s="105">
        <f>'[9]BU117 - Gen Sample'!B105</f>
        <v>45403</v>
      </c>
      <c r="E112" s="3">
        <f t="shared" si="3"/>
        <v>-3.5</v>
      </c>
      <c r="F112" s="105" t="str">
        <f>'[9]BU117 - Gen Sample'!R105</f>
        <v>2024-04-24</v>
      </c>
      <c r="G112" s="66">
        <f>'[9]BU117 - Gen Sample'!T105</f>
        <v>3669.2</v>
      </c>
      <c r="H112" s="47">
        <f t="shared" si="4"/>
        <v>-6.5</v>
      </c>
      <c r="I112" s="66">
        <f t="shared" si="5"/>
        <v>-23849.8</v>
      </c>
    </row>
    <row r="113" spans="2:9">
      <c r="B113" s="5">
        <f>IF(F113="","",MAX(B$9:B112)+1)</f>
        <v>105</v>
      </c>
      <c r="C113" s="105">
        <f>'[9]BU117 - Gen Sample'!A106</f>
        <v>45397</v>
      </c>
      <c r="D113" s="105">
        <f>'[9]BU117 - Gen Sample'!B106</f>
        <v>45397</v>
      </c>
      <c r="E113" s="3">
        <f t="shared" si="3"/>
        <v>-0.5</v>
      </c>
      <c r="F113" s="105" t="str">
        <f>'[9]BU117 - Gen Sample'!R106</f>
        <v>2024-04-15</v>
      </c>
      <c r="G113" s="66">
        <f>'[9]BU117 - Gen Sample'!T106</f>
        <v>3738.38</v>
      </c>
      <c r="H113" s="47">
        <f t="shared" si="4"/>
        <v>-0.5</v>
      </c>
      <c r="I113" s="66">
        <f t="shared" si="5"/>
        <v>-1869.19</v>
      </c>
    </row>
    <row r="114" spans="2:9">
      <c r="B114" s="5">
        <f>IF(F114="","",MAX(B$9:B113)+1)</f>
        <v>106</v>
      </c>
      <c r="C114" s="105">
        <f>'[9]BU117 - Gen Sample'!A107</f>
        <v>45425</v>
      </c>
      <c r="D114" s="105">
        <f>'[9]BU117 - Gen Sample'!B107</f>
        <v>45429</v>
      </c>
      <c r="E114" s="3">
        <f t="shared" si="3"/>
        <v>-2.5</v>
      </c>
      <c r="F114" s="105" t="str">
        <f>'[9]BU117 - Gen Sample'!R107</f>
        <v>2024-05-21</v>
      </c>
      <c r="G114" s="66">
        <f>'[9]BU117 - Gen Sample'!T107</f>
        <v>3866.54</v>
      </c>
      <c r="H114" s="47">
        <f t="shared" si="4"/>
        <v>-6.5</v>
      </c>
      <c r="I114" s="66">
        <f t="shared" si="5"/>
        <v>-25132.51</v>
      </c>
    </row>
    <row r="115" spans="2:9">
      <c r="B115" s="5">
        <f>IF(F115="","",MAX(B$9:B114)+1)</f>
        <v>107</v>
      </c>
      <c r="C115" s="105">
        <f>'[9]BU117 - Gen Sample'!A108</f>
        <v>45492</v>
      </c>
      <c r="D115" s="105">
        <f>'[9]BU117 - Gen Sample'!B108</f>
        <v>45492</v>
      </c>
      <c r="E115" s="3">
        <f t="shared" si="3"/>
        <v>-0.5</v>
      </c>
      <c r="F115" s="105" t="str">
        <f>'[9]BU117 - Gen Sample'!R108</f>
        <v>2024-07-18</v>
      </c>
      <c r="G115" s="66">
        <f>'[9]BU117 - Gen Sample'!T108</f>
        <v>4016.09</v>
      </c>
      <c r="H115" s="47">
        <f t="shared" si="4"/>
        <v>0.5</v>
      </c>
      <c r="I115" s="66">
        <f t="shared" si="5"/>
        <v>2008.0450000000001</v>
      </c>
    </row>
    <row r="116" spans="2:9">
      <c r="B116" s="5">
        <f>IF(F116="","",MAX(B$9:B115)+1)</f>
        <v>108</v>
      </c>
      <c r="C116" s="105">
        <f>'[9]BU117 - Gen Sample'!A109</f>
        <v>45461</v>
      </c>
      <c r="D116" s="105">
        <f>'[9]BU117 - Gen Sample'!B109</f>
        <v>45461</v>
      </c>
      <c r="E116" s="3">
        <f t="shared" si="3"/>
        <v>-0.5</v>
      </c>
      <c r="F116" s="105" t="str">
        <f>'[9]BU117 - Gen Sample'!R109</f>
        <v>2024-06-17</v>
      </c>
      <c r="G116" s="66">
        <f>'[9]BU117 - Gen Sample'!T109</f>
        <v>4164</v>
      </c>
      <c r="H116" s="47">
        <f t="shared" si="4"/>
        <v>0.5</v>
      </c>
      <c r="I116" s="66">
        <f t="shared" si="5"/>
        <v>2082</v>
      </c>
    </row>
    <row r="117" spans="2:9">
      <c r="B117" s="5">
        <f>IF(F117="","",MAX(B$9:B116)+1)</f>
        <v>109</v>
      </c>
      <c r="C117" s="105">
        <f>'[9]BU117 - Gen Sample'!A110</f>
        <v>45413</v>
      </c>
      <c r="D117" s="105">
        <f>'[9]BU117 - Gen Sample'!B110</f>
        <v>45441</v>
      </c>
      <c r="E117" s="3">
        <f t="shared" si="3"/>
        <v>-14.5</v>
      </c>
      <c r="F117" s="105" t="str">
        <f>'[9]BU117 - Gen Sample'!R110</f>
        <v>2024-06-03</v>
      </c>
      <c r="G117" s="66">
        <f>'[9]BU117 - Gen Sample'!T110</f>
        <v>4300</v>
      </c>
      <c r="H117" s="47">
        <f t="shared" si="4"/>
        <v>-19.5</v>
      </c>
      <c r="I117" s="66">
        <f t="shared" si="5"/>
        <v>-83850</v>
      </c>
    </row>
    <row r="118" spans="2:9">
      <c r="B118" s="5">
        <f>IF(F118="","",MAX(B$9:B117)+1)</f>
        <v>110</v>
      </c>
      <c r="C118" s="105">
        <f>'[9]BU117 - Gen Sample'!A111</f>
        <v>45390</v>
      </c>
      <c r="D118" s="105">
        <f>'[9]BU117 - Gen Sample'!B111</f>
        <v>45396</v>
      </c>
      <c r="E118" s="3">
        <f t="shared" si="3"/>
        <v>-3.5</v>
      </c>
      <c r="F118" s="105" t="str">
        <f>'[9]BU117 - Gen Sample'!R111</f>
        <v>2024-04-16</v>
      </c>
      <c r="G118" s="66">
        <f>'[9]BU117 - Gen Sample'!T111</f>
        <v>4328.04</v>
      </c>
      <c r="H118" s="47">
        <f t="shared" si="4"/>
        <v>-5.5</v>
      </c>
      <c r="I118" s="66">
        <f t="shared" si="5"/>
        <v>-23804.22</v>
      </c>
    </row>
    <row r="119" spans="2:9">
      <c r="B119" s="5">
        <f>IF(F119="","",MAX(B$9:B118)+1)</f>
        <v>111</v>
      </c>
      <c r="C119" s="105">
        <f>'[9]BU117 - Gen Sample'!A112</f>
        <v>45467</v>
      </c>
      <c r="D119" s="105">
        <f>'[9]BU117 - Gen Sample'!B112</f>
        <v>45467</v>
      </c>
      <c r="E119" s="3">
        <f t="shared" si="3"/>
        <v>-0.5</v>
      </c>
      <c r="F119" s="105" t="str">
        <f>'[9]BU117 - Gen Sample'!R112</f>
        <v>2024-06-24</v>
      </c>
      <c r="G119" s="66">
        <f>'[9]BU117 - Gen Sample'!T112</f>
        <v>4418.74</v>
      </c>
      <c r="H119" s="47">
        <f t="shared" si="4"/>
        <v>-0.5</v>
      </c>
      <c r="I119" s="66">
        <f t="shared" si="5"/>
        <v>-2209.37</v>
      </c>
    </row>
    <row r="120" spans="2:9">
      <c r="B120" s="5">
        <f>IF(F120="","",MAX(B$9:B119)+1)</f>
        <v>112</v>
      </c>
      <c r="C120" s="105">
        <f>'[9]BU117 - Gen Sample'!A113</f>
        <v>45576</v>
      </c>
      <c r="D120" s="105">
        <f>'[9]BU117 - Gen Sample'!B113</f>
        <v>45576</v>
      </c>
      <c r="E120" s="3">
        <f t="shared" si="3"/>
        <v>-0.5</v>
      </c>
      <c r="F120" s="105" t="str">
        <f>'[9]BU117 - Gen Sample'!R113</f>
        <v>2024-10-11</v>
      </c>
      <c r="G120" s="66">
        <f>'[9]BU117 - Gen Sample'!T113</f>
        <v>4550.62</v>
      </c>
      <c r="H120" s="47">
        <f t="shared" si="4"/>
        <v>-0.5</v>
      </c>
      <c r="I120" s="66">
        <f t="shared" si="5"/>
        <v>-2275.31</v>
      </c>
    </row>
    <row r="121" spans="2:9">
      <c r="B121" s="5">
        <f>IF(F121="","",MAX(B$9:B120)+1)</f>
        <v>113</v>
      </c>
      <c r="C121" s="105">
        <f>'[9]BU117 - Gen Sample'!A114</f>
        <v>45572</v>
      </c>
      <c r="D121" s="105">
        <f>'[9]BU117 - Gen Sample'!B114</f>
        <v>45578</v>
      </c>
      <c r="E121" s="3">
        <f t="shared" si="3"/>
        <v>-3.5</v>
      </c>
      <c r="F121" s="105" t="str">
        <f>'[9]BU117 - Gen Sample'!R114</f>
        <v>2024-10-18</v>
      </c>
      <c r="G121" s="66">
        <f>'[9]BU117 - Gen Sample'!T114</f>
        <v>4671.5600000000004</v>
      </c>
      <c r="H121" s="47">
        <f t="shared" si="4"/>
        <v>-8.5</v>
      </c>
      <c r="I121" s="66">
        <f t="shared" si="5"/>
        <v>-39708.26</v>
      </c>
    </row>
    <row r="122" spans="2:9">
      <c r="B122" s="5">
        <f>IF(F122="","",MAX(B$9:B121)+1)</f>
        <v>114</v>
      </c>
      <c r="C122" s="105">
        <f>'[9]BU117 - Gen Sample'!A115</f>
        <v>45397</v>
      </c>
      <c r="D122" s="105">
        <f>'[9]BU117 - Gen Sample'!B115</f>
        <v>45401</v>
      </c>
      <c r="E122" s="3">
        <f t="shared" si="3"/>
        <v>-2.5</v>
      </c>
      <c r="F122" s="105" t="str">
        <f>'[9]BU117 - Gen Sample'!R115</f>
        <v>2024-04-26</v>
      </c>
      <c r="G122" s="66">
        <f>'[9]BU117 - Gen Sample'!T115</f>
        <v>4870.9799999999996</v>
      </c>
      <c r="H122" s="47">
        <f t="shared" si="4"/>
        <v>-9.5</v>
      </c>
      <c r="I122" s="66">
        <f t="shared" si="5"/>
        <v>-46274.31</v>
      </c>
    </row>
    <row r="123" spans="2:9">
      <c r="B123" s="5">
        <f>IF(F123="","",MAX(B$9:B122)+1)</f>
        <v>115</v>
      </c>
      <c r="C123" s="105">
        <f>'[9]BU117 - Gen Sample'!A116</f>
        <v>45558</v>
      </c>
      <c r="D123" s="105">
        <f>'[9]BU117 - Gen Sample'!B116</f>
        <v>45562</v>
      </c>
      <c r="E123" s="3">
        <f t="shared" si="3"/>
        <v>-2.5</v>
      </c>
      <c r="F123" s="105" t="str">
        <f>'[9]BU117 - Gen Sample'!R116</f>
        <v>2024-10-09</v>
      </c>
      <c r="G123" s="66">
        <f>'[9]BU117 - Gen Sample'!T116</f>
        <v>5498.78</v>
      </c>
      <c r="H123" s="47">
        <f t="shared" si="4"/>
        <v>-14.5</v>
      </c>
      <c r="I123" s="66">
        <f t="shared" si="5"/>
        <v>-79732.31</v>
      </c>
    </row>
    <row r="124" spans="2:9">
      <c r="B124" s="5">
        <f>IF(F124="","",MAX(B$9:B123)+1)</f>
        <v>116</v>
      </c>
      <c r="C124" s="105">
        <f>'[9]BU117 - Gen Sample'!A117</f>
        <v>45432</v>
      </c>
      <c r="D124" s="105">
        <f>'[9]BU117 - Gen Sample'!B117</f>
        <v>45436</v>
      </c>
      <c r="E124" s="3">
        <f t="shared" si="3"/>
        <v>-2.5</v>
      </c>
      <c r="F124" s="105" t="str">
        <f>'[9]BU117 - Gen Sample'!R117</f>
        <v>2024-06-14</v>
      </c>
      <c r="G124" s="66">
        <f>'[9]BU117 - Gen Sample'!T117</f>
        <v>5650.97</v>
      </c>
      <c r="H124" s="47">
        <f t="shared" si="4"/>
        <v>-23.5</v>
      </c>
      <c r="I124" s="66">
        <f t="shared" si="5"/>
        <v>-132797.79500000001</v>
      </c>
    </row>
    <row r="125" spans="2:9">
      <c r="B125" s="5">
        <f>IF(F125="","",MAX(B$9:B124)+1)</f>
        <v>117</v>
      </c>
      <c r="C125" s="105">
        <f>'[9]BU117 - Gen Sample'!A118</f>
        <v>45440</v>
      </c>
      <c r="D125" s="105">
        <f>'[9]BU117 - Gen Sample'!B118</f>
        <v>45445</v>
      </c>
      <c r="E125" s="3">
        <f t="shared" si="3"/>
        <v>-3</v>
      </c>
      <c r="F125" s="105" t="str">
        <f>'[9]BU117 - Gen Sample'!R118</f>
        <v>2024-06-04</v>
      </c>
      <c r="G125" s="66">
        <f>'[9]BU117 - Gen Sample'!T118</f>
        <v>5770.72</v>
      </c>
      <c r="H125" s="47">
        <f t="shared" si="4"/>
        <v>-5</v>
      </c>
      <c r="I125" s="66">
        <f t="shared" si="5"/>
        <v>-28853.600000000002</v>
      </c>
    </row>
    <row r="126" spans="2:9">
      <c r="B126" s="5">
        <f>IF(F126="","",MAX(B$9:B125)+1)</f>
        <v>118</v>
      </c>
      <c r="C126" s="105">
        <f>'[9]BU117 - Gen Sample'!A119</f>
        <v>45425</v>
      </c>
      <c r="D126" s="105">
        <f>'[9]BU117 - Gen Sample'!B119</f>
        <v>45429</v>
      </c>
      <c r="E126" s="3">
        <f t="shared" si="3"/>
        <v>-2.5</v>
      </c>
      <c r="F126" s="105" t="str">
        <f>'[9]BU117 - Gen Sample'!R119</f>
        <v>2024-05-21</v>
      </c>
      <c r="G126" s="66">
        <f>'[9]BU117 - Gen Sample'!T119</f>
        <v>6060.22</v>
      </c>
      <c r="H126" s="47">
        <f t="shared" si="4"/>
        <v>-6.5</v>
      </c>
      <c r="I126" s="66">
        <f t="shared" si="5"/>
        <v>-39391.43</v>
      </c>
    </row>
    <row r="127" spans="2:9">
      <c r="B127" s="5">
        <f>IF(F127="","",MAX(B$9:B126)+1)</f>
        <v>119</v>
      </c>
      <c r="C127" s="105">
        <f>'[9]BU117 - Gen Sample'!A120</f>
        <v>45575</v>
      </c>
      <c r="D127" s="105">
        <f>'[9]BU117 - Gen Sample'!B120</f>
        <v>45575</v>
      </c>
      <c r="E127" s="3">
        <f t="shared" si="3"/>
        <v>-0.5</v>
      </c>
      <c r="F127" s="105" t="str">
        <f>'[9]BU117 - Gen Sample'!R120</f>
        <v>2024-10-10</v>
      </c>
      <c r="G127" s="66">
        <f>'[9]BU117 - Gen Sample'!T120</f>
        <v>6371</v>
      </c>
      <c r="H127" s="47">
        <f t="shared" si="4"/>
        <v>-0.5</v>
      </c>
      <c r="I127" s="66">
        <f t="shared" si="5"/>
        <v>-3185.5</v>
      </c>
    </row>
    <row r="128" spans="2:9">
      <c r="B128" s="5">
        <f>IF(F128="","",MAX(B$9:B127)+1)</f>
        <v>120</v>
      </c>
      <c r="C128" s="105">
        <f>'[9]BU117 - Gen Sample'!A121</f>
        <v>45692</v>
      </c>
      <c r="D128" s="105">
        <f>'[9]BU117 - Gen Sample'!B121</f>
        <v>45695</v>
      </c>
      <c r="E128" s="3">
        <f t="shared" si="3"/>
        <v>-2</v>
      </c>
      <c r="F128" s="105" t="str">
        <f>'[9]BU117 - Gen Sample'!R121</f>
        <v>2025-02-11</v>
      </c>
      <c r="G128" s="66">
        <f>'[9]BU117 - Gen Sample'!T121</f>
        <v>6701.12</v>
      </c>
      <c r="H128" s="47">
        <f t="shared" si="4"/>
        <v>-6</v>
      </c>
      <c r="I128" s="66">
        <f t="shared" si="5"/>
        <v>-40206.720000000001</v>
      </c>
    </row>
    <row r="129" spans="2:9">
      <c r="B129" s="5">
        <f>IF(F129="","",MAX(B$9:B128)+1)</f>
        <v>121</v>
      </c>
      <c r="C129" s="105">
        <f>'[9]BU117 - Gen Sample'!A122</f>
        <v>45460</v>
      </c>
      <c r="D129" s="105">
        <f>'[9]BU117 - Gen Sample'!B122</f>
        <v>45464</v>
      </c>
      <c r="E129" s="3">
        <f t="shared" si="3"/>
        <v>-2.5</v>
      </c>
      <c r="F129" s="105" t="str">
        <f>'[9]BU117 - Gen Sample'!R122</f>
        <v>2024-06-27</v>
      </c>
      <c r="G129" s="66">
        <f>'[9]BU117 - Gen Sample'!T122</f>
        <v>7165.41</v>
      </c>
      <c r="H129" s="47">
        <f t="shared" si="4"/>
        <v>-8.5</v>
      </c>
      <c r="I129" s="66">
        <f t="shared" si="5"/>
        <v>-60905.985000000001</v>
      </c>
    </row>
    <row r="130" spans="2:9">
      <c r="B130" s="5">
        <f>IF(F130="","",MAX(B$9:B129)+1)</f>
        <v>122</v>
      </c>
      <c r="C130" s="105">
        <f>'[9]BU117 - Gen Sample'!A123</f>
        <v>45677</v>
      </c>
      <c r="D130" s="105">
        <f>'[9]BU117 - Gen Sample'!B123</f>
        <v>45683</v>
      </c>
      <c r="E130" s="3">
        <f t="shared" si="3"/>
        <v>-3.5</v>
      </c>
      <c r="F130" s="105" t="str">
        <f>'[9]BU117 - Gen Sample'!R123</f>
        <v>2025-01-29</v>
      </c>
      <c r="G130" s="66">
        <f>'[9]BU117 - Gen Sample'!T123</f>
        <v>7330.6</v>
      </c>
      <c r="H130" s="47">
        <f t="shared" si="4"/>
        <v>-6.5</v>
      </c>
      <c r="I130" s="66">
        <f t="shared" si="5"/>
        <v>-47648.9</v>
      </c>
    </row>
    <row r="131" spans="2:9">
      <c r="B131" s="5">
        <f>IF(F131="","",MAX(B$9:B130)+1)</f>
        <v>123</v>
      </c>
      <c r="C131" s="105">
        <f>'[9]BU117 - Gen Sample'!A124</f>
        <v>45621</v>
      </c>
      <c r="D131" s="105">
        <f>'[9]BU117 - Gen Sample'!B124</f>
        <v>45621</v>
      </c>
      <c r="E131" s="3">
        <f t="shared" si="3"/>
        <v>-0.5</v>
      </c>
      <c r="F131" s="105" t="str">
        <f>'[9]BU117 - Gen Sample'!R124</f>
        <v>2024-11-25</v>
      </c>
      <c r="G131" s="66">
        <f>'[9]BU117 - Gen Sample'!T124</f>
        <v>7627.29</v>
      </c>
      <c r="H131" s="47">
        <f t="shared" si="4"/>
        <v>-0.5</v>
      </c>
      <c r="I131" s="66">
        <f t="shared" si="5"/>
        <v>-3813.645</v>
      </c>
    </row>
    <row r="132" spans="2:9">
      <c r="B132" s="5">
        <f>IF(F132="","",MAX(B$9:B131)+1)</f>
        <v>124</v>
      </c>
      <c r="C132" s="105">
        <f>'[9]BU117 - Gen Sample'!A125</f>
        <v>45621</v>
      </c>
      <c r="D132" s="105">
        <f>'[9]BU117 - Gen Sample'!B125</f>
        <v>45621</v>
      </c>
      <c r="E132" s="3">
        <f t="shared" si="3"/>
        <v>-0.5</v>
      </c>
      <c r="F132" s="105" t="str">
        <f>'[9]BU117 - Gen Sample'!R125</f>
        <v>2024-11-22</v>
      </c>
      <c r="G132" s="66">
        <f>'[9]BU117 - Gen Sample'!T125</f>
        <v>8307.4699999999993</v>
      </c>
      <c r="H132" s="47">
        <f t="shared" si="4"/>
        <v>2.5</v>
      </c>
      <c r="I132" s="66">
        <f t="shared" si="5"/>
        <v>20768.674999999999</v>
      </c>
    </row>
    <row r="133" spans="2:9">
      <c r="B133" s="5">
        <f>IF(F133="","",MAX(B$9:B132)+1)</f>
        <v>125</v>
      </c>
      <c r="C133" s="105">
        <f>'[9]BU117 - Gen Sample'!A126</f>
        <v>45600</v>
      </c>
      <c r="D133" s="105">
        <f>'[9]BU117 - Gen Sample'!B126</f>
        <v>45606</v>
      </c>
      <c r="E133" s="3">
        <f t="shared" si="3"/>
        <v>-3.5</v>
      </c>
      <c r="F133" s="105" t="str">
        <f>'[9]BU117 - Gen Sample'!R126</f>
        <v>2024-11-18</v>
      </c>
      <c r="G133" s="66">
        <f>'[9]BU117 - Gen Sample'!T126</f>
        <v>8838.81</v>
      </c>
      <c r="H133" s="47">
        <f t="shared" si="4"/>
        <v>-11.5</v>
      </c>
      <c r="I133" s="66">
        <f t="shared" si="5"/>
        <v>-101646.31499999999</v>
      </c>
    </row>
    <row r="134" spans="2:9">
      <c r="B134" s="5">
        <f>IF(F134="","",MAX(B$9:B133)+1)</f>
        <v>126</v>
      </c>
      <c r="C134" s="105">
        <f>'[9]BU117 - Gen Sample'!A127</f>
        <v>45292</v>
      </c>
      <c r="D134" s="105">
        <f>'[9]BU117 - Gen Sample'!B127</f>
        <v>45657</v>
      </c>
      <c r="E134" s="3">
        <f t="shared" si="3"/>
        <v>-183</v>
      </c>
      <c r="F134" s="105" t="str">
        <f>'[9]BU117 - Gen Sample'!R127</f>
        <v>2023-12-08</v>
      </c>
      <c r="G134" s="252">
        <f>'[9]BU117 - Gen Sample'!T127</f>
        <v>8997.9500000000007</v>
      </c>
      <c r="H134" s="47">
        <f t="shared" si="4"/>
        <v>206</v>
      </c>
      <c r="I134" s="252">
        <f t="shared" si="5"/>
        <v>1853577.7000000002</v>
      </c>
    </row>
    <row r="135" spans="2:9">
      <c r="B135" s="5">
        <f>IF(F135="","",MAX(B$9:B134)+1)</f>
        <v>127</v>
      </c>
      <c r="C135" s="105">
        <f>'[9]BU117 - Gen Sample'!A128</f>
        <v>45614</v>
      </c>
      <c r="D135" s="105">
        <f>'[9]BU117 - Gen Sample'!B128</f>
        <v>45618</v>
      </c>
      <c r="E135" s="3">
        <f t="shared" si="3"/>
        <v>-2.5</v>
      </c>
      <c r="F135" s="105" t="str">
        <f>'[9]BU117 - Gen Sample'!R128</f>
        <v>2024-12-05</v>
      </c>
      <c r="G135" s="252">
        <f>'[9]BU117 - Gen Sample'!T128</f>
        <v>9569.0300000000007</v>
      </c>
      <c r="H135" s="47">
        <f t="shared" si="4"/>
        <v>-15.5</v>
      </c>
      <c r="I135" s="252">
        <f t="shared" si="5"/>
        <v>-148319.965</v>
      </c>
    </row>
    <row r="136" spans="2:9">
      <c r="B136" s="5">
        <f>IF(F136="","",MAX(B$9:B135)+1)</f>
        <v>128</v>
      </c>
      <c r="C136" s="105">
        <f>'[9]BU117 - Gen Sample'!A129</f>
        <v>45352</v>
      </c>
      <c r="D136" s="105">
        <f>'[9]BU117 - Gen Sample'!B129</f>
        <v>45382</v>
      </c>
      <c r="E136" s="3">
        <f t="shared" si="3"/>
        <v>-15.5</v>
      </c>
      <c r="F136" s="105" t="str">
        <f>'[9]BU117 - Gen Sample'!R129</f>
        <v>2024-04-19</v>
      </c>
      <c r="G136" s="252">
        <f>'[9]BU117 - Gen Sample'!T129</f>
        <v>9981</v>
      </c>
      <c r="H136" s="47">
        <f t="shared" si="4"/>
        <v>-34.5</v>
      </c>
      <c r="I136" s="252">
        <f t="shared" si="5"/>
        <v>-344344.5</v>
      </c>
    </row>
    <row r="137" spans="2:9">
      <c r="B137" s="5">
        <f>IF(F137="","",MAX(B$9:B136)+1)</f>
        <v>129</v>
      </c>
      <c r="C137" s="105">
        <f>'[9]BU117 - Gen Sample'!A130</f>
        <v>45551</v>
      </c>
      <c r="D137" s="105">
        <f>'[9]BU117 - Gen Sample'!B130</f>
        <v>45555</v>
      </c>
      <c r="E137" s="3">
        <f t="shared" si="3"/>
        <v>-2.5</v>
      </c>
      <c r="F137" s="105" t="str">
        <f>'[9]BU117 - Gen Sample'!R130</f>
        <v>2024-09-27</v>
      </c>
      <c r="G137" s="252">
        <f>'[9]BU117 - Gen Sample'!T130</f>
        <v>10115.11</v>
      </c>
      <c r="H137" s="47">
        <f t="shared" si="4"/>
        <v>-9.5</v>
      </c>
      <c r="I137" s="252">
        <f t="shared" si="5"/>
        <v>-96093.545000000013</v>
      </c>
    </row>
    <row r="138" spans="2:9">
      <c r="B138" s="5">
        <f>IF(F138="","",MAX(B$9:B137)+1)</f>
        <v>130</v>
      </c>
      <c r="C138" s="105">
        <f>'[9]BU117 - Gen Sample'!A131</f>
        <v>45292</v>
      </c>
      <c r="D138" s="105">
        <f>'[9]BU117 - Gen Sample'!B131</f>
        <v>45657</v>
      </c>
      <c r="E138" s="3">
        <f t="shared" ref="E138:E153" si="6">(C138-D138-1)/2</f>
        <v>-183</v>
      </c>
      <c r="F138" s="105" t="str">
        <f>'[9]BU117 - Gen Sample'!R131</f>
        <v>2023-10-23</v>
      </c>
      <c r="G138" s="252">
        <f>'[9]BU117 - Gen Sample'!T131</f>
        <v>11428.89</v>
      </c>
      <c r="H138" s="47">
        <f t="shared" ref="H138:H153" si="7">IF(D138=0,0,D138-F138+E138)</f>
        <v>252</v>
      </c>
      <c r="I138" s="252">
        <f t="shared" ref="I138:I153" si="8">G138*H138</f>
        <v>2880080.28</v>
      </c>
    </row>
    <row r="139" spans="2:9">
      <c r="B139" s="5">
        <f>IF(F139="","",MAX(B$9:B138)+1)</f>
        <v>131</v>
      </c>
      <c r="C139" s="105">
        <f>'[9]BU117 - Gen Sample'!A132</f>
        <v>45734</v>
      </c>
      <c r="D139" s="105">
        <f>'[9]BU117 - Gen Sample'!B132</f>
        <v>45734</v>
      </c>
      <c r="E139" s="3">
        <f t="shared" si="6"/>
        <v>-0.5</v>
      </c>
      <c r="F139" s="105" t="str">
        <f>'[9]BU117 - Gen Sample'!R132</f>
        <v>2025-02-04</v>
      </c>
      <c r="G139" s="252">
        <f>'[9]BU117 - Gen Sample'!T132</f>
        <v>12012</v>
      </c>
      <c r="H139" s="47">
        <f t="shared" si="7"/>
        <v>41.5</v>
      </c>
      <c r="I139" s="252">
        <f t="shared" si="8"/>
        <v>498498</v>
      </c>
    </row>
    <row r="140" spans="2:9">
      <c r="B140" s="5">
        <f>IF(F140="","",MAX(B$9:B139)+1)</f>
        <v>132</v>
      </c>
      <c r="C140" s="105">
        <f>'[9]BU117 - Gen Sample'!A133</f>
        <v>45474</v>
      </c>
      <c r="D140" s="105">
        <f>'[9]BU117 - Gen Sample'!B133</f>
        <v>45504</v>
      </c>
      <c r="E140" s="3">
        <f t="shared" si="6"/>
        <v>-15.5</v>
      </c>
      <c r="F140" s="105" t="str">
        <f>'[9]BU117 - Gen Sample'!R133</f>
        <v>2024-08-14</v>
      </c>
      <c r="G140" s="252">
        <f>'[9]BU117 - Gen Sample'!T133</f>
        <v>12947.5</v>
      </c>
      <c r="H140" s="47">
        <f t="shared" si="7"/>
        <v>-29.5</v>
      </c>
      <c r="I140" s="252">
        <f t="shared" si="8"/>
        <v>-381951.25</v>
      </c>
    </row>
    <row r="141" spans="2:9">
      <c r="B141" s="5">
        <f>IF(F141="","",MAX(B$9:B140)+1)</f>
        <v>133</v>
      </c>
      <c r="C141" s="105">
        <f>'[9]BU117 - Gen Sample'!A134</f>
        <v>45705</v>
      </c>
      <c r="D141" s="105">
        <f>'[9]BU117 - Gen Sample'!B134</f>
        <v>45709</v>
      </c>
      <c r="E141" s="3">
        <f t="shared" si="6"/>
        <v>-2.5</v>
      </c>
      <c r="F141" s="105" t="str">
        <f>'[9]BU117 - Gen Sample'!R134</f>
        <v>2025-03-10</v>
      </c>
      <c r="G141" s="252">
        <f>'[9]BU117 - Gen Sample'!T134</f>
        <v>13529.98</v>
      </c>
      <c r="H141" s="47">
        <f t="shared" si="7"/>
        <v>-19.5</v>
      </c>
      <c r="I141" s="252">
        <f t="shared" si="8"/>
        <v>-263834.61</v>
      </c>
    </row>
    <row r="142" spans="2:9">
      <c r="B142" s="5">
        <f>IF(F142="","",MAX(B$9:B141)+1)</f>
        <v>134</v>
      </c>
      <c r="C142" s="105">
        <f>'[9]BU117 - Gen Sample'!A135</f>
        <v>45450</v>
      </c>
      <c r="D142" s="105">
        <f>'[9]BU117 - Gen Sample'!B135</f>
        <v>45463</v>
      </c>
      <c r="E142" s="3">
        <f t="shared" si="6"/>
        <v>-7</v>
      </c>
      <c r="F142" s="105" t="str">
        <f>'[9]BU117 - Gen Sample'!R135</f>
        <v>2024-06-20</v>
      </c>
      <c r="G142" s="252">
        <f>'[9]BU117 - Gen Sample'!T135</f>
        <v>14131.3</v>
      </c>
      <c r="H142" s="47">
        <f t="shared" si="7"/>
        <v>-7</v>
      </c>
      <c r="I142" s="252">
        <f t="shared" si="8"/>
        <v>-98919.099999999991</v>
      </c>
    </row>
    <row r="143" spans="2:9">
      <c r="B143" s="5">
        <f>IF(F143="","",MAX(B$9:B142)+1)</f>
        <v>135</v>
      </c>
      <c r="C143" s="105">
        <f>'[9]BU117 - Gen Sample'!A136</f>
        <v>45495</v>
      </c>
      <c r="D143" s="105">
        <f>'[9]BU117 - Gen Sample'!B136</f>
        <v>45499</v>
      </c>
      <c r="E143" s="3">
        <f t="shared" si="6"/>
        <v>-2.5</v>
      </c>
      <c r="F143" s="105" t="str">
        <f>'[9]BU117 - Gen Sample'!R136</f>
        <v>2024-08-02</v>
      </c>
      <c r="G143" s="252">
        <f>'[9]BU117 - Gen Sample'!T136</f>
        <v>14639.85</v>
      </c>
      <c r="H143" s="47">
        <f t="shared" si="7"/>
        <v>-9.5</v>
      </c>
      <c r="I143" s="252">
        <f t="shared" si="8"/>
        <v>-139078.57500000001</v>
      </c>
    </row>
    <row r="144" spans="2:9">
      <c r="B144" s="5">
        <f>IF(F144="","",MAX(B$9:B143)+1)</f>
        <v>136</v>
      </c>
      <c r="C144" s="105">
        <f>'[9]BU117 - Gen Sample'!A137</f>
        <v>45567</v>
      </c>
      <c r="D144" s="105">
        <f>'[9]BU117 - Gen Sample'!B137</f>
        <v>45567</v>
      </c>
      <c r="E144" s="3">
        <f t="shared" si="6"/>
        <v>-0.5</v>
      </c>
      <c r="F144" s="105" t="str">
        <f>'[9]BU117 - Gen Sample'!R137</f>
        <v>2024-10-02</v>
      </c>
      <c r="G144" s="252">
        <f>'[9]BU117 - Gen Sample'!T137</f>
        <v>15256</v>
      </c>
      <c r="H144" s="47">
        <f t="shared" si="7"/>
        <v>-0.5</v>
      </c>
      <c r="I144" s="252">
        <f t="shared" si="8"/>
        <v>-7628</v>
      </c>
    </row>
    <row r="145" spans="2:9">
      <c r="B145" s="5">
        <f>IF(F145="","",MAX(B$9:B144)+1)</f>
        <v>137</v>
      </c>
      <c r="C145" s="105">
        <f>'[9]BU117 - Gen Sample'!A138</f>
        <v>45653</v>
      </c>
      <c r="D145" s="105">
        <f>'[9]BU117 - Gen Sample'!B138</f>
        <v>45687</v>
      </c>
      <c r="E145" s="3">
        <f t="shared" si="6"/>
        <v>-17.5</v>
      </c>
      <c r="F145" s="105" t="str">
        <f>'[9]BU117 - Gen Sample'!R138</f>
        <v>2025-01-30</v>
      </c>
      <c r="G145" s="252">
        <f>'[9]BU117 - Gen Sample'!T138</f>
        <v>15429.58</v>
      </c>
      <c r="H145" s="47">
        <f t="shared" si="7"/>
        <v>-17.5</v>
      </c>
      <c r="I145" s="252">
        <f t="shared" si="8"/>
        <v>-270017.65000000002</v>
      </c>
    </row>
    <row r="146" spans="2:9">
      <c r="B146" s="5">
        <f>IF(F146="","",MAX(B$9:B145)+1)</f>
        <v>138</v>
      </c>
      <c r="C146" s="105">
        <f>'[9]BU117 - Gen Sample'!A139</f>
        <v>45520</v>
      </c>
      <c r="D146" s="105">
        <f>'[9]BU117 - Gen Sample'!B139</f>
        <v>45533</v>
      </c>
      <c r="E146" s="3">
        <f t="shared" si="6"/>
        <v>-7</v>
      </c>
      <c r="F146" s="105" t="str">
        <f>'[9]BU117 - Gen Sample'!R139</f>
        <v>2024-08-29</v>
      </c>
      <c r="G146" s="252">
        <f>'[9]BU117 - Gen Sample'!T139</f>
        <v>15755.98</v>
      </c>
      <c r="H146" s="47">
        <f t="shared" si="7"/>
        <v>-7</v>
      </c>
      <c r="I146" s="252">
        <f t="shared" si="8"/>
        <v>-110291.86</v>
      </c>
    </row>
    <row r="147" spans="2:9">
      <c r="B147" s="5">
        <f>IF(F147="","",MAX(B$9:B146)+1)</f>
        <v>139</v>
      </c>
      <c r="C147" s="105">
        <f>'[9]BU117 - Gen Sample'!A140</f>
        <v>45579</v>
      </c>
      <c r="D147" s="105">
        <f>'[9]BU117 - Gen Sample'!B140</f>
        <v>45585</v>
      </c>
      <c r="E147" s="3">
        <f t="shared" si="6"/>
        <v>-3.5</v>
      </c>
      <c r="F147" s="105" t="str">
        <f>'[9]BU117 - Gen Sample'!R140</f>
        <v>2024-10-24</v>
      </c>
      <c r="G147" s="252">
        <f>'[9]BU117 - Gen Sample'!T140</f>
        <v>16300.82</v>
      </c>
      <c r="H147" s="47">
        <f t="shared" si="7"/>
        <v>-7.5</v>
      </c>
      <c r="I147" s="252">
        <f t="shared" si="8"/>
        <v>-122256.15</v>
      </c>
    </row>
    <row r="148" spans="2:9">
      <c r="B148" s="5">
        <f>IF(F148="","",MAX(B$9:B147)+1)</f>
        <v>140</v>
      </c>
      <c r="C148" s="105">
        <f>'[9]BU117 - Gen Sample'!A141</f>
        <v>45646</v>
      </c>
      <c r="D148" s="105">
        <f>'[9]BU117 - Gen Sample'!B141</f>
        <v>45659</v>
      </c>
      <c r="E148" s="3">
        <f t="shared" si="6"/>
        <v>-7</v>
      </c>
      <c r="F148" s="105" t="str">
        <f>'[9]BU117 - Gen Sample'!R141</f>
        <v>2025-01-02</v>
      </c>
      <c r="G148" s="252">
        <f>'[9]BU117 - Gen Sample'!T141</f>
        <v>16890.32</v>
      </c>
      <c r="H148" s="47">
        <f t="shared" si="7"/>
        <v>-7</v>
      </c>
      <c r="I148" s="252">
        <f t="shared" si="8"/>
        <v>-118232.23999999999</v>
      </c>
    </row>
    <row r="149" spans="2:9">
      <c r="B149" s="5">
        <f>IF(F149="","",MAX(B$9:B148)+1)</f>
        <v>141</v>
      </c>
      <c r="C149" s="105">
        <f>'[9]BU117 - Gen Sample'!A142</f>
        <v>45621</v>
      </c>
      <c r="D149" s="105">
        <f>'[9]BU117 - Gen Sample'!B142</f>
        <v>45625</v>
      </c>
      <c r="E149" s="3">
        <f t="shared" si="6"/>
        <v>-2.5</v>
      </c>
      <c r="F149" s="105" t="str">
        <f>'[9]BU117 - Gen Sample'!R142</f>
        <v>2024-12-13</v>
      </c>
      <c r="G149" s="252">
        <f>'[9]BU117 - Gen Sample'!T142</f>
        <v>19610.02</v>
      </c>
      <c r="H149" s="47">
        <f t="shared" si="7"/>
        <v>-16.5</v>
      </c>
      <c r="I149" s="252">
        <f t="shared" si="8"/>
        <v>-323565.33</v>
      </c>
    </row>
    <row r="150" spans="2:9">
      <c r="B150" s="5">
        <f>IF(F150="","",MAX(B$9:B149)+1)</f>
        <v>142</v>
      </c>
      <c r="C150" s="105">
        <f>'[9]BU117 - Gen Sample'!A143</f>
        <v>45579</v>
      </c>
      <c r="D150" s="105">
        <f>'[9]BU117 - Gen Sample'!B143</f>
        <v>45584</v>
      </c>
      <c r="E150" s="3">
        <f t="shared" si="6"/>
        <v>-3</v>
      </c>
      <c r="F150" s="105" t="str">
        <f>'[9]BU117 - Gen Sample'!R143</f>
        <v>2024-10-23</v>
      </c>
      <c r="G150" s="252">
        <f>'[9]BU117 - Gen Sample'!T143</f>
        <v>23073.96</v>
      </c>
      <c r="H150" s="47">
        <f t="shared" si="7"/>
        <v>-7</v>
      </c>
      <c r="I150" s="252">
        <f t="shared" si="8"/>
        <v>-161517.72</v>
      </c>
    </row>
    <row r="151" spans="2:9">
      <c r="B151" s="5">
        <f>IF(F151="","",MAX(B$9:B150)+1)</f>
        <v>143</v>
      </c>
      <c r="C151" s="105">
        <f>'[9]BU117 - Gen Sample'!A144</f>
        <v>45600</v>
      </c>
      <c r="D151" s="105">
        <f>'[9]BU117 - Gen Sample'!B144</f>
        <v>45606</v>
      </c>
      <c r="E151" s="3">
        <f t="shared" si="6"/>
        <v>-3.5</v>
      </c>
      <c r="F151" s="105" t="str">
        <f>'[9]BU117 - Gen Sample'!R144</f>
        <v>2024-11-18</v>
      </c>
      <c r="G151" s="252">
        <f>'[9]BU117 - Gen Sample'!T144</f>
        <v>29764.12</v>
      </c>
      <c r="H151" s="47">
        <f t="shared" si="7"/>
        <v>-11.5</v>
      </c>
      <c r="I151" s="252">
        <f t="shared" si="8"/>
        <v>-342287.38</v>
      </c>
    </row>
    <row r="152" spans="2:9">
      <c r="B152" s="5">
        <f>IF(F152="","",MAX(B$9:B151)+1)</f>
        <v>144</v>
      </c>
      <c r="C152" s="105">
        <f>'[9]BU117 - Gen Sample'!A145</f>
        <v>45643</v>
      </c>
      <c r="D152" s="105">
        <f>'[9]BU117 - Gen Sample'!B145</f>
        <v>45643</v>
      </c>
      <c r="E152" s="3">
        <f t="shared" si="6"/>
        <v>-0.5</v>
      </c>
      <c r="F152" s="105" t="str">
        <f>'[9]BU117 - Gen Sample'!R145</f>
        <v>2024-12-17</v>
      </c>
      <c r="G152" s="252">
        <f>'[9]BU117 - Gen Sample'!T145</f>
        <v>39800</v>
      </c>
      <c r="H152" s="47">
        <f t="shared" si="7"/>
        <v>-0.5</v>
      </c>
      <c r="I152" s="252">
        <f t="shared" si="8"/>
        <v>-19900</v>
      </c>
    </row>
    <row r="153" spans="2:9">
      <c r="B153" s="5">
        <f>IF(F153="","",MAX(B$9:B152)+1)</f>
        <v>145</v>
      </c>
      <c r="C153" s="105">
        <f>'[9]BU117 - Gen Sample'!A146</f>
        <v>45717</v>
      </c>
      <c r="D153" s="105">
        <f>'[9]BU117 - Gen Sample'!B146</f>
        <v>46081</v>
      </c>
      <c r="E153" s="3">
        <f t="shared" si="6"/>
        <v>-182.5</v>
      </c>
      <c r="F153" s="105" t="str">
        <f>'[9]BU117 - Gen Sample'!R146</f>
        <v>2025-03-05</v>
      </c>
      <c r="G153" s="252">
        <f>'[9]BU117 - Gen Sample'!T146</f>
        <v>77082</v>
      </c>
      <c r="H153" s="47">
        <f t="shared" si="7"/>
        <v>177.5</v>
      </c>
      <c r="I153" s="252">
        <f t="shared" si="8"/>
        <v>13682055</v>
      </c>
    </row>
    <row r="154" spans="2:9">
      <c r="B154" s="5" t="str">
        <f>IF(F154="","",MAX(B$9:B153)+1)</f>
        <v/>
      </c>
      <c r="C154" s="105"/>
      <c r="D154" s="105"/>
      <c r="E154" s="34"/>
      <c r="F154" s="105"/>
      <c r="G154" s="68"/>
      <c r="H154" s="35"/>
      <c r="I154" s="35"/>
    </row>
    <row r="155" spans="2:9" ht="13.5" thickBot="1">
      <c r="B155" s="5">
        <f>IF(C155="","",MAX(B$9:B154)+1)</f>
        <v>146</v>
      </c>
      <c r="C155" s="43" t="s">
        <v>21</v>
      </c>
      <c r="D155" s="42"/>
      <c r="E155" s="42"/>
      <c r="F155" s="42"/>
      <c r="G155" s="253">
        <f>SUM(G9:G153)</f>
        <v>597400.02</v>
      </c>
      <c r="H155" s="50">
        <f>IFERROR(I155/G155,0)</f>
        <v>25.240923878777238</v>
      </c>
      <c r="I155" s="253">
        <f>SUM(I9:I153)</f>
        <v>15078928.43</v>
      </c>
    </row>
    <row r="156" spans="2:9" ht="13.5" thickTop="1">
      <c r="B156" s="5" t="str">
        <f>IF(F156="","",MAX(B$9:B155)+1)</f>
        <v/>
      </c>
      <c r="C156" s="105"/>
      <c r="D156" s="105"/>
    </row>
    <row r="157" spans="2:9">
      <c r="B157" s="5">
        <f>IF(C157="","",MAX(B$9:B156)+1)</f>
        <v>147</v>
      </c>
      <c r="C157" t="s">
        <v>99</v>
      </c>
      <c r="H157" s="2">
        <f>H155</f>
        <v>25.240923878777238</v>
      </c>
    </row>
    <row r="158" spans="2:9">
      <c r="B158" s="5">
        <f>IF(C158="","",MAX(B$9:B157)+1)</f>
        <v>148</v>
      </c>
      <c r="C158" t="s">
        <v>100</v>
      </c>
      <c r="H158" s="2">
        <f>'[7]BU117 - Gen'!$AH$1022</f>
        <v>-35.963186593857017</v>
      </c>
    </row>
    <row r="159" spans="2:9">
      <c r="B159" s="5">
        <f>IF(C159="","",MAX(B$9:B158)+1)</f>
        <v>149</v>
      </c>
      <c r="C159" t="s">
        <v>101</v>
      </c>
      <c r="H159" s="2">
        <f>'[7]BU117 - Gen'!$AJ$1022</f>
        <v>-1.4725891067051065</v>
      </c>
    </row>
    <row r="160" spans="2:9">
      <c r="B160" s="5" t="str">
        <f>IF(C160="","",MAX(B$9:B159)+1)</f>
        <v/>
      </c>
    </row>
    <row r="161" spans="2:8" ht="13.5" thickBot="1">
      <c r="B161" s="5">
        <f>IF(C161="","",MAX(B$9:B160)+1)</f>
        <v>150</v>
      </c>
      <c r="C161" t="s">
        <v>175</v>
      </c>
      <c r="H161" s="50">
        <f>SUM(H157:H159)</f>
        <v>-12.194851821784885</v>
      </c>
    </row>
    <row r="162" spans="2:8" ht="13.5" thickTop="1">
      <c r="B162" s="5" t="str">
        <f>IF(C162="","",MAX(B$9:B161)+1)</f>
        <v/>
      </c>
    </row>
    <row r="163" spans="2:8">
      <c r="B163" s="5" t="str">
        <f>IF(C163="","",MAX(B$9:B162)+1)</f>
        <v/>
      </c>
    </row>
    <row r="164" spans="2:8">
      <c r="B164" s="5" t="str">
        <f>IF(C164="","",MAX(B$9:B163)+1)</f>
        <v/>
      </c>
    </row>
    <row r="165" spans="2:8">
      <c r="B165" s="5" t="str">
        <f>IF(C165="","",MAX(B$9:B164)+1)</f>
        <v/>
      </c>
    </row>
    <row r="166" spans="2:8">
      <c r="B166" s="5" t="str">
        <f>IF(C166="","",MAX(B$9:B165)+1)</f>
        <v/>
      </c>
    </row>
  </sheetData>
  <mergeCells count="4">
    <mergeCell ref="B2:I2"/>
    <mergeCell ref="B3:I3"/>
    <mergeCell ref="B4:I4"/>
    <mergeCell ref="B5:I5"/>
  </mergeCells>
  <printOptions horizontalCentered="1"/>
  <pageMargins left="0.7" right="0.7" top="0.75" bottom="0.75" header="0.3" footer="0.3"/>
  <pageSetup scale="88" fitToHeight="3" orientation="portrait" useFirstPageNumber="1" r:id="rId1"/>
  <headerFooter scaleWithDoc="0"/>
  <ignoredErrors>
    <ignoredError sqref="B155:B156 H15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  <pageSetUpPr fitToPage="1"/>
  </sheetPr>
  <dimension ref="B2:E17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3" width="24" customWidth="1"/>
    <col min="4" max="5" width="14.7109375" customWidth="1"/>
    <col min="6" max="6" width="1.42578125" customWidth="1"/>
  </cols>
  <sheetData>
    <row r="2" spans="2:5">
      <c r="B2" s="257" t="str">
        <f>Summary!B2</f>
        <v>Kentucky Power Company</v>
      </c>
      <c r="C2" s="257"/>
      <c r="D2" s="257"/>
      <c r="E2" s="257"/>
    </row>
    <row r="3" spans="2:5">
      <c r="B3" s="257" t="str">
        <f>Summary!B3</f>
        <v>2025 Lead-Lag Study</v>
      </c>
      <c r="C3" s="257"/>
      <c r="D3" s="257"/>
      <c r="E3" s="257"/>
    </row>
    <row r="4" spans="2:5">
      <c r="B4" s="257" t="s">
        <v>4</v>
      </c>
      <c r="C4" s="257"/>
      <c r="D4" s="257"/>
      <c r="E4" s="257"/>
    </row>
    <row r="5" spans="2:5">
      <c r="B5" s="256"/>
      <c r="C5" s="256"/>
      <c r="D5" s="256"/>
      <c r="E5" s="256"/>
    </row>
    <row r="6" spans="2:5">
      <c r="B6" s="4"/>
      <c r="C6" s="4"/>
      <c r="D6" s="4"/>
      <c r="E6" s="4"/>
    </row>
    <row r="7" spans="2:5" s="1" customFormat="1" ht="25.5" customHeight="1">
      <c r="B7" s="112" t="s">
        <v>2</v>
      </c>
      <c r="C7" s="112" t="s">
        <v>3</v>
      </c>
      <c r="D7" s="112" t="s">
        <v>4</v>
      </c>
      <c r="E7" s="112" t="s">
        <v>12</v>
      </c>
    </row>
    <row r="8" spans="2:5">
      <c r="B8" s="4"/>
      <c r="C8" s="4"/>
      <c r="D8" s="4"/>
      <c r="E8" s="4"/>
    </row>
    <row r="9" spans="2:5">
      <c r="B9" s="5">
        <v>1</v>
      </c>
      <c r="C9" t="s">
        <v>14</v>
      </c>
      <c r="D9" s="44"/>
      <c r="E9" s="5"/>
    </row>
    <row r="10" spans="2:5">
      <c r="B10" s="5">
        <f>IF(C10="","",MAX(B$9:B9)+1)</f>
        <v>2</v>
      </c>
      <c r="C10" s="4" t="s">
        <v>15</v>
      </c>
      <c r="D10" s="44">
        <f>'A-1'!F262</f>
        <v>1.4444444444444444</v>
      </c>
      <c r="E10" s="3" t="s">
        <v>86</v>
      </c>
    </row>
    <row r="11" spans="2:5">
      <c r="B11" s="5" t="str">
        <f>IF(C11="","",MAX(B$9:B10)+1)</f>
        <v/>
      </c>
      <c r="C11" s="4"/>
    </row>
    <row r="12" spans="2:5" ht="13.5" thickBot="1">
      <c r="B12" s="5">
        <f>IF(C12="","",MAX(B$9:B11)+1)</f>
        <v>3</v>
      </c>
      <c r="C12" s="8" t="s">
        <v>16</v>
      </c>
      <c r="D12" s="27">
        <f>SUM(D9:D10)</f>
        <v>1.4444444444444444</v>
      </c>
      <c r="E12" s="7"/>
    </row>
    <row r="13" spans="2:5" ht="13.5" thickTop="1">
      <c r="B13" s="5" t="str">
        <f>IF(C13="","",MAX(B$9:B12)+1)</f>
        <v/>
      </c>
    </row>
    <row r="15" spans="2:5">
      <c r="D15" s="65"/>
      <c r="E15" s="65"/>
    </row>
    <row r="16" spans="2:5">
      <c r="D16" s="65"/>
      <c r="E16" s="65"/>
    </row>
    <row r="17" spans="4:5">
      <c r="D17" s="65"/>
      <c r="E17" s="65"/>
    </row>
  </sheetData>
  <mergeCells count="4">
    <mergeCell ref="B4:E4"/>
    <mergeCell ref="B3:E3"/>
    <mergeCell ref="B2:E2"/>
    <mergeCell ref="B5:E5"/>
  </mergeCells>
  <printOptions horizontalCentered="1"/>
  <pageMargins left="0.7" right="0.7" top="0.75" bottom="0.75" header="0.3" footer="0.3"/>
  <pageSetup fitToHeight="0" orientation="portrait" r:id="rId1"/>
  <headerFooter scaleWithDoc="0">
    <oddHeader>&amp;RExhibit TSL-3
Page &amp;P of &amp;N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E4FA0-6578-45B4-B371-93C99345B887}">
  <sheetPr>
    <pageSetUpPr fitToPage="1"/>
  </sheetPr>
  <dimension ref="B2:I174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5" width="13.7109375" customWidth="1"/>
    <col min="6" max="6" width="12.140625" customWidth="1"/>
    <col min="7" max="7" width="15" bestFit="1" customWidth="1"/>
    <col min="8" max="8" width="12.42578125" customWidth="1"/>
    <col min="9" max="9" width="16.7109375" customWidth="1"/>
    <col min="10" max="10" width="1.42578125" customWidth="1"/>
  </cols>
  <sheetData>
    <row r="2" spans="2:9"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</row>
    <row r="3" spans="2:9"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</row>
    <row r="4" spans="2:9">
      <c r="B4" s="257" t="s">
        <v>176</v>
      </c>
      <c r="C4" s="257"/>
      <c r="D4" s="257"/>
      <c r="E4" s="257"/>
      <c r="F4" s="257"/>
      <c r="G4" s="257"/>
      <c r="H4" s="257"/>
      <c r="I4" s="257"/>
    </row>
    <row r="5" spans="2:9">
      <c r="B5" s="256"/>
      <c r="C5" s="256"/>
      <c r="D5" s="256"/>
      <c r="E5" s="256"/>
      <c r="F5" s="256"/>
      <c r="G5" s="256"/>
      <c r="H5" s="256"/>
      <c r="I5" s="256"/>
    </row>
    <row r="6" spans="2:9">
      <c r="B6" s="4"/>
      <c r="C6" s="40"/>
      <c r="D6" s="40"/>
      <c r="E6" s="40"/>
      <c r="F6" s="36"/>
    </row>
    <row r="7" spans="2:9" ht="25.5" customHeight="1">
      <c r="B7" s="112" t="s">
        <v>2</v>
      </c>
      <c r="C7" s="233" t="s">
        <v>29</v>
      </c>
      <c r="D7" s="233" t="s">
        <v>30</v>
      </c>
      <c r="E7" s="233" t="s">
        <v>37</v>
      </c>
      <c r="F7" s="234" t="s">
        <v>32</v>
      </c>
      <c r="G7" s="233" t="s">
        <v>98</v>
      </c>
      <c r="H7" s="233" t="s">
        <v>96</v>
      </c>
      <c r="I7" s="233" t="s">
        <v>97</v>
      </c>
    </row>
    <row r="8" spans="2:9">
      <c r="B8" s="4"/>
      <c r="C8" s="28"/>
      <c r="D8" s="28"/>
      <c r="E8" s="28"/>
      <c r="F8" s="33"/>
      <c r="G8" s="28"/>
      <c r="H8" s="28"/>
      <c r="I8" s="28"/>
    </row>
    <row r="9" spans="2:9">
      <c r="B9" s="5">
        <v>1</v>
      </c>
      <c r="C9" s="105">
        <f>'[9]BU110 - Dist Sample'!A2</f>
        <v>45447</v>
      </c>
      <c r="D9" s="105">
        <f>'[9]BU110 - Dist Sample'!B2</f>
        <v>45447</v>
      </c>
      <c r="E9" s="3">
        <f>(C9-D9-1)/2</f>
        <v>-0.5</v>
      </c>
      <c r="F9" s="105" t="str">
        <f>'[9]BU110 - Dist Sample'!R2</f>
        <v>2024-06-04</v>
      </c>
      <c r="G9" s="74">
        <f>'[9]BU110 - Dist Sample'!T2</f>
        <v>4.7</v>
      </c>
      <c r="H9" s="47">
        <f>IF(D9=0,0,D9-F9+E9)</f>
        <v>-0.5</v>
      </c>
      <c r="I9" s="74">
        <f>G9*H9</f>
        <v>-2.35</v>
      </c>
    </row>
    <row r="10" spans="2:9">
      <c r="B10" s="5">
        <f>IF(F10="","",MAX(B$9:B9)+1)</f>
        <v>2</v>
      </c>
      <c r="C10" s="105">
        <f>'[9]BU110 - Dist Sample'!A3</f>
        <v>45685</v>
      </c>
      <c r="D10" s="105">
        <f>'[9]BU110 - Dist Sample'!B3</f>
        <v>45685</v>
      </c>
      <c r="E10" s="3">
        <f>(C10-D10-1)/2</f>
        <v>-0.5</v>
      </c>
      <c r="F10" s="105" t="str">
        <f>'[9]BU110 - Dist Sample'!R3</f>
        <v>2025-01-16</v>
      </c>
      <c r="G10" s="66">
        <f>'[9]BU110 - Dist Sample'!T3</f>
        <v>7.52</v>
      </c>
      <c r="H10" s="47">
        <f>IF(D10=0,0,D10-F10+E10)</f>
        <v>11.5</v>
      </c>
      <c r="I10" s="66">
        <f>G10*H10</f>
        <v>86.47999999999999</v>
      </c>
    </row>
    <row r="11" spans="2:9">
      <c r="B11" s="5">
        <f>IF(F11="","",MAX(B$9:B10)+1)</f>
        <v>3</v>
      </c>
      <c r="C11" s="105">
        <f>'[9]BU110 - Dist Sample'!A4</f>
        <v>45914</v>
      </c>
      <c r="D11" s="105">
        <f>'[9]BU110 - Dist Sample'!B4</f>
        <v>45921</v>
      </c>
      <c r="E11" s="3">
        <f>(C11-D11-1)/2</f>
        <v>-4</v>
      </c>
      <c r="F11" s="105" t="str">
        <f>'[9]BU110 - Dist Sample'!R4</f>
        <v>2024-09-21</v>
      </c>
      <c r="G11" s="66">
        <f>'[9]BU110 - Dist Sample'!T4</f>
        <v>9.33</v>
      </c>
      <c r="H11" s="47">
        <f>IF(D11=0,0,D11-F11+E11)</f>
        <v>361</v>
      </c>
      <c r="I11" s="66">
        <f>G11*H11</f>
        <v>3368.13</v>
      </c>
    </row>
    <row r="12" spans="2:9">
      <c r="B12" s="5">
        <f>IF(F12="","",MAX(B$9:B11)+1)</f>
        <v>4</v>
      </c>
      <c r="C12" s="105">
        <f>'[9]BU110 - Dist Sample'!A5</f>
        <v>45735</v>
      </c>
      <c r="D12" s="105">
        <f>'[9]BU110 - Dist Sample'!B5</f>
        <v>45735</v>
      </c>
      <c r="E12" s="3">
        <f t="shared" ref="E12:E75" si="0">(C12-D12-1)/2</f>
        <v>-0.5</v>
      </c>
      <c r="F12" s="105" t="str">
        <f>'[9]BU110 - Dist Sample'!R5</f>
        <v>2025-03-18</v>
      </c>
      <c r="G12" s="66">
        <f>'[9]BU110 - Dist Sample'!T5</f>
        <v>10.95</v>
      </c>
      <c r="H12" s="47">
        <f t="shared" ref="H12:H75" si="1">IF(D12=0,0,D12-F12+E12)</f>
        <v>0.5</v>
      </c>
      <c r="I12" s="66">
        <f t="shared" ref="I12:I75" si="2">G12*H12</f>
        <v>5.4749999999999996</v>
      </c>
    </row>
    <row r="13" spans="2:9">
      <c r="B13" s="5">
        <f>IF(F13="","",MAX(B$9:B12)+1)</f>
        <v>5</v>
      </c>
      <c r="C13" s="105">
        <f>'[9]BU110 - Dist Sample'!A6</f>
        <v>45414</v>
      </c>
      <c r="D13" s="105">
        <f>'[9]BU110 - Dist Sample'!B6</f>
        <v>45414</v>
      </c>
      <c r="E13" s="3">
        <f t="shared" si="0"/>
        <v>-0.5</v>
      </c>
      <c r="F13" s="105" t="str">
        <f>'[9]BU110 - Dist Sample'!R6</f>
        <v>2024-05-01</v>
      </c>
      <c r="G13" s="66">
        <f>'[9]BU110 - Dist Sample'!T6</f>
        <v>13.16</v>
      </c>
      <c r="H13" s="47">
        <f t="shared" si="1"/>
        <v>0.5</v>
      </c>
      <c r="I13" s="66">
        <f t="shared" si="2"/>
        <v>6.58</v>
      </c>
    </row>
    <row r="14" spans="2:9">
      <c r="B14" s="5">
        <f>IF(F14="","",MAX(B$9:B13)+1)</f>
        <v>6</v>
      </c>
      <c r="C14" s="105">
        <f>'[9]BU110 - Dist Sample'!A7</f>
        <v>45638</v>
      </c>
      <c r="D14" s="105">
        <f>'[9]BU110 - Dist Sample'!B7</f>
        <v>45638</v>
      </c>
      <c r="E14" s="3">
        <f t="shared" si="0"/>
        <v>-0.5</v>
      </c>
      <c r="F14" s="105" t="str">
        <f>'[9]BU110 - Dist Sample'!R7</f>
        <v>2024-12-11</v>
      </c>
      <c r="G14" s="66">
        <f>'[9]BU110 - Dist Sample'!T7</f>
        <v>15.45</v>
      </c>
      <c r="H14" s="47">
        <f t="shared" si="1"/>
        <v>0.5</v>
      </c>
      <c r="I14" s="66">
        <f t="shared" si="2"/>
        <v>7.7249999999999996</v>
      </c>
    </row>
    <row r="15" spans="2:9">
      <c r="B15" s="5">
        <f>IF(F15="","",MAX(B$9:B14)+1)</f>
        <v>7</v>
      </c>
      <c r="C15" s="105">
        <f>'[9]BU110 - Dist Sample'!A8</f>
        <v>45657</v>
      </c>
      <c r="D15" s="105">
        <f>'[9]BU110 - Dist Sample'!B8</f>
        <v>45657</v>
      </c>
      <c r="E15" s="3">
        <f t="shared" si="0"/>
        <v>-0.5</v>
      </c>
      <c r="F15" s="105" t="str">
        <f>'[9]BU110 - Dist Sample'!R8</f>
        <v>2024-12-30</v>
      </c>
      <c r="G15" s="66">
        <f>'[9]BU110 - Dist Sample'!T8</f>
        <v>18.309999999999999</v>
      </c>
      <c r="H15" s="47">
        <f t="shared" si="1"/>
        <v>0.5</v>
      </c>
      <c r="I15" s="66">
        <f t="shared" si="2"/>
        <v>9.1549999999999994</v>
      </c>
    </row>
    <row r="16" spans="2:9">
      <c r="B16" s="5">
        <f>IF(F16="","",MAX(B$9:B15)+1)</f>
        <v>8</v>
      </c>
      <c r="C16" s="105">
        <f>'[9]BU110 - Dist Sample'!A9</f>
        <v>45547</v>
      </c>
      <c r="D16" s="105">
        <f>'[9]BU110 - Dist Sample'!B9</f>
        <v>45547</v>
      </c>
      <c r="E16" s="3">
        <f t="shared" si="0"/>
        <v>-0.5</v>
      </c>
      <c r="F16" s="105" t="str">
        <f>'[9]BU110 - Dist Sample'!R9</f>
        <v>2024-09-12</v>
      </c>
      <c r="G16" s="66">
        <f>'[9]BU110 - Dist Sample'!T9</f>
        <v>20.420000000000002</v>
      </c>
      <c r="H16" s="47">
        <f t="shared" si="1"/>
        <v>-0.5</v>
      </c>
      <c r="I16" s="66">
        <f t="shared" si="2"/>
        <v>-10.210000000000001</v>
      </c>
    </row>
    <row r="17" spans="2:9">
      <c r="B17" s="5">
        <f>IF(F17="","",MAX(B$9:B16)+1)</f>
        <v>9</v>
      </c>
      <c r="C17" s="105">
        <f>'[9]BU110 - Dist Sample'!A10</f>
        <v>45715</v>
      </c>
      <c r="D17" s="105">
        <f>'[9]BU110 - Dist Sample'!B10</f>
        <v>45715</v>
      </c>
      <c r="E17" s="3">
        <f t="shared" si="0"/>
        <v>-0.5</v>
      </c>
      <c r="F17" s="105" t="str">
        <f>'[9]BU110 - Dist Sample'!R10</f>
        <v>2025-02-26</v>
      </c>
      <c r="G17" s="66">
        <f>'[9]BU110 - Dist Sample'!T10</f>
        <v>23.71</v>
      </c>
      <c r="H17" s="47">
        <f t="shared" si="1"/>
        <v>0.5</v>
      </c>
      <c r="I17" s="66">
        <f t="shared" si="2"/>
        <v>11.855</v>
      </c>
    </row>
    <row r="18" spans="2:9">
      <c r="B18" s="5">
        <f>IF(F18="","",MAX(B$9:B17)+1)</f>
        <v>10</v>
      </c>
      <c r="C18" s="105">
        <f>'[9]BU110 - Dist Sample'!A11</f>
        <v>45832</v>
      </c>
      <c r="D18" s="105">
        <f>'[9]BU110 - Dist Sample'!B11</f>
        <v>45832</v>
      </c>
      <c r="E18" s="3">
        <f t="shared" si="0"/>
        <v>-0.5</v>
      </c>
      <c r="F18" s="105" t="str">
        <f>'[9]BU110 - Dist Sample'!R11</f>
        <v>2024-06-24</v>
      </c>
      <c r="G18" s="66">
        <f>'[9]BU110 - Dist Sample'!T11</f>
        <v>26.7</v>
      </c>
      <c r="H18" s="47">
        <f t="shared" si="1"/>
        <v>364.5</v>
      </c>
      <c r="I18" s="66">
        <f t="shared" si="2"/>
        <v>9732.15</v>
      </c>
    </row>
    <row r="19" spans="2:9">
      <c r="B19" s="5">
        <f>IF(F19="","",MAX(B$9:B18)+1)</f>
        <v>11</v>
      </c>
      <c r="C19" s="105">
        <f>'[9]BU110 - Dist Sample'!A12</f>
        <v>45389</v>
      </c>
      <c r="D19" s="105">
        <f>'[9]BU110 - Dist Sample'!B12</f>
        <v>45415</v>
      </c>
      <c r="E19" s="3">
        <f t="shared" si="0"/>
        <v>-13.5</v>
      </c>
      <c r="F19" s="105" t="str">
        <f>'[9]BU110 - Dist Sample'!R12</f>
        <v>2024-05-04</v>
      </c>
      <c r="G19" s="66">
        <f>'[9]BU110 - Dist Sample'!T12</f>
        <v>28.82</v>
      </c>
      <c r="H19" s="47">
        <f t="shared" si="1"/>
        <v>-14.5</v>
      </c>
      <c r="I19" s="66">
        <f t="shared" si="2"/>
        <v>-417.89</v>
      </c>
    </row>
    <row r="20" spans="2:9">
      <c r="B20" s="5">
        <f>IF(F20="","",MAX(B$9:B19)+1)</f>
        <v>12</v>
      </c>
      <c r="C20" s="105">
        <f>'[9]BU110 - Dist Sample'!A13</f>
        <v>45641</v>
      </c>
      <c r="D20" s="105">
        <f>'[9]BU110 - Dist Sample'!B13</f>
        <v>45672</v>
      </c>
      <c r="E20" s="3">
        <f t="shared" si="0"/>
        <v>-16</v>
      </c>
      <c r="F20" s="105" t="str">
        <f>'[9]BU110 - Dist Sample'!R13</f>
        <v>2025-01-15</v>
      </c>
      <c r="G20" s="66">
        <f>'[9]BU110 - Dist Sample'!T13</f>
        <v>32.26</v>
      </c>
      <c r="H20" s="47">
        <f t="shared" si="1"/>
        <v>-16</v>
      </c>
      <c r="I20" s="66">
        <f t="shared" si="2"/>
        <v>-516.16</v>
      </c>
    </row>
    <row r="21" spans="2:9">
      <c r="B21" s="5">
        <f>IF(F21="","",MAX(B$9:B20)+1)</f>
        <v>13</v>
      </c>
      <c r="C21" s="105">
        <f>'[9]BU110 - Dist Sample'!A14</f>
        <v>45597</v>
      </c>
      <c r="D21" s="105">
        <f>'[9]BU110 - Dist Sample'!B14</f>
        <v>45597</v>
      </c>
      <c r="E21" s="3">
        <f t="shared" si="0"/>
        <v>-0.5</v>
      </c>
      <c r="F21" s="105" t="str">
        <f>'[9]BU110 - Dist Sample'!R14</f>
        <v>2025-01-01</v>
      </c>
      <c r="G21" s="66">
        <f>'[9]BU110 - Dist Sample'!T14</f>
        <v>39.92</v>
      </c>
      <c r="H21" s="47">
        <f t="shared" si="1"/>
        <v>-61.5</v>
      </c>
      <c r="I21" s="66">
        <f t="shared" si="2"/>
        <v>-2455.08</v>
      </c>
    </row>
    <row r="22" spans="2:9">
      <c r="B22" s="5">
        <f>IF(F22="","",MAX(B$9:B21)+1)</f>
        <v>14</v>
      </c>
      <c r="C22" s="105">
        <f>'[9]BU110 - Dist Sample'!A15</f>
        <v>45675</v>
      </c>
      <c r="D22" s="105">
        <f>'[9]BU110 - Dist Sample'!B15</f>
        <v>45681</v>
      </c>
      <c r="E22" s="3">
        <f t="shared" si="0"/>
        <v>-3.5</v>
      </c>
      <c r="F22" s="105" t="str">
        <f>'[9]BU110 - Dist Sample'!R15</f>
        <v>2025-01-27</v>
      </c>
      <c r="G22" s="66">
        <f>'[9]BU110 - Dist Sample'!T15</f>
        <v>43.23</v>
      </c>
      <c r="H22" s="47">
        <f t="shared" si="1"/>
        <v>-6.5</v>
      </c>
      <c r="I22" s="66">
        <f t="shared" si="2"/>
        <v>-280.995</v>
      </c>
    </row>
    <row r="23" spans="2:9">
      <c r="B23" s="5">
        <f>IF(F23="","",MAX(B$9:B22)+1)</f>
        <v>15</v>
      </c>
      <c r="C23" s="105">
        <f>'[9]BU110 - Dist Sample'!A16</f>
        <v>45499</v>
      </c>
      <c r="D23" s="105">
        <f>'[9]BU110 - Dist Sample'!B16</f>
        <v>45499</v>
      </c>
      <c r="E23" s="3">
        <f t="shared" si="0"/>
        <v>-0.5</v>
      </c>
      <c r="F23" s="105" t="str">
        <f>'[9]BU110 - Dist Sample'!R16</f>
        <v>2024-07-30</v>
      </c>
      <c r="G23" s="66">
        <f>'[9]BU110 - Dist Sample'!T16</f>
        <v>45</v>
      </c>
      <c r="H23" s="47">
        <f t="shared" si="1"/>
        <v>-4.5</v>
      </c>
      <c r="I23" s="66">
        <f t="shared" si="2"/>
        <v>-202.5</v>
      </c>
    </row>
    <row r="24" spans="2:9">
      <c r="B24" s="5">
        <f>IF(F24="","",MAX(B$9:B23)+1)</f>
        <v>16</v>
      </c>
      <c r="C24" s="105">
        <f>'[9]BU110 - Dist Sample'!A17</f>
        <v>45424</v>
      </c>
      <c r="D24" s="105">
        <f>'[9]BU110 - Dist Sample'!B17</f>
        <v>45430</v>
      </c>
      <c r="E24" s="3">
        <f t="shared" si="0"/>
        <v>-3.5</v>
      </c>
      <c r="F24" s="105" t="str">
        <f>'[9]BU110 - Dist Sample'!R17</f>
        <v>2024-06-10</v>
      </c>
      <c r="G24" s="66">
        <f>'[9]BU110 - Dist Sample'!T17</f>
        <v>47.6</v>
      </c>
      <c r="H24" s="47">
        <f t="shared" si="1"/>
        <v>-26.5</v>
      </c>
      <c r="I24" s="66">
        <f t="shared" si="2"/>
        <v>-1261.4000000000001</v>
      </c>
    </row>
    <row r="25" spans="2:9">
      <c r="B25" s="5">
        <f>IF(F25="","",MAX(B$9:B24)+1)</f>
        <v>17</v>
      </c>
      <c r="C25" s="105">
        <f>'[9]BU110 - Dist Sample'!A18</f>
        <v>45484</v>
      </c>
      <c r="D25" s="105">
        <f>'[9]BU110 - Dist Sample'!B18</f>
        <v>45514</v>
      </c>
      <c r="E25" s="3">
        <f t="shared" si="0"/>
        <v>-15.5</v>
      </c>
      <c r="F25" s="105" t="str">
        <f>'[9]BU110 - Dist Sample'!R18</f>
        <v>2024-07-11</v>
      </c>
      <c r="G25" s="66">
        <f>'[9]BU110 - Dist Sample'!T18</f>
        <v>52.32</v>
      </c>
      <c r="H25" s="47">
        <f t="shared" si="1"/>
        <v>14.5</v>
      </c>
      <c r="I25" s="66">
        <f t="shared" si="2"/>
        <v>758.64</v>
      </c>
    </row>
    <row r="26" spans="2:9">
      <c r="B26" s="5">
        <f>IF(F26="","",MAX(B$9:B25)+1)</f>
        <v>18</v>
      </c>
      <c r="C26" s="105">
        <f>'[9]BU110 - Dist Sample'!A19</f>
        <v>45519</v>
      </c>
      <c r="D26" s="105">
        <f>'[9]BU110 - Dist Sample'!B19</f>
        <v>45519</v>
      </c>
      <c r="E26" s="3">
        <f t="shared" si="0"/>
        <v>-0.5</v>
      </c>
      <c r="F26" s="105" t="str">
        <f>'[9]BU110 - Dist Sample'!R19</f>
        <v>2024-08-14</v>
      </c>
      <c r="G26" s="66">
        <f>'[9]BU110 - Dist Sample'!T19</f>
        <v>56.25</v>
      </c>
      <c r="H26" s="47">
        <f t="shared" si="1"/>
        <v>0.5</v>
      </c>
      <c r="I26" s="66">
        <f t="shared" si="2"/>
        <v>28.125</v>
      </c>
    </row>
    <row r="27" spans="2:9">
      <c r="B27" s="5">
        <f>IF(F27="","",MAX(B$9:B26)+1)</f>
        <v>19</v>
      </c>
      <c r="C27" s="105">
        <f>'[9]BU110 - Dist Sample'!A20</f>
        <v>45584</v>
      </c>
      <c r="D27" s="105">
        <f>'[9]BU110 - Dist Sample'!B20</f>
        <v>45590</v>
      </c>
      <c r="E27" s="3">
        <f t="shared" si="0"/>
        <v>-3.5</v>
      </c>
      <c r="F27" s="105" t="str">
        <f>'[9]BU110 - Dist Sample'!R20</f>
        <v>2024-10-30</v>
      </c>
      <c r="G27" s="66">
        <f>'[9]BU110 - Dist Sample'!T20</f>
        <v>57.64</v>
      </c>
      <c r="H27" s="47">
        <f t="shared" si="1"/>
        <v>-8.5</v>
      </c>
      <c r="I27" s="66">
        <f t="shared" si="2"/>
        <v>-489.94</v>
      </c>
    </row>
    <row r="28" spans="2:9">
      <c r="B28" s="5">
        <f>IF(F28="","",MAX(B$9:B27)+1)</f>
        <v>20</v>
      </c>
      <c r="C28" s="105">
        <f>'[9]BU110 - Dist Sample'!A21</f>
        <v>45643</v>
      </c>
      <c r="D28" s="105">
        <f>'[9]BU110 - Dist Sample'!B21</f>
        <v>45643</v>
      </c>
      <c r="E28" s="3">
        <f t="shared" si="0"/>
        <v>-0.5</v>
      </c>
      <c r="F28" s="105" t="str">
        <f>'[9]BU110 - Dist Sample'!R21</f>
        <v>2024-12-17</v>
      </c>
      <c r="G28" s="66">
        <f>'[9]BU110 - Dist Sample'!T21</f>
        <v>64.239999999999995</v>
      </c>
      <c r="H28" s="47">
        <f t="shared" si="1"/>
        <v>-0.5</v>
      </c>
      <c r="I28" s="66">
        <f t="shared" si="2"/>
        <v>-32.119999999999997</v>
      </c>
    </row>
    <row r="29" spans="2:9">
      <c r="B29" s="5">
        <f>IF(F29="","",MAX(B$9:B28)+1)</f>
        <v>21</v>
      </c>
      <c r="C29" s="105">
        <f>'[9]BU110 - Dist Sample'!A22</f>
        <v>45508</v>
      </c>
      <c r="D29" s="105">
        <f>'[9]BU110 - Dist Sample'!B22</f>
        <v>45535</v>
      </c>
      <c r="E29" s="3">
        <f t="shared" si="0"/>
        <v>-14</v>
      </c>
      <c r="F29" s="105" t="str">
        <f>'[9]BU110 - Dist Sample'!R22</f>
        <v>2024-08-31</v>
      </c>
      <c r="G29" s="66">
        <f>'[9]BU110 - Dist Sample'!T22</f>
        <v>71.400000000000006</v>
      </c>
      <c r="H29" s="47">
        <f t="shared" si="1"/>
        <v>-14</v>
      </c>
      <c r="I29" s="66">
        <f t="shared" si="2"/>
        <v>-999.60000000000014</v>
      </c>
    </row>
    <row r="30" spans="2:9">
      <c r="B30" s="5">
        <f>IF(F30="","",MAX(B$9:B29)+1)</f>
        <v>22</v>
      </c>
      <c r="C30" s="105">
        <f>'[9]BU110 - Dist Sample'!A23</f>
        <v>45435</v>
      </c>
      <c r="D30" s="105">
        <f>'[9]BU110 - Dist Sample'!B23</f>
        <v>45435</v>
      </c>
      <c r="E30" s="3">
        <f t="shared" si="0"/>
        <v>-0.5</v>
      </c>
      <c r="F30" s="105" t="str">
        <f>'[9]BU110 - Dist Sample'!R23</f>
        <v>2024-05-09</v>
      </c>
      <c r="G30" s="66">
        <f>'[9]BU110 - Dist Sample'!T23</f>
        <v>75.63</v>
      </c>
      <c r="H30" s="47">
        <f t="shared" si="1"/>
        <v>13.5</v>
      </c>
      <c r="I30" s="66">
        <f t="shared" si="2"/>
        <v>1021.0049999999999</v>
      </c>
    </row>
    <row r="31" spans="2:9">
      <c r="B31" s="5">
        <f>IF(F31="","",MAX(B$9:B30)+1)</f>
        <v>23</v>
      </c>
      <c r="C31" s="105">
        <f>'[9]BU110 - Dist Sample'!A24</f>
        <v>45687</v>
      </c>
      <c r="D31" s="105">
        <f>'[9]BU110 - Dist Sample'!B24</f>
        <v>45687</v>
      </c>
      <c r="E31" s="3">
        <f t="shared" si="0"/>
        <v>-0.5</v>
      </c>
      <c r="F31" s="105" t="str">
        <f>'[9]BU110 - Dist Sample'!R24</f>
        <v>2025-01-29</v>
      </c>
      <c r="G31" s="66">
        <f>'[9]BU110 - Dist Sample'!T24</f>
        <v>83.4</v>
      </c>
      <c r="H31" s="47">
        <f t="shared" si="1"/>
        <v>0.5</v>
      </c>
      <c r="I31" s="66">
        <f t="shared" si="2"/>
        <v>41.7</v>
      </c>
    </row>
    <row r="32" spans="2:9">
      <c r="B32" s="5">
        <f>IF(F32="","",MAX(B$9:B31)+1)</f>
        <v>24</v>
      </c>
      <c r="C32" s="105">
        <f>'[9]BU110 - Dist Sample'!A25</f>
        <v>45383</v>
      </c>
      <c r="D32" s="105">
        <f>'[9]BU110 - Dist Sample'!B25</f>
        <v>45383</v>
      </c>
      <c r="E32" s="3">
        <f t="shared" si="0"/>
        <v>-0.5</v>
      </c>
      <c r="F32" s="105" t="str">
        <f>'[9]BU110 - Dist Sample'!R25</f>
        <v>2024-04-05</v>
      </c>
      <c r="G32" s="66">
        <f>'[9]BU110 - Dist Sample'!T25</f>
        <v>95</v>
      </c>
      <c r="H32" s="47">
        <f t="shared" si="1"/>
        <v>-4.5</v>
      </c>
      <c r="I32" s="66">
        <f t="shared" si="2"/>
        <v>-427.5</v>
      </c>
    </row>
    <row r="33" spans="2:9">
      <c r="B33" s="5">
        <f>IF(F33="","",MAX(B$9:B32)+1)</f>
        <v>25</v>
      </c>
      <c r="C33" s="105">
        <f>'[9]BU110 - Dist Sample'!A26</f>
        <v>45727</v>
      </c>
      <c r="D33" s="105">
        <f>'[9]BU110 - Dist Sample'!B26</f>
        <v>45727</v>
      </c>
      <c r="E33" s="3">
        <f t="shared" si="0"/>
        <v>-0.5</v>
      </c>
      <c r="F33" s="105" t="str">
        <f>'[9]BU110 - Dist Sample'!R26</f>
        <v>2025-03-14</v>
      </c>
      <c r="G33" s="66">
        <f>'[9]BU110 - Dist Sample'!T26</f>
        <v>95</v>
      </c>
      <c r="H33" s="47">
        <f t="shared" si="1"/>
        <v>-3.5</v>
      </c>
      <c r="I33" s="66">
        <f t="shared" si="2"/>
        <v>-332.5</v>
      </c>
    </row>
    <row r="34" spans="2:9">
      <c r="B34" s="5">
        <f>IF(F34="","",MAX(B$9:B33)+1)</f>
        <v>26</v>
      </c>
      <c r="C34" s="105">
        <f>'[9]BU110 - Dist Sample'!A27</f>
        <v>45623</v>
      </c>
      <c r="D34" s="105">
        <f>'[9]BU110 - Dist Sample'!B27</f>
        <v>45623</v>
      </c>
      <c r="E34" s="3">
        <f t="shared" si="0"/>
        <v>-0.5</v>
      </c>
      <c r="F34" s="105" t="str">
        <f>'[9]BU110 - Dist Sample'!R27</f>
        <v>2024-12-02</v>
      </c>
      <c r="G34" s="66">
        <f>'[9]BU110 - Dist Sample'!T27</f>
        <v>100</v>
      </c>
      <c r="H34" s="47">
        <f t="shared" si="1"/>
        <v>-5.5</v>
      </c>
      <c r="I34" s="66">
        <f t="shared" si="2"/>
        <v>-550</v>
      </c>
    </row>
    <row r="35" spans="2:9">
      <c r="B35" s="5">
        <f>IF(F35="","",MAX(B$9:B34)+1)</f>
        <v>27</v>
      </c>
      <c r="C35" s="105">
        <f>'[9]BU110 - Dist Sample'!A28</f>
        <v>45463</v>
      </c>
      <c r="D35" s="105">
        <f>'[9]BU110 - Dist Sample'!B28</f>
        <v>45463</v>
      </c>
      <c r="E35" s="3">
        <f t="shared" si="0"/>
        <v>-0.5</v>
      </c>
      <c r="F35" s="105" t="str">
        <f>'[9]BU110 - Dist Sample'!R28</f>
        <v>2024-06-19</v>
      </c>
      <c r="G35" s="66">
        <f>'[9]BU110 - Dist Sample'!T28</f>
        <v>113.19</v>
      </c>
      <c r="H35" s="47">
        <f t="shared" si="1"/>
        <v>0.5</v>
      </c>
      <c r="I35" s="66">
        <f t="shared" si="2"/>
        <v>56.594999999999999</v>
      </c>
    </row>
    <row r="36" spans="2:9">
      <c r="B36" s="5">
        <f>IF(F36="","",MAX(B$9:B35)+1)</f>
        <v>28</v>
      </c>
      <c r="C36" s="105">
        <f>'[9]BU110 - Dist Sample'!A29</f>
        <v>45490</v>
      </c>
      <c r="D36" s="105">
        <f>'[9]BU110 - Dist Sample'!B29</f>
        <v>45490</v>
      </c>
      <c r="E36" s="3">
        <f t="shared" si="0"/>
        <v>-0.5</v>
      </c>
      <c r="F36" s="105" t="str">
        <f>'[9]BU110 - Dist Sample'!R29</f>
        <v>2023-06-30</v>
      </c>
      <c r="G36" s="66">
        <f>'[9]BU110 - Dist Sample'!T29</f>
        <v>122.26</v>
      </c>
      <c r="H36" s="47">
        <f t="shared" si="1"/>
        <v>382.5</v>
      </c>
      <c r="I36" s="66">
        <f t="shared" si="2"/>
        <v>46764.450000000004</v>
      </c>
    </row>
    <row r="37" spans="2:9">
      <c r="B37" s="5">
        <f>IF(F37="","",MAX(B$9:B36)+1)</f>
        <v>29</v>
      </c>
      <c r="C37" s="105">
        <f>'[9]BU110 - Dist Sample'!A30</f>
        <v>45392</v>
      </c>
      <c r="D37" s="105">
        <f>'[9]BU110 - Dist Sample'!B30</f>
        <v>45392</v>
      </c>
      <c r="E37" s="3">
        <f t="shared" si="0"/>
        <v>-0.5</v>
      </c>
      <c r="F37" s="105" t="str">
        <f>'[9]BU110 - Dist Sample'!R30</f>
        <v>2024-01-31</v>
      </c>
      <c r="G37" s="66">
        <f>'[9]BU110 - Dist Sample'!T30</f>
        <v>131.63</v>
      </c>
      <c r="H37" s="47">
        <f t="shared" si="1"/>
        <v>69.5</v>
      </c>
      <c r="I37" s="66">
        <f t="shared" si="2"/>
        <v>9148.2849999999999</v>
      </c>
    </row>
    <row r="38" spans="2:9">
      <c r="B38" s="5">
        <f>IF(F38="","",MAX(B$9:B37)+1)</f>
        <v>30</v>
      </c>
      <c r="C38" s="105">
        <f>'[9]BU110 - Dist Sample'!A31</f>
        <v>45574</v>
      </c>
      <c r="D38" s="105">
        <f>'[9]BU110 - Dist Sample'!B31</f>
        <v>45574</v>
      </c>
      <c r="E38" s="3">
        <f t="shared" si="0"/>
        <v>-0.5</v>
      </c>
      <c r="F38" s="105" t="str">
        <f>'[9]BU110 - Dist Sample'!R31</f>
        <v>2024-10-08</v>
      </c>
      <c r="G38" s="66">
        <f>'[9]BU110 - Dist Sample'!T31</f>
        <v>150.05000000000001</v>
      </c>
      <c r="H38" s="47">
        <f t="shared" si="1"/>
        <v>0.5</v>
      </c>
      <c r="I38" s="66">
        <f t="shared" si="2"/>
        <v>75.025000000000006</v>
      </c>
    </row>
    <row r="39" spans="2:9">
      <c r="B39" s="5">
        <f>IF(F39="","",MAX(B$9:B38)+1)</f>
        <v>31</v>
      </c>
      <c r="C39" s="105">
        <f>'[9]BU110 - Dist Sample'!A32</f>
        <v>45413</v>
      </c>
      <c r="D39" s="105">
        <f>'[9]BU110 - Dist Sample'!B32</f>
        <v>45443</v>
      </c>
      <c r="E39" s="3">
        <f t="shared" si="0"/>
        <v>-15.5</v>
      </c>
      <c r="F39" s="105" t="str">
        <f>'[9]BU110 - Dist Sample'!R32</f>
        <v>2024-06-20</v>
      </c>
      <c r="G39" s="66">
        <f>'[9]BU110 - Dist Sample'!T32</f>
        <v>162.5</v>
      </c>
      <c r="H39" s="47">
        <f t="shared" si="1"/>
        <v>-35.5</v>
      </c>
      <c r="I39" s="66">
        <f t="shared" si="2"/>
        <v>-5768.75</v>
      </c>
    </row>
    <row r="40" spans="2:9">
      <c r="B40" s="5">
        <f>IF(F40="","",MAX(B$9:B39)+1)</f>
        <v>32</v>
      </c>
      <c r="C40" s="105">
        <f>'[9]BU110 - Dist Sample'!A33</f>
        <v>45695</v>
      </c>
      <c r="D40" s="105">
        <f>'[9]BU110 - Dist Sample'!B33</f>
        <v>45695</v>
      </c>
      <c r="E40" s="3">
        <f t="shared" si="0"/>
        <v>-0.5</v>
      </c>
      <c r="F40" s="105" t="str">
        <f>'[9]BU110 - Dist Sample'!R33</f>
        <v>2025-02-07</v>
      </c>
      <c r="G40" s="66">
        <f>'[9]BU110 - Dist Sample'!T33</f>
        <v>179.89</v>
      </c>
      <c r="H40" s="47">
        <f t="shared" si="1"/>
        <v>-0.5</v>
      </c>
      <c r="I40" s="66">
        <f t="shared" si="2"/>
        <v>-89.944999999999993</v>
      </c>
    </row>
    <row r="41" spans="2:9">
      <c r="B41" s="5">
        <f>IF(F41="","",MAX(B$9:B40)+1)</f>
        <v>33</v>
      </c>
      <c r="C41" s="105">
        <f>'[9]BU110 - Dist Sample'!A34</f>
        <v>45599</v>
      </c>
      <c r="D41" s="105">
        <f>'[9]BU110 - Dist Sample'!B34</f>
        <v>45605</v>
      </c>
      <c r="E41" s="3">
        <f t="shared" si="0"/>
        <v>-3.5</v>
      </c>
      <c r="F41" s="105" t="str">
        <f>'[9]BU110 - Dist Sample'!R34</f>
        <v>2024-11-09</v>
      </c>
      <c r="G41" s="66">
        <f>'[9]BU110 - Dist Sample'!T34</f>
        <v>198.96</v>
      </c>
      <c r="H41" s="47">
        <f t="shared" si="1"/>
        <v>-3.5</v>
      </c>
      <c r="I41" s="66">
        <f t="shared" si="2"/>
        <v>-696.36</v>
      </c>
    </row>
    <row r="42" spans="2:9">
      <c r="B42" s="5">
        <f>IF(F42="","",MAX(B$9:B41)+1)</f>
        <v>34</v>
      </c>
      <c r="C42" s="105">
        <f>'[9]BU110 - Dist Sample'!A35</f>
        <v>45671</v>
      </c>
      <c r="D42" s="105">
        <f>'[9]BU110 - Dist Sample'!B35</f>
        <v>45671</v>
      </c>
      <c r="E42" s="3">
        <f t="shared" si="0"/>
        <v>-0.5</v>
      </c>
      <c r="F42" s="105" t="str">
        <f>'[9]BU110 - Dist Sample'!R35</f>
        <v>2025-01-13</v>
      </c>
      <c r="G42" s="66">
        <f>'[9]BU110 - Dist Sample'!T35</f>
        <v>211.76</v>
      </c>
      <c r="H42" s="47">
        <f t="shared" si="1"/>
        <v>0.5</v>
      </c>
      <c r="I42" s="66">
        <f t="shared" si="2"/>
        <v>105.88</v>
      </c>
    </row>
    <row r="43" spans="2:9">
      <c r="B43" s="5">
        <f>IF(F43="","",MAX(B$9:B42)+1)</f>
        <v>35</v>
      </c>
      <c r="C43" s="105">
        <f>'[9]BU110 - Dist Sample'!A36</f>
        <v>45378</v>
      </c>
      <c r="D43" s="105">
        <f>'[9]BU110 - Dist Sample'!B36</f>
        <v>45743</v>
      </c>
      <c r="E43" s="3">
        <f t="shared" si="0"/>
        <v>-183</v>
      </c>
      <c r="F43" s="105" t="str">
        <f>'[9]BU110 - Dist Sample'!R36</f>
        <v>2024-03-27</v>
      </c>
      <c r="G43" s="66">
        <f>'[9]BU110 - Dist Sample'!T36</f>
        <v>230.75</v>
      </c>
      <c r="H43" s="47">
        <f t="shared" si="1"/>
        <v>182</v>
      </c>
      <c r="I43" s="66">
        <f t="shared" si="2"/>
        <v>41996.5</v>
      </c>
    </row>
    <row r="44" spans="2:9">
      <c r="B44" s="5">
        <f>IF(F44="","",MAX(B$9:B43)+1)</f>
        <v>36</v>
      </c>
      <c r="C44" s="105">
        <f>'[9]BU110 - Dist Sample'!A37</f>
        <v>45527</v>
      </c>
      <c r="D44" s="105">
        <f>'[9]BU110 - Dist Sample'!B37</f>
        <v>45527</v>
      </c>
      <c r="E44" s="3">
        <f t="shared" si="0"/>
        <v>-0.5</v>
      </c>
      <c r="F44" s="105" t="str">
        <f>'[9]BU110 - Dist Sample'!R37</f>
        <v>2024-08-23</v>
      </c>
      <c r="G44" s="66">
        <f>'[9]BU110 - Dist Sample'!T37</f>
        <v>237</v>
      </c>
      <c r="H44" s="47">
        <f t="shared" si="1"/>
        <v>-0.5</v>
      </c>
      <c r="I44" s="66">
        <f t="shared" si="2"/>
        <v>-118.5</v>
      </c>
    </row>
    <row r="45" spans="2:9">
      <c r="B45" s="5">
        <f>IF(F45="","",MAX(B$9:B44)+1)</f>
        <v>37</v>
      </c>
      <c r="C45" s="105">
        <f>'[9]BU110 - Dist Sample'!A38</f>
        <v>45566</v>
      </c>
      <c r="D45" s="105">
        <f>'[9]BU110 - Dist Sample'!B38</f>
        <v>45593</v>
      </c>
      <c r="E45" s="3">
        <f t="shared" si="0"/>
        <v>-14</v>
      </c>
      <c r="F45" s="105" t="str">
        <f>'[9]BU110 - Dist Sample'!R38</f>
        <v>2024-11-12</v>
      </c>
      <c r="G45" s="66">
        <f>'[9]BU110 - Dist Sample'!T38</f>
        <v>251.75</v>
      </c>
      <c r="H45" s="47">
        <f t="shared" si="1"/>
        <v>-29</v>
      </c>
      <c r="I45" s="66">
        <f t="shared" si="2"/>
        <v>-7300.75</v>
      </c>
    </row>
    <row r="46" spans="2:9">
      <c r="B46" s="5">
        <f>IF(F46="","",MAX(B$9:B45)+1)</f>
        <v>38</v>
      </c>
      <c r="C46" s="105">
        <f>'[9]BU110 - Dist Sample'!A39</f>
        <v>45473</v>
      </c>
      <c r="D46" s="105">
        <f>'[9]BU110 - Dist Sample'!B39</f>
        <v>45479</v>
      </c>
      <c r="E46" s="3">
        <f t="shared" si="0"/>
        <v>-3.5</v>
      </c>
      <c r="F46" s="105" t="str">
        <f>'[9]BU110 - Dist Sample'!R39</f>
        <v>2024-07-06</v>
      </c>
      <c r="G46" s="66">
        <f>'[9]BU110 - Dist Sample'!T39</f>
        <v>263.52</v>
      </c>
      <c r="H46" s="47">
        <f t="shared" si="1"/>
        <v>-3.5</v>
      </c>
      <c r="I46" s="66">
        <f t="shared" si="2"/>
        <v>-922.31999999999994</v>
      </c>
    </row>
    <row r="47" spans="2:9">
      <c r="B47" s="5">
        <f>IF(F47="","",MAX(B$9:B46)+1)</f>
        <v>39</v>
      </c>
      <c r="C47" s="105">
        <f>'[9]BU110 - Dist Sample'!A40</f>
        <v>45526</v>
      </c>
      <c r="D47" s="105">
        <f>'[9]BU110 - Dist Sample'!B40</f>
        <v>45526</v>
      </c>
      <c r="E47" s="3">
        <f t="shared" si="0"/>
        <v>-0.5</v>
      </c>
      <c r="F47" s="105" t="str">
        <f>'[9]BU110 - Dist Sample'!R40</f>
        <v>2024-08-21</v>
      </c>
      <c r="G47" s="66">
        <f>'[9]BU110 - Dist Sample'!T40</f>
        <v>281.51</v>
      </c>
      <c r="H47" s="47">
        <f t="shared" si="1"/>
        <v>0.5</v>
      </c>
      <c r="I47" s="66">
        <f t="shared" si="2"/>
        <v>140.755</v>
      </c>
    </row>
    <row r="48" spans="2:9">
      <c r="B48" s="5">
        <f>IF(F48="","",MAX(B$9:B47)+1)</f>
        <v>40</v>
      </c>
      <c r="C48" s="105">
        <f>'[9]BU110 - Dist Sample'!A41</f>
        <v>45261</v>
      </c>
      <c r="D48" s="105">
        <f>'[9]BU110 - Dist Sample'!B41</f>
        <v>45291</v>
      </c>
      <c r="E48" s="3">
        <f t="shared" si="0"/>
        <v>-15.5</v>
      </c>
      <c r="F48" s="105" t="str">
        <f>'[9]BU110 - Dist Sample'!R41</f>
        <v>2024-06-26</v>
      </c>
      <c r="G48" s="66">
        <f>'[9]BU110 - Dist Sample'!T41</f>
        <v>318.39999999999998</v>
      </c>
      <c r="H48" s="47">
        <f t="shared" si="1"/>
        <v>-193.5</v>
      </c>
      <c r="I48" s="66">
        <f t="shared" si="2"/>
        <v>-61610.399999999994</v>
      </c>
    </row>
    <row r="49" spans="2:9">
      <c r="B49" s="5">
        <f>IF(F49="","",MAX(B$9:B48)+1)</f>
        <v>41</v>
      </c>
      <c r="C49" s="105">
        <f>'[9]BU110 - Dist Sample'!A42</f>
        <v>45407</v>
      </c>
      <c r="D49" s="105">
        <f>'[9]BU110 - Dist Sample'!B42</f>
        <v>45407</v>
      </c>
      <c r="E49" s="3">
        <f t="shared" si="0"/>
        <v>-0.5</v>
      </c>
      <c r="F49" s="105" t="str">
        <f>'[9]BU110 - Dist Sample'!R42</f>
        <v>2024-04-22</v>
      </c>
      <c r="G49" s="66">
        <f>'[9]BU110 - Dist Sample'!T42</f>
        <v>347.55</v>
      </c>
      <c r="H49" s="47">
        <f t="shared" si="1"/>
        <v>2.5</v>
      </c>
      <c r="I49" s="66">
        <f t="shared" si="2"/>
        <v>868.875</v>
      </c>
    </row>
    <row r="50" spans="2:9">
      <c r="B50" s="5">
        <f>IF(F50="","",MAX(B$9:B49)+1)</f>
        <v>42</v>
      </c>
      <c r="C50" s="105">
        <f>'[9]BU110 - Dist Sample'!A43</f>
        <v>45508</v>
      </c>
      <c r="D50" s="105">
        <f>'[9]BU110 - Dist Sample'!B43</f>
        <v>45514</v>
      </c>
      <c r="E50" s="3">
        <f t="shared" si="0"/>
        <v>-3.5</v>
      </c>
      <c r="F50" s="105" t="str">
        <f>'[9]BU110 - Dist Sample'!R43</f>
        <v>2024-08-10</v>
      </c>
      <c r="G50" s="66">
        <f>'[9]BU110 - Dist Sample'!T43</f>
        <v>365.67</v>
      </c>
      <c r="H50" s="47">
        <f t="shared" si="1"/>
        <v>-3.5</v>
      </c>
      <c r="I50" s="66">
        <f t="shared" si="2"/>
        <v>-1279.845</v>
      </c>
    </row>
    <row r="51" spans="2:9">
      <c r="B51" s="5">
        <f>IF(F51="","",MAX(B$9:B50)+1)</f>
        <v>43</v>
      </c>
      <c r="C51" s="105">
        <f>'[9]BU110 - Dist Sample'!A44</f>
        <v>45284</v>
      </c>
      <c r="D51" s="105">
        <f>'[9]BU110 - Dist Sample'!B44</f>
        <v>45290</v>
      </c>
      <c r="E51" s="3">
        <f t="shared" si="0"/>
        <v>-3.5</v>
      </c>
      <c r="F51" s="105" t="str">
        <f>'[9]BU110 - Dist Sample'!R44</f>
        <v>2023-12-30</v>
      </c>
      <c r="G51" s="66">
        <f>'[9]BU110 - Dist Sample'!T44</f>
        <v>406.02</v>
      </c>
      <c r="H51" s="47">
        <f t="shared" si="1"/>
        <v>-3.5</v>
      </c>
      <c r="I51" s="66">
        <f t="shared" si="2"/>
        <v>-1421.07</v>
      </c>
    </row>
    <row r="52" spans="2:9">
      <c r="B52" s="5">
        <f>IF(F52="","",MAX(B$9:B51)+1)</f>
        <v>44</v>
      </c>
      <c r="C52" s="105">
        <f>'[9]BU110 - Dist Sample'!A45</f>
        <v>45344</v>
      </c>
      <c r="D52" s="105">
        <f>'[9]BU110 - Dist Sample'!B45</f>
        <v>45344</v>
      </c>
      <c r="E52" s="3">
        <f t="shared" si="0"/>
        <v>-0.5</v>
      </c>
      <c r="F52" s="105" t="str">
        <f>'[9]BU110 - Dist Sample'!R45</f>
        <v>2023-11-15</v>
      </c>
      <c r="G52" s="66">
        <f>'[9]BU110 - Dist Sample'!T45</f>
        <v>432</v>
      </c>
      <c r="H52" s="47">
        <f t="shared" si="1"/>
        <v>98.5</v>
      </c>
      <c r="I52" s="66">
        <f t="shared" si="2"/>
        <v>42552</v>
      </c>
    </row>
    <row r="53" spans="2:9">
      <c r="B53" s="5">
        <f>IF(F53="","",MAX(B$9:B52)+1)</f>
        <v>45</v>
      </c>
      <c r="C53" s="105">
        <f>'[9]BU110 - Dist Sample'!A46</f>
        <v>45711</v>
      </c>
      <c r="D53" s="105">
        <f>'[9]BU110 - Dist Sample'!B46</f>
        <v>45717</v>
      </c>
      <c r="E53" s="3">
        <f t="shared" si="0"/>
        <v>-3.5</v>
      </c>
      <c r="F53" s="105" t="str">
        <f>'[9]BU110 - Dist Sample'!R46</f>
        <v>2025-03-01</v>
      </c>
      <c r="G53" s="66">
        <f>'[9]BU110 - Dist Sample'!T46</f>
        <v>472.56</v>
      </c>
      <c r="H53" s="47">
        <f t="shared" si="1"/>
        <v>-3.5</v>
      </c>
      <c r="I53" s="66">
        <f t="shared" si="2"/>
        <v>-1653.96</v>
      </c>
    </row>
    <row r="54" spans="2:9">
      <c r="B54" s="5">
        <f>IF(F54="","",MAX(B$9:B53)+1)</f>
        <v>46</v>
      </c>
      <c r="C54" s="105">
        <f>'[9]BU110 - Dist Sample'!A47</f>
        <v>45566</v>
      </c>
      <c r="D54" s="105">
        <f>'[9]BU110 - Dist Sample'!B47</f>
        <v>45596</v>
      </c>
      <c r="E54" s="3">
        <f t="shared" si="0"/>
        <v>-15.5</v>
      </c>
      <c r="F54" s="105" t="str">
        <f>'[9]BU110 - Dist Sample'!R47</f>
        <v>2024-10-01</v>
      </c>
      <c r="G54" s="66">
        <f>'[9]BU110 - Dist Sample'!T47</f>
        <v>500</v>
      </c>
      <c r="H54" s="47">
        <f t="shared" si="1"/>
        <v>14.5</v>
      </c>
      <c r="I54" s="66">
        <f t="shared" si="2"/>
        <v>7250</v>
      </c>
    </row>
    <row r="55" spans="2:9">
      <c r="B55" s="5">
        <f>IF(F55="","",MAX(B$9:B54)+1)</f>
        <v>47</v>
      </c>
      <c r="C55" s="105">
        <f>'[9]BU110 - Dist Sample'!A48</f>
        <v>45571</v>
      </c>
      <c r="D55" s="105">
        <f>'[9]BU110 - Dist Sample'!B48</f>
        <v>45577</v>
      </c>
      <c r="E55" s="3">
        <f t="shared" si="0"/>
        <v>-3.5</v>
      </c>
      <c r="F55" s="105" t="str">
        <f>'[9]BU110 - Dist Sample'!R48</f>
        <v>2024-10-12</v>
      </c>
      <c r="G55" s="66">
        <f>'[9]BU110 - Dist Sample'!T48</f>
        <v>515.79999999999995</v>
      </c>
      <c r="H55" s="47">
        <f t="shared" si="1"/>
        <v>-3.5</v>
      </c>
      <c r="I55" s="66">
        <f t="shared" si="2"/>
        <v>-1805.2999999999997</v>
      </c>
    </row>
    <row r="56" spans="2:9">
      <c r="B56" s="5">
        <f>IF(F56="","",MAX(B$9:B55)+1)</f>
        <v>48</v>
      </c>
      <c r="C56" s="105">
        <f>'[9]BU110 - Dist Sample'!A49</f>
        <v>45619</v>
      </c>
      <c r="D56" s="105">
        <f>'[9]BU110 - Dist Sample'!B49</f>
        <v>45625</v>
      </c>
      <c r="E56" s="3">
        <f t="shared" si="0"/>
        <v>-3.5</v>
      </c>
      <c r="F56" s="105" t="str">
        <f>'[9]BU110 - Dist Sample'!R49</f>
        <v>2024-12-02</v>
      </c>
      <c r="G56" s="66">
        <f>'[9]BU110 - Dist Sample'!T49</f>
        <v>528</v>
      </c>
      <c r="H56" s="47">
        <f t="shared" si="1"/>
        <v>-6.5</v>
      </c>
      <c r="I56" s="66">
        <f t="shared" si="2"/>
        <v>-3432</v>
      </c>
    </row>
    <row r="57" spans="2:9">
      <c r="B57" s="5">
        <f>IF(F57="","",MAX(B$9:B56)+1)</f>
        <v>49</v>
      </c>
      <c r="C57" s="105">
        <f>'[9]BU110 - Dist Sample'!A50</f>
        <v>45661</v>
      </c>
      <c r="D57" s="105">
        <f>'[9]BU110 - Dist Sample'!B50</f>
        <v>45667</v>
      </c>
      <c r="E57" s="3">
        <f t="shared" si="0"/>
        <v>-3.5</v>
      </c>
      <c r="F57" s="105" t="str">
        <f>'[9]BU110 - Dist Sample'!R50</f>
        <v>2025-01-10</v>
      </c>
      <c r="G57" s="66">
        <f>'[9]BU110 - Dist Sample'!T50</f>
        <v>550</v>
      </c>
      <c r="H57" s="47">
        <f t="shared" si="1"/>
        <v>-3.5</v>
      </c>
      <c r="I57" s="66">
        <f t="shared" si="2"/>
        <v>-1925</v>
      </c>
    </row>
    <row r="58" spans="2:9">
      <c r="B58" s="5">
        <f>IF(F58="","",MAX(B$9:B57)+1)</f>
        <v>50</v>
      </c>
      <c r="C58" s="105">
        <f>'[9]BU110 - Dist Sample'!A51</f>
        <v>45403</v>
      </c>
      <c r="D58" s="105">
        <f>'[9]BU110 - Dist Sample'!B51</f>
        <v>45409</v>
      </c>
      <c r="E58" s="3">
        <f t="shared" si="0"/>
        <v>-3.5</v>
      </c>
      <c r="F58" s="105" t="str">
        <f>'[9]BU110 - Dist Sample'!R51</f>
        <v>2024-04-27</v>
      </c>
      <c r="G58" s="66">
        <f>'[9]BU110 - Dist Sample'!T51</f>
        <v>566.9</v>
      </c>
      <c r="H58" s="47">
        <f t="shared" si="1"/>
        <v>-3.5</v>
      </c>
      <c r="I58" s="66">
        <f t="shared" si="2"/>
        <v>-1984.1499999999999</v>
      </c>
    </row>
    <row r="59" spans="2:9">
      <c r="B59" s="5">
        <f>IF(F59="","",MAX(B$9:B58)+1)</f>
        <v>51</v>
      </c>
      <c r="C59" s="105">
        <f>'[9]BU110 - Dist Sample'!A52</f>
        <v>45444</v>
      </c>
      <c r="D59" s="105">
        <f>'[9]BU110 - Dist Sample'!B52</f>
        <v>45473</v>
      </c>
      <c r="E59" s="3">
        <f t="shared" si="0"/>
        <v>-15</v>
      </c>
      <c r="F59" s="105" t="str">
        <f>'[9]BU110 - Dist Sample'!R52</f>
        <v>2024-07-15</v>
      </c>
      <c r="G59" s="66">
        <f>'[9]BU110 - Dist Sample'!T52</f>
        <v>597.5</v>
      </c>
      <c r="H59" s="47">
        <f t="shared" si="1"/>
        <v>-30</v>
      </c>
      <c r="I59" s="66">
        <f t="shared" si="2"/>
        <v>-17925</v>
      </c>
    </row>
    <row r="60" spans="2:9">
      <c r="B60" s="5">
        <f>IF(F60="","",MAX(B$9:B59)+1)</f>
        <v>52</v>
      </c>
      <c r="C60" s="105">
        <f>'[9]BU110 - Dist Sample'!A53</f>
        <v>45620</v>
      </c>
      <c r="D60" s="105">
        <f>'[9]BU110 - Dist Sample'!B53</f>
        <v>45626</v>
      </c>
      <c r="E60" s="3">
        <f t="shared" si="0"/>
        <v>-3.5</v>
      </c>
      <c r="F60" s="105" t="str">
        <f>'[9]BU110 - Dist Sample'!R53</f>
        <v>2024-11-30</v>
      </c>
      <c r="G60" s="66">
        <f>'[9]BU110 - Dist Sample'!T53</f>
        <v>618.96</v>
      </c>
      <c r="H60" s="47">
        <f t="shared" si="1"/>
        <v>-3.5</v>
      </c>
      <c r="I60" s="66">
        <f t="shared" si="2"/>
        <v>-2166.36</v>
      </c>
    </row>
    <row r="61" spans="2:9">
      <c r="B61" s="5">
        <f>IF(F61="","",MAX(B$9:B60)+1)</f>
        <v>53</v>
      </c>
      <c r="C61" s="105">
        <f>'[9]BU110 - Dist Sample'!A54</f>
        <v>45675</v>
      </c>
      <c r="D61" s="105">
        <f>'[9]BU110 - Dist Sample'!B54</f>
        <v>45681</v>
      </c>
      <c r="E61" s="3">
        <f t="shared" si="0"/>
        <v>-3.5</v>
      </c>
      <c r="F61" s="105" t="str">
        <f>'[9]BU110 - Dist Sample'!R54</f>
        <v>2025-01-28</v>
      </c>
      <c r="G61" s="66">
        <f>'[9]BU110 - Dist Sample'!T54</f>
        <v>640</v>
      </c>
      <c r="H61" s="47">
        <f t="shared" si="1"/>
        <v>-7.5</v>
      </c>
      <c r="I61" s="66">
        <f t="shared" si="2"/>
        <v>-4800</v>
      </c>
    </row>
    <row r="62" spans="2:9">
      <c r="B62" s="5">
        <f>IF(F62="","",MAX(B$9:B61)+1)</f>
        <v>54</v>
      </c>
      <c r="C62" s="105">
        <f>'[9]BU110 - Dist Sample'!A55</f>
        <v>45577</v>
      </c>
      <c r="D62" s="105">
        <f>'[9]BU110 - Dist Sample'!B55</f>
        <v>45583</v>
      </c>
      <c r="E62" s="3">
        <f t="shared" si="0"/>
        <v>-3.5</v>
      </c>
      <c r="F62" s="105" t="str">
        <f>'[9]BU110 - Dist Sample'!R55</f>
        <v>2024-10-18</v>
      </c>
      <c r="G62" s="66">
        <f>'[9]BU110 - Dist Sample'!T55</f>
        <v>640</v>
      </c>
      <c r="H62" s="47">
        <f t="shared" si="1"/>
        <v>-3.5</v>
      </c>
      <c r="I62" s="66">
        <f t="shared" si="2"/>
        <v>-2240</v>
      </c>
    </row>
    <row r="63" spans="2:9">
      <c r="B63" s="5">
        <f>IF(F63="","",MAX(B$9:B62)+1)</f>
        <v>55</v>
      </c>
      <c r="C63" s="105">
        <f>'[9]BU110 - Dist Sample'!A56</f>
        <v>45444</v>
      </c>
      <c r="D63" s="105">
        <f>'[9]BU110 - Dist Sample'!B56</f>
        <v>45473</v>
      </c>
      <c r="E63" s="3">
        <f t="shared" si="0"/>
        <v>-15</v>
      </c>
      <c r="F63" s="105" t="str">
        <f>'[9]BU110 - Dist Sample'!R56</f>
        <v>2024-07-10</v>
      </c>
      <c r="G63" s="66">
        <f>'[9]BU110 - Dist Sample'!T56</f>
        <v>652.5</v>
      </c>
      <c r="H63" s="47">
        <f t="shared" si="1"/>
        <v>-25</v>
      </c>
      <c r="I63" s="66">
        <f t="shared" si="2"/>
        <v>-16312.5</v>
      </c>
    </row>
    <row r="64" spans="2:9">
      <c r="B64" s="5">
        <f>IF(F64="","",MAX(B$9:B63)+1)</f>
        <v>56</v>
      </c>
      <c r="C64" s="105">
        <f>'[9]BU110 - Dist Sample'!A57</f>
        <v>45343</v>
      </c>
      <c r="D64" s="105">
        <f>'[9]BU110 - Dist Sample'!B57</f>
        <v>45435</v>
      </c>
      <c r="E64" s="3">
        <f t="shared" si="0"/>
        <v>-46.5</v>
      </c>
      <c r="F64" s="105" t="str">
        <f>'[9]BU110 - Dist Sample'!R57</f>
        <v>2024-06-07</v>
      </c>
      <c r="G64" s="66">
        <f>'[9]BU110 - Dist Sample'!T57</f>
        <v>700</v>
      </c>
      <c r="H64" s="47">
        <f t="shared" si="1"/>
        <v>-61.5</v>
      </c>
      <c r="I64" s="66">
        <f t="shared" si="2"/>
        <v>-43050</v>
      </c>
    </row>
    <row r="65" spans="2:9">
      <c r="B65" s="5">
        <f>IF(F65="","",MAX(B$9:B64)+1)</f>
        <v>57</v>
      </c>
      <c r="C65" s="105">
        <f>'[9]BU110 - Dist Sample'!A58</f>
        <v>45549</v>
      </c>
      <c r="D65" s="105">
        <f>'[9]BU110 - Dist Sample'!B58</f>
        <v>45555</v>
      </c>
      <c r="E65" s="3">
        <f t="shared" si="0"/>
        <v>-3.5</v>
      </c>
      <c r="F65" s="105" t="str">
        <f>'[9]BU110 - Dist Sample'!R58</f>
        <v>2024-09-23</v>
      </c>
      <c r="G65" s="66">
        <f>'[9]BU110 - Dist Sample'!T58</f>
        <v>704</v>
      </c>
      <c r="H65" s="47">
        <f t="shared" si="1"/>
        <v>-6.5</v>
      </c>
      <c r="I65" s="66">
        <f t="shared" si="2"/>
        <v>-4576</v>
      </c>
    </row>
    <row r="66" spans="2:9">
      <c r="B66" s="5">
        <f>IF(F66="","",MAX(B$9:B65)+1)</f>
        <v>58</v>
      </c>
      <c r="C66" s="105">
        <f>'[9]BU110 - Dist Sample'!A59</f>
        <v>45472</v>
      </c>
      <c r="D66" s="105">
        <f>'[9]BU110 - Dist Sample'!B59</f>
        <v>45478</v>
      </c>
      <c r="E66" s="3">
        <f t="shared" si="0"/>
        <v>-3.5</v>
      </c>
      <c r="F66" s="105" t="str">
        <f>'[9]BU110 - Dist Sample'!R59</f>
        <v>2024-07-07</v>
      </c>
      <c r="G66" s="66">
        <f>'[9]BU110 - Dist Sample'!T59</f>
        <v>704</v>
      </c>
      <c r="H66" s="47">
        <f t="shared" si="1"/>
        <v>-5.5</v>
      </c>
      <c r="I66" s="66">
        <f t="shared" si="2"/>
        <v>-3872</v>
      </c>
    </row>
    <row r="67" spans="2:9">
      <c r="B67" s="5">
        <f>IF(F67="","",MAX(B$9:B66)+1)</f>
        <v>59</v>
      </c>
      <c r="C67" s="105">
        <f>'[9]BU110 - Dist Sample'!A60</f>
        <v>45599</v>
      </c>
      <c r="D67" s="105">
        <f>'[9]BU110 - Dist Sample'!B60</f>
        <v>45605</v>
      </c>
      <c r="E67" s="3">
        <f t="shared" si="0"/>
        <v>-3.5</v>
      </c>
      <c r="F67" s="105" t="str">
        <f>'[9]BU110 - Dist Sample'!R60</f>
        <v>2024-11-09</v>
      </c>
      <c r="G67" s="66">
        <f>'[9]BU110 - Dist Sample'!T60</f>
        <v>706.38</v>
      </c>
      <c r="H67" s="47">
        <f t="shared" si="1"/>
        <v>-3.5</v>
      </c>
      <c r="I67" s="66">
        <f t="shared" si="2"/>
        <v>-2472.33</v>
      </c>
    </row>
    <row r="68" spans="2:9">
      <c r="B68" s="5">
        <f>IF(F68="","",MAX(B$9:B67)+1)</f>
        <v>60</v>
      </c>
      <c r="C68" s="105">
        <f>'[9]BU110 - Dist Sample'!A61</f>
        <v>45388</v>
      </c>
      <c r="D68" s="105">
        <f>'[9]BU110 - Dist Sample'!B61</f>
        <v>45394</v>
      </c>
      <c r="E68" s="3">
        <f t="shared" si="0"/>
        <v>-3.5</v>
      </c>
      <c r="F68" s="105" t="str">
        <f>'[9]BU110 - Dist Sample'!R61</f>
        <v>2024-04-13</v>
      </c>
      <c r="G68" s="66">
        <f>'[9]BU110 - Dist Sample'!T61</f>
        <v>738.88</v>
      </c>
      <c r="H68" s="47">
        <f t="shared" si="1"/>
        <v>-4.5</v>
      </c>
      <c r="I68" s="66">
        <f t="shared" si="2"/>
        <v>-3324.96</v>
      </c>
    </row>
    <row r="69" spans="2:9">
      <c r="B69" s="5">
        <f>IF(F69="","",MAX(B$9:B68)+1)</f>
        <v>61</v>
      </c>
      <c r="C69" s="105">
        <f>'[9]BU110 - Dist Sample'!A62</f>
        <v>45566</v>
      </c>
      <c r="D69" s="105">
        <f>'[9]BU110 - Dist Sample'!B62</f>
        <v>45931</v>
      </c>
      <c r="E69" s="3">
        <f t="shared" si="0"/>
        <v>-183</v>
      </c>
      <c r="F69" s="105" t="str">
        <f>'[9]BU110 - Dist Sample'!R62</f>
        <v>2024-11-10</v>
      </c>
      <c r="G69" s="66">
        <f>'[9]BU110 - Dist Sample'!T62</f>
        <v>744.96</v>
      </c>
      <c r="H69" s="47">
        <f t="shared" si="1"/>
        <v>142</v>
      </c>
      <c r="I69" s="66">
        <f t="shared" si="2"/>
        <v>105784.32000000001</v>
      </c>
    </row>
    <row r="70" spans="2:9">
      <c r="B70" s="5">
        <f>IF(F70="","",MAX(B$9:B69)+1)</f>
        <v>62</v>
      </c>
      <c r="C70" s="105">
        <f>'[9]BU110 - Dist Sample'!A63</f>
        <v>45599</v>
      </c>
      <c r="D70" s="105">
        <f>'[9]BU110 - Dist Sample'!B63</f>
        <v>45605</v>
      </c>
      <c r="E70" s="3">
        <f t="shared" si="0"/>
        <v>-3.5</v>
      </c>
      <c r="F70" s="105" t="str">
        <f>'[9]BU110 - Dist Sample'!R63</f>
        <v>2024-11-09</v>
      </c>
      <c r="G70" s="66">
        <f>'[9]BU110 - Dist Sample'!T63</f>
        <v>789.18</v>
      </c>
      <c r="H70" s="47">
        <f t="shared" si="1"/>
        <v>-3.5</v>
      </c>
      <c r="I70" s="66">
        <f t="shared" si="2"/>
        <v>-2762.1299999999997</v>
      </c>
    </row>
    <row r="71" spans="2:9">
      <c r="B71" s="5">
        <f>IF(F71="","",MAX(B$9:B70)+1)</f>
        <v>63</v>
      </c>
      <c r="C71" s="105">
        <f>'[9]BU110 - Dist Sample'!A64</f>
        <v>45669</v>
      </c>
      <c r="D71" s="105">
        <f>'[9]BU110 - Dist Sample'!B64</f>
        <v>45675</v>
      </c>
      <c r="E71" s="3">
        <f t="shared" si="0"/>
        <v>-3.5</v>
      </c>
      <c r="F71" s="105" t="str">
        <f>'[9]BU110 - Dist Sample'!R64</f>
        <v>2025-01-18</v>
      </c>
      <c r="G71" s="66">
        <f>'[9]BU110 - Dist Sample'!T64</f>
        <v>828.17</v>
      </c>
      <c r="H71" s="47">
        <f t="shared" si="1"/>
        <v>-3.5</v>
      </c>
      <c r="I71" s="66">
        <f t="shared" si="2"/>
        <v>-2898.5949999999998</v>
      </c>
    </row>
    <row r="72" spans="2:9">
      <c r="B72" s="5">
        <f>IF(F72="","",MAX(B$9:B71)+1)</f>
        <v>64</v>
      </c>
      <c r="C72" s="105">
        <f>'[9]BU110 - Dist Sample'!A65</f>
        <v>45570</v>
      </c>
      <c r="D72" s="105">
        <f>'[9]BU110 - Dist Sample'!B65</f>
        <v>45576</v>
      </c>
      <c r="E72" s="3">
        <f t="shared" si="0"/>
        <v>-3.5</v>
      </c>
      <c r="F72" s="105" t="str">
        <f>'[9]BU110 - Dist Sample'!R65</f>
        <v>2024-10-15</v>
      </c>
      <c r="G72" s="66">
        <f>'[9]BU110 - Dist Sample'!T65</f>
        <v>880</v>
      </c>
      <c r="H72" s="47">
        <f t="shared" si="1"/>
        <v>-7.5</v>
      </c>
      <c r="I72" s="66">
        <f t="shared" si="2"/>
        <v>-6600</v>
      </c>
    </row>
    <row r="73" spans="2:9">
      <c r="B73" s="5">
        <f>IF(F73="","",MAX(B$9:B72)+1)</f>
        <v>65</v>
      </c>
      <c r="C73" s="105">
        <f>'[9]BU110 - Dist Sample'!A66</f>
        <v>45703</v>
      </c>
      <c r="D73" s="105">
        <f>'[9]BU110 - Dist Sample'!B66</f>
        <v>45709</v>
      </c>
      <c r="E73" s="3">
        <f t="shared" si="0"/>
        <v>-3.5</v>
      </c>
      <c r="F73" s="105" t="str">
        <f>'[9]BU110 - Dist Sample'!R66</f>
        <v>2025-02-25</v>
      </c>
      <c r="G73" s="66">
        <f>'[9]BU110 - Dist Sample'!T66</f>
        <v>880</v>
      </c>
      <c r="H73" s="47">
        <f t="shared" si="1"/>
        <v>-7.5</v>
      </c>
      <c r="I73" s="66">
        <f t="shared" si="2"/>
        <v>-6600</v>
      </c>
    </row>
    <row r="74" spans="2:9">
      <c r="B74" s="5">
        <f>IF(F74="","",MAX(B$9:B73)+1)</f>
        <v>66</v>
      </c>
      <c r="C74" s="105">
        <f>'[9]BU110 - Dist Sample'!A67</f>
        <v>45598</v>
      </c>
      <c r="D74" s="105">
        <f>'[9]BU110 - Dist Sample'!B67</f>
        <v>45604</v>
      </c>
      <c r="E74" s="3">
        <f t="shared" si="0"/>
        <v>-3.5</v>
      </c>
      <c r="F74" s="105" t="str">
        <f>'[9]BU110 - Dist Sample'!R67</f>
        <v>2024-11-11</v>
      </c>
      <c r="G74" s="66">
        <f>'[9]BU110 - Dist Sample'!T67</f>
        <v>880</v>
      </c>
      <c r="H74" s="47">
        <f t="shared" si="1"/>
        <v>-6.5</v>
      </c>
      <c r="I74" s="66">
        <f t="shared" si="2"/>
        <v>-5720</v>
      </c>
    </row>
    <row r="75" spans="2:9">
      <c r="B75" s="5">
        <f>IF(F75="","",MAX(B$9:B74)+1)</f>
        <v>67</v>
      </c>
      <c r="C75" s="105">
        <f>'[9]BU110 - Dist Sample'!A68</f>
        <v>45500</v>
      </c>
      <c r="D75" s="105">
        <f>'[9]BU110 - Dist Sample'!B68</f>
        <v>45506</v>
      </c>
      <c r="E75" s="3">
        <f t="shared" si="0"/>
        <v>-3.5</v>
      </c>
      <c r="F75" s="105" t="str">
        <f>'[9]BU110 - Dist Sample'!R68</f>
        <v>2024-08-04</v>
      </c>
      <c r="G75" s="66">
        <f>'[9]BU110 - Dist Sample'!T68</f>
        <v>880</v>
      </c>
      <c r="H75" s="47">
        <f t="shared" si="1"/>
        <v>-5.5</v>
      </c>
      <c r="I75" s="66">
        <f t="shared" si="2"/>
        <v>-4840</v>
      </c>
    </row>
    <row r="76" spans="2:9">
      <c r="B76" s="5">
        <f>IF(F76="","",MAX(B$9:B75)+1)</f>
        <v>68</v>
      </c>
      <c r="C76" s="105">
        <f>'[9]BU110 - Dist Sample'!A69</f>
        <v>45381</v>
      </c>
      <c r="D76" s="105">
        <f>'[9]BU110 - Dist Sample'!B69</f>
        <v>45387</v>
      </c>
      <c r="E76" s="3">
        <f t="shared" ref="E76:E139" si="3">(C76-D76-1)/2</f>
        <v>-3.5</v>
      </c>
      <c r="F76" s="105" t="str">
        <f>'[9]BU110 - Dist Sample'!R69</f>
        <v>2024-04-05</v>
      </c>
      <c r="G76" s="66">
        <f>'[9]BU110 - Dist Sample'!T69</f>
        <v>880</v>
      </c>
      <c r="H76" s="47">
        <f t="shared" ref="H76:H139" si="4">IF(D76=0,0,D76-F76+E76)</f>
        <v>-3.5</v>
      </c>
      <c r="I76" s="66">
        <f t="shared" ref="I76:I139" si="5">G76*H76</f>
        <v>-3080</v>
      </c>
    </row>
    <row r="77" spans="2:9">
      <c r="B77" s="5">
        <f>IF(F77="","",MAX(B$9:B76)+1)</f>
        <v>69</v>
      </c>
      <c r="C77" s="105">
        <f>'[9]BU110 - Dist Sample'!A70</f>
        <v>45402</v>
      </c>
      <c r="D77" s="105">
        <f>'[9]BU110 - Dist Sample'!B70</f>
        <v>45408</v>
      </c>
      <c r="E77" s="3">
        <f t="shared" si="3"/>
        <v>-3.5</v>
      </c>
      <c r="F77" s="105" t="str">
        <f>'[9]BU110 - Dist Sample'!R70</f>
        <v>2024-04-26</v>
      </c>
      <c r="G77" s="66">
        <f>'[9]BU110 - Dist Sample'!T70</f>
        <v>880</v>
      </c>
      <c r="H77" s="47">
        <f t="shared" si="4"/>
        <v>-3.5</v>
      </c>
      <c r="I77" s="66">
        <f t="shared" si="5"/>
        <v>-3080</v>
      </c>
    </row>
    <row r="78" spans="2:9">
      <c r="B78" s="5">
        <f>IF(F78="","",MAX(B$9:B77)+1)</f>
        <v>70</v>
      </c>
      <c r="C78" s="105">
        <f>'[9]BU110 - Dist Sample'!A71</f>
        <v>45430</v>
      </c>
      <c r="D78" s="105">
        <f>'[9]BU110 - Dist Sample'!B71</f>
        <v>45436</v>
      </c>
      <c r="E78" s="3">
        <f t="shared" si="3"/>
        <v>-3.5</v>
      </c>
      <c r="F78" s="105" t="str">
        <f>'[9]BU110 - Dist Sample'!R71</f>
        <v>2024-05-24</v>
      </c>
      <c r="G78" s="66">
        <f>'[9]BU110 - Dist Sample'!T71</f>
        <v>880</v>
      </c>
      <c r="H78" s="47">
        <f t="shared" si="4"/>
        <v>-3.5</v>
      </c>
      <c r="I78" s="66">
        <f t="shared" si="5"/>
        <v>-3080</v>
      </c>
    </row>
    <row r="79" spans="2:9">
      <c r="B79" s="5">
        <f>IF(F79="","",MAX(B$9:B78)+1)</f>
        <v>71</v>
      </c>
      <c r="C79" s="105">
        <f>'[9]BU110 - Dist Sample'!A72</f>
        <v>45465</v>
      </c>
      <c r="D79" s="105">
        <f>'[9]BU110 - Dist Sample'!B72</f>
        <v>45471</v>
      </c>
      <c r="E79" s="3">
        <f t="shared" si="3"/>
        <v>-3.5</v>
      </c>
      <c r="F79" s="105" t="str">
        <f>'[9]BU110 - Dist Sample'!R72</f>
        <v>2024-06-28</v>
      </c>
      <c r="G79" s="66">
        <f>'[9]BU110 - Dist Sample'!T72</f>
        <v>880</v>
      </c>
      <c r="H79" s="47">
        <f t="shared" si="4"/>
        <v>-3.5</v>
      </c>
      <c r="I79" s="66">
        <f t="shared" si="5"/>
        <v>-3080</v>
      </c>
    </row>
    <row r="80" spans="2:9">
      <c r="B80" s="5">
        <f>IF(F80="","",MAX(B$9:B79)+1)</f>
        <v>72</v>
      </c>
      <c r="C80" s="105">
        <f>'[9]BU110 - Dist Sample'!A73</f>
        <v>45528</v>
      </c>
      <c r="D80" s="105">
        <f>'[9]BU110 - Dist Sample'!B73</f>
        <v>45534</v>
      </c>
      <c r="E80" s="3">
        <f t="shared" si="3"/>
        <v>-3.5</v>
      </c>
      <c r="F80" s="105" t="str">
        <f>'[9]BU110 - Dist Sample'!R73</f>
        <v>2024-08-30</v>
      </c>
      <c r="G80" s="66">
        <f>'[9]BU110 - Dist Sample'!T73</f>
        <v>880</v>
      </c>
      <c r="H80" s="47">
        <f t="shared" si="4"/>
        <v>-3.5</v>
      </c>
      <c r="I80" s="66">
        <f t="shared" si="5"/>
        <v>-3080</v>
      </c>
    </row>
    <row r="81" spans="2:9">
      <c r="B81" s="5">
        <f>IF(F81="","",MAX(B$9:B80)+1)</f>
        <v>73</v>
      </c>
      <c r="C81" s="105">
        <f>'[9]BU110 - Dist Sample'!A74</f>
        <v>45633</v>
      </c>
      <c r="D81" s="105">
        <f>'[9]BU110 - Dist Sample'!B74</f>
        <v>45639</v>
      </c>
      <c r="E81" s="3">
        <f t="shared" si="3"/>
        <v>-3.5</v>
      </c>
      <c r="F81" s="105" t="str">
        <f>'[9]BU110 - Dist Sample'!R74</f>
        <v>2024-12-13</v>
      </c>
      <c r="G81" s="66">
        <f>'[9]BU110 - Dist Sample'!T74</f>
        <v>880</v>
      </c>
      <c r="H81" s="47">
        <f t="shared" si="4"/>
        <v>-3.5</v>
      </c>
      <c r="I81" s="66">
        <f t="shared" si="5"/>
        <v>-3080</v>
      </c>
    </row>
    <row r="82" spans="2:9">
      <c r="B82" s="5">
        <f>IF(F82="","",MAX(B$9:B81)+1)</f>
        <v>74</v>
      </c>
      <c r="C82" s="105">
        <f>'[9]BU110 - Dist Sample'!A75</f>
        <v>45375</v>
      </c>
      <c r="D82" s="105">
        <f>'[9]BU110 - Dist Sample'!B75</f>
        <v>45381</v>
      </c>
      <c r="E82" s="3">
        <f t="shared" si="3"/>
        <v>-3.5</v>
      </c>
      <c r="F82" s="105" t="str">
        <f>'[9]BU110 - Dist Sample'!R75</f>
        <v>2024-03-30</v>
      </c>
      <c r="G82" s="66">
        <f>'[9]BU110 - Dist Sample'!T75</f>
        <v>912</v>
      </c>
      <c r="H82" s="47">
        <f t="shared" si="4"/>
        <v>-3.5</v>
      </c>
      <c r="I82" s="66">
        <f t="shared" si="5"/>
        <v>-3192</v>
      </c>
    </row>
    <row r="83" spans="2:9">
      <c r="B83" s="5">
        <f>IF(F83="","",MAX(B$9:B82)+1)</f>
        <v>75</v>
      </c>
      <c r="C83" s="105">
        <f>'[9]BU110 - Dist Sample'!A76</f>
        <v>45479</v>
      </c>
      <c r="D83" s="105">
        <f>'[9]BU110 - Dist Sample'!B76</f>
        <v>45485</v>
      </c>
      <c r="E83" s="3">
        <f t="shared" si="3"/>
        <v>-3.5</v>
      </c>
      <c r="F83" s="105" t="str">
        <f>'[9]BU110 - Dist Sample'!R76</f>
        <v>2024-07-15</v>
      </c>
      <c r="G83" s="66">
        <f>'[9]BU110 - Dist Sample'!T76</f>
        <v>923.6</v>
      </c>
      <c r="H83" s="47">
        <f t="shared" si="4"/>
        <v>-6.5</v>
      </c>
      <c r="I83" s="66">
        <f t="shared" si="5"/>
        <v>-6003.4000000000005</v>
      </c>
    </row>
    <row r="84" spans="2:9">
      <c r="B84" s="5">
        <f>IF(F84="","",MAX(B$9:B83)+1)</f>
        <v>76</v>
      </c>
      <c r="C84" s="105">
        <f>'[9]BU110 - Dist Sample'!A77</f>
        <v>45419</v>
      </c>
      <c r="D84" s="105">
        <f>'[9]BU110 - Dist Sample'!B77</f>
        <v>45419</v>
      </c>
      <c r="E84" s="3">
        <f t="shared" si="3"/>
        <v>-0.5</v>
      </c>
      <c r="F84" s="105" t="str">
        <f>'[9]BU110 - Dist Sample'!R77</f>
        <v>2024-05-06</v>
      </c>
      <c r="G84" s="66">
        <f>'[9]BU110 - Dist Sample'!T77</f>
        <v>925.98</v>
      </c>
      <c r="H84" s="47">
        <f t="shared" si="4"/>
        <v>0.5</v>
      </c>
      <c r="I84" s="66">
        <f t="shared" si="5"/>
        <v>462.99</v>
      </c>
    </row>
    <row r="85" spans="2:9">
      <c r="B85" s="5">
        <f>IF(F85="","",MAX(B$9:B84)+1)</f>
        <v>77</v>
      </c>
      <c r="C85" s="105">
        <f>'[9]BU110 - Dist Sample'!A78</f>
        <v>45571</v>
      </c>
      <c r="D85" s="105">
        <f>'[9]BU110 - Dist Sample'!B78</f>
        <v>45577</v>
      </c>
      <c r="E85" s="3">
        <f t="shared" si="3"/>
        <v>-3.5</v>
      </c>
      <c r="F85" s="105" t="str">
        <f>'[9]BU110 - Dist Sample'!R78</f>
        <v>2024-10-12</v>
      </c>
      <c r="G85" s="66">
        <f>'[9]BU110 - Dist Sample'!T78</f>
        <v>960</v>
      </c>
      <c r="H85" s="47">
        <f t="shared" si="4"/>
        <v>-3.5</v>
      </c>
      <c r="I85" s="66">
        <f t="shared" si="5"/>
        <v>-3360</v>
      </c>
    </row>
    <row r="86" spans="2:9">
      <c r="B86" s="5">
        <f>IF(F86="","",MAX(B$9:B85)+1)</f>
        <v>78</v>
      </c>
      <c r="C86" s="105">
        <f>'[9]BU110 - Dist Sample'!A79</f>
        <v>45564</v>
      </c>
      <c r="D86" s="105">
        <f>'[9]BU110 - Dist Sample'!B79</f>
        <v>45570</v>
      </c>
      <c r="E86" s="3">
        <f t="shared" si="3"/>
        <v>-3.5</v>
      </c>
      <c r="F86" s="105" t="str">
        <f>'[9]BU110 - Dist Sample'!R79</f>
        <v>2024-10-05</v>
      </c>
      <c r="G86" s="66">
        <f>'[9]BU110 - Dist Sample'!T79</f>
        <v>1029.8</v>
      </c>
      <c r="H86" s="47">
        <f t="shared" si="4"/>
        <v>-3.5</v>
      </c>
      <c r="I86" s="66">
        <f t="shared" si="5"/>
        <v>-3604.2999999999997</v>
      </c>
    </row>
    <row r="87" spans="2:9">
      <c r="B87" s="5">
        <f>IF(F87="","",MAX(B$9:B86)+1)</f>
        <v>79</v>
      </c>
      <c r="C87" s="105">
        <f>'[9]BU110 - Dist Sample'!A80</f>
        <v>45439</v>
      </c>
      <c r="D87" s="105">
        <f>'[9]BU110 - Dist Sample'!B80</f>
        <v>45445</v>
      </c>
      <c r="E87" s="3">
        <f t="shared" si="3"/>
        <v>-3.5</v>
      </c>
      <c r="F87" s="105" t="str">
        <f>'[9]BU110 - Dist Sample'!R80</f>
        <v>2024-05-31</v>
      </c>
      <c r="G87" s="66">
        <f>'[9]BU110 - Dist Sample'!T80</f>
        <v>1067.1500000000001</v>
      </c>
      <c r="H87" s="47">
        <f t="shared" si="4"/>
        <v>-1.5</v>
      </c>
      <c r="I87" s="66">
        <f t="shared" si="5"/>
        <v>-1600.7250000000001</v>
      </c>
    </row>
    <row r="88" spans="2:9">
      <c r="B88" s="5">
        <f>IF(F88="","",MAX(B$9:B87)+1)</f>
        <v>80</v>
      </c>
      <c r="C88" s="105">
        <f>'[9]BU110 - Dist Sample'!A81</f>
        <v>45382</v>
      </c>
      <c r="D88" s="105">
        <f>'[9]BU110 - Dist Sample'!B81</f>
        <v>45388</v>
      </c>
      <c r="E88" s="3">
        <f t="shared" si="3"/>
        <v>-3.5</v>
      </c>
      <c r="F88" s="105" t="str">
        <f>'[9]BU110 - Dist Sample'!R81</f>
        <v>2024-04-06</v>
      </c>
      <c r="G88" s="66">
        <f>'[9]BU110 - Dist Sample'!T81</f>
        <v>1098.5999999999999</v>
      </c>
      <c r="H88" s="47">
        <f t="shared" si="4"/>
        <v>-3.5</v>
      </c>
      <c r="I88" s="66">
        <f t="shared" si="5"/>
        <v>-3845.0999999999995</v>
      </c>
    </row>
    <row r="89" spans="2:9">
      <c r="B89" s="5">
        <f>IF(F89="","",MAX(B$9:B88)+1)</f>
        <v>81</v>
      </c>
      <c r="C89" s="105">
        <f>'[9]BU110 - Dist Sample'!A82</f>
        <v>44885</v>
      </c>
      <c r="D89" s="105">
        <f>'[9]BU110 - Dist Sample'!B82</f>
        <v>44891</v>
      </c>
      <c r="E89" s="3">
        <f t="shared" si="3"/>
        <v>-3.5</v>
      </c>
      <c r="F89" s="105" t="str">
        <f>'[9]BU110 - Dist Sample'!R82</f>
        <v>2022-11-26</v>
      </c>
      <c r="G89" s="66">
        <f>'[9]BU110 - Dist Sample'!T82</f>
        <v>1142</v>
      </c>
      <c r="H89" s="47">
        <f t="shared" si="4"/>
        <v>-3.5</v>
      </c>
      <c r="I89" s="66">
        <f t="shared" si="5"/>
        <v>-3997</v>
      </c>
    </row>
    <row r="90" spans="2:9">
      <c r="B90" s="5">
        <f>IF(F90="","",MAX(B$9:B89)+1)</f>
        <v>82</v>
      </c>
      <c r="C90" s="105">
        <f>'[9]BU110 - Dist Sample'!A83</f>
        <v>45444</v>
      </c>
      <c r="D90" s="105">
        <f>'[9]BU110 - Dist Sample'!B83</f>
        <v>45472</v>
      </c>
      <c r="E90" s="3">
        <f t="shared" si="3"/>
        <v>-14.5</v>
      </c>
      <c r="F90" s="105" t="str">
        <f>'[9]BU110 - Dist Sample'!R83</f>
        <v>2024-07-03</v>
      </c>
      <c r="G90" s="66">
        <f>'[9]BU110 - Dist Sample'!T83</f>
        <v>1200</v>
      </c>
      <c r="H90" s="47">
        <f t="shared" si="4"/>
        <v>-18.5</v>
      </c>
      <c r="I90" s="66">
        <f t="shared" si="5"/>
        <v>-22200</v>
      </c>
    </row>
    <row r="91" spans="2:9">
      <c r="B91" s="5">
        <f>IF(F91="","",MAX(B$9:B90)+1)</f>
        <v>83</v>
      </c>
      <c r="C91" s="105">
        <f>'[9]BU110 - Dist Sample'!A84</f>
        <v>45718</v>
      </c>
      <c r="D91" s="105">
        <f>'[9]BU110 - Dist Sample'!B84</f>
        <v>45724</v>
      </c>
      <c r="E91" s="3">
        <f t="shared" si="3"/>
        <v>-3.5</v>
      </c>
      <c r="F91" s="105" t="str">
        <f>'[9]BU110 - Dist Sample'!R84</f>
        <v>2025-03-08</v>
      </c>
      <c r="G91" s="66">
        <f>'[9]BU110 - Dist Sample'!T84</f>
        <v>1306.92</v>
      </c>
      <c r="H91" s="47">
        <f t="shared" si="4"/>
        <v>-3.5</v>
      </c>
      <c r="I91" s="66">
        <f t="shared" si="5"/>
        <v>-4574.22</v>
      </c>
    </row>
    <row r="92" spans="2:9">
      <c r="B92" s="5">
        <f>IF(F92="","",MAX(B$9:B91)+1)</f>
        <v>84</v>
      </c>
      <c r="C92" s="105">
        <f>'[9]BU110 - Dist Sample'!A85</f>
        <v>45689</v>
      </c>
      <c r="D92" s="105">
        <f>'[9]BU110 - Dist Sample'!B85</f>
        <v>45716</v>
      </c>
      <c r="E92" s="3">
        <f t="shared" si="3"/>
        <v>-14</v>
      </c>
      <c r="F92" s="105" t="str">
        <f>'[9]BU110 - Dist Sample'!R85</f>
        <v>2025-03-07</v>
      </c>
      <c r="G92" s="66">
        <f>'[9]BU110 - Dist Sample'!T85</f>
        <v>1395</v>
      </c>
      <c r="H92" s="47">
        <f t="shared" si="4"/>
        <v>-21</v>
      </c>
      <c r="I92" s="66">
        <f t="shared" si="5"/>
        <v>-29295</v>
      </c>
    </row>
    <row r="93" spans="2:9">
      <c r="B93" s="5">
        <f>IF(F93="","",MAX(B$9:B92)+1)</f>
        <v>85</v>
      </c>
      <c r="C93" s="105">
        <f>'[9]BU110 - Dist Sample'!A86</f>
        <v>45689</v>
      </c>
      <c r="D93" s="105">
        <f>'[9]BU110 - Dist Sample'!B86</f>
        <v>45716</v>
      </c>
      <c r="E93" s="3">
        <f t="shared" si="3"/>
        <v>-14</v>
      </c>
      <c r="F93" s="105" t="str">
        <f>'[9]BU110 - Dist Sample'!R86</f>
        <v>2025-03-19</v>
      </c>
      <c r="G93" s="66">
        <f>'[9]BU110 - Dist Sample'!T86</f>
        <v>1462</v>
      </c>
      <c r="H93" s="47">
        <f t="shared" si="4"/>
        <v>-33</v>
      </c>
      <c r="I93" s="66">
        <f t="shared" si="5"/>
        <v>-48246</v>
      </c>
    </row>
    <row r="94" spans="2:9">
      <c r="B94" s="5">
        <f>IF(F94="","",MAX(B$9:B93)+1)</f>
        <v>86</v>
      </c>
      <c r="C94" s="105">
        <f>'[9]BU110 - Dist Sample'!A87</f>
        <v>45466</v>
      </c>
      <c r="D94" s="105">
        <f>'[9]BU110 - Dist Sample'!B87</f>
        <v>45472</v>
      </c>
      <c r="E94" s="3">
        <f t="shared" si="3"/>
        <v>-3.5</v>
      </c>
      <c r="F94" s="105" t="str">
        <f>'[9]BU110 - Dist Sample'!R87</f>
        <v>2024-06-29</v>
      </c>
      <c r="G94" s="66">
        <f>'[9]BU110 - Dist Sample'!T87</f>
        <v>1510.44</v>
      </c>
      <c r="H94" s="47">
        <f t="shared" si="4"/>
        <v>-3.5</v>
      </c>
      <c r="I94" s="66">
        <f t="shared" si="5"/>
        <v>-5286.54</v>
      </c>
    </row>
    <row r="95" spans="2:9">
      <c r="B95" s="5">
        <f>IF(F95="","",MAX(B$9:B94)+1)</f>
        <v>87</v>
      </c>
      <c r="C95" s="105">
        <f>'[9]BU110 - Dist Sample'!A88</f>
        <v>45396</v>
      </c>
      <c r="D95" s="105">
        <f>'[9]BU110 - Dist Sample'!B88</f>
        <v>45402</v>
      </c>
      <c r="E95" s="3">
        <f t="shared" si="3"/>
        <v>-3.5</v>
      </c>
      <c r="F95" s="105" t="str">
        <f>'[9]BU110 - Dist Sample'!R88</f>
        <v>2024-04-20</v>
      </c>
      <c r="G95" s="66">
        <f>'[9]BU110 - Dist Sample'!T88</f>
        <v>1601.7</v>
      </c>
      <c r="H95" s="47">
        <f t="shared" si="4"/>
        <v>-3.5</v>
      </c>
      <c r="I95" s="66">
        <f t="shared" si="5"/>
        <v>-5605.95</v>
      </c>
    </row>
    <row r="96" spans="2:9">
      <c r="B96" s="5">
        <f>IF(F96="","",MAX(B$9:B95)+1)</f>
        <v>88</v>
      </c>
      <c r="C96" s="105">
        <f>'[9]BU110 - Dist Sample'!A89</f>
        <v>45458</v>
      </c>
      <c r="D96" s="105">
        <f>'[9]BU110 - Dist Sample'!B89</f>
        <v>45458</v>
      </c>
      <c r="E96" s="3">
        <f t="shared" si="3"/>
        <v>-0.5</v>
      </c>
      <c r="F96" s="105" t="str">
        <f>'[9]BU110 - Dist Sample'!R89</f>
        <v>2024-06-14</v>
      </c>
      <c r="G96" s="66">
        <f>'[9]BU110 - Dist Sample'!T89</f>
        <v>1671.36</v>
      </c>
      <c r="H96" s="47">
        <f t="shared" si="4"/>
        <v>0.5</v>
      </c>
      <c r="I96" s="66">
        <f t="shared" si="5"/>
        <v>835.68</v>
      </c>
    </row>
    <row r="97" spans="2:9">
      <c r="B97" s="5">
        <f>IF(F97="","",MAX(B$9:B96)+1)</f>
        <v>89</v>
      </c>
      <c r="C97" s="105">
        <f>'[9]BU110 - Dist Sample'!A90</f>
        <v>45676</v>
      </c>
      <c r="D97" s="105">
        <f>'[9]BU110 - Dist Sample'!B90</f>
        <v>45682</v>
      </c>
      <c r="E97" s="3">
        <f t="shared" si="3"/>
        <v>-3.5</v>
      </c>
      <c r="F97" s="105" t="str">
        <f>'[9]BU110 - Dist Sample'!R90</f>
        <v>2025-01-25</v>
      </c>
      <c r="G97" s="66">
        <f>'[9]BU110 - Dist Sample'!T90</f>
        <v>1772.4</v>
      </c>
      <c r="H97" s="47">
        <f t="shared" si="4"/>
        <v>-3.5</v>
      </c>
      <c r="I97" s="66">
        <f t="shared" si="5"/>
        <v>-6203.4000000000005</v>
      </c>
    </row>
    <row r="98" spans="2:9">
      <c r="B98" s="5">
        <f>IF(F98="","",MAX(B$9:B97)+1)</f>
        <v>90</v>
      </c>
      <c r="C98" s="105">
        <f>'[9]BU110 - Dist Sample'!A91</f>
        <v>45396</v>
      </c>
      <c r="D98" s="105">
        <f>'[9]BU110 - Dist Sample'!B91</f>
        <v>45402</v>
      </c>
      <c r="E98" s="3">
        <f t="shared" si="3"/>
        <v>-3.5</v>
      </c>
      <c r="F98" s="105" t="str">
        <f>'[9]BU110 - Dist Sample'!R91</f>
        <v>2024-04-20</v>
      </c>
      <c r="G98" s="66">
        <f>'[9]BU110 - Dist Sample'!T91</f>
        <v>1859.7</v>
      </c>
      <c r="H98" s="47">
        <f t="shared" si="4"/>
        <v>-3.5</v>
      </c>
      <c r="I98" s="66">
        <f t="shared" si="5"/>
        <v>-6508.95</v>
      </c>
    </row>
    <row r="99" spans="2:9">
      <c r="B99" s="5">
        <f>IF(F99="","",MAX(B$9:B98)+1)</f>
        <v>91</v>
      </c>
      <c r="C99" s="105">
        <f>'[9]BU110 - Dist Sample'!A92</f>
        <v>45284</v>
      </c>
      <c r="D99" s="105">
        <f>'[9]BU110 - Dist Sample'!B92</f>
        <v>45290</v>
      </c>
      <c r="E99" s="3">
        <f t="shared" si="3"/>
        <v>-3.5</v>
      </c>
      <c r="F99" s="105" t="str">
        <f>'[9]BU110 - Dist Sample'!R92</f>
        <v>2023-12-30</v>
      </c>
      <c r="G99" s="66">
        <f>'[9]BU110 - Dist Sample'!T92</f>
        <v>1934.5</v>
      </c>
      <c r="H99" s="47">
        <f t="shared" si="4"/>
        <v>-3.5</v>
      </c>
      <c r="I99" s="66">
        <f t="shared" si="5"/>
        <v>-6770.75</v>
      </c>
    </row>
    <row r="100" spans="2:9">
      <c r="B100" s="5">
        <f>IF(F100="","",MAX(B$9:B99)+1)</f>
        <v>92</v>
      </c>
      <c r="C100" s="105">
        <f>'[9]BU110 - Dist Sample'!A93</f>
        <v>45284</v>
      </c>
      <c r="D100" s="105">
        <f>'[9]BU110 - Dist Sample'!B93</f>
        <v>45290</v>
      </c>
      <c r="E100" s="3">
        <f t="shared" si="3"/>
        <v>-3.5</v>
      </c>
      <c r="F100" s="105" t="str">
        <f>'[9]BU110 - Dist Sample'!R93</f>
        <v>2023-12-30</v>
      </c>
      <c r="G100" s="66">
        <f>'[9]BU110 - Dist Sample'!T93</f>
        <v>2011</v>
      </c>
      <c r="H100" s="47">
        <f t="shared" si="4"/>
        <v>-3.5</v>
      </c>
      <c r="I100" s="66">
        <f t="shared" si="5"/>
        <v>-7038.5</v>
      </c>
    </row>
    <row r="101" spans="2:9">
      <c r="B101" s="5">
        <f>IF(F101="","",MAX(B$9:B100)+1)</f>
        <v>93</v>
      </c>
      <c r="C101" s="105">
        <f>'[9]BU110 - Dist Sample'!A94</f>
        <v>45669</v>
      </c>
      <c r="D101" s="105">
        <f>'[9]BU110 - Dist Sample'!B94</f>
        <v>45675</v>
      </c>
      <c r="E101" s="3">
        <f t="shared" si="3"/>
        <v>-3.5</v>
      </c>
      <c r="F101" s="105" t="str">
        <f>'[9]BU110 - Dist Sample'!R94</f>
        <v>2025-01-18</v>
      </c>
      <c r="G101" s="66">
        <f>'[9]BU110 - Dist Sample'!T94</f>
        <v>2063.1999999999998</v>
      </c>
      <c r="H101" s="47">
        <f t="shared" si="4"/>
        <v>-3.5</v>
      </c>
      <c r="I101" s="66">
        <f t="shared" si="5"/>
        <v>-7221.1999999999989</v>
      </c>
    </row>
    <row r="102" spans="2:9">
      <c r="B102" s="5">
        <f>IF(F102="","",MAX(B$9:B101)+1)</f>
        <v>94</v>
      </c>
      <c r="C102" s="105">
        <f>'[9]BU110 - Dist Sample'!A95</f>
        <v>45417</v>
      </c>
      <c r="D102" s="105">
        <f>'[9]BU110 - Dist Sample'!B95</f>
        <v>45423</v>
      </c>
      <c r="E102" s="3">
        <f t="shared" si="3"/>
        <v>-3.5</v>
      </c>
      <c r="F102" s="105" t="str">
        <f>'[9]BU110 - Dist Sample'!R95</f>
        <v>2024-05-11</v>
      </c>
      <c r="G102" s="66">
        <f>'[9]BU110 - Dist Sample'!T95</f>
        <v>2128.8000000000002</v>
      </c>
      <c r="H102" s="47">
        <f t="shared" si="4"/>
        <v>-3.5</v>
      </c>
      <c r="I102" s="66">
        <f t="shared" si="5"/>
        <v>-7450.8000000000011</v>
      </c>
    </row>
    <row r="103" spans="2:9">
      <c r="B103" s="5">
        <f>IF(F103="","",MAX(B$9:B102)+1)</f>
        <v>95</v>
      </c>
      <c r="C103" s="105">
        <f>'[9]BU110 - Dist Sample'!A96</f>
        <v>45585</v>
      </c>
      <c r="D103" s="105">
        <f>'[9]BU110 - Dist Sample'!B96</f>
        <v>45591</v>
      </c>
      <c r="E103" s="3">
        <f t="shared" si="3"/>
        <v>-3.5</v>
      </c>
      <c r="F103" s="105" t="str">
        <f>'[9]BU110 - Dist Sample'!R96</f>
        <v>2024-10-26</v>
      </c>
      <c r="G103" s="66">
        <f>'[9]BU110 - Dist Sample'!T96</f>
        <v>2137.71</v>
      </c>
      <c r="H103" s="47">
        <f t="shared" si="4"/>
        <v>-3.5</v>
      </c>
      <c r="I103" s="66">
        <f t="shared" si="5"/>
        <v>-7481.9850000000006</v>
      </c>
    </row>
    <row r="104" spans="2:9">
      <c r="B104" s="5">
        <f>IF(F104="","",MAX(B$9:B103)+1)</f>
        <v>96</v>
      </c>
      <c r="C104" s="105">
        <f>'[9]BU110 - Dist Sample'!A97</f>
        <v>45697</v>
      </c>
      <c r="D104" s="105">
        <f>'[9]BU110 - Dist Sample'!B97</f>
        <v>45703</v>
      </c>
      <c r="E104" s="3">
        <f t="shared" si="3"/>
        <v>-3.5</v>
      </c>
      <c r="F104" s="105" t="str">
        <f>'[9]BU110 - Dist Sample'!R97</f>
        <v>2025-02-15</v>
      </c>
      <c r="G104" s="66">
        <f>'[9]BU110 - Dist Sample'!T97</f>
        <v>2248</v>
      </c>
      <c r="H104" s="47">
        <f t="shared" si="4"/>
        <v>-3.5</v>
      </c>
      <c r="I104" s="66">
        <f t="shared" si="5"/>
        <v>-7868</v>
      </c>
    </row>
    <row r="105" spans="2:9">
      <c r="B105" s="5">
        <f>IF(F105="","",MAX(B$9:B104)+1)</f>
        <v>97</v>
      </c>
      <c r="C105" s="105">
        <f>'[9]BU110 - Dist Sample'!A98</f>
        <v>45470</v>
      </c>
      <c r="D105" s="105">
        <f>'[9]BU110 - Dist Sample'!B98</f>
        <v>45499</v>
      </c>
      <c r="E105" s="3">
        <f t="shared" si="3"/>
        <v>-15</v>
      </c>
      <c r="F105" s="105" t="str">
        <f>'[9]BU110 - Dist Sample'!R98</f>
        <v>2024-08-23</v>
      </c>
      <c r="G105" s="66">
        <f>'[9]BU110 - Dist Sample'!T98</f>
        <v>2307.5</v>
      </c>
      <c r="H105" s="47">
        <f t="shared" si="4"/>
        <v>-43</v>
      </c>
      <c r="I105" s="66">
        <f t="shared" si="5"/>
        <v>-99222.5</v>
      </c>
    </row>
    <row r="106" spans="2:9">
      <c r="B106" s="5">
        <f>IF(F106="","",MAX(B$9:B105)+1)</f>
        <v>98</v>
      </c>
      <c r="C106" s="105">
        <f>'[9]BU110 - Dist Sample'!A99</f>
        <v>45438</v>
      </c>
      <c r="D106" s="105">
        <f>'[9]BU110 - Dist Sample'!B99</f>
        <v>45444</v>
      </c>
      <c r="E106" s="3">
        <f t="shared" si="3"/>
        <v>-3.5</v>
      </c>
      <c r="F106" s="105" t="str">
        <f>'[9]BU110 - Dist Sample'!R99</f>
        <v>2024-06-01</v>
      </c>
      <c r="G106" s="66">
        <f>'[9]BU110 - Dist Sample'!T99</f>
        <v>2413.4</v>
      </c>
      <c r="H106" s="47">
        <f t="shared" si="4"/>
        <v>-3.5</v>
      </c>
      <c r="I106" s="66">
        <f t="shared" si="5"/>
        <v>-8446.9</v>
      </c>
    </row>
    <row r="107" spans="2:9">
      <c r="B107" s="5">
        <f>IF(F107="","",MAX(B$9:B106)+1)</f>
        <v>99</v>
      </c>
      <c r="C107" s="105">
        <f>'[9]BU110 - Dist Sample'!A100</f>
        <v>45494</v>
      </c>
      <c r="D107" s="105">
        <f>'[9]BU110 - Dist Sample'!B100</f>
        <v>45500</v>
      </c>
      <c r="E107" s="3">
        <f t="shared" si="3"/>
        <v>-3.5</v>
      </c>
      <c r="F107" s="105" t="str">
        <f>'[9]BU110 - Dist Sample'!R100</f>
        <v>2024-07-27</v>
      </c>
      <c r="G107" s="66">
        <f>'[9]BU110 - Dist Sample'!T100</f>
        <v>2533.0100000000002</v>
      </c>
      <c r="H107" s="47">
        <f t="shared" si="4"/>
        <v>-3.5</v>
      </c>
      <c r="I107" s="66">
        <f t="shared" si="5"/>
        <v>-8865.5349999999999</v>
      </c>
    </row>
    <row r="108" spans="2:9">
      <c r="B108" s="5">
        <f>IF(F108="","",MAX(B$9:B107)+1)</f>
        <v>100</v>
      </c>
      <c r="C108" s="105">
        <f>'[9]BU110 - Dist Sample'!A101</f>
        <v>45564</v>
      </c>
      <c r="D108" s="105">
        <f>'[9]BU110 - Dist Sample'!B101</f>
        <v>45570</v>
      </c>
      <c r="E108" s="3">
        <f t="shared" si="3"/>
        <v>-3.5</v>
      </c>
      <c r="F108" s="105" t="str">
        <f>'[9]BU110 - Dist Sample'!R101</f>
        <v>2024-10-05</v>
      </c>
      <c r="G108" s="66">
        <f>'[9]BU110 - Dist Sample'!T101</f>
        <v>2672.11</v>
      </c>
      <c r="H108" s="47">
        <f t="shared" si="4"/>
        <v>-3.5</v>
      </c>
      <c r="I108" s="66">
        <f t="shared" si="5"/>
        <v>-9352.3850000000002</v>
      </c>
    </row>
    <row r="109" spans="2:9">
      <c r="B109" s="5">
        <f>IF(F109="","",MAX(B$9:B108)+1)</f>
        <v>101</v>
      </c>
      <c r="C109" s="105">
        <f>'[9]BU110 - Dist Sample'!A102</f>
        <v>45599</v>
      </c>
      <c r="D109" s="105">
        <f>'[9]BU110 - Dist Sample'!B102</f>
        <v>45605</v>
      </c>
      <c r="E109" s="3">
        <f t="shared" si="3"/>
        <v>-3.5</v>
      </c>
      <c r="F109" s="105" t="str">
        <f>'[9]BU110 - Dist Sample'!R102</f>
        <v>2024-11-09</v>
      </c>
      <c r="G109" s="66">
        <f>'[9]BU110 - Dist Sample'!T102</f>
        <v>2776.62</v>
      </c>
      <c r="H109" s="47">
        <f t="shared" si="4"/>
        <v>-3.5</v>
      </c>
      <c r="I109" s="66">
        <f t="shared" si="5"/>
        <v>-9718.17</v>
      </c>
    </row>
    <row r="110" spans="2:9">
      <c r="B110" s="5">
        <f>IF(F110="","",MAX(B$9:B109)+1)</f>
        <v>102</v>
      </c>
      <c r="C110" s="105">
        <f>'[9]BU110 - Dist Sample'!A103</f>
        <v>45321</v>
      </c>
      <c r="D110" s="105">
        <f>'[9]BU110 - Dist Sample'!B103</f>
        <v>45321</v>
      </c>
      <c r="E110" s="3">
        <f t="shared" si="3"/>
        <v>-0.5</v>
      </c>
      <c r="F110" s="105" t="str">
        <f>'[9]BU110 - Dist Sample'!R103</f>
        <v>2024-01-30</v>
      </c>
      <c r="G110" s="66">
        <f>'[9]BU110 - Dist Sample'!T103</f>
        <v>2871.39</v>
      </c>
      <c r="H110" s="47">
        <f t="shared" si="4"/>
        <v>-0.5</v>
      </c>
      <c r="I110" s="66">
        <f t="shared" si="5"/>
        <v>-1435.6949999999999</v>
      </c>
    </row>
    <row r="111" spans="2:9">
      <c r="B111" s="5">
        <f>IF(F111="","",MAX(B$9:B110)+1)</f>
        <v>103</v>
      </c>
      <c r="C111" s="105">
        <f>'[9]BU110 - Dist Sample'!A104</f>
        <v>45658</v>
      </c>
      <c r="D111" s="105">
        <f>'[9]BU110 - Dist Sample'!B104</f>
        <v>46022</v>
      </c>
      <c r="E111" s="3">
        <f t="shared" si="3"/>
        <v>-182.5</v>
      </c>
      <c r="F111" s="105" t="str">
        <f>'[9]BU110 - Dist Sample'!R104</f>
        <v>2024-11-12</v>
      </c>
      <c r="G111" s="66">
        <f>'[9]BU110 - Dist Sample'!T104</f>
        <v>2994</v>
      </c>
      <c r="H111" s="47">
        <f t="shared" si="4"/>
        <v>231.5</v>
      </c>
      <c r="I111" s="66">
        <f t="shared" si="5"/>
        <v>693111</v>
      </c>
    </row>
    <row r="112" spans="2:9">
      <c r="B112" s="5">
        <f>IF(F112="","",MAX(B$9:B111)+1)</f>
        <v>104</v>
      </c>
      <c r="C112" s="105">
        <f>'[9]BU110 - Dist Sample'!A105</f>
        <v>45564</v>
      </c>
      <c r="D112" s="105">
        <f>'[9]BU110 - Dist Sample'!B105</f>
        <v>45570</v>
      </c>
      <c r="E112" s="3">
        <f t="shared" si="3"/>
        <v>-3.5</v>
      </c>
      <c r="F112" s="105" t="str">
        <f>'[9]BU110 - Dist Sample'!R105</f>
        <v>2024-10-05</v>
      </c>
      <c r="G112" s="66">
        <f>'[9]BU110 - Dist Sample'!T105</f>
        <v>3102.6</v>
      </c>
      <c r="H112" s="47">
        <f t="shared" si="4"/>
        <v>-3.5</v>
      </c>
      <c r="I112" s="66">
        <f t="shared" si="5"/>
        <v>-10859.1</v>
      </c>
    </row>
    <row r="113" spans="2:9">
      <c r="B113" s="5">
        <f>IF(F113="","",MAX(B$9:B112)+1)</f>
        <v>105</v>
      </c>
      <c r="C113" s="105">
        <f>'[9]BU110 - Dist Sample'!A106</f>
        <v>45313</v>
      </c>
      <c r="D113" s="105">
        <f>'[9]BU110 - Dist Sample'!B106</f>
        <v>45581</v>
      </c>
      <c r="E113" s="3">
        <f t="shared" si="3"/>
        <v>-134.5</v>
      </c>
      <c r="F113" s="105" t="str">
        <f>'[9]BU110 - Dist Sample'!R106</f>
        <v>2024-11-21</v>
      </c>
      <c r="G113" s="66">
        <f>'[9]BU110 - Dist Sample'!T106</f>
        <v>3243.29</v>
      </c>
      <c r="H113" s="47">
        <f t="shared" si="4"/>
        <v>-170.5</v>
      </c>
      <c r="I113" s="66">
        <f t="shared" si="5"/>
        <v>-552980.94499999995</v>
      </c>
    </row>
    <row r="114" spans="2:9">
      <c r="B114" s="5">
        <f>IF(F114="","",MAX(B$9:B113)+1)</f>
        <v>106</v>
      </c>
      <c r="C114" s="105">
        <f>'[9]BU110 - Dist Sample'!A107</f>
        <v>45548</v>
      </c>
      <c r="D114" s="105">
        <f>'[9]BU110 - Dist Sample'!B107</f>
        <v>45548</v>
      </c>
      <c r="E114" s="3">
        <f t="shared" si="3"/>
        <v>-0.5</v>
      </c>
      <c r="F114" s="105" t="str">
        <f>'[9]BU110 - Dist Sample'!R107</f>
        <v>2024-09-13</v>
      </c>
      <c r="G114" s="66">
        <f>'[9]BU110 - Dist Sample'!T107</f>
        <v>3450</v>
      </c>
      <c r="H114" s="47">
        <f t="shared" si="4"/>
        <v>-0.5</v>
      </c>
      <c r="I114" s="66">
        <f t="shared" si="5"/>
        <v>-1725</v>
      </c>
    </row>
    <row r="115" spans="2:9">
      <c r="B115" s="5">
        <f>IF(F115="","",MAX(B$9:B114)+1)</f>
        <v>107</v>
      </c>
      <c r="C115" s="105">
        <f>'[9]BU110 - Dist Sample'!A108</f>
        <v>45445</v>
      </c>
      <c r="D115" s="105">
        <f>'[9]BU110 - Dist Sample'!B108</f>
        <v>45451</v>
      </c>
      <c r="E115" s="3">
        <f t="shared" si="3"/>
        <v>-3.5</v>
      </c>
      <c r="F115" s="105" t="str">
        <f>'[9]BU110 - Dist Sample'!R108</f>
        <v>2024-06-08</v>
      </c>
      <c r="G115" s="66">
        <f>'[9]BU110 - Dist Sample'!T108</f>
        <v>3617.95</v>
      </c>
      <c r="H115" s="47">
        <f t="shared" si="4"/>
        <v>-3.5</v>
      </c>
      <c r="I115" s="66">
        <f t="shared" si="5"/>
        <v>-12662.824999999999</v>
      </c>
    </row>
    <row r="116" spans="2:9">
      <c r="B116" s="5">
        <f>IF(F116="","",MAX(B$9:B115)+1)</f>
        <v>108</v>
      </c>
      <c r="C116" s="105">
        <f>'[9]BU110 - Dist Sample'!A109</f>
        <v>45649</v>
      </c>
      <c r="D116" s="105">
        <f>'[9]BU110 - Dist Sample'!B109</f>
        <v>45656</v>
      </c>
      <c r="E116" s="3">
        <f t="shared" si="3"/>
        <v>-4</v>
      </c>
      <c r="F116" s="105" t="str">
        <f>'[9]BU110 - Dist Sample'!R109</f>
        <v>2025-01-10</v>
      </c>
      <c r="G116" s="66">
        <f>'[9]BU110 - Dist Sample'!T109</f>
        <v>3716.98</v>
      </c>
      <c r="H116" s="47">
        <f t="shared" si="4"/>
        <v>-15</v>
      </c>
      <c r="I116" s="66">
        <f t="shared" si="5"/>
        <v>-55754.7</v>
      </c>
    </row>
    <row r="117" spans="2:9">
      <c r="B117" s="5">
        <f>IF(F117="","",MAX(B$9:B116)+1)</f>
        <v>109</v>
      </c>
      <c r="C117" s="105">
        <f>'[9]BU110 - Dist Sample'!A110</f>
        <v>45487</v>
      </c>
      <c r="D117" s="105">
        <f>'[9]BU110 - Dist Sample'!B110</f>
        <v>45493</v>
      </c>
      <c r="E117" s="3">
        <f t="shared" si="3"/>
        <v>-3.5</v>
      </c>
      <c r="F117" s="105" t="str">
        <f>'[9]BU110 - Dist Sample'!R110</f>
        <v>2024-07-20</v>
      </c>
      <c r="G117" s="66">
        <f>'[9]BU110 - Dist Sample'!T110</f>
        <v>3840</v>
      </c>
      <c r="H117" s="47">
        <f t="shared" si="4"/>
        <v>-3.5</v>
      </c>
      <c r="I117" s="66">
        <f t="shared" si="5"/>
        <v>-13440</v>
      </c>
    </row>
    <row r="118" spans="2:9">
      <c r="B118" s="5">
        <f>IF(F118="","",MAX(B$9:B117)+1)</f>
        <v>110</v>
      </c>
      <c r="C118" s="105">
        <f>'[9]BU110 - Dist Sample'!A111</f>
        <v>45382</v>
      </c>
      <c r="D118" s="105">
        <f>'[9]BU110 - Dist Sample'!B111</f>
        <v>45388</v>
      </c>
      <c r="E118" s="3">
        <f t="shared" si="3"/>
        <v>-3.5</v>
      </c>
      <c r="F118" s="105" t="str">
        <f>'[9]BU110 - Dist Sample'!R111</f>
        <v>2024-07-17</v>
      </c>
      <c r="G118" s="66">
        <f>'[9]BU110 - Dist Sample'!T111</f>
        <v>3974</v>
      </c>
      <c r="H118" s="47">
        <f t="shared" si="4"/>
        <v>-105.5</v>
      </c>
      <c r="I118" s="66">
        <f t="shared" si="5"/>
        <v>-419257</v>
      </c>
    </row>
    <row r="119" spans="2:9">
      <c r="B119" s="5">
        <f>IF(F119="","",MAX(B$9:B118)+1)</f>
        <v>111</v>
      </c>
      <c r="C119" s="105">
        <f>'[9]BU110 - Dist Sample'!A112</f>
        <v>45547</v>
      </c>
      <c r="D119" s="105">
        <f>'[9]BU110 - Dist Sample'!B112</f>
        <v>45911</v>
      </c>
      <c r="E119" s="3">
        <f t="shared" si="3"/>
        <v>-182.5</v>
      </c>
      <c r="F119" s="105" t="str">
        <f>'[9]BU110 - Dist Sample'!R112</f>
        <v>2024-07-01</v>
      </c>
      <c r="G119" s="66">
        <f>'[9]BU110 - Dist Sample'!T112</f>
        <v>4160</v>
      </c>
      <c r="H119" s="47">
        <f t="shared" si="4"/>
        <v>254.5</v>
      </c>
      <c r="I119" s="66">
        <f t="shared" si="5"/>
        <v>1058720</v>
      </c>
    </row>
    <row r="120" spans="2:9">
      <c r="B120" s="5">
        <f>IF(F120="","",MAX(B$9:B119)+1)</f>
        <v>112</v>
      </c>
      <c r="C120" s="105">
        <f>'[9]BU110 - Dist Sample'!A113</f>
        <v>45571</v>
      </c>
      <c r="D120" s="105">
        <f>'[9]BU110 - Dist Sample'!B113</f>
        <v>45577</v>
      </c>
      <c r="E120" s="3">
        <f t="shared" si="3"/>
        <v>-3.5</v>
      </c>
      <c r="F120" s="105" t="str">
        <f>'[9]BU110 - Dist Sample'!R113</f>
        <v>2024-10-12</v>
      </c>
      <c r="G120" s="66">
        <f>'[9]BU110 - Dist Sample'!T113</f>
        <v>4271.2</v>
      </c>
      <c r="H120" s="47">
        <f t="shared" si="4"/>
        <v>-3.5</v>
      </c>
      <c r="I120" s="66">
        <f t="shared" si="5"/>
        <v>-14949.199999999999</v>
      </c>
    </row>
    <row r="121" spans="2:9">
      <c r="B121" s="5">
        <f>IF(F121="","",MAX(B$9:B120)+1)</f>
        <v>113</v>
      </c>
      <c r="C121" s="105">
        <f>'[9]BU110 - Dist Sample'!A114</f>
        <v>45410</v>
      </c>
      <c r="D121" s="105">
        <f>'[9]BU110 - Dist Sample'!B114</f>
        <v>45416</v>
      </c>
      <c r="E121" s="3">
        <f t="shared" si="3"/>
        <v>-3.5</v>
      </c>
      <c r="F121" s="105" t="str">
        <f>'[9]BU110 - Dist Sample'!R114</f>
        <v>2024-05-04</v>
      </c>
      <c r="G121" s="66">
        <f>'[9]BU110 - Dist Sample'!T114</f>
        <v>4463.28</v>
      </c>
      <c r="H121" s="47">
        <f t="shared" si="4"/>
        <v>-3.5</v>
      </c>
      <c r="I121" s="66">
        <f t="shared" si="5"/>
        <v>-15621.48</v>
      </c>
    </row>
    <row r="122" spans="2:9">
      <c r="B122" s="5">
        <f>IF(F122="","",MAX(B$9:B121)+1)</f>
        <v>114</v>
      </c>
      <c r="C122" s="105">
        <f>'[9]BU110 - Dist Sample'!A115</f>
        <v>45466</v>
      </c>
      <c r="D122" s="105">
        <f>'[9]BU110 - Dist Sample'!B115</f>
        <v>45472</v>
      </c>
      <c r="E122" s="3">
        <f t="shared" si="3"/>
        <v>-3.5</v>
      </c>
      <c r="F122" s="105" t="str">
        <f>'[9]BU110 - Dist Sample'!R115</f>
        <v>2024-07-11</v>
      </c>
      <c r="G122" s="66">
        <f>'[9]BU110 - Dist Sample'!T115</f>
        <v>4668.29</v>
      </c>
      <c r="H122" s="47">
        <f t="shared" si="4"/>
        <v>-15.5</v>
      </c>
      <c r="I122" s="66">
        <f t="shared" si="5"/>
        <v>-72358.494999999995</v>
      </c>
    </row>
    <row r="123" spans="2:9">
      <c r="B123" s="5">
        <f>IF(F123="","",MAX(B$9:B122)+1)</f>
        <v>115</v>
      </c>
      <c r="C123" s="105">
        <f>'[9]BU110 - Dist Sample'!A116</f>
        <v>45536</v>
      </c>
      <c r="D123" s="105">
        <f>'[9]BU110 - Dist Sample'!B116</f>
        <v>45542</v>
      </c>
      <c r="E123" s="3">
        <f t="shared" si="3"/>
        <v>-3.5</v>
      </c>
      <c r="F123" s="105" t="str">
        <f>'[9]BU110 - Dist Sample'!R116</f>
        <v>2024-09-20</v>
      </c>
      <c r="G123" s="66">
        <f>'[9]BU110 - Dist Sample'!T116</f>
        <v>4859.18</v>
      </c>
      <c r="H123" s="47">
        <f t="shared" si="4"/>
        <v>-16.5</v>
      </c>
      <c r="I123" s="66">
        <f t="shared" si="5"/>
        <v>-80176.47</v>
      </c>
    </row>
    <row r="124" spans="2:9">
      <c r="B124" s="5">
        <f>IF(F124="","",MAX(B$9:B123)+1)</f>
        <v>116</v>
      </c>
      <c r="C124" s="105">
        <f>'[9]BU110 - Dist Sample'!A117</f>
        <v>45508</v>
      </c>
      <c r="D124" s="105">
        <f>'[9]BU110 - Dist Sample'!B117</f>
        <v>45514</v>
      </c>
      <c r="E124" s="3">
        <f t="shared" si="3"/>
        <v>-3.5</v>
      </c>
      <c r="F124" s="105" t="str">
        <f>'[9]BU110 - Dist Sample'!R117</f>
        <v>2024-08-10</v>
      </c>
      <c r="G124" s="66">
        <f>'[9]BU110 - Dist Sample'!T117</f>
        <v>5119.2</v>
      </c>
      <c r="H124" s="47">
        <f t="shared" si="4"/>
        <v>-3.5</v>
      </c>
      <c r="I124" s="66">
        <f t="shared" si="5"/>
        <v>-17917.2</v>
      </c>
    </row>
    <row r="125" spans="2:9">
      <c r="B125" s="5">
        <f>IF(F125="","",MAX(B$9:B124)+1)</f>
        <v>117</v>
      </c>
      <c r="C125" s="105">
        <f>'[9]BU110 - Dist Sample'!A118</f>
        <v>45438</v>
      </c>
      <c r="D125" s="105">
        <f>'[9]BU110 - Dist Sample'!B118</f>
        <v>45444</v>
      </c>
      <c r="E125" s="3">
        <f t="shared" si="3"/>
        <v>-3.5</v>
      </c>
      <c r="F125" s="105" t="str">
        <f>'[9]BU110 - Dist Sample'!R118</f>
        <v>2024-06-01</v>
      </c>
      <c r="G125" s="66">
        <f>'[9]BU110 - Dist Sample'!T118</f>
        <v>5311.21</v>
      </c>
      <c r="H125" s="47">
        <f t="shared" si="4"/>
        <v>-3.5</v>
      </c>
      <c r="I125" s="66">
        <f t="shared" si="5"/>
        <v>-18589.235000000001</v>
      </c>
    </row>
    <row r="126" spans="2:9">
      <c r="B126" s="5">
        <f>IF(F126="","",MAX(B$9:B125)+1)</f>
        <v>118</v>
      </c>
      <c r="C126" s="105">
        <f>'[9]BU110 - Dist Sample'!A119</f>
        <v>45438</v>
      </c>
      <c r="D126" s="105">
        <f>'[9]BU110 - Dist Sample'!B119</f>
        <v>45444</v>
      </c>
      <c r="E126" s="3">
        <f t="shared" si="3"/>
        <v>-3.5</v>
      </c>
      <c r="F126" s="105" t="str">
        <f>'[9]BU110 - Dist Sample'!R119</f>
        <v>2024-06-01</v>
      </c>
      <c r="G126" s="66">
        <f>'[9]BU110 - Dist Sample'!T119</f>
        <v>5648.15</v>
      </c>
      <c r="H126" s="47">
        <f t="shared" si="4"/>
        <v>-3.5</v>
      </c>
      <c r="I126" s="66">
        <f t="shared" si="5"/>
        <v>-19768.524999999998</v>
      </c>
    </row>
    <row r="127" spans="2:9">
      <c r="B127" s="5">
        <f>IF(F127="","",MAX(B$9:B126)+1)</f>
        <v>119</v>
      </c>
      <c r="C127" s="105">
        <f>'[9]BU110 - Dist Sample'!A120</f>
        <v>45564</v>
      </c>
      <c r="D127" s="105">
        <f>'[9]BU110 - Dist Sample'!B120</f>
        <v>45570</v>
      </c>
      <c r="E127" s="3">
        <f t="shared" si="3"/>
        <v>-3.5</v>
      </c>
      <c r="F127" s="105" t="str">
        <f>'[9]BU110 - Dist Sample'!R120</f>
        <v>2024-10-05</v>
      </c>
      <c r="G127" s="66">
        <f>'[9]BU110 - Dist Sample'!T120</f>
        <v>5939.2</v>
      </c>
      <c r="H127" s="47">
        <f t="shared" si="4"/>
        <v>-3.5</v>
      </c>
      <c r="I127" s="66">
        <f t="shared" si="5"/>
        <v>-20787.2</v>
      </c>
    </row>
    <row r="128" spans="2:9">
      <c r="B128" s="5">
        <f>IF(F128="","",MAX(B$9:B127)+1)</f>
        <v>120</v>
      </c>
      <c r="C128" s="105">
        <f>'[9]BU110 - Dist Sample'!A121</f>
        <v>45515</v>
      </c>
      <c r="D128" s="105">
        <f>'[9]BU110 - Dist Sample'!B121</f>
        <v>45521</v>
      </c>
      <c r="E128" s="3">
        <f t="shared" si="3"/>
        <v>-3.5</v>
      </c>
      <c r="F128" s="105" t="str">
        <f>'[9]BU110 - Dist Sample'!R121</f>
        <v>2024-08-17</v>
      </c>
      <c r="G128" s="66">
        <f>'[9]BU110 - Dist Sample'!T121</f>
        <v>6255.4</v>
      </c>
      <c r="H128" s="47">
        <f t="shared" si="4"/>
        <v>-3.5</v>
      </c>
      <c r="I128" s="66">
        <f t="shared" si="5"/>
        <v>-21893.899999999998</v>
      </c>
    </row>
    <row r="129" spans="2:9">
      <c r="B129" s="5">
        <f>IF(F129="","",MAX(B$9:B128)+1)</f>
        <v>121</v>
      </c>
      <c r="C129" s="105">
        <f>'[9]BU110 - Dist Sample'!A122</f>
        <v>45683</v>
      </c>
      <c r="D129" s="105">
        <f>'[9]BU110 - Dist Sample'!B122</f>
        <v>45689</v>
      </c>
      <c r="E129" s="3">
        <f t="shared" si="3"/>
        <v>-3.5</v>
      </c>
      <c r="F129" s="105" t="str">
        <f>'[9]BU110 - Dist Sample'!R122</f>
        <v>2025-02-01</v>
      </c>
      <c r="G129" s="66">
        <f>'[9]BU110 - Dist Sample'!T122</f>
        <v>6478.8</v>
      </c>
      <c r="H129" s="47">
        <f t="shared" si="4"/>
        <v>-3.5</v>
      </c>
      <c r="I129" s="66">
        <f t="shared" si="5"/>
        <v>-22675.8</v>
      </c>
    </row>
    <row r="130" spans="2:9">
      <c r="B130" s="5">
        <f>IF(F130="","",MAX(B$9:B129)+1)</f>
        <v>122</v>
      </c>
      <c r="C130" s="105">
        <f>'[9]BU110 - Dist Sample'!A123</f>
        <v>45438</v>
      </c>
      <c r="D130" s="105">
        <f>'[9]BU110 - Dist Sample'!B123</f>
        <v>45444</v>
      </c>
      <c r="E130" s="3">
        <f t="shared" si="3"/>
        <v>-3.5</v>
      </c>
      <c r="F130" s="105" t="str">
        <f>'[9]BU110 - Dist Sample'!R123</f>
        <v>2024-06-01</v>
      </c>
      <c r="G130" s="66">
        <f>'[9]BU110 - Dist Sample'!T123</f>
        <v>6801.86</v>
      </c>
      <c r="H130" s="47">
        <f t="shared" si="4"/>
        <v>-3.5</v>
      </c>
      <c r="I130" s="66">
        <f t="shared" si="5"/>
        <v>-23806.51</v>
      </c>
    </row>
    <row r="131" spans="2:9">
      <c r="B131" s="5">
        <f>IF(F131="","",MAX(B$9:B130)+1)</f>
        <v>123</v>
      </c>
      <c r="C131" s="105">
        <f>'[9]BU110 - Dist Sample'!A124</f>
        <v>45431</v>
      </c>
      <c r="D131" s="105">
        <f>'[9]BU110 - Dist Sample'!B124</f>
        <v>45437</v>
      </c>
      <c r="E131" s="3">
        <f t="shared" si="3"/>
        <v>-3.5</v>
      </c>
      <c r="F131" s="105" t="str">
        <f>'[9]BU110 - Dist Sample'!R124</f>
        <v>2024-05-28</v>
      </c>
      <c r="G131" s="66">
        <f>'[9]BU110 - Dist Sample'!T124</f>
        <v>7342.2</v>
      </c>
      <c r="H131" s="47">
        <f t="shared" si="4"/>
        <v>-6.5</v>
      </c>
      <c r="I131" s="66">
        <f t="shared" si="5"/>
        <v>-47724.299999999996</v>
      </c>
    </row>
    <row r="132" spans="2:9">
      <c r="B132" s="5">
        <f>IF(F132="","",MAX(B$9:B131)+1)</f>
        <v>124</v>
      </c>
      <c r="C132" s="105">
        <f>'[9]BU110 - Dist Sample'!A125</f>
        <v>45487</v>
      </c>
      <c r="D132" s="105">
        <f>'[9]BU110 - Dist Sample'!B125</f>
        <v>45493</v>
      </c>
      <c r="E132" s="3">
        <f t="shared" si="3"/>
        <v>-3.5</v>
      </c>
      <c r="F132" s="105" t="str">
        <f>'[9]BU110 - Dist Sample'!R125</f>
        <v>2024-07-20</v>
      </c>
      <c r="G132" s="66">
        <f>'[9]BU110 - Dist Sample'!T125</f>
        <v>7736.61</v>
      </c>
      <c r="H132" s="47">
        <f t="shared" si="4"/>
        <v>-3.5</v>
      </c>
      <c r="I132" s="66">
        <f t="shared" si="5"/>
        <v>-27078.134999999998</v>
      </c>
    </row>
    <row r="133" spans="2:9">
      <c r="B133" s="5">
        <f>IF(F133="","",MAX(B$9:B132)+1)</f>
        <v>125</v>
      </c>
      <c r="C133" s="105">
        <f>'[9]BU110 - Dist Sample'!A126</f>
        <v>45383</v>
      </c>
      <c r="D133" s="105">
        <f>'[9]BU110 - Dist Sample'!B126</f>
        <v>45412</v>
      </c>
      <c r="E133" s="3">
        <f t="shared" si="3"/>
        <v>-15</v>
      </c>
      <c r="F133" s="105" t="str">
        <f>'[9]BU110 - Dist Sample'!R126</f>
        <v>2024-03-31</v>
      </c>
      <c r="G133" s="66">
        <f>'[9]BU110 - Dist Sample'!T126</f>
        <v>8407.08</v>
      </c>
      <c r="H133" s="47">
        <f t="shared" si="4"/>
        <v>15</v>
      </c>
      <c r="I133" s="66">
        <f t="shared" si="5"/>
        <v>126106.2</v>
      </c>
    </row>
    <row r="134" spans="2:9">
      <c r="B134" s="5">
        <f>IF(F134="","",MAX(B$9:B133)+1)</f>
        <v>126</v>
      </c>
      <c r="C134" s="105">
        <f>'[9]BU110 - Dist Sample'!A127</f>
        <v>45389</v>
      </c>
      <c r="D134" s="105">
        <f>'[9]BU110 - Dist Sample'!B127</f>
        <v>45395</v>
      </c>
      <c r="E134" s="3">
        <f t="shared" si="3"/>
        <v>-3.5</v>
      </c>
      <c r="F134" s="105" t="str">
        <f>'[9]BU110 - Dist Sample'!R127</f>
        <v>2024-04-13</v>
      </c>
      <c r="G134" s="66">
        <f>'[9]BU110 - Dist Sample'!T127</f>
        <v>8978.82</v>
      </c>
      <c r="H134" s="47">
        <f t="shared" si="4"/>
        <v>-3.5</v>
      </c>
      <c r="I134" s="66">
        <f t="shared" si="5"/>
        <v>-31425.87</v>
      </c>
    </row>
    <row r="135" spans="2:9">
      <c r="B135" s="5">
        <f>IF(F135="","",MAX(B$9:B134)+1)</f>
        <v>127</v>
      </c>
      <c r="C135" s="105">
        <f>'[9]BU110 - Dist Sample'!A128</f>
        <v>45510</v>
      </c>
      <c r="D135" s="105">
        <f>'[9]BU110 - Dist Sample'!B128</f>
        <v>45544</v>
      </c>
      <c r="E135" s="3">
        <f t="shared" si="3"/>
        <v>-17.5</v>
      </c>
      <c r="F135" s="105" t="str">
        <f>'[9]BU110 - Dist Sample'!R128</f>
        <v>2024-10-09</v>
      </c>
      <c r="G135" s="66">
        <f>'[9]BU110 - Dist Sample'!T128</f>
        <v>9750</v>
      </c>
      <c r="H135" s="47">
        <f t="shared" si="4"/>
        <v>-47.5</v>
      </c>
      <c r="I135" s="66">
        <f t="shared" si="5"/>
        <v>-463125</v>
      </c>
    </row>
    <row r="136" spans="2:9">
      <c r="B136" s="5">
        <f>IF(F136="","",MAX(B$9:B135)+1)</f>
        <v>128</v>
      </c>
      <c r="C136" s="105">
        <f>'[9]BU110 - Dist Sample'!A129</f>
        <v>45627</v>
      </c>
      <c r="D136" s="105">
        <f>'[9]BU110 - Dist Sample'!B129</f>
        <v>45657</v>
      </c>
      <c r="E136" s="3">
        <f t="shared" si="3"/>
        <v>-15.5</v>
      </c>
      <c r="F136" s="105" t="str">
        <f>'[9]BU110 - Dist Sample'!R129</f>
        <v>2025-01-07</v>
      </c>
      <c r="G136" s="66">
        <f>'[9]BU110 - Dist Sample'!T129</f>
        <v>10488</v>
      </c>
      <c r="H136" s="47">
        <f t="shared" si="4"/>
        <v>-22.5</v>
      </c>
      <c r="I136" s="66">
        <f t="shared" si="5"/>
        <v>-235980</v>
      </c>
    </row>
    <row r="137" spans="2:9">
      <c r="B137" s="5">
        <f>IF(F137="","",MAX(B$9:B136)+1)</f>
        <v>129</v>
      </c>
      <c r="C137" s="105">
        <f>'[9]BU110 - Dist Sample'!A130</f>
        <v>45086</v>
      </c>
      <c r="D137" s="105">
        <f>'[9]BU110 - Dist Sample'!B130</f>
        <v>45138</v>
      </c>
      <c r="E137" s="3">
        <f t="shared" si="3"/>
        <v>-26.5</v>
      </c>
      <c r="F137" s="105" t="str">
        <f>'[9]BU110 - Dist Sample'!R130</f>
        <v>2023-08-31</v>
      </c>
      <c r="G137" s="66">
        <f>'[9]BU110 - Dist Sample'!T130</f>
        <v>11693.35</v>
      </c>
      <c r="H137" s="47">
        <f t="shared" si="4"/>
        <v>-57.5</v>
      </c>
      <c r="I137" s="66">
        <f t="shared" si="5"/>
        <v>-672367.625</v>
      </c>
    </row>
    <row r="138" spans="2:9">
      <c r="B138" s="5">
        <f>IF(F138="","",MAX(B$9:B137)+1)</f>
        <v>130</v>
      </c>
      <c r="C138" s="105">
        <f>'[9]BU110 - Dist Sample'!A131</f>
        <v>45634</v>
      </c>
      <c r="D138" s="105">
        <f>'[9]BU110 - Dist Sample'!B131</f>
        <v>45640</v>
      </c>
      <c r="E138" s="3">
        <f t="shared" si="3"/>
        <v>-3.5</v>
      </c>
      <c r="F138" s="105" t="str">
        <f>'[9]BU110 - Dist Sample'!R131</f>
        <v>2024-12-14</v>
      </c>
      <c r="G138" s="66">
        <f>'[9]BU110 - Dist Sample'!T131</f>
        <v>12843.86</v>
      </c>
      <c r="H138" s="47">
        <f t="shared" si="4"/>
        <v>-3.5</v>
      </c>
      <c r="I138" s="66">
        <f t="shared" si="5"/>
        <v>-44953.51</v>
      </c>
    </row>
    <row r="139" spans="2:9">
      <c r="B139" s="5">
        <f>IF(F139="","",MAX(B$9:B138)+1)</f>
        <v>131</v>
      </c>
      <c r="C139" s="105">
        <f>'[9]BU110 - Dist Sample'!A132</f>
        <v>45557</v>
      </c>
      <c r="D139" s="105">
        <f>'[9]BU110 - Dist Sample'!B132</f>
        <v>45563</v>
      </c>
      <c r="E139" s="3">
        <f t="shared" si="3"/>
        <v>-3.5</v>
      </c>
      <c r="F139" s="105" t="str">
        <f>'[9]BU110 - Dist Sample'!R132</f>
        <v>2024-09-28</v>
      </c>
      <c r="G139" s="66">
        <f>'[9]BU110 - Dist Sample'!T132</f>
        <v>14030.62</v>
      </c>
      <c r="H139" s="47">
        <f t="shared" si="4"/>
        <v>-3.5</v>
      </c>
      <c r="I139" s="66">
        <f t="shared" si="5"/>
        <v>-49107.170000000006</v>
      </c>
    </row>
    <row r="140" spans="2:9">
      <c r="B140" s="5">
        <f>IF(F140="","",MAX(B$9:B139)+1)</f>
        <v>132</v>
      </c>
      <c r="C140" s="105">
        <f>'[9]BU110 - Dist Sample'!A133</f>
        <v>45410</v>
      </c>
      <c r="D140" s="105">
        <f>'[9]BU110 - Dist Sample'!B133</f>
        <v>45416</v>
      </c>
      <c r="E140" s="3">
        <f t="shared" ref="E140:E161" si="6">(C140-D140-1)/2</f>
        <v>-3.5</v>
      </c>
      <c r="F140" s="105" t="str">
        <f>'[9]BU110 - Dist Sample'!R133</f>
        <v>2024-05-04</v>
      </c>
      <c r="G140" s="66">
        <f>'[9]BU110 - Dist Sample'!T133</f>
        <v>15935.7</v>
      </c>
      <c r="H140" s="47">
        <f t="shared" ref="H140:H161" si="7">IF(D140=0,0,D140-F140+E140)</f>
        <v>-3.5</v>
      </c>
      <c r="I140" s="66">
        <f t="shared" ref="I140:I161" si="8">G140*H140</f>
        <v>-55774.950000000004</v>
      </c>
    </row>
    <row r="141" spans="2:9">
      <c r="B141" s="5">
        <f>IF(F141="","",MAX(B$9:B140)+1)</f>
        <v>133</v>
      </c>
      <c r="C141" s="105">
        <f>'[9]BU110 - Dist Sample'!A134</f>
        <v>45382</v>
      </c>
      <c r="D141" s="105">
        <f>'[9]BU110 - Dist Sample'!B134</f>
        <v>45388</v>
      </c>
      <c r="E141" s="3">
        <f t="shared" si="6"/>
        <v>-3.5</v>
      </c>
      <c r="F141" s="105" t="str">
        <f>'[9]BU110 - Dist Sample'!R134</f>
        <v>2024-04-06</v>
      </c>
      <c r="G141" s="66">
        <f>'[9]BU110 - Dist Sample'!T134</f>
        <v>18023.66</v>
      </c>
      <c r="H141" s="47">
        <f t="shared" si="7"/>
        <v>-3.5</v>
      </c>
      <c r="I141" s="66">
        <f t="shared" si="8"/>
        <v>-63082.81</v>
      </c>
    </row>
    <row r="142" spans="2:9">
      <c r="B142" s="5">
        <f>IF(F142="","",MAX(B$9:B141)+1)</f>
        <v>134</v>
      </c>
      <c r="C142" s="105">
        <f>'[9]BU110 - Dist Sample'!A135</f>
        <v>45375</v>
      </c>
      <c r="D142" s="105">
        <f>'[9]BU110 - Dist Sample'!B135</f>
        <v>45381</v>
      </c>
      <c r="E142" s="3">
        <f t="shared" si="6"/>
        <v>-3.5</v>
      </c>
      <c r="F142" s="105" t="str">
        <f>'[9]BU110 - Dist Sample'!R135</f>
        <v>2024-03-30</v>
      </c>
      <c r="G142" s="66">
        <f>'[9]BU110 - Dist Sample'!T135</f>
        <v>19765.419999999998</v>
      </c>
      <c r="H142" s="47">
        <f t="shared" si="7"/>
        <v>-3.5</v>
      </c>
      <c r="I142" s="66">
        <f t="shared" si="8"/>
        <v>-69178.97</v>
      </c>
    </row>
    <row r="143" spans="2:9">
      <c r="B143" s="5">
        <f>IF(F143="","",MAX(B$9:B142)+1)</f>
        <v>135</v>
      </c>
      <c r="C143" s="105">
        <f>'[9]BU110 - Dist Sample'!A136</f>
        <v>45452</v>
      </c>
      <c r="D143" s="105">
        <f>'[9]BU110 - Dist Sample'!B136</f>
        <v>45458</v>
      </c>
      <c r="E143" s="3">
        <f t="shared" si="6"/>
        <v>-3.5</v>
      </c>
      <c r="F143" s="105" t="str">
        <f>'[9]BU110 - Dist Sample'!R136</f>
        <v>2024-06-15</v>
      </c>
      <c r="G143" s="66">
        <f>'[9]BU110 - Dist Sample'!T136</f>
        <v>21567.73</v>
      </c>
      <c r="H143" s="47">
        <f t="shared" si="7"/>
        <v>-3.5</v>
      </c>
      <c r="I143" s="66">
        <f t="shared" si="8"/>
        <v>-75487.054999999993</v>
      </c>
    </row>
    <row r="144" spans="2:9">
      <c r="B144" s="5">
        <f>IF(F144="","",MAX(B$9:B143)+1)</f>
        <v>136</v>
      </c>
      <c r="C144" s="105">
        <f>'[9]BU110 - Dist Sample'!A137</f>
        <v>45438</v>
      </c>
      <c r="D144" s="105">
        <f>'[9]BU110 - Dist Sample'!B137</f>
        <v>45444</v>
      </c>
      <c r="E144" s="3">
        <f t="shared" si="6"/>
        <v>-3.5</v>
      </c>
      <c r="F144" s="105" t="str">
        <f>'[9]BU110 - Dist Sample'!R137</f>
        <v>2024-06-01</v>
      </c>
      <c r="G144" s="66">
        <f>'[9]BU110 - Dist Sample'!T137</f>
        <v>23081</v>
      </c>
      <c r="H144" s="47">
        <f t="shared" si="7"/>
        <v>-3.5</v>
      </c>
      <c r="I144" s="66">
        <f t="shared" si="8"/>
        <v>-80783.5</v>
      </c>
    </row>
    <row r="145" spans="2:9">
      <c r="B145" s="5">
        <f>IF(F145="","",MAX(B$9:B144)+1)</f>
        <v>137</v>
      </c>
      <c r="C145" s="105">
        <f>'[9]BU110 - Dist Sample'!A138</f>
        <v>45689</v>
      </c>
      <c r="D145" s="105">
        <f>'[9]BU110 - Dist Sample'!B138</f>
        <v>45716</v>
      </c>
      <c r="E145" s="3">
        <f t="shared" si="6"/>
        <v>-14</v>
      </c>
      <c r="F145" s="105" t="str">
        <f>'[9]BU110 - Dist Sample'!R138</f>
        <v>2025-03-19</v>
      </c>
      <c r="G145" s="66">
        <f>'[9]BU110 - Dist Sample'!T138</f>
        <v>26052</v>
      </c>
      <c r="H145" s="47">
        <f t="shared" si="7"/>
        <v>-33</v>
      </c>
      <c r="I145" s="66">
        <f t="shared" si="8"/>
        <v>-859716</v>
      </c>
    </row>
    <row r="146" spans="2:9">
      <c r="B146" s="5">
        <f>IF(F146="","",MAX(B$9:B145)+1)</f>
        <v>138</v>
      </c>
      <c r="C146" s="105">
        <f>'[9]BU110 - Dist Sample'!A139</f>
        <v>45375</v>
      </c>
      <c r="D146" s="105">
        <f>'[9]BU110 - Dist Sample'!B139</f>
        <v>45381</v>
      </c>
      <c r="E146" s="3">
        <f t="shared" si="6"/>
        <v>-3.5</v>
      </c>
      <c r="F146" s="105" t="str">
        <f>'[9]BU110 - Dist Sample'!R139</f>
        <v>2024-03-30</v>
      </c>
      <c r="G146" s="66">
        <f>'[9]BU110 - Dist Sample'!T139</f>
        <v>28506.28</v>
      </c>
      <c r="H146" s="47">
        <f t="shared" si="7"/>
        <v>-3.5</v>
      </c>
      <c r="I146" s="66">
        <f t="shared" si="8"/>
        <v>-99771.98</v>
      </c>
    </row>
    <row r="147" spans="2:9">
      <c r="B147" s="5">
        <f>IF(F147="","",MAX(B$9:B146)+1)</f>
        <v>139</v>
      </c>
      <c r="C147" s="105">
        <f>'[9]BU110 - Dist Sample'!A140</f>
        <v>45413</v>
      </c>
      <c r="D147" s="105">
        <f>'[9]BU110 - Dist Sample'!B140</f>
        <v>45443</v>
      </c>
      <c r="E147" s="3">
        <f t="shared" si="6"/>
        <v>-15.5</v>
      </c>
      <c r="F147" s="105" t="str">
        <f>'[9]BU110 - Dist Sample'!R140</f>
        <v>2024-06-20</v>
      </c>
      <c r="G147" s="66">
        <f>'[9]BU110 - Dist Sample'!T140</f>
        <v>31112.5</v>
      </c>
      <c r="H147" s="47">
        <f t="shared" si="7"/>
        <v>-35.5</v>
      </c>
      <c r="I147" s="66">
        <f t="shared" si="8"/>
        <v>-1104493.75</v>
      </c>
    </row>
    <row r="148" spans="2:9">
      <c r="B148" s="5">
        <f>IF(F148="","",MAX(B$9:B147)+1)</f>
        <v>140</v>
      </c>
      <c r="C148" s="105">
        <f>'[9]BU110 - Dist Sample'!A141</f>
        <v>45536</v>
      </c>
      <c r="D148" s="105">
        <f>'[9]BU110 - Dist Sample'!B141</f>
        <v>45542</v>
      </c>
      <c r="E148" s="3">
        <f t="shared" si="6"/>
        <v>-3.5</v>
      </c>
      <c r="F148" s="105" t="str">
        <f>'[9]BU110 - Dist Sample'!R141</f>
        <v>2024-09-07</v>
      </c>
      <c r="G148" s="66">
        <f>'[9]BU110 - Dist Sample'!T141</f>
        <v>35418.18</v>
      </c>
      <c r="H148" s="47">
        <f t="shared" si="7"/>
        <v>-3.5</v>
      </c>
      <c r="I148" s="66">
        <f t="shared" si="8"/>
        <v>-123963.63</v>
      </c>
    </row>
    <row r="149" spans="2:9">
      <c r="B149" s="5">
        <f>IF(F149="","",MAX(B$9:B148)+1)</f>
        <v>141</v>
      </c>
      <c r="C149" s="105">
        <f>'[9]BU110 - Dist Sample'!A142</f>
        <v>45564</v>
      </c>
      <c r="D149" s="105">
        <f>'[9]BU110 - Dist Sample'!B142</f>
        <v>45570</v>
      </c>
      <c r="E149" s="3">
        <f t="shared" si="6"/>
        <v>-3.5</v>
      </c>
      <c r="F149" s="105" t="str">
        <f>'[9]BU110 - Dist Sample'!R142</f>
        <v>2024-10-05</v>
      </c>
      <c r="G149" s="66">
        <f>'[9]BU110 - Dist Sample'!T142</f>
        <v>39434.83</v>
      </c>
      <c r="H149" s="47">
        <f t="shared" si="7"/>
        <v>-3.5</v>
      </c>
      <c r="I149" s="66">
        <f t="shared" si="8"/>
        <v>-138021.905</v>
      </c>
    </row>
    <row r="150" spans="2:9">
      <c r="B150" s="5">
        <f>IF(F150="","",MAX(B$9:B149)+1)</f>
        <v>142</v>
      </c>
      <c r="C150" s="105">
        <f>'[9]BU110 - Dist Sample'!A143</f>
        <v>45669</v>
      </c>
      <c r="D150" s="105">
        <f>'[9]BU110 - Dist Sample'!B143</f>
        <v>45675</v>
      </c>
      <c r="E150" s="3">
        <f t="shared" si="6"/>
        <v>-3.5</v>
      </c>
      <c r="F150" s="105" t="str">
        <f>'[9]BU110 - Dist Sample'!R143</f>
        <v>2025-01-18</v>
      </c>
      <c r="G150" s="66">
        <f>'[9]BU110 - Dist Sample'!T143</f>
        <v>43542.74</v>
      </c>
      <c r="H150" s="47">
        <f t="shared" si="7"/>
        <v>-3.5</v>
      </c>
      <c r="I150" s="66">
        <f t="shared" si="8"/>
        <v>-152399.59</v>
      </c>
    </row>
    <row r="151" spans="2:9">
      <c r="B151" s="5">
        <f>IF(F151="","",MAX(B$9:B150)+1)</f>
        <v>143</v>
      </c>
      <c r="C151" s="105">
        <f>'[9]BU110 - Dist Sample'!A144</f>
        <v>45396</v>
      </c>
      <c r="D151" s="105">
        <f>'[9]BU110 - Dist Sample'!B144</f>
        <v>45402</v>
      </c>
      <c r="E151" s="3">
        <f t="shared" si="6"/>
        <v>-3.5</v>
      </c>
      <c r="F151" s="105" t="str">
        <f>'[9]BU110 - Dist Sample'!R144</f>
        <v>2024-04-20</v>
      </c>
      <c r="G151" s="66">
        <f>'[9]BU110 - Dist Sample'!T144</f>
        <v>48176.42</v>
      </c>
      <c r="H151" s="47">
        <f t="shared" si="7"/>
        <v>-3.5</v>
      </c>
      <c r="I151" s="66">
        <f t="shared" si="8"/>
        <v>-168617.47</v>
      </c>
    </row>
    <row r="152" spans="2:9">
      <c r="B152" s="5">
        <f>IF(F152="","",MAX(B$9:B151)+1)</f>
        <v>144</v>
      </c>
      <c r="C152" s="105">
        <f>'[9]BU110 - Dist Sample'!A145</f>
        <v>45655</v>
      </c>
      <c r="D152" s="105">
        <f>'[9]BU110 - Dist Sample'!B145</f>
        <v>45661</v>
      </c>
      <c r="E152" s="3">
        <f t="shared" si="6"/>
        <v>-3.5</v>
      </c>
      <c r="F152" s="105" t="str">
        <f>'[9]BU110 - Dist Sample'!R145</f>
        <v>2025-01-04</v>
      </c>
      <c r="G152" s="66">
        <f>'[9]BU110 - Dist Sample'!T145</f>
        <v>53111.95</v>
      </c>
      <c r="H152" s="47">
        <f t="shared" si="7"/>
        <v>-3.5</v>
      </c>
      <c r="I152" s="66">
        <f t="shared" si="8"/>
        <v>-185891.82499999998</v>
      </c>
    </row>
    <row r="153" spans="2:9">
      <c r="B153" s="5">
        <f>IF(F153="","",MAX(B$9:B152)+1)</f>
        <v>145</v>
      </c>
      <c r="C153" s="105">
        <f>'[9]BU110 - Dist Sample'!A146</f>
        <v>45620</v>
      </c>
      <c r="D153" s="105">
        <f>'[9]BU110 - Dist Sample'!B146</f>
        <v>45626</v>
      </c>
      <c r="E153" s="3">
        <f t="shared" si="6"/>
        <v>-3.5</v>
      </c>
      <c r="F153" s="105" t="str">
        <f>'[9]BU110 - Dist Sample'!R146</f>
        <v>2024-11-30</v>
      </c>
      <c r="G153" s="66">
        <f>'[9]BU110 - Dist Sample'!T146</f>
        <v>57663.05</v>
      </c>
      <c r="H153" s="47">
        <f t="shared" si="7"/>
        <v>-3.5</v>
      </c>
      <c r="I153" s="66">
        <f t="shared" si="8"/>
        <v>-201820.67500000002</v>
      </c>
    </row>
    <row r="154" spans="2:9">
      <c r="B154" s="5">
        <f>IF(F154="","",MAX(B$9:B153)+1)</f>
        <v>146</v>
      </c>
      <c r="C154" s="105">
        <f>'[9]BU110 - Dist Sample'!A147</f>
        <v>45592</v>
      </c>
      <c r="D154" s="105">
        <f>'[9]BU110 - Dist Sample'!B147</f>
        <v>45598</v>
      </c>
      <c r="E154" s="3">
        <f t="shared" si="6"/>
        <v>-3.5</v>
      </c>
      <c r="F154" s="105" t="str">
        <f>'[9]BU110 - Dist Sample'!R147</f>
        <v>2024-11-02</v>
      </c>
      <c r="G154" s="66">
        <f>'[9]BU110 - Dist Sample'!T147</f>
        <v>64009.41</v>
      </c>
      <c r="H154" s="47">
        <f t="shared" si="7"/>
        <v>-3.5</v>
      </c>
      <c r="I154" s="66">
        <f t="shared" si="8"/>
        <v>-224032.935</v>
      </c>
    </row>
    <row r="155" spans="2:9">
      <c r="B155" s="5">
        <f>IF(F155="","",MAX(B$9:B154)+1)</f>
        <v>147</v>
      </c>
      <c r="C155" s="105">
        <f>'[9]BU110 - Dist Sample'!A148</f>
        <v>45494</v>
      </c>
      <c r="D155" s="105">
        <f>'[9]BU110 - Dist Sample'!B148</f>
        <v>45500</v>
      </c>
      <c r="E155" s="3">
        <f t="shared" si="6"/>
        <v>-3.5</v>
      </c>
      <c r="F155" s="105" t="str">
        <f>'[9]BU110 - Dist Sample'!R148</f>
        <v>2024-07-27</v>
      </c>
      <c r="G155" s="66">
        <f>'[9]BU110 - Dist Sample'!T148</f>
        <v>71083.19</v>
      </c>
      <c r="H155" s="47">
        <f t="shared" si="7"/>
        <v>-3.5</v>
      </c>
      <c r="I155" s="66">
        <f t="shared" si="8"/>
        <v>-248791.16500000001</v>
      </c>
    </row>
    <row r="156" spans="2:9">
      <c r="B156" s="5">
        <f>IF(F156="","",MAX(B$9:B155)+1)</f>
        <v>148</v>
      </c>
      <c r="C156" s="105">
        <f>'[9]BU110 - Dist Sample'!A149</f>
        <v>45606</v>
      </c>
      <c r="D156" s="105">
        <f>'[9]BU110 - Dist Sample'!B149</f>
        <v>45612</v>
      </c>
      <c r="E156" s="3">
        <f t="shared" si="6"/>
        <v>-3.5</v>
      </c>
      <c r="F156" s="105" t="str">
        <f>'[9]BU110 - Dist Sample'!R149</f>
        <v>2024-11-16</v>
      </c>
      <c r="G156" s="66">
        <f>'[9]BU110 - Dist Sample'!T149</f>
        <v>76998.5</v>
      </c>
      <c r="H156" s="47">
        <f t="shared" si="7"/>
        <v>-3.5</v>
      </c>
      <c r="I156" s="66">
        <f t="shared" si="8"/>
        <v>-269494.75</v>
      </c>
    </row>
    <row r="157" spans="2:9">
      <c r="B157" s="5">
        <f>IF(F157="","",MAX(B$9:B156)+1)</f>
        <v>149</v>
      </c>
      <c r="C157" s="105">
        <f>'[9]BU110 - Dist Sample'!A150</f>
        <v>45438</v>
      </c>
      <c r="D157" s="105">
        <f>'[9]BU110 - Dist Sample'!B150</f>
        <v>45444</v>
      </c>
      <c r="E157" s="3">
        <f t="shared" si="6"/>
        <v>-3.5</v>
      </c>
      <c r="F157" s="105" t="str">
        <f>'[9]BU110 - Dist Sample'!R150</f>
        <v>2024-06-01</v>
      </c>
      <c r="G157" s="66">
        <f>'[9]BU110 - Dist Sample'!T150</f>
        <v>84780.96</v>
      </c>
      <c r="H157" s="47">
        <f t="shared" si="7"/>
        <v>-3.5</v>
      </c>
      <c r="I157" s="66">
        <f t="shared" si="8"/>
        <v>-296733.36000000004</v>
      </c>
    </row>
    <row r="158" spans="2:9">
      <c r="B158" s="5">
        <f>IF(F158="","",MAX(B$9:B157)+1)</f>
        <v>150</v>
      </c>
      <c r="C158" s="105">
        <f>'[9]BU110 - Dist Sample'!A151</f>
        <v>45444</v>
      </c>
      <c r="D158" s="105">
        <f>'[9]BU110 - Dist Sample'!B151</f>
        <v>45473</v>
      </c>
      <c r="E158" s="3">
        <f t="shared" si="6"/>
        <v>-15</v>
      </c>
      <c r="F158" s="105">
        <f>'[9]BU110 - Dist Sample'!R151</f>
        <v>45496</v>
      </c>
      <c r="G158" s="66">
        <f>'[9]BU110 - Dist Sample'!T151</f>
        <v>97532.82</v>
      </c>
      <c r="H158" s="47">
        <f t="shared" si="7"/>
        <v>-38</v>
      </c>
      <c r="I158" s="66">
        <f t="shared" si="8"/>
        <v>-3706247.16</v>
      </c>
    </row>
    <row r="159" spans="2:9">
      <c r="B159" s="5">
        <f>IF(F159="","",MAX(B$9:B158)+1)</f>
        <v>151</v>
      </c>
      <c r="C159" s="105">
        <f>'[9]BU110 - Dist Sample'!A152</f>
        <v>45424</v>
      </c>
      <c r="D159" s="105">
        <f>'[9]BU110 - Dist Sample'!B152</f>
        <v>45430</v>
      </c>
      <c r="E159" s="3">
        <f t="shared" si="6"/>
        <v>-3.5</v>
      </c>
      <c r="F159" s="105" t="str">
        <f>'[9]BU110 - Dist Sample'!R152</f>
        <v>2024-05-18</v>
      </c>
      <c r="G159" s="66">
        <f>'[9]BU110 - Dist Sample'!T152</f>
        <v>109724.82</v>
      </c>
      <c r="H159" s="47">
        <f t="shared" si="7"/>
        <v>-3.5</v>
      </c>
      <c r="I159" s="66">
        <f t="shared" si="8"/>
        <v>-384036.87</v>
      </c>
    </row>
    <row r="160" spans="2:9">
      <c r="B160" s="5">
        <f>IF(F160="","",MAX(B$9:B159)+1)</f>
        <v>152</v>
      </c>
      <c r="C160" s="105">
        <f>'[9]BU110 - Dist Sample'!A153</f>
        <v>45585</v>
      </c>
      <c r="D160" s="105">
        <f>'[9]BU110 - Dist Sample'!B153</f>
        <v>45591</v>
      </c>
      <c r="E160" s="3">
        <f t="shared" si="6"/>
        <v>-3.5</v>
      </c>
      <c r="F160" s="105" t="str">
        <f>'[9]BU110 - Dist Sample'!R153</f>
        <v>2024-10-26</v>
      </c>
      <c r="G160" s="66">
        <f>'[9]BU110 - Dist Sample'!T153</f>
        <v>125252.25</v>
      </c>
      <c r="H160" s="47">
        <f t="shared" si="7"/>
        <v>-3.5</v>
      </c>
      <c r="I160" s="66">
        <f t="shared" si="8"/>
        <v>-438382.875</v>
      </c>
    </row>
    <row r="161" spans="2:9">
      <c r="B161" s="5">
        <f>IF(F161="","",MAX(B$9:B160)+1)</f>
        <v>153</v>
      </c>
      <c r="C161" s="105">
        <f>'[9]BU110 - Dist Sample'!A154</f>
        <v>45634</v>
      </c>
      <c r="D161" s="105">
        <f>'[9]BU110 - Dist Sample'!B154</f>
        <v>45640</v>
      </c>
      <c r="E161" s="3">
        <f t="shared" si="6"/>
        <v>-3.5</v>
      </c>
      <c r="F161" s="105" t="str">
        <f>'[9]BU110 - Dist Sample'!R154</f>
        <v>2024-12-14</v>
      </c>
      <c r="G161" s="66">
        <f>'[9]BU110 - Dist Sample'!T154</f>
        <v>149395.10999999999</v>
      </c>
      <c r="H161" s="47">
        <f t="shared" si="7"/>
        <v>-3.5</v>
      </c>
      <c r="I161" s="66">
        <f t="shared" si="8"/>
        <v>-522882.88499999995</v>
      </c>
    </row>
    <row r="162" spans="2:9">
      <c r="B162" s="5" t="str">
        <f>IF(F162="","",MAX(B$9:B161)+1)</f>
        <v/>
      </c>
      <c r="C162" s="34"/>
      <c r="D162" s="34"/>
      <c r="E162" s="34"/>
      <c r="F162" s="34"/>
      <c r="G162" s="35"/>
      <c r="H162" s="35"/>
      <c r="I162" s="35"/>
    </row>
    <row r="163" spans="2:9" ht="13.5" thickBot="1">
      <c r="B163" s="5">
        <f>IF(C163="","",MAX(B$9:B162)+1)</f>
        <v>154</v>
      </c>
      <c r="C163" s="43" t="s">
        <v>21</v>
      </c>
      <c r="D163" s="42"/>
      <c r="E163" s="42"/>
      <c r="F163" s="42"/>
      <c r="G163" s="75">
        <f>SUM(G9:G161)</f>
        <v>1499829.7000000002</v>
      </c>
      <c r="H163" s="50">
        <f>IFERROR(I163/G163,0)</f>
        <v>-7.2465275257584221</v>
      </c>
      <c r="I163" s="75">
        <f>SUM(I9:I161)</f>
        <v>-10868557.204999998</v>
      </c>
    </row>
    <row r="164" spans="2:9" ht="13.5" thickTop="1">
      <c r="B164" s="5" t="str">
        <f>IF(F164="","",MAX(B$9:B163)+1)</f>
        <v/>
      </c>
    </row>
    <row r="165" spans="2:9">
      <c r="B165" s="5">
        <f>IF(C165="","",MAX(B$9:B164)+1)</f>
        <v>155</v>
      </c>
      <c r="C165" t="s">
        <v>99</v>
      </c>
      <c r="H165" s="2">
        <f>H163</f>
        <v>-7.2465275257584221</v>
      </c>
    </row>
    <row r="166" spans="2:9">
      <c r="B166" s="5">
        <f>IF(C166="","",MAX(B$9:B165)+1)</f>
        <v>156</v>
      </c>
      <c r="C166" t="s">
        <v>100</v>
      </c>
      <c r="H166" s="2">
        <f>'[7]BU110 - Dist'!$AH$3616</f>
        <v>-64.470508760411491</v>
      </c>
    </row>
    <row r="167" spans="2:9">
      <c r="B167" s="5">
        <f>IF(C167="","",MAX(B$9:B166)+1)</f>
        <v>157</v>
      </c>
      <c r="C167" t="s">
        <v>101</v>
      </c>
      <c r="H167" s="2">
        <f>'[7]BU110 - Dist'!$AJ$3616</f>
        <v>-0.13411662136533439</v>
      </c>
    </row>
    <row r="168" spans="2:9">
      <c r="B168" s="5" t="str">
        <f>IF(C168="","",MAX(B$9:B167)+1)</f>
        <v/>
      </c>
    </row>
    <row r="169" spans="2:9" ht="13.5" thickBot="1">
      <c r="B169" s="5">
        <f>IF(C169="","",MAX(B$9:B168)+1)</f>
        <v>158</v>
      </c>
      <c r="C169" t="s">
        <v>177</v>
      </c>
      <c r="H169" s="50">
        <f>SUM(H165:H167)</f>
        <v>-71.851152907535251</v>
      </c>
    </row>
    <row r="170" spans="2:9" ht="13.5" thickTop="1">
      <c r="B170" s="5" t="str">
        <f>IF(C170="","",MAX(B$9:B169)+1)</f>
        <v/>
      </c>
    </row>
    <row r="171" spans="2:9">
      <c r="B171" s="5" t="str">
        <f>IF(C171="","",MAX(B$9:B170)+1)</f>
        <v/>
      </c>
    </row>
    <row r="172" spans="2:9">
      <c r="B172" s="5" t="str">
        <f>IF(C172="","",MAX(B$9:B171)+1)</f>
        <v/>
      </c>
    </row>
    <row r="173" spans="2:9">
      <c r="B173" s="5" t="str">
        <f>IF(C173="","",MAX(B$9:B172)+1)</f>
        <v/>
      </c>
    </row>
    <row r="174" spans="2:9">
      <c r="B174" s="5" t="str">
        <f>IF(C174="","",MAX(B$9:B173)+1)</f>
        <v/>
      </c>
    </row>
  </sheetData>
  <mergeCells count="4">
    <mergeCell ref="B2:I2"/>
    <mergeCell ref="B3:I3"/>
    <mergeCell ref="B4:I4"/>
    <mergeCell ref="B5:I5"/>
  </mergeCells>
  <printOptions horizontalCentered="1"/>
  <pageMargins left="0.7" right="0.7" top="0.75" bottom="0.75" header="0.3" footer="0.3"/>
  <pageSetup scale="88" fitToHeight="3" orientation="portrait" useFirstPageNumber="1" r:id="rId1"/>
  <headerFooter scaleWithDoc="0"/>
  <ignoredErrors>
    <ignoredError sqref="H163 B163:B164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E54EB-41F2-4C46-A2F9-2A8B1CE64930}">
  <sheetPr>
    <pageSetUpPr fitToPage="1"/>
  </sheetPr>
  <dimension ref="B2:I164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5" width="13.7109375" customWidth="1"/>
    <col min="6" max="6" width="12.140625" customWidth="1"/>
    <col min="7" max="7" width="15" bestFit="1" customWidth="1"/>
    <col min="8" max="8" width="12.42578125" customWidth="1"/>
    <col min="9" max="9" width="16.7109375" customWidth="1"/>
    <col min="10" max="10" width="1.42578125" customWidth="1"/>
  </cols>
  <sheetData>
    <row r="2" spans="2:9"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</row>
    <row r="3" spans="2:9"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</row>
    <row r="4" spans="2:9">
      <c r="B4" s="257" t="s">
        <v>178</v>
      </c>
      <c r="C4" s="257"/>
      <c r="D4" s="257"/>
      <c r="E4" s="257"/>
      <c r="F4" s="257"/>
      <c r="G4" s="257"/>
      <c r="H4" s="257"/>
      <c r="I4" s="257"/>
    </row>
    <row r="5" spans="2:9">
      <c r="B5" s="256"/>
      <c r="C5" s="256"/>
      <c r="D5" s="256"/>
      <c r="E5" s="256"/>
      <c r="F5" s="256"/>
      <c r="G5" s="256"/>
      <c r="H5" s="256"/>
      <c r="I5" s="256"/>
    </row>
    <row r="6" spans="2:9">
      <c r="B6" s="4"/>
      <c r="C6" s="40"/>
      <c r="D6" s="40"/>
      <c r="E6" s="40"/>
      <c r="F6" s="36"/>
    </row>
    <row r="7" spans="2:9" ht="25.5" customHeight="1">
      <c r="B7" s="112" t="s">
        <v>2</v>
      </c>
      <c r="C7" s="233" t="s">
        <v>29</v>
      </c>
      <c r="D7" s="233" t="s">
        <v>30</v>
      </c>
      <c r="E7" s="233" t="s">
        <v>37</v>
      </c>
      <c r="F7" s="234" t="s">
        <v>32</v>
      </c>
      <c r="G7" s="233" t="s">
        <v>98</v>
      </c>
      <c r="H7" s="233" t="s">
        <v>96</v>
      </c>
      <c r="I7" s="233" t="s">
        <v>97</v>
      </c>
    </row>
    <row r="8" spans="2:9">
      <c r="B8" s="4"/>
      <c r="C8" s="28"/>
      <c r="D8" s="28"/>
      <c r="E8" s="28"/>
      <c r="F8" s="33"/>
      <c r="G8" s="28"/>
      <c r="H8" s="28"/>
      <c r="I8" s="28"/>
    </row>
    <row r="9" spans="2:9">
      <c r="B9" s="5">
        <v>1</v>
      </c>
      <c r="C9" s="105">
        <f>'[9]BU180 - Trans Sample'!A2</f>
        <v>45383</v>
      </c>
      <c r="D9" s="105">
        <f>'[9]BU180 - Trans Sample'!B2</f>
        <v>45412</v>
      </c>
      <c r="E9" s="3">
        <f>(C9-D9-1)/2</f>
        <v>-15</v>
      </c>
      <c r="F9" s="105" t="str">
        <f>'[9]BU180 - Trans Sample'!R2</f>
        <v>2024-04-30</v>
      </c>
      <c r="G9" s="74">
        <f>'[9]BU180 - Trans Sample'!T2</f>
        <v>1.43</v>
      </c>
      <c r="H9" s="47">
        <f>IF(D9=0,0,D9-F9+E9)</f>
        <v>-15</v>
      </c>
      <c r="I9" s="74">
        <f>G9*H9</f>
        <v>-21.45</v>
      </c>
    </row>
    <row r="10" spans="2:9">
      <c r="B10" s="5">
        <f>IF(C10="","",MAX(B$9:B9)+1)</f>
        <v>2</v>
      </c>
      <c r="C10" s="105">
        <f>'[9]BU180 - Trans Sample'!A3</f>
        <v>45536</v>
      </c>
      <c r="D10" s="105">
        <f>'[9]BU180 - Trans Sample'!B3</f>
        <v>45565</v>
      </c>
      <c r="E10" s="3">
        <f t="shared" ref="E10:E73" si="0">(C10-D10-1)/2</f>
        <v>-15</v>
      </c>
      <c r="F10" s="105" t="str">
        <f>'[9]BU180 - Trans Sample'!R3</f>
        <v>2024-09-30</v>
      </c>
      <c r="G10" s="66">
        <f>'[9]BU180 - Trans Sample'!T3</f>
        <v>2.25</v>
      </c>
      <c r="H10" s="47">
        <f t="shared" ref="H10:H73" si="1">IF(D10=0,0,D10-F10+E10)</f>
        <v>-15</v>
      </c>
      <c r="I10" s="66">
        <f t="shared" ref="I10:I73" si="2">G10*H10</f>
        <v>-33.75</v>
      </c>
    </row>
    <row r="11" spans="2:9">
      <c r="B11" s="5">
        <f>IF(C11="","",MAX(B$9:B10)+1)</f>
        <v>3</v>
      </c>
      <c r="C11" s="105">
        <f>'[9]BU180 - Trans Sample'!A4</f>
        <v>45627</v>
      </c>
      <c r="D11" s="105">
        <f>'[9]BU180 - Trans Sample'!B4</f>
        <v>45657</v>
      </c>
      <c r="E11" s="3">
        <f t="shared" si="0"/>
        <v>-15.5</v>
      </c>
      <c r="F11" s="105" t="str">
        <f>'[9]BU180 - Trans Sample'!R4</f>
        <v>2024-12-31</v>
      </c>
      <c r="G11" s="66">
        <f>'[9]BU180 - Trans Sample'!T4</f>
        <v>4.5</v>
      </c>
      <c r="H11" s="47">
        <f t="shared" si="1"/>
        <v>-15.5</v>
      </c>
      <c r="I11" s="66">
        <f t="shared" si="2"/>
        <v>-69.75</v>
      </c>
    </row>
    <row r="12" spans="2:9">
      <c r="B12" s="5">
        <f>IF(C12="","",MAX(B$9:B11)+1)</f>
        <v>4</v>
      </c>
      <c r="C12" s="105">
        <f>'[9]BU180 - Trans Sample'!A5</f>
        <v>45444</v>
      </c>
      <c r="D12" s="105">
        <f>'[9]BU180 - Trans Sample'!B5</f>
        <v>45473</v>
      </c>
      <c r="E12" s="3">
        <f t="shared" si="0"/>
        <v>-15</v>
      </c>
      <c r="F12" s="105" t="str">
        <f>'[9]BU180 - Trans Sample'!R5</f>
        <v>2024-07-29</v>
      </c>
      <c r="G12" s="66">
        <f>'[9]BU180 - Trans Sample'!T5</f>
        <v>8.08</v>
      </c>
      <c r="H12" s="47">
        <f t="shared" si="1"/>
        <v>-44</v>
      </c>
      <c r="I12" s="66">
        <f t="shared" si="2"/>
        <v>-355.52</v>
      </c>
    </row>
    <row r="13" spans="2:9">
      <c r="B13" s="5">
        <f>IF(C13="","",MAX(B$9:B12)+1)</f>
        <v>5</v>
      </c>
      <c r="C13" s="105">
        <f>'[9]BU180 - Trans Sample'!A6</f>
        <v>45353</v>
      </c>
      <c r="D13" s="105">
        <f>'[9]BU180 - Trans Sample'!B6</f>
        <v>45382</v>
      </c>
      <c r="E13" s="3">
        <f t="shared" si="0"/>
        <v>-15</v>
      </c>
      <c r="F13" s="105" t="str">
        <f>'[9]BU180 - Trans Sample'!R6</f>
        <v>2024-03-31</v>
      </c>
      <c r="G13" s="66">
        <f>'[9]BU180 - Trans Sample'!T6</f>
        <v>11.88</v>
      </c>
      <c r="H13" s="47">
        <f t="shared" si="1"/>
        <v>-15</v>
      </c>
      <c r="I13" s="66">
        <f t="shared" si="2"/>
        <v>-178.20000000000002</v>
      </c>
    </row>
    <row r="14" spans="2:9">
      <c r="B14" s="5">
        <f>IF(C14="","",MAX(B$9:B13)+1)</f>
        <v>6</v>
      </c>
      <c r="C14" s="105">
        <f>'[9]BU180 - Trans Sample'!A7</f>
        <v>45505</v>
      </c>
      <c r="D14" s="105">
        <f>'[9]BU180 - Trans Sample'!B7</f>
        <v>45535</v>
      </c>
      <c r="E14" s="3">
        <f t="shared" si="0"/>
        <v>-15.5</v>
      </c>
      <c r="F14" s="105" t="str">
        <f>'[9]BU180 - Trans Sample'!R7</f>
        <v>2024-09-23</v>
      </c>
      <c r="G14" s="66">
        <f>'[9]BU180 - Trans Sample'!T7</f>
        <v>15</v>
      </c>
      <c r="H14" s="47">
        <f t="shared" si="1"/>
        <v>-38.5</v>
      </c>
      <c r="I14" s="66">
        <f t="shared" si="2"/>
        <v>-577.5</v>
      </c>
    </row>
    <row r="15" spans="2:9">
      <c r="B15" s="5">
        <f>IF(C15="","",MAX(B$9:B14)+1)</f>
        <v>7</v>
      </c>
      <c r="C15" s="105">
        <f>'[9]BU180 - Trans Sample'!A8</f>
        <v>45318</v>
      </c>
      <c r="D15" s="105">
        <f>'[9]BU180 - Trans Sample'!B8</f>
        <v>45352</v>
      </c>
      <c r="E15" s="3">
        <f t="shared" si="0"/>
        <v>-17.5</v>
      </c>
      <c r="F15" s="105" t="str">
        <f>'[9]BU180 - Trans Sample'!R8</f>
        <v>2024-02-29</v>
      </c>
      <c r="G15" s="66">
        <f>'[9]BU180 - Trans Sample'!T8</f>
        <v>19.39</v>
      </c>
      <c r="H15" s="47">
        <f t="shared" si="1"/>
        <v>-16.5</v>
      </c>
      <c r="I15" s="66">
        <f t="shared" si="2"/>
        <v>-319.935</v>
      </c>
    </row>
    <row r="16" spans="2:9">
      <c r="B16" s="5">
        <f>IF(C16="","",MAX(B$9:B15)+1)</f>
        <v>8</v>
      </c>
      <c r="C16" s="105">
        <f>'[9]BU180 - Trans Sample'!A9</f>
        <v>45612</v>
      </c>
      <c r="D16" s="105">
        <f>'[9]BU180 - Trans Sample'!B9</f>
        <v>45619</v>
      </c>
      <c r="E16" s="3">
        <f t="shared" si="0"/>
        <v>-4</v>
      </c>
      <c r="F16" s="105" t="str">
        <f>'[9]BU180 - Trans Sample'!R9</f>
        <v>2024-11-22</v>
      </c>
      <c r="G16" s="66">
        <f>'[9]BU180 - Trans Sample'!T9</f>
        <v>25.05</v>
      </c>
      <c r="H16" s="47">
        <f t="shared" si="1"/>
        <v>-3</v>
      </c>
      <c r="I16" s="66">
        <f t="shared" si="2"/>
        <v>-75.150000000000006</v>
      </c>
    </row>
    <row r="17" spans="2:9">
      <c r="B17" s="5">
        <f>IF(C17="","",MAX(B$9:B16)+1)</f>
        <v>9</v>
      </c>
      <c r="C17" s="105">
        <f>'[9]BU180 - Trans Sample'!A10</f>
        <v>45357</v>
      </c>
      <c r="D17" s="105">
        <f>'[9]BU180 - Trans Sample'!B10</f>
        <v>45387</v>
      </c>
      <c r="E17" s="3">
        <f t="shared" si="0"/>
        <v>-15.5</v>
      </c>
      <c r="F17" s="105" t="str">
        <f>'[9]BU180 - Trans Sample'!R10</f>
        <v>2024-04-23</v>
      </c>
      <c r="G17" s="66">
        <f>'[9]BU180 - Trans Sample'!T10</f>
        <v>26.24</v>
      </c>
      <c r="H17" s="47">
        <f t="shared" si="1"/>
        <v>-33.5</v>
      </c>
      <c r="I17" s="66">
        <f t="shared" si="2"/>
        <v>-879.04</v>
      </c>
    </row>
    <row r="18" spans="2:9">
      <c r="B18" s="5">
        <f>IF(C18="","",MAX(B$9:B17)+1)</f>
        <v>10</v>
      </c>
      <c r="C18" s="105">
        <f>'[9]BU180 - Trans Sample'!A11</f>
        <v>45357</v>
      </c>
      <c r="D18" s="105">
        <f>'[9]BU180 - Trans Sample'!B11</f>
        <v>45387</v>
      </c>
      <c r="E18" s="3">
        <f t="shared" si="0"/>
        <v>-15.5</v>
      </c>
      <c r="F18" s="105" t="str">
        <f>'[9]BU180 - Trans Sample'!R11</f>
        <v>2024-04-23</v>
      </c>
      <c r="G18" s="66">
        <f>'[9]BU180 - Trans Sample'!T11</f>
        <v>26.24</v>
      </c>
      <c r="H18" s="47">
        <f t="shared" si="1"/>
        <v>-33.5</v>
      </c>
      <c r="I18" s="66">
        <f t="shared" si="2"/>
        <v>-879.04</v>
      </c>
    </row>
    <row r="19" spans="2:9">
      <c r="B19" s="5">
        <f>IF(C19="","",MAX(B$9:B18)+1)</f>
        <v>11</v>
      </c>
      <c r="C19" s="105">
        <f>'[9]BU180 - Trans Sample'!A12</f>
        <v>45443</v>
      </c>
      <c r="D19" s="105">
        <f>'[9]BU180 - Trans Sample'!B12</f>
        <v>45443</v>
      </c>
      <c r="E19" s="3">
        <f t="shared" si="0"/>
        <v>-0.5</v>
      </c>
      <c r="F19" s="105" t="str">
        <f>'[9]BU180 - Trans Sample'!R12</f>
        <v>2024-05-31</v>
      </c>
      <c r="G19" s="66">
        <f>'[9]BU180 - Trans Sample'!T12</f>
        <v>29.37</v>
      </c>
      <c r="H19" s="47">
        <f t="shared" si="1"/>
        <v>-0.5</v>
      </c>
      <c r="I19" s="66">
        <f t="shared" si="2"/>
        <v>-14.685</v>
      </c>
    </row>
    <row r="20" spans="2:9">
      <c r="B20" s="5">
        <f>IF(C20="","",MAX(B$9:B19)+1)</f>
        <v>12</v>
      </c>
      <c r="C20" s="105">
        <f>'[9]BU180 - Trans Sample'!A13</f>
        <v>45388</v>
      </c>
      <c r="D20" s="105">
        <f>'[9]BU180 - Trans Sample'!B13</f>
        <v>45417</v>
      </c>
      <c r="E20" s="3">
        <f t="shared" si="0"/>
        <v>-15</v>
      </c>
      <c r="F20" s="105" t="str">
        <f>'[9]BU180 - Trans Sample'!R13</f>
        <v>2024-05-21</v>
      </c>
      <c r="G20" s="66">
        <f>'[9]BU180 - Trans Sample'!T13</f>
        <v>29.52</v>
      </c>
      <c r="H20" s="47">
        <f t="shared" si="1"/>
        <v>-31</v>
      </c>
      <c r="I20" s="66">
        <f t="shared" si="2"/>
        <v>-915.12</v>
      </c>
    </row>
    <row r="21" spans="2:9">
      <c r="B21" s="5">
        <f>IF(C21="","",MAX(B$9:B20)+1)</f>
        <v>13</v>
      </c>
      <c r="C21" s="105">
        <f>'[9]BU180 - Trans Sample'!A14</f>
        <v>45388</v>
      </c>
      <c r="D21" s="105">
        <f>'[9]BU180 - Trans Sample'!B14</f>
        <v>45417</v>
      </c>
      <c r="E21" s="3">
        <f t="shared" si="0"/>
        <v>-15</v>
      </c>
      <c r="F21" s="105" t="str">
        <f>'[9]BU180 - Trans Sample'!R14</f>
        <v>2024-05-24</v>
      </c>
      <c r="G21" s="66">
        <f>'[9]BU180 - Trans Sample'!T14</f>
        <v>29.52</v>
      </c>
      <c r="H21" s="47">
        <f t="shared" si="1"/>
        <v>-34</v>
      </c>
      <c r="I21" s="66">
        <f t="shared" si="2"/>
        <v>-1003.68</v>
      </c>
    </row>
    <row r="22" spans="2:9">
      <c r="B22" s="5">
        <f>IF(C22="","",MAX(B$9:B21)+1)</f>
        <v>14</v>
      </c>
      <c r="C22" s="105">
        <f>'[9]BU180 - Trans Sample'!A15</f>
        <v>45541</v>
      </c>
      <c r="D22" s="105">
        <f>'[9]BU180 - Trans Sample'!B15</f>
        <v>45570</v>
      </c>
      <c r="E22" s="3">
        <f t="shared" si="0"/>
        <v>-15</v>
      </c>
      <c r="F22" s="105" t="str">
        <f>'[9]BU180 - Trans Sample'!R15</f>
        <v>2024-10-25</v>
      </c>
      <c r="G22" s="66">
        <f>'[9]BU180 - Trans Sample'!T15</f>
        <v>29.55</v>
      </c>
      <c r="H22" s="47">
        <f t="shared" si="1"/>
        <v>-35</v>
      </c>
      <c r="I22" s="66">
        <f t="shared" si="2"/>
        <v>-1034.25</v>
      </c>
    </row>
    <row r="23" spans="2:9">
      <c r="B23" s="5">
        <f>IF(C23="","",MAX(B$9:B22)+1)</f>
        <v>15</v>
      </c>
      <c r="C23" s="105">
        <f>'[9]BU180 - Trans Sample'!A16</f>
        <v>45541</v>
      </c>
      <c r="D23" s="105">
        <f>'[9]BU180 - Trans Sample'!B16</f>
        <v>45570</v>
      </c>
      <c r="E23" s="3">
        <f t="shared" si="0"/>
        <v>-15</v>
      </c>
      <c r="F23" s="105" t="str">
        <f>'[9]BU180 - Trans Sample'!R16</f>
        <v>2024-10-25</v>
      </c>
      <c r="G23" s="66">
        <f>'[9]BU180 - Trans Sample'!T16</f>
        <v>29.55</v>
      </c>
      <c r="H23" s="47">
        <f t="shared" si="1"/>
        <v>-35</v>
      </c>
      <c r="I23" s="66">
        <f t="shared" si="2"/>
        <v>-1034.25</v>
      </c>
    </row>
    <row r="24" spans="2:9">
      <c r="B24" s="5">
        <f>IF(C24="","",MAX(B$9:B23)+1)</f>
        <v>16</v>
      </c>
      <c r="C24" s="105">
        <f>'[9]BU180 - Trans Sample'!A17</f>
        <v>45602</v>
      </c>
      <c r="D24" s="105">
        <f>'[9]BU180 - Trans Sample'!B17</f>
        <v>45631</v>
      </c>
      <c r="E24" s="3">
        <f t="shared" si="0"/>
        <v>-15</v>
      </c>
      <c r="F24" s="105" t="str">
        <f>'[9]BU180 - Trans Sample'!R17</f>
        <v>2024-12-17</v>
      </c>
      <c r="G24" s="66">
        <f>'[9]BU180 - Trans Sample'!T17</f>
        <v>30.06</v>
      </c>
      <c r="H24" s="47">
        <f t="shared" si="1"/>
        <v>-27</v>
      </c>
      <c r="I24" s="66">
        <f t="shared" si="2"/>
        <v>-811.62</v>
      </c>
    </row>
    <row r="25" spans="2:9">
      <c r="B25" s="5">
        <f>IF(C25="","",MAX(B$9:B24)+1)</f>
        <v>17</v>
      </c>
      <c r="C25" s="105">
        <f>'[9]BU180 - Trans Sample'!A18</f>
        <v>45602</v>
      </c>
      <c r="D25" s="105">
        <f>'[9]BU180 - Trans Sample'!B18</f>
        <v>45631</v>
      </c>
      <c r="E25" s="3">
        <f t="shared" si="0"/>
        <v>-15</v>
      </c>
      <c r="F25" s="105" t="str">
        <f>'[9]BU180 - Trans Sample'!R18</f>
        <v>2024-12-17</v>
      </c>
      <c r="G25" s="66">
        <f>'[9]BU180 - Trans Sample'!T18</f>
        <v>30.06</v>
      </c>
      <c r="H25" s="47">
        <f t="shared" si="1"/>
        <v>-27</v>
      </c>
      <c r="I25" s="66">
        <f t="shared" si="2"/>
        <v>-811.62</v>
      </c>
    </row>
    <row r="26" spans="2:9">
      <c r="B26" s="5">
        <f>IF(C26="","",MAX(B$9:B25)+1)</f>
        <v>18</v>
      </c>
      <c r="C26" s="105">
        <f>'[9]BU180 - Trans Sample'!A19</f>
        <v>45510</v>
      </c>
      <c r="D26" s="105">
        <f>'[9]BU180 - Trans Sample'!B19</f>
        <v>45540</v>
      </c>
      <c r="E26" s="3">
        <f t="shared" si="0"/>
        <v>-15.5</v>
      </c>
      <c r="F26" s="105" t="str">
        <f>'[9]BU180 - Trans Sample'!R19</f>
        <v>2024-09-17</v>
      </c>
      <c r="G26" s="66">
        <f>'[9]BU180 - Trans Sample'!T19</f>
        <v>30.51</v>
      </c>
      <c r="H26" s="47">
        <f t="shared" si="1"/>
        <v>-27.5</v>
      </c>
      <c r="I26" s="66">
        <f t="shared" si="2"/>
        <v>-839.02500000000009</v>
      </c>
    </row>
    <row r="27" spans="2:9">
      <c r="B27" s="5">
        <f>IF(C27="","",MAX(B$9:B26)+1)</f>
        <v>19</v>
      </c>
      <c r="C27" s="105">
        <f>'[9]BU180 - Trans Sample'!A20</f>
        <v>45510</v>
      </c>
      <c r="D27" s="105">
        <f>'[9]BU180 - Trans Sample'!B20</f>
        <v>45540</v>
      </c>
      <c r="E27" s="3">
        <f t="shared" si="0"/>
        <v>-15.5</v>
      </c>
      <c r="F27" s="105" t="str">
        <f>'[9]BU180 - Trans Sample'!R20</f>
        <v>2024-09-17</v>
      </c>
      <c r="G27" s="66">
        <f>'[9]BU180 - Trans Sample'!T20</f>
        <v>30.51</v>
      </c>
      <c r="H27" s="47">
        <f t="shared" si="1"/>
        <v>-27.5</v>
      </c>
      <c r="I27" s="66">
        <f t="shared" si="2"/>
        <v>-839.02500000000009</v>
      </c>
    </row>
    <row r="28" spans="2:9">
      <c r="B28" s="5">
        <f>IF(C28="","",MAX(B$9:B27)+1)</f>
        <v>20</v>
      </c>
      <c r="C28" s="105">
        <f>'[9]BU180 - Trans Sample'!A21</f>
        <v>45694</v>
      </c>
      <c r="D28" s="105">
        <f>'[9]BU180 - Trans Sample'!B21</f>
        <v>45721</v>
      </c>
      <c r="E28" s="3">
        <f t="shared" si="0"/>
        <v>-14</v>
      </c>
      <c r="F28" s="105" t="str">
        <f>'[9]BU180 - Trans Sample'!R21</f>
        <v>2025-03-18</v>
      </c>
      <c r="G28" s="66">
        <f>'[9]BU180 - Trans Sample'!T21</f>
        <v>30.73</v>
      </c>
      <c r="H28" s="47">
        <f t="shared" si="1"/>
        <v>-27</v>
      </c>
      <c r="I28" s="66">
        <f t="shared" si="2"/>
        <v>-829.71</v>
      </c>
    </row>
    <row r="29" spans="2:9">
      <c r="B29" s="5">
        <f>IF(C29="","",MAX(B$9:B28)+1)</f>
        <v>21</v>
      </c>
      <c r="C29" s="105">
        <f>'[9]BU180 - Trans Sample'!A22</f>
        <v>45663</v>
      </c>
      <c r="D29" s="105">
        <f>'[9]BU180 - Trans Sample'!B22</f>
        <v>45693</v>
      </c>
      <c r="E29" s="3">
        <f t="shared" si="0"/>
        <v>-15.5</v>
      </c>
      <c r="F29" s="105" t="str">
        <f>'[9]BU180 - Trans Sample'!R22</f>
        <v>2025-02-21</v>
      </c>
      <c r="G29" s="66">
        <f>'[9]BU180 - Trans Sample'!T22</f>
        <v>31.1</v>
      </c>
      <c r="H29" s="47">
        <f t="shared" si="1"/>
        <v>-31.5</v>
      </c>
      <c r="I29" s="66">
        <f t="shared" si="2"/>
        <v>-979.65000000000009</v>
      </c>
    </row>
    <row r="30" spans="2:9">
      <c r="B30" s="5">
        <f>IF(C30="","",MAX(B$9:B29)+1)</f>
        <v>22</v>
      </c>
      <c r="C30" s="105">
        <f>'[9]BU180 - Trans Sample'!A23</f>
        <v>45663</v>
      </c>
      <c r="D30" s="105">
        <f>'[9]BU180 - Trans Sample'!B23</f>
        <v>45693</v>
      </c>
      <c r="E30" s="3">
        <f t="shared" si="0"/>
        <v>-15.5</v>
      </c>
      <c r="F30" s="105" t="str">
        <f>'[9]BU180 - Trans Sample'!R23</f>
        <v>2025-02-21</v>
      </c>
      <c r="G30" s="66">
        <f>'[9]BU180 - Trans Sample'!T23</f>
        <v>31.1</v>
      </c>
      <c r="H30" s="47">
        <f t="shared" si="1"/>
        <v>-31.5</v>
      </c>
      <c r="I30" s="66">
        <f t="shared" si="2"/>
        <v>-979.65000000000009</v>
      </c>
    </row>
    <row r="31" spans="2:9">
      <c r="B31" s="5">
        <f>IF(C31="","",MAX(B$9:B30)+1)</f>
        <v>23</v>
      </c>
      <c r="C31" s="105">
        <f>'[9]BU180 - Trans Sample'!A24</f>
        <v>45418</v>
      </c>
      <c r="D31" s="105">
        <f>'[9]BU180 - Trans Sample'!B24</f>
        <v>45448</v>
      </c>
      <c r="E31" s="3">
        <f t="shared" si="0"/>
        <v>-15.5</v>
      </c>
      <c r="F31" s="105" t="str">
        <f>'[9]BU180 - Trans Sample'!R24</f>
        <v>2024-06-21</v>
      </c>
      <c r="G31" s="66">
        <f>'[9]BU180 - Trans Sample'!T24</f>
        <v>31.11</v>
      </c>
      <c r="H31" s="47">
        <f t="shared" si="1"/>
        <v>-31.5</v>
      </c>
      <c r="I31" s="66">
        <f t="shared" si="2"/>
        <v>-979.96500000000003</v>
      </c>
    </row>
    <row r="32" spans="2:9">
      <c r="B32" s="5">
        <f>IF(C32="","",MAX(B$9:B31)+1)</f>
        <v>24</v>
      </c>
      <c r="C32" s="105">
        <f>'[9]BU180 - Trans Sample'!A25</f>
        <v>45418</v>
      </c>
      <c r="D32" s="105">
        <f>'[9]BU180 - Trans Sample'!B25</f>
        <v>45448</v>
      </c>
      <c r="E32" s="3">
        <f t="shared" si="0"/>
        <v>-15.5</v>
      </c>
      <c r="F32" s="105" t="str">
        <f>'[9]BU180 - Trans Sample'!R25</f>
        <v>2024-06-21</v>
      </c>
      <c r="G32" s="66">
        <f>'[9]BU180 - Trans Sample'!T25</f>
        <v>31.11</v>
      </c>
      <c r="H32" s="47">
        <f t="shared" si="1"/>
        <v>-31.5</v>
      </c>
      <c r="I32" s="66">
        <f t="shared" si="2"/>
        <v>-979.96500000000003</v>
      </c>
    </row>
    <row r="33" spans="2:9">
      <c r="B33" s="5">
        <f>IF(C33="","",MAX(B$9:B32)+1)</f>
        <v>25</v>
      </c>
      <c r="C33" s="105">
        <f>'[9]BU180 - Trans Sample'!A26</f>
        <v>45632</v>
      </c>
      <c r="D33" s="105">
        <f>'[9]BU180 - Trans Sample'!B26</f>
        <v>45662</v>
      </c>
      <c r="E33" s="3">
        <f t="shared" si="0"/>
        <v>-15.5</v>
      </c>
      <c r="F33" s="105" t="str">
        <f>'[9]BU180 - Trans Sample'!R26</f>
        <v>2025-01-21</v>
      </c>
      <c r="G33" s="66">
        <f>'[9]BU180 - Trans Sample'!T26</f>
        <v>31.22</v>
      </c>
      <c r="H33" s="47">
        <f t="shared" si="1"/>
        <v>-31.5</v>
      </c>
      <c r="I33" s="66">
        <f t="shared" si="2"/>
        <v>-983.43</v>
      </c>
    </row>
    <row r="34" spans="2:9">
      <c r="B34" s="5">
        <f>IF(C34="","",MAX(B$9:B33)+1)</f>
        <v>26</v>
      </c>
      <c r="C34" s="105">
        <f>'[9]BU180 - Trans Sample'!A27</f>
        <v>45632</v>
      </c>
      <c r="D34" s="105">
        <f>'[9]BU180 - Trans Sample'!B27</f>
        <v>45662</v>
      </c>
      <c r="E34" s="3">
        <f t="shared" si="0"/>
        <v>-15.5</v>
      </c>
      <c r="F34" s="105" t="str">
        <f>'[9]BU180 - Trans Sample'!R27</f>
        <v>2025-01-21</v>
      </c>
      <c r="G34" s="66">
        <f>'[9]BU180 - Trans Sample'!T27</f>
        <v>31.22</v>
      </c>
      <c r="H34" s="47">
        <f t="shared" si="1"/>
        <v>-31.5</v>
      </c>
      <c r="I34" s="66">
        <f t="shared" si="2"/>
        <v>-983.43</v>
      </c>
    </row>
    <row r="35" spans="2:9">
      <c r="B35" s="5">
        <f>IF(C35="","",MAX(B$9:B34)+1)</f>
        <v>27</v>
      </c>
      <c r="C35" s="105">
        <f>'[9]BU180 - Trans Sample'!A28</f>
        <v>45694</v>
      </c>
      <c r="D35" s="105">
        <f>'[9]BU180 - Trans Sample'!B28</f>
        <v>45721</v>
      </c>
      <c r="E35" s="3">
        <f t="shared" si="0"/>
        <v>-14</v>
      </c>
      <c r="F35" s="105" t="str">
        <f>'[9]BU180 - Trans Sample'!R28</f>
        <v>2025-03-18</v>
      </c>
      <c r="G35" s="66">
        <f>'[9]BU180 - Trans Sample'!T28</f>
        <v>32.159999999999997</v>
      </c>
      <c r="H35" s="47">
        <f t="shared" si="1"/>
        <v>-27</v>
      </c>
      <c r="I35" s="66">
        <f t="shared" si="2"/>
        <v>-868.31999999999994</v>
      </c>
    </row>
    <row r="36" spans="2:9">
      <c r="B36" s="5">
        <f>IF(C36="","",MAX(B$9:B35)+1)</f>
        <v>28</v>
      </c>
      <c r="C36" s="105">
        <f>'[9]BU180 - Trans Sample'!A29</f>
        <v>45479</v>
      </c>
      <c r="D36" s="105">
        <f>'[9]BU180 - Trans Sample'!B29</f>
        <v>45509</v>
      </c>
      <c r="E36" s="3">
        <f t="shared" si="0"/>
        <v>-15.5</v>
      </c>
      <c r="F36" s="105" t="str">
        <f>'[9]BU180 - Trans Sample'!R29</f>
        <v>2024-08-20</v>
      </c>
      <c r="G36" s="66">
        <f>'[9]BU180 - Trans Sample'!T29</f>
        <v>32.520000000000003</v>
      </c>
      <c r="H36" s="47">
        <f t="shared" si="1"/>
        <v>-30.5</v>
      </c>
      <c r="I36" s="66">
        <f t="shared" si="2"/>
        <v>-991.86000000000013</v>
      </c>
    </row>
    <row r="37" spans="2:9">
      <c r="B37" s="5">
        <f>IF(C37="","",MAX(B$9:B36)+1)</f>
        <v>29</v>
      </c>
      <c r="C37" s="105">
        <f>'[9]BU180 - Trans Sample'!A30</f>
        <v>45479</v>
      </c>
      <c r="D37" s="105">
        <f>'[9]BU180 - Trans Sample'!B30</f>
        <v>45509</v>
      </c>
      <c r="E37" s="3">
        <f t="shared" si="0"/>
        <v>-15.5</v>
      </c>
      <c r="F37" s="105" t="str">
        <f>'[9]BU180 - Trans Sample'!R30</f>
        <v>2024-08-20</v>
      </c>
      <c r="G37" s="66">
        <f>'[9]BU180 - Trans Sample'!T30</f>
        <v>32.520000000000003</v>
      </c>
      <c r="H37" s="47">
        <f t="shared" si="1"/>
        <v>-30.5</v>
      </c>
      <c r="I37" s="66">
        <f t="shared" si="2"/>
        <v>-991.86000000000013</v>
      </c>
    </row>
    <row r="38" spans="2:9">
      <c r="B38" s="5">
        <f>IF(C38="","",MAX(B$9:B37)+1)</f>
        <v>30</v>
      </c>
      <c r="C38" s="105">
        <f>'[9]BU180 - Trans Sample'!A31</f>
        <v>45694</v>
      </c>
      <c r="D38" s="105">
        <f>'[9]BU180 - Trans Sample'!B31</f>
        <v>45714</v>
      </c>
      <c r="E38" s="3">
        <f t="shared" si="0"/>
        <v>-10.5</v>
      </c>
      <c r="F38" s="105" t="str">
        <f>'[9]BU180 - Trans Sample'!R31</f>
        <v>2025-02-25</v>
      </c>
      <c r="G38" s="66">
        <f>'[9]BU180 - Trans Sample'!T31</f>
        <v>32.549999999999997</v>
      </c>
      <c r="H38" s="47">
        <f t="shared" si="1"/>
        <v>-9.5</v>
      </c>
      <c r="I38" s="66">
        <f t="shared" si="2"/>
        <v>-309.22499999999997</v>
      </c>
    </row>
    <row r="39" spans="2:9">
      <c r="B39" s="5">
        <f>IF(C39="","",MAX(B$9:B38)+1)</f>
        <v>31</v>
      </c>
      <c r="C39" s="105">
        <f>'[9]BU180 - Trans Sample'!A32</f>
        <v>45571</v>
      </c>
      <c r="D39" s="105">
        <f>'[9]BU180 - Trans Sample'!B32</f>
        <v>45601</v>
      </c>
      <c r="E39" s="3">
        <f t="shared" si="0"/>
        <v>-15.5</v>
      </c>
      <c r="F39" s="105" t="str">
        <f>'[9]BU180 - Trans Sample'!R32</f>
        <v>2024-11-12</v>
      </c>
      <c r="G39" s="66">
        <f>'[9]BU180 - Trans Sample'!T32</f>
        <v>32.659999999999997</v>
      </c>
      <c r="H39" s="47">
        <f t="shared" si="1"/>
        <v>-22.5</v>
      </c>
      <c r="I39" s="66">
        <f t="shared" si="2"/>
        <v>-734.84999999999991</v>
      </c>
    </row>
    <row r="40" spans="2:9">
      <c r="B40" s="5">
        <f>IF(C40="","",MAX(B$9:B39)+1)</f>
        <v>32</v>
      </c>
      <c r="C40" s="105">
        <f>'[9]BU180 - Trans Sample'!A33</f>
        <v>45571</v>
      </c>
      <c r="D40" s="105">
        <f>'[9]BU180 - Trans Sample'!B33</f>
        <v>45601</v>
      </c>
      <c r="E40" s="3">
        <f t="shared" si="0"/>
        <v>-15.5</v>
      </c>
      <c r="F40" s="105" t="str">
        <f>'[9]BU180 - Trans Sample'!R33</f>
        <v>2024-11-12</v>
      </c>
      <c r="G40" s="66">
        <f>'[9]BU180 - Trans Sample'!T33</f>
        <v>32.659999999999997</v>
      </c>
      <c r="H40" s="47">
        <f t="shared" si="1"/>
        <v>-22.5</v>
      </c>
      <c r="I40" s="66">
        <f t="shared" si="2"/>
        <v>-734.84999999999991</v>
      </c>
    </row>
    <row r="41" spans="2:9">
      <c r="B41" s="5">
        <f>IF(C41="","",MAX(B$9:B40)+1)</f>
        <v>33</v>
      </c>
      <c r="C41" s="105">
        <f>'[9]BU180 - Trans Sample'!A34</f>
        <v>45449</v>
      </c>
      <c r="D41" s="105">
        <f>'[9]BU180 - Trans Sample'!B34</f>
        <v>45478</v>
      </c>
      <c r="E41" s="3">
        <f t="shared" si="0"/>
        <v>-15</v>
      </c>
      <c r="F41" s="105" t="str">
        <f>'[9]BU180 - Trans Sample'!R34</f>
        <v>2024-07-19</v>
      </c>
      <c r="G41" s="66">
        <f>'[9]BU180 - Trans Sample'!T34</f>
        <v>32.83</v>
      </c>
      <c r="H41" s="47">
        <f t="shared" si="1"/>
        <v>-29</v>
      </c>
      <c r="I41" s="66">
        <f t="shared" si="2"/>
        <v>-952.06999999999994</v>
      </c>
    </row>
    <row r="42" spans="2:9">
      <c r="B42" s="5">
        <f>IF(C42="","",MAX(B$9:B41)+1)</f>
        <v>34</v>
      </c>
      <c r="C42" s="105">
        <f>'[9]BU180 - Trans Sample'!A35</f>
        <v>45449</v>
      </c>
      <c r="D42" s="105">
        <f>'[9]BU180 - Trans Sample'!B35</f>
        <v>45478</v>
      </c>
      <c r="E42" s="3">
        <f t="shared" si="0"/>
        <v>-15</v>
      </c>
      <c r="F42" s="105" t="str">
        <f>'[9]BU180 - Trans Sample'!R35</f>
        <v>2024-07-19</v>
      </c>
      <c r="G42" s="66">
        <f>'[9]BU180 - Trans Sample'!T35</f>
        <v>32.83</v>
      </c>
      <c r="H42" s="47">
        <f t="shared" si="1"/>
        <v>-29</v>
      </c>
      <c r="I42" s="66">
        <f t="shared" si="2"/>
        <v>-952.06999999999994</v>
      </c>
    </row>
    <row r="43" spans="2:9">
      <c r="B43" s="5">
        <f>IF(C43="","",MAX(B$9:B42)+1)</f>
        <v>35</v>
      </c>
      <c r="C43" s="105">
        <f>'[9]BU180 - Trans Sample'!A36</f>
        <v>45363</v>
      </c>
      <c r="D43" s="105">
        <f>'[9]BU180 - Trans Sample'!B36</f>
        <v>45394</v>
      </c>
      <c r="E43" s="3">
        <f t="shared" si="0"/>
        <v>-16</v>
      </c>
      <c r="F43" s="105" t="str">
        <f>'[9]BU180 - Trans Sample'!R36</f>
        <v>2024-05-07</v>
      </c>
      <c r="G43" s="66">
        <f>'[9]BU180 - Trans Sample'!T36</f>
        <v>34.92</v>
      </c>
      <c r="H43" s="47">
        <f t="shared" si="1"/>
        <v>-41</v>
      </c>
      <c r="I43" s="66">
        <f t="shared" si="2"/>
        <v>-1431.72</v>
      </c>
    </row>
    <row r="44" spans="2:9">
      <c r="B44" s="5">
        <f>IF(C44="","",MAX(B$9:B43)+1)</f>
        <v>36</v>
      </c>
      <c r="C44" s="105">
        <f>'[9]BU180 - Trans Sample'!A37</f>
        <v>45577</v>
      </c>
      <c r="D44" s="105">
        <f>'[9]BU180 - Trans Sample'!B37</f>
        <v>45608</v>
      </c>
      <c r="E44" s="3">
        <f t="shared" si="0"/>
        <v>-16</v>
      </c>
      <c r="F44" s="105" t="str">
        <f>'[9]BU180 - Trans Sample'!R37</f>
        <v>2024-12-10</v>
      </c>
      <c r="G44" s="66">
        <f>'[9]BU180 - Trans Sample'!T37</f>
        <v>36.020000000000003</v>
      </c>
      <c r="H44" s="47">
        <f t="shared" si="1"/>
        <v>-44</v>
      </c>
      <c r="I44" s="66">
        <f t="shared" si="2"/>
        <v>-1584.88</v>
      </c>
    </row>
    <row r="45" spans="2:9">
      <c r="B45" s="5">
        <f>IF(C45="","",MAX(B$9:B44)+1)</f>
        <v>37</v>
      </c>
      <c r="C45" s="105">
        <f>'[9]BU180 - Trans Sample'!A38</f>
        <v>45669</v>
      </c>
      <c r="D45" s="105">
        <f>'[9]BU180 - Trans Sample'!B38</f>
        <v>45700</v>
      </c>
      <c r="E45" s="3">
        <f t="shared" si="0"/>
        <v>-16</v>
      </c>
      <c r="F45" s="105" t="str">
        <f>'[9]BU180 - Trans Sample'!R38</f>
        <v>2025-03-04</v>
      </c>
      <c r="G45" s="66">
        <f>'[9]BU180 - Trans Sample'!T38</f>
        <v>36.51</v>
      </c>
      <c r="H45" s="47">
        <f t="shared" si="1"/>
        <v>-36</v>
      </c>
      <c r="I45" s="66">
        <f t="shared" si="2"/>
        <v>-1314.36</v>
      </c>
    </row>
    <row r="46" spans="2:9">
      <c r="B46" s="5">
        <f>IF(C46="","",MAX(B$9:B45)+1)</f>
        <v>38</v>
      </c>
      <c r="C46" s="105">
        <f>'[9]BU180 - Trans Sample'!A39</f>
        <v>45608</v>
      </c>
      <c r="D46" s="105">
        <f>'[9]BU180 - Trans Sample'!B39</f>
        <v>45638</v>
      </c>
      <c r="E46" s="3">
        <f t="shared" si="0"/>
        <v>-15.5</v>
      </c>
      <c r="F46" s="105" t="str">
        <f>'[9]BU180 - Trans Sample'!R39</f>
        <v>2025-01-21</v>
      </c>
      <c r="G46" s="66">
        <f>'[9]BU180 - Trans Sample'!T39</f>
        <v>38.26</v>
      </c>
      <c r="H46" s="47">
        <f t="shared" si="1"/>
        <v>-55.5</v>
      </c>
      <c r="I46" s="66">
        <f t="shared" si="2"/>
        <v>-2123.4299999999998</v>
      </c>
    </row>
    <row r="47" spans="2:9">
      <c r="B47" s="5">
        <f>IF(C47="","",MAX(B$9:B46)+1)</f>
        <v>39</v>
      </c>
      <c r="C47" s="105">
        <f>'[9]BU180 - Trans Sample'!A40</f>
        <v>45660</v>
      </c>
      <c r="D47" s="105">
        <f>'[9]BU180 - Trans Sample'!B40</f>
        <v>45689</v>
      </c>
      <c r="E47" s="3">
        <f t="shared" si="0"/>
        <v>-15</v>
      </c>
      <c r="F47" s="105" t="str">
        <f>'[9]BU180 - Trans Sample'!R40</f>
        <v>2025-02-21</v>
      </c>
      <c r="G47" s="66">
        <f>'[9]BU180 - Trans Sample'!T40</f>
        <v>39.28</v>
      </c>
      <c r="H47" s="47">
        <f t="shared" si="1"/>
        <v>-35</v>
      </c>
      <c r="I47" s="66">
        <f t="shared" si="2"/>
        <v>-1374.8</v>
      </c>
    </row>
    <row r="48" spans="2:9">
      <c r="B48" s="5">
        <f>IF(C48="","",MAX(B$9:B47)+1)</f>
        <v>40</v>
      </c>
      <c r="C48" s="105">
        <f>'[9]BU180 - Trans Sample'!A41</f>
        <v>45475</v>
      </c>
      <c r="D48" s="105">
        <f>'[9]BU180 - Trans Sample'!B41</f>
        <v>45505</v>
      </c>
      <c r="E48" s="3">
        <f t="shared" si="0"/>
        <v>-15.5</v>
      </c>
      <c r="F48" s="105" t="str">
        <f>'[9]BU180 - Trans Sample'!R41</f>
        <v>2024-10-04</v>
      </c>
      <c r="G48" s="66">
        <f>'[9]BU180 - Trans Sample'!T41</f>
        <v>41.03</v>
      </c>
      <c r="H48" s="47">
        <f t="shared" si="1"/>
        <v>-79.5</v>
      </c>
      <c r="I48" s="66">
        <f t="shared" si="2"/>
        <v>-3261.8850000000002</v>
      </c>
    </row>
    <row r="49" spans="2:9">
      <c r="B49" s="5">
        <f>IF(C49="","",MAX(B$9:B48)+1)</f>
        <v>41</v>
      </c>
      <c r="C49" s="105">
        <f>'[9]BU180 - Trans Sample'!A42</f>
        <v>45475</v>
      </c>
      <c r="D49" s="105">
        <f>'[9]BU180 - Trans Sample'!B42</f>
        <v>45505</v>
      </c>
      <c r="E49" s="3">
        <f t="shared" si="0"/>
        <v>-15.5</v>
      </c>
      <c r="F49" s="105" t="str">
        <f>'[9]BU180 - Trans Sample'!R42</f>
        <v>2024-08-23</v>
      </c>
      <c r="G49" s="66">
        <f>'[9]BU180 - Trans Sample'!T42</f>
        <v>43.54</v>
      </c>
      <c r="H49" s="47">
        <f t="shared" si="1"/>
        <v>-37.5</v>
      </c>
      <c r="I49" s="66">
        <f t="shared" si="2"/>
        <v>-1632.75</v>
      </c>
    </row>
    <row r="50" spans="2:9">
      <c r="B50" s="5">
        <f>IF(C50="","",MAX(B$9:B49)+1)</f>
        <v>42</v>
      </c>
      <c r="C50" s="105">
        <f>'[9]BU180 - Trans Sample'!A43</f>
        <v>45462</v>
      </c>
      <c r="D50" s="105">
        <f>'[9]BU180 - Trans Sample'!B43</f>
        <v>45462</v>
      </c>
      <c r="E50" s="3">
        <f t="shared" si="0"/>
        <v>-0.5</v>
      </c>
      <c r="F50" s="105" t="str">
        <f>'[9]BU180 - Trans Sample'!R43</f>
        <v>2024-06-13</v>
      </c>
      <c r="G50" s="66">
        <f>'[9]BU180 - Trans Sample'!T43</f>
        <v>68.16</v>
      </c>
      <c r="H50" s="47">
        <f t="shared" si="1"/>
        <v>5.5</v>
      </c>
      <c r="I50" s="66">
        <f t="shared" si="2"/>
        <v>374.88</v>
      </c>
    </row>
    <row r="51" spans="2:9">
      <c r="B51" s="5">
        <f>IF(C51="","",MAX(B$9:B50)+1)</f>
        <v>43</v>
      </c>
      <c r="C51" s="105">
        <f>'[9]BU180 - Trans Sample'!A44</f>
        <v>45522</v>
      </c>
      <c r="D51" s="105">
        <f>'[9]BU180 - Trans Sample'!B44</f>
        <v>45528</v>
      </c>
      <c r="E51" s="3">
        <f t="shared" si="0"/>
        <v>-3.5</v>
      </c>
      <c r="F51" s="105" t="str">
        <f>'[9]BU180 - Trans Sample'!R44</f>
        <v>2024-08-24</v>
      </c>
      <c r="G51" s="66">
        <f>'[9]BU180 - Trans Sample'!T44</f>
        <v>100.54</v>
      </c>
      <c r="H51" s="47">
        <f t="shared" si="1"/>
        <v>-3.5</v>
      </c>
      <c r="I51" s="66">
        <f t="shared" si="2"/>
        <v>-351.89000000000004</v>
      </c>
    </row>
    <row r="52" spans="2:9">
      <c r="B52" s="5">
        <f>IF(C52="","",MAX(B$9:B51)+1)</f>
        <v>44</v>
      </c>
      <c r="C52" s="105">
        <f>'[9]BU180 - Trans Sample'!A45</f>
        <v>45559</v>
      </c>
      <c r="D52" s="105">
        <f>'[9]BU180 - Trans Sample'!B45</f>
        <v>45588</v>
      </c>
      <c r="E52" s="3">
        <f t="shared" si="0"/>
        <v>-15</v>
      </c>
      <c r="F52" s="105" t="str">
        <f>'[9]BU180 - Trans Sample'!R45</f>
        <v>2024-10-24</v>
      </c>
      <c r="G52" s="66">
        <f>'[9]BU180 - Trans Sample'!T45</f>
        <v>150</v>
      </c>
      <c r="H52" s="47">
        <f t="shared" si="1"/>
        <v>-16</v>
      </c>
      <c r="I52" s="66">
        <f t="shared" si="2"/>
        <v>-2400</v>
      </c>
    </row>
    <row r="53" spans="2:9">
      <c r="B53" s="5">
        <f>IF(C53="","",MAX(B$9:B52)+1)</f>
        <v>45</v>
      </c>
      <c r="C53" s="105">
        <f>'[9]BU180 - Trans Sample'!A46</f>
        <v>45658</v>
      </c>
      <c r="D53" s="105">
        <f>'[9]BU180 - Trans Sample'!B46</f>
        <v>46022</v>
      </c>
      <c r="E53" s="3">
        <f t="shared" si="0"/>
        <v>-182.5</v>
      </c>
      <c r="F53" s="105" t="str">
        <f>'[9]BU180 - Trans Sample'!R46</f>
        <v>2025-02-14</v>
      </c>
      <c r="G53" s="66">
        <f>'[9]BU180 - Trans Sample'!T46</f>
        <v>225</v>
      </c>
      <c r="H53" s="47">
        <f t="shared" si="1"/>
        <v>137.5</v>
      </c>
      <c r="I53" s="66">
        <f t="shared" si="2"/>
        <v>30937.5</v>
      </c>
    </row>
    <row r="54" spans="2:9">
      <c r="B54" s="5">
        <f>IF(C54="","",MAX(B$9:B53)+1)</f>
        <v>46</v>
      </c>
      <c r="C54" s="105">
        <f>'[9]BU180 - Trans Sample'!A47</f>
        <v>45417</v>
      </c>
      <c r="D54" s="105">
        <f>'[9]BU180 - Trans Sample'!B47</f>
        <v>45437</v>
      </c>
      <c r="E54" s="3">
        <f t="shared" si="0"/>
        <v>-10.5</v>
      </c>
      <c r="F54" s="105" t="str">
        <f>'[9]BU180 - Trans Sample'!R47</f>
        <v>2024-07-18</v>
      </c>
      <c r="G54" s="66">
        <f>'[9]BU180 - Trans Sample'!T47</f>
        <v>325</v>
      </c>
      <c r="H54" s="47">
        <f t="shared" si="1"/>
        <v>-64.5</v>
      </c>
      <c r="I54" s="66">
        <f t="shared" si="2"/>
        <v>-20962.5</v>
      </c>
    </row>
    <row r="55" spans="2:9">
      <c r="B55" s="5">
        <f>IF(C55="","",MAX(B$9:B54)+1)</f>
        <v>47</v>
      </c>
      <c r="C55" s="105">
        <f>'[9]BU180 - Trans Sample'!A48</f>
        <v>45438</v>
      </c>
      <c r="D55" s="105">
        <f>'[9]BU180 - Trans Sample'!B48</f>
        <v>45444</v>
      </c>
      <c r="E55" s="3">
        <f t="shared" si="0"/>
        <v>-3.5</v>
      </c>
      <c r="F55" s="105" t="str">
        <f>'[9]BU180 - Trans Sample'!R48</f>
        <v>2024-06-01</v>
      </c>
      <c r="G55" s="66">
        <f>'[9]BU180 - Trans Sample'!T48</f>
        <v>395.88</v>
      </c>
      <c r="H55" s="47">
        <f t="shared" si="1"/>
        <v>-3.5</v>
      </c>
      <c r="I55" s="66">
        <f t="shared" si="2"/>
        <v>-1385.58</v>
      </c>
    </row>
    <row r="56" spans="2:9">
      <c r="B56" s="5">
        <f>IF(C56="","",MAX(B$9:B55)+1)</f>
        <v>48</v>
      </c>
      <c r="C56" s="105">
        <f>'[9]BU180 - Trans Sample'!A49</f>
        <v>45466</v>
      </c>
      <c r="D56" s="105">
        <f>'[9]BU180 - Trans Sample'!B49</f>
        <v>45495</v>
      </c>
      <c r="E56" s="3">
        <f t="shared" si="0"/>
        <v>-15</v>
      </c>
      <c r="F56" s="105" t="str">
        <f>'[9]BU180 - Trans Sample'!R49</f>
        <v>2024-08-01</v>
      </c>
      <c r="G56" s="66">
        <f>'[9]BU180 - Trans Sample'!T49</f>
        <v>412.3</v>
      </c>
      <c r="H56" s="47">
        <f t="shared" si="1"/>
        <v>-25</v>
      </c>
      <c r="I56" s="66">
        <f t="shared" si="2"/>
        <v>-10307.5</v>
      </c>
    </row>
    <row r="57" spans="2:9">
      <c r="B57" s="5">
        <f>IF(C57="","",MAX(B$9:B56)+1)</f>
        <v>49</v>
      </c>
      <c r="C57" s="105">
        <f>'[9]BU180 - Trans Sample'!A50</f>
        <v>45679</v>
      </c>
      <c r="D57" s="105">
        <f>'[9]BU180 - Trans Sample'!B50</f>
        <v>45707</v>
      </c>
      <c r="E57" s="3">
        <f t="shared" si="0"/>
        <v>-14.5</v>
      </c>
      <c r="F57" s="105" t="str">
        <f>'[9]BU180 - Trans Sample'!R50</f>
        <v>2025-03-01</v>
      </c>
      <c r="G57" s="66">
        <f>'[9]BU180 - Trans Sample'!T50</f>
        <v>447.06</v>
      </c>
      <c r="H57" s="47">
        <f t="shared" si="1"/>
        <v>-24.5</v>
      </c>
      <c r="I57" s="66">
        <f t="shared" si="2"/>
        <v>-10952.97</v>
      </c>
    </row>
    <row r="58" spans="2:9">
      <c r="B58" s="5">
        <f>IF(C58="","",MAX(B$9:B57)+1)</f>
        <v>50</v>
      </c>
      <c r="C58" s="105">
        <f>'[9]BU180 - Trans Sample'!A51</f>
        <v>45491</v>
      </c>
      <c r="D58" s="105">
        <f>'[9]BU180 - Trans Sample'!B51</f>
        <v>45491</v>
      </c>
      <c r="E58" s="3">
        <f t="shared" si="0"/>
        <v>-0.5</v>
      </c>
      <c r="F58" s="105" t="str">
        <f>'[9]BU180 - Trans Sample'!R51</f>
        <v>2024-07-20</v>
      </c>
      <c r="G58" s="66">
        <f>'[9]BU180 - Trans Sample'!T51</f>
        <v>554.42999999999995</v>
      </c>
      <c r="H58" s="47">
        <f t="shared" si="1"/>
        <v>-2.5</v>
      </c>
      <c r="I58" s="66">
        <f t="shared" si="2"/>
        <v>-1386.0749999999998</v>
      </c>
    </row>
    <row r="59" spans="2:9">
      <c r="B59" s="5">
        <f>IF(C59="","",MAX(B$9:B58)+1)</f>
        <v>51</v>
      </c>
      <c r="C59" s="105">
        <f>'[9]BU180 - Trans Sample'!A52</f>
        <v>45662</v>
      </c>
      <c r="D59" s="105">
        <f>'[9]BU180 - Trans Sample'!B52</f>
        <v>45668</v>
      </c>
      <c r="E59" s="3">
        <f t="shared" si="0"/>
        <v>-3.5</v>
      </c>
      <c r="F59" s="105" t="str">
        <f>'[9]BU180 - Trans Sample'!R52</f>
        <v>2025-01-11</v>
      </c>
      <c r="G59" s="66">
        <f>'[9]BU180 - Trans Sample'!T52</f>
        <v>637</v>
      </c>
      <c r="H59" s="47">
        <f t="shared" si="1"/>
        <v>-3.5</v>
      </c>
      <c r="I59" s="66">
        <f t="shared" si="2"/>
        <v>-2229.5</v>
      </c>
    </row>
    <row r="60" spans="2:9">
      <c r="B60" s="5">
        <f>IF(C60="","",MAX(B$9:B59)+1)</f>
        <v>52</v>
      </c>
      <c r="C60" s="105">
        <f>'[9]BU180 - Trans Sample'!A53</f>
        <v>45662</v>
      </c>
      <c r="D60" s="105">
        <f>'[9]BU180 - Trans Sample'!B53</f>
        <v>45668</v>
      </c>
      <c r="E60" s="3">
        <f t="shared" si="0"/>
        <v>-3.5</v>
      </c>
      <c r="F60" s="105" t="str">
        <f>'[9]BU180 - Trans Sample'!R53</f>
        <v>2025-01-11</v>
      </c>
      <c r="G60" s="66">
        <f>'[9]BU180 - Trans Sample'!T53</f>
        <v>767</v>
      </c>
      <c r="H60" s="47">
        <f t="shared" si="1"/>
        <v>-3.5</v>
      </c>
      <c r="I60" s="66">
        <f>G60*H60</f>
        <v>-2684.5</v>
      </c>
    </row>
    <row r="61" spans="2:9">
      <c r="B61" s="5">
        <f>IF(C61="","",MAX(B$9:B60)+1)</f>
        <v>53</v>
      </c>
      <c r="C61" s="105">
        <f>'[9]BU180 - Trans Sample'!A54</f>
        <v>45505</v>
      </c>
      <c r="D61" s="105">
        <f>'[9]BU180 - Trans Sample'!B54</f>
        <v>45535</v>
      </c>
      <c r="E61" s="3">
        <f t="shared" si="0"/>
        <v>-15.5</v>
      </c>
      <c r="F61" s="105" t="str">
        <f>'[9]BU180 - Trans Sample'!R54</f>
        <v>2024-09-16</v>
      </c>
      <c r="G61" s="66">
        <f>'[9]BU180 - Trans Sample'!T54</f>
        <v>791.82</v>
      </c>
      <c r="H61" s="47">
        <f t="shared" si="1"/>
        <v>-31.5</v>
      </c>
      <c r="I61" s="66">
        <f t="shared" si="2"/>
        <v>-24942.33</v>
      </c>
    </row>
    <row r="62" spans="2:9">
      <c r="B62" s="5">
        <f>IF(C62="","",MAX(B$9:B61)+1)</f>
        <v>54</v>
      </c>
      <c r="C62" s="105">
        <f>'[9]BU180 - Trans Sample'!A55</f>
        <v>45384</v>
      </c>
      <c r="D62" s="105">
        <f>'[9]BU180 - Trans Sample'!B55</f>
        <v>45384</v>
      </c>
      <c r="E62" s="3">
        <f t="shared" si="0"/>
        <v>-0.5</v>
      </c>
      <c r="F62" s="105" t="str">
        <f>'[9]BU180 - Trans Sample'!R55</f>
        <v>2024-04-09</v>
      </c>
      <c r="G62" s="66">
        <f>'[9]BU180 - Trans Sample'!T55</f>
        <v>857.24</v>
      </c>
      <c r="H62" s="47">
        <f t="shared" si="1"/>
        <v>-7.5</v>
      </c>
      <c r="I62" s="66">
        <f t="shared" si="2"/>
        <v>-6429.3</v>
      </c>
    </row>
    <row r="63" spans="2:9">
      <c r="B63" s="5">
        <f>IF(C63="","",MAX(B$9:B62)+1)</f>
        <v>55</v>
      </c>
      <c r="C63" s="105">
        <f>'[9]BU180 - Trans Sample'!A56</f>
        <v>45403</v>
      </c>
      <c r="D63" s="105">
        <f>'[9]BU180 - Trans Sample'!B56</f>
        <v>45409</v>
      </c>
      <c r="E63" s="3">
        <f t="shared" si="0"/>
        <v>-3.5</v>
      </c>
      <c r="F63" s="105" t="str">
        <f>'[9]BU180 - Trans Sample'!R56</f>
        <v>2024-04-27</v>
      </c>
      <c r="G63" s="66">
        <f>'[9]BU180 - Trans Sample'!T56</f>
        <v>928</v>
      </c>
      <c r="H63" s="47">
        <f t="shared" si="1"/>
        <v>-3.5</v>
      </c>
      <c r="I63" s="66">
        <f t="shared" si="2"/>
        <v>-3248</v>
      </c>
    </row>
    <row r="64" spans="2:9">
      <c r="B64" s="5">
        <f>IF(C64="","",MAX(B$9:B63)+1)</f>
        <v>56</v>
      </c>
      <c r="C64" s="105">
        <f>'[9]BU180 - Trans Sample'!A57</f>
        <v>45720</v>
      </c>
      <c r="D64" s="105">
        <f>'[9]BU180 - Trans Sample'!B57</f>
        <v>45720</v>
      </c>
      <c r="E64" s="3">
        <f t="shared" si="0"/>
        <v>-0.5</v>
      </c>
      <c r="F64" s="105" t="str">
        <f>'[9]BU180 - Trans Sample'!R57</f>
        <v>2025-03-03</v>
      </c>
      <c r="G64" s="66">
        <f>'[9]BU180 - Trans Sample'!T57</f>
        <v>1064.99</v>
      </c>
      <c r="H64" s="47">
        <f t="shared" si="1"/>
        <v>0.5</v>
      </c>
      <c r="I64" s="66">
        <f t="shared" si="2"/>
        <v>532.495</v>
      </c>
    </row>
    <row r="65" spans="2:9">
      <c r="B65" s="5">
        <f>IF(C65="","",MAX(B$9:B64)+1)</f>
        <v>57</v>
      </c>
      <c r="C65" s="105">
        <f>'[9]BU180 - Trans Sample'!A58</f>
        <v>45389</v>
      </c>
      <c r="D65" s="105">
        <f>'[9]BU180 - Trans Sample'!B58</f>
        <v>45395</v>
      </c>
      <c r="E65" s="3">
        <f t="shared" si="0"/>
        <v>-3.5</v>
      </c>
      <c r="F65" s="105" t="str">
        <f>'[9]BU180 - Trans Sample'!R58</f>
        <v>2024-06-10</v>
      </c>
      <c r="G65" s="66">
        <f>'[9]BU180 - Trans Sample'!T58</f>
        <v>1170.95</v>
      </c>
      <c r="H65" s="47">
        <f t="shared" si="1"/>
        <v>-61.5</v>
      </c>
      <c r="I65" s="66">
        <f t="shared" si="2"/>
        <v>-72013.425000000003</v>
      </c>
    </row>
    <row r="66" spans="2:9">
      <c r="B66" s="5">
        <f>IF(C66="","",MAX(B$9:B65)+1)</f>
        <v>58</v>
      </c>
      <c r="C66" s="105">
        <f>'[9]BU180 - Trans Sample'!A59</f>
        <v>45466</v>
      </c>
      <c r="D66" s="105">
        <f>'[9]BU180 - Trans Sample'!B59</f>
        <v>45472</v>
      </c>
      <c r="E66" s="3">
        <f t="shared" si="0"/>
        <v>-3.5</v>
      </c>
      <c r="F66" s="105" t="str">
        <f>'[9]BU180 - Trans Sample'!R59</f>
        <v>2024-06-29</v>
      </c>
      <c r="G66" s="66">
        <f>'[9]BU180 - Trans Sample'!T59</f>
        <v>1220.7</v>
      </c>
      <c r="H66" s="47">
        <f t="shared" si="1"/>
        <v>-3.5</v>
      </c>
      <c r="I66" s="66">
        <f t="shared" si="2"/>
        <v>-4272.45</v>
      </c>
    </row>
    <row r="67" spans="2:9">
      <c r="B67" s="5">
        <f>IF(C67="","",MAX(B$9:B66)+1)</f>
        <v>59</v>
      </c>
      <c r="C67" s="105">
        <f>'[9]BU180 - Trans Sample'!A60</f>
        <v>45379</v>
      </c>
      <c r="D67" s="105">
        <f>'[9]BU180 - Trans Sample'!B60</f>
        <v>45379</v>
      </c>
      <c r="E67" s="3">
        <f t="shared" si="0"/>
        <v>-0.5</v>
      </c>
      <c r="F67" s="105" t="str">
        <f>'[9]BU180 - Trans Sample'!R60</f>
        <v>2024-03-27</v>
      </c>
      <c r="G67" s="66">
        <f>'[9]BU180 - Trans Sample'!T60</f>
        <v>1248.71</v>
      </c>
      <c r="H67" s="47">
        <f t="shared" si="1"/>
        <v>0.5</v>
      </c>
      <c r="I67" s="66">
        <f t="shared" si="2"/>
        <v>624.35500000000002</v>
      </c>
    </row>
    <row r="68" spans="2:9">
      <c r="B68" s="5">
        <f>IF(C68="","",MAX(B$9:B67)+1)</f>
        <v>60</v>
      </c>
      <c r="C68" s="105">
        <f>'[9]BU180 - Trans Sample'!A61</f>
        <v>45662</v>
      </c>
      <c r="D68" s="105">
        <f>'[9]BU180 - Trans Sample'!B61</f>
        <v>45668</v>
      </c>
      <c r="E68" s="3">
        <f t="shared" si="0"/>
        <v>-3.5</v>
      </c>
      <c r="F68" s="105" t="str">
        <f>'[9]BU180 - Trans Sample'!R61</f>
        <v>2025-01-11</v>
      </c>
      <c r="G68" s="66">
        <f>'[9]BU180 - Trans Sample'!T61</f>
        <v>1317.9</v>
      </c>
      <c r="H68" s="47">
        <f t="shared" si="1"/>
        <v>-3.5</v>
      </c>
      <c r="I68" s="66">
        <f t="shared" si="2"/>
        <v>-4612.6500000000005</v>
      </c>
    </row>
    <row r="69" spans="2:9">
      <c r="B69" s="5">
        <f>IF(C69="","",MAX(B$9:B68)+1)</f>
        <v>61</v>
      </c>
      <c r="C69" s="105">
        <f>'[9]BU180 - Trans Sample'!A62</f>
        <v>45662</v>
      </c>
      <c r="D69" s="105">
        <f>'[9]BU180 - Trans Sample'!B62</f>
        <v>45668</v>
      </c>
      <c r="E69" s="3">
        <f t="shared" si="0"/>
        <v>-3.5</v>
      </c>
      <c r="F69" s="105" t="str">
        <f>'[9]BU180 - Trans Sample'!R62</f>
        <v>2025-01-11</v>
      </c>
      <c r="G69" s="66">
        <f>'[9]BU180 - Trans Sample'!T62</f>
        <v>1350.4</v>
      </c>
      <c r="H69" s="47">
        <f t="shared" si="1"/>
        <v>-3.5</v>
      </c>
      <c r="I69" s="66">
        <f t="shared" si="2"/>
        <v>-4726.4000000000005</v>
      </c>
    </row>
    <row r="70" spans="2:9">
      <c r="B70" s="5">
        <f>IF(C70="","",MAX(B$9:B69)+1)</f>
        <v>62</v>
      </c>
      <c r="C70" s="105">
        <f>'[9]BU180 - Trans Sample'!A63</f>
        <v>45543</v>
      </c>
      <c r="D70" s="105">
        <f>'[9]BU180 - Trans Sample'!B63</f>
        <v>45549</v>
      </c>
      <c r="E70" s="3">
        <f t="shared" si="0"/>
        <v>-3.5</v>
      </c>
      <c r="F70" s="105" t="str">
        <f>'[9]BU180 - Trans Sample'!R63</f>
        <v>2024-09-14</v>
      </c>
      <c r="G70" s="66">
        <f>'[9]BU180 - Trans Sample'!T63</f>
        <v>1498.8</v>
      </c>
      <c r="H70" s="47">
        <f t="shared" si="1"/>
        <v>-3.5</v>
      </c>
      <c r="I70" s="66">
        <f t="shared" si="2"/>
        <v>-5245.8</v>
      </c>
    </row>
    <row r="71" spans="2:9">
      <c r="B71" s="5">
        <f>IF(C71="","",MAX(B$9:B70)+1)</f>
        <v>63</v>
      </c>
      <c r="C71" s="105">
        <f>'[9]BU180 - Trans Sample'!A64</f>
        <v>45557</v>
      </c>
      <c r="D71" s="105">
        <f>'[9]BU180 - Trans Sample'!B64</f>
        <v>45563</v>
      </c>
      <c r="E71" s="3">
        <f t="shared" si="0"/>
        <v>-3.5</v>
      </c>
      <c r="F71" s="105" t="str">
        <f>'[9]BU180 - Trans Sample'!R64</f>
        <v>2024-09-28</v>
      </c>
      <c r="G71" s="66">
        <f>'[9]BU180 - Trans Sample'!T64</f>
        <v>1598.7</v>
      </c>
      <c r="H71" s="47">
        <f t="shared" si="1"/>
        <v>-3.5</v>
      </c>
      <c r="I71" s="66">
        <f t="shared" si="2"/>
        <v>-5595.45</v>
      </c>
    </row>
    <row r="72" spans="2:9">
      <c r="B72" s="5">
        <f>IF(C72="","",MAX(B$9:B71)+1)</f>
        <v>64</v>
      </c>
      <c r="C72" s="105">
        <f>'[9]BU180 - Trans Sample'!A65</f>
        <v>45536</v>
      </c>
      <c r="D72" s="105">
        <f>'[9]BU180 - Trans Sample'!B65</f>
        <v>45542</v>
      </c>
      <c r="E72" s="3">
        <f t="shared" si="0"/>
        <v>-3.5</v>
      </c>
      <c r="F72" s="105" t="str">
        <f>'[9]BU180 - Trans Sample'!R65</f>
        <v>2024-09-07</v>
      </c>
      <c r="G72" s="66">
        <f>'[9]BU180 - Trans Sample'!T65</f>
        <v>1647.68</v>
      </c>
      <c r="H72" s="47">
        <f t="shared" si="1"/>
        <v>-3.5</v>
      </c>
      <c r="I72" s="66">
        <f t="shared" si="2"/>
        <v>-5766.88</v>
      </c>
    </row>
    <row r="73" spans="2:9">
      <c r="B73" s="5">
        <f>IF(C73="","",MAX(B$9:B72)+1)</f>
        <v>65</v>
      </c>
      <c r="C73" s="105">
        <f>'[9]BU180 - Trans Sample'!A66</f>
        <v>45655</v>
      </c>
      <c r="D73" s="105">
        <f>'[9]BU180 - Trans Sample'!B66</f>
        <v>45661</v>
      </c>
      <c r="E73" s="3">
        <f t="shared" si="0"/>
        <v>-3.5</v>
      </c>
      <c r="F73" s="105" t="str">
        <f>'[9]BU180 - Trans Sample'!R66</f>
        <v>2025-01-04</v>
      </c>
      <c r="G73" s="66">
        <f>'[9]BU180 - Trans Sample'!T66</f>
        <v>1752.2</v>
      </c>
      <c r="H73" s="47">
        <f t="shared" si="1"/>
        <v>-3.5</v>
      </c>
      <c r="I73" s="66">
        <f t="shared" si="2"/>
        <v>-6132.7</v>
      </c>
    </row>
    <row r="74" spans="2:9">
      <c r="B74" s="5">
        <f>IF(C74="","",MAX(B$9:B73)+1)</f>
        <v>66</v>
      </c>
      <c r="C74" s="105">
        <f>'[9]BU180 - Trans Sample'!A67</f>
        <v>45438</v>
      </c>
      <c r="D74" s="105">
        <f>'[9]BU180 - Trans Sample'!B67</f>
        <v>45444</v>
      </c>
      <c r="E74" s="3">
        <f t="shared" ref="E74:E137" si="3">(C74-D74-1)/2</f>
        <v>-3.5</v>
      </c>
      <c r="F74" s="105" t="str">
        <f>'[9]BU180 - Trans Sample'!R67</f>
        <v>2024-06-01</v>
      </c>
      <c r="G74" s="66">
        <f>'[9]BU180 - Trans Sample'!T67</f>
        <v>1802.46</v>
      </c>
      <c r="H74" s="47">
        <f t="shared" ref="H74:H137" si="4">IF(D74=0,0,D74-F74+E74)</f>
        <v>-3.5</v>
      </c>
      <c r="I74" s="66">
        <f t="shared" ref="I74:I137" si="5">G74*H74</f>
        <v>-6308.6100000000006</v>
      </c>
    </row>
    <row r="75" spans="2:9">
      <c r="B75" s="5">
        <f>IF(C75="","",MAX(B$9:B74)+1)</f>
        <v>67</v>
      </c>
      <c r="C75" s="105">
        <f>'[9]BU180 - Trans Sample'!A68</f>
        <v>45396</v>
      </c>
      <c r="D75" s="105">
        <f>'[9]BU180 - Trans Sample'!B68</f>
        <v>45402</v>
      </c>
      <c r="E75" s="3">
        <f t="shared" si="3"/>
        <v>-3.5</v>
      </c>
      <c r="F75" s="105" t="str">
        <f>'[9]BU180 - Trans Sample'!R68</f>
        <v>2024-05-23</v>
      </c>
      <c r="G75" s="66">
        <f>'[9]BU180 - Trans Sample'!T68</f>
        <v>1859.7</v>
      </c>
      <c r="H75" s="47">
        <f t="shared" si="4"/>
        <v>-36.5</v>
      </c>
      <c r="I75" s="66">
        <f t="shared" si="5"/>
        <v>-67879.05</v>
      </c>
    </row>
    <row r="76" spans="2:9">
      <c r="B76" s="5">
        <f>IF(C76="","",MAX(B$9:B75)+1)</f>
        <v>68</v>
      </c>
      <c r="C76" s="105">
        <f>'[9]BU180 - Trans Sample'!A69</f>
        <v>45445</v>
      </c>
      <c r="D76" s="105">
        <f>'[9]BU180 - Trans Sample'!B69</f>
        <v>45451</v>
      </c>
      <c r="E76" s="3">
        <f t="shared" si="3"/>
        <v>-3.5</v>
      </c>
      <c r="F76" s="105" t="str">
        <f>'[9]BU180 - Trans Sample'!R69</f>
        <v>2024-06-08</v>
      </c>
      <c r="G76" s="66">
        <f>'[9]BU180 - Trans Sample'!T69</f>
        <v>1875</v>
      </c>
      <c r="H76" s="47">
        <f t="shared" si="4"/>
        <v>-3.5</v>
      </c>
      <c r="I76" s="66">
        <f t="shared" si="5"/>
        <v>-6562.5</v>
      </c>
    </row>
    <row r="77" spans="2:9">
      <c r="B77" s="5">
        <f>IF(C77="","",MAX(B$9:B76)+1)</f>
        <v>69</v>
      </c>
      <c r="C77" s="105">
        <f>'[9]BU180 - Trans Sample'!A70</f>
        <v>45662</v>
      </c>
      <c r="D77" s="105">
        <f>'[9]BU180 - Trans Sample'!B70</f>
        <v>45668</v>
      </c>
      <c r="E77" s="3">
        <f t="shared" si="3"/>
        <v>-3.5</v>
      </c>
      <c r="F77" s="105" t="str">
        <f>'[9]BU180 - Trans Sample'!R70</f>
        <v>2025-01-11</v>
      </c>
      <c r="G77" s="66">
        <f>'[9]BU180 - Trans Sample'!T70</f>
        <v>1911</v>
      </c>
      <c r="H77" s="47">
        <f t="shared" si="4"/>
        <v>-3.5</v>
      </c>
      <c r="I77" s="66">
        <f t="shared" si="5"/>
        <v>-6688.5</v>
      </c>
    </row>
    <row r="78" spans="2:9">
      <c r="B78" s="5">
        <f>IF(C78="","",MAX(B$9:B77)+1)</f>
        <v>70</v>
      </c>
      <c r="C78" s="105">
        <f>'[9]BU180 - Trans Sample'!A71</f>
        <v>45683</v>
      </c>
      <c r="D78" s="105">
        <f>'[9]BU180 - Trans Sample'!B71</f>
        <v>45689</v>
      </c>
      <c r="E78" s="3">
        <f t="shared" si="3"/>
        <v>-3.5</v>
      </c>
      <c r="F78" s="105" t="str">
        <f>'[9]BU180 - Trans Sample'!R71</f>
        <v>2025-02-01</v>
      </c>
      <c r="G78" s="66">
        <f>'[9]BU180 - Trans Sample'!T71</f>
        <v>1984.15</v>
      </c>
      <c r="H78" s="47">
        <f t="shared" si="4"/>
        <v>-3.5</v>
      </c>
      <c r="I78" s="66">
        <f t="shared" si="5"/>
        <v>-6944.5250000000005</v>
      </c>
    </row>
    <row r="79" spans="2:9">
      <c r="B79" s="5">
        <f>IF(C79="","",MAX(B$9:B78)+1)</f>
        <v>71</v>
      </c>
      <c r="C79" s="105">
        <f>'[9]BU180 - Trans Sample'!A72</f>
        <v>45396</v>
      </c>
      <c r="D79" s="105">
        <f>'[9]BU180 - Trans Sample'!B72</f>
        <v>45402</v>
      </c>
      <c r="E79" s="3">
        <f t="shared" si="3"/>
        <v>-3.5</v>
      </c>
      <c r="F79" s="105" t="str">
        <f>'[9]BU180 - Trans Sample'!R72</f>
        <v>2024-04-20</v>
      </c>
      <c r="G79" s="66">
        <f>'[9]BU180 - Trans Sample'!T72</f>
        <v>2024.68</v>
      </c>
      <c r="H79" s="47">
        <f t="shared" si="4"/>
        <v>-3.5</v>
      </c>
      <c r="I79" s="66">
        <f t="shared" si="5"/>
        <v>-7086.38</v>
      </c>
    </row>
    <row r="80" spans="2:9">
      <c r="B80" s="5">
        <f>IF(C80="","",MAX(B$9:B79)+1)</f>
        <v>72</v>
      </c>
      <c r="C80" s="105">
        <f>'[9]BU180 - Trans Sample'!A73</f>
        <v>45431</v>
      </c>
      <c r="D80" s="105">
        <f>'[9]BU180 - Trans Sample'!B73</f>
        <v>45802</v>
      </c>
      <c r="E80" s="3">
        <f t="shared" si="3"/>
        <v>-186</v>
      </c>
      <c r="F80" s="105" t="str">
        <f>'[9]BU180 - Trans Sample'!R73</f>
        <v>2024-05-25</v>
      </c>
      <c r="G80" s="66">
        <f>'[9]BU180 - Trans Sample'!T73</f>
        <v>2059.6</v>
      </c>
      <c r="H80" s="47">
        <f t="shared" si="4"/>
        <v>179</v>
      </c>
      <c r="I80" s="66">
        <f t="shared" si="5"/>
        <v>368668.39999999997</v>
      </c>
    </row>
    <row r="81" spans="2:9">
      <c r="B81" s="5">
        <f>IF(C81="","",MAX(B$9:B80)+1)</f>
        <v>73</v>
      </c>
      <c r="C81" s="105">
        <f>'[9]BU180 - Trans Sample'!A74</f>
        <v>45536</v>
      </c>
      <c r="D81" s="105">
        <f>'[9]BU180 - Trans Sample'!B74</f>
        <v>45542</v>
      </c>
      <c r="E81" s="3">
        <f t="shared" si="3"/>
        <v>-3.5</v>
      </c>
      <c r="F81" s="105" t="str">
        <f>'[9]BU180 - Trans Sample'!R74</f>
        <v>2024-09-07</v>
      </c>
      <c r="G81" s="66">
        <f>'[9]BU180 - Trans Sample'!T74</f>
        <v>2089.2800000000002</v>
      </c>
      <c r="H81" s="47">
        <f t="shared" si="4"/>
        <v>-3.5</v>
      </c>
      <c r="I81" s="66">
        <f t="shared" si="5"/>
        <v>-7312.4800000000005</v>
      </c>
    </row>
    <row r="82" spans="2:9">
      <c r="B82" s="5">
        <f>IF(C82="","",MAX(B$9:B81)+1)</f>
        <v>74</v>
      </c>
      <c r="C82" s="105">
        <f>'[9]BU180 - Trans Sample'!A75</f>
        <v>45529</v>
      </c>
      <c r="D82" s="105">
        <f>'[9]BU180 - Trans Sample'!B75</f>
        <v>45535</v>
      </c>
      <c r="E82" s="3">
        <f t="shared" si="3"/>
        <v>-3.5</v>
      </c>
      <c r="F82" s="105" t="str">
        <f>'[9]BU180 - Trans Sample'!R75</f>
        <v>2024-08-31</v>
      </c>
      <c r="G82" s="66">
        <f>'[9]BU180 - Trans Sample'!T75</f>
        <v>2204.1799999999998</v>
      </c>
      <c r="H82" s="47">
        <f t="shared" si="4"/>
        <v>-3.5</v>
      </c>
      <c r="I82" s="66">
        <f t="shared" si="5"/>
        <v>-7714.6299999999992</v>
      </c>
    </row>
    <row r="83" spans="2:9">
      <c r="B83" s="5">
        <f>IF(C83="","",MAX(B$9:B82)+1)</f>
        <v>75</v>
      </c>
      <c r="C83" s="105">
        <f>'[9]BU180 - Trans Sample'!A76</f>
        <v>45655</v>
      </c>
      <c r="D83" s="105">
        <f>'[9]BU180 - Trans Sample'!B76</f>
        <v>45661</v>
      </c>
      <c r="E83" s="3">
        <f t="shared" si="3"/>
        <v>-3.5</v>
      </c>
      <c r="F83" s="105" t="str">
        <f>'[9]BU180 - Trans Sample'!R76</f>
        <v>2025-01-04</v>
      </c>
      <c r="G83" s="66">
        <f>'[9]BU180 - Trans Sample'!T76</f>
        <v>2236.1</v>
      </c>
      <c r="H83" s="47">
        <f t="shared" si="4"/>
        <v>-3.5</v>
      </c>
      <c r="I83" s="66">
        <f t="shared" si="5"/>
        <v>-7826.3499999999995</v>
      </c>
    </row>
    <row r="84" spans="2:9">
      <c r="B84" s="5">
        <f>IF(C84="","",MAX(B$9:B83)+1)</f>
        <v>76</v>
      </c>
      <c r="C84" s="105">
        <f>'[9]BU180 - Trans Sample'!A77</f>
        <v>45676</v>
      </c>
      <c r="D84" s="105">
        <f>'[9]BU180 - Trans Sample'!B77</f>
        <v>45682</v>
      </c>
      <c r="E84" s="3">
        <f t="shared" si="3"/>
        <v>-3.5</v>
      </c>
      <c r="F84" s="105" t="str">
        <f>'[9]BU180 - Trans Sample'!R77</f>
        <v>2025-01-25</v>
      </c>
      <c r="G84" s="66">
        <f>'[9]BU180 - Trans Sample'!T77</f>
        <v>2290</v>
      </c>
      <c r="H84" s="47">
        <f t="shared" si="4"/>
        <v>-3.5</v>
      </c>
      <c r="I84" s="66">
        <f t="shared" si="5"/>
        <v>-8015</v>
      </c>
    </row>
    <row r="85" spans="2:9">
      <c r="B85" s="5">
        <f>IF(C85="","",MAX(B$9:B84)+1)</f>
        <v>77</v>
      </c>
      <c r="C85" s="105">
        <f>'[9]BU180 - Trans Sample'!A78</f>
        <v>45375</v>
      </c>
      <c r="D85" s="105">
        <f>'[9]BU180 - Trans Sample'!B78</f>
        <v>45381</v>
      </c>
      <c r="E85" s="3">
        <f t="shared" si="3"/>
        <v>-3.5</v>
      </c>
      <c r="F85" s="105" t="str">
        <f>'[9]BU180 - Trans Sample'!R78</f>
        <v>2024-06-05</v>
      </c>
      <c r="G85" s="66">
        <f>'[9]BU180 - Trans Sample'!T78</f>
        <v>2384.96</v>
      </c>
      <c r="H85" s="47">
        <f t="shared" si="4"/>
        <v>-70.5</v>
      </c>
      <c r="I85" s="66">
        <f t="shared" si="5"/>
        <v>-168139.68</v>
      </c>
    </row>
    <row r="86" spans="2:9">
      <c r="B86" s="5">
        <f>IF(C86="","",MAX(B$9:B85)+1)</f>
        <v>78</v>
      </c>
      <c r="C86" s="105">
        <f>'[9]BU180 - Trans Sample'!A79</f>
        <v>45382</v>
      </c>
      <c r="D86" s="105">
        <f>'[9]BU180 - Trans Sample'!B79</f>
        <v>45388</v>
      </c>
      <c r="E86" s="3">
        <f t="shared" si="3"/>
        <v>-3.5</v>
      </c>
      <c r="F86" s="105" t="str">
        <f>'[9]BU180 - Trans Sample'!R79</f>
        <v>2024-05-23</v>
      </c>
      <c r="G86" s="66">
        <f>'[9]BU180 - Trans Sample'!T79</f>
        <v>2479.6</v>
      </c>
      <c r="H86" s="47">
        <f t="shared" si="4"/>
        <v>-50.5</v>
      </c>
      <c r="I86" s="66">
        <f t="shared" si="5"/>
        <v>-125219.79999999999</v>
      </c>
    </row>
    <row r="87" spans="2:9">
      <c r="B87" s="5">
        <f>IF(C87="","",MAX(B$9:B86)+1)</f>
        <v>79</v>
      </c>
      <c r="C87" s="105">
        <f>'[9]BU180 - Trans Sample'!A80</f>
        <v>45557</v>
      </c>
      <c r="D87" s="105">
        <f>'[9]BU180 - Trans Sample'!B80</f>
        <v>45563</v>
      </c>
      <c r="E87" s="3">
        <f t="shared" si="3"/>
        <v>-3.5</v>
      </c>
      <c r="F87" s="105" t="str">
        <f>'[9]BU180 - Trans Sample'!R80</f>
        <v>2024-09-28</v>
      </c>
      <c r="G87" s="66">
        <f>'[9]BU180 - Trans Sample'!T80</f>
        <v>2479.6</v>
      </c>
      <c r="H87" s="47">
        <f t="shared" si="4"/>
        <v>-3.5</v>
      </c>
      <c r="I87" s="66">
        <f t="shared" si="5"/>
        <v>-8678.6</v>
      </c>
    </row>
    <row r="88" spans="2:9">
      <c r="B88" s="5">
        <f>IF(C88="","",MAX(B$9:B87)+1)</f>
        <v>80</v>
      </c>
      <c r="C88" s="105">
        <f>'[9]BU180 - Trans Sample'!A81</f>
        <v>45690</v>
      </c>
      <c r="D88" s="105">
        <f>'[9]BU180 - Trans Sample'!B81</f>
        <v>45696</v>
      </c>
      <c r="E88" s="3">
        <f t="shared" si="3"/>
        <v>-3.5</v>
      </c>
      <c r="F88" s="105" t="str">
        <f>'[9]BU180 - Trans Sample'!R81</f>
        <v>2025-02-08</v>
      </c>
      <c r="G88" s="66">
        <f>'[9]BU180 - Trans Sample'!T81</f>
        <v>2548</v>
      </c>
      <c r="H88" s="47">
        <f t="shared" si="4"/>
        <v>-3.5</v>
      </c>
      <c r="I88" s="66">
        <f t="shared" si="5"/>
        <v>-8918</v>
      </c>
    </row>
    <row r="89" spans="2:9">
      <c r="B89" s="5">
        <f>IF(C89="","",MAX(B$9:B88)+1)</f>
        <v>81</v>
      </c>
      <c r="C89" s="105">
        <f>'[9]BU180 - Trans Sample'!A82</f>
        <v>45417</v>
      </c>
      <c r="D89" s="105">
        <f>'[9]BU180 - Trans Sample'!B82</f>
        <v>45423</v>
      </c>
      <c r="E89" s="3">
        <f t="shared" si="3"/>
        <v>-3.5</v>
      </c>
      <c r="F89" s="105" t="str">
        <f>'[9]BU180 - Trans Sample'!R82</f>
        <v>2024-05-11</v>
      </c>
      <c r="G89" s="66">
        <f>'[9]BU180 - Trans Sample'!T82</f>
        <v>2611.6</v>
      </c>
      <c r="H89" s="47">
        <f t="shared" si="4"/>
        <v>-3.5</v>
      </c>
      <c r="I89" s="66">
        <f t="shared" si="5"/>
        <v>-9140.6</v>
      </c>
    </row>
    <row r="90" spans="2:9">
      <c r="B90" s="5">
        <f>IF(C90="","",MAX(B$9:B89)+1)</f>
        <v>82</v>
      </c>
      <c r="C90" s="105">
        <f>'[9]BU180 - Trans Sample'!A83</f>
        <v>45508</v>
      </c>
      <c r="D90" s="105">
        <f>'[9]BU180 - Trans Sample'!B83</f>
        <v>45514</v>
      </c>
      <c r="E90" s="3">
        <f t="shared" si="3"/>
        <v>-3.5</v>
      </c>
      <c r="F90" s="105" t="str">
        <f>'[9]BU180 - Trans Sample'!R83</f>
        <v>2024-08-10</v>
      </c>
      <c r="G90" s="66">
        <f>'[9]BU180 - Trans Sample'!T83</f>
        <v>2611.6</v>
      </c>
      <c r="H90" s="47">
        <f t="shared" si="4"/>
        <v>-3.5</v>
      </c>
      <c r="I90" s="66">
        <f t="shared" si="5"/>
        <v>-9140.6</v>
      </c>
    </row>
    <row r="91" spans="2:9">
      <c r="B91" s="5">
        <f>IF(C91="","",MAX(B$9:B90)+1)</f>
        <v>83</v>
      </c>
      <c r="C91" s="105">
        <f>'[9]BU180 - Trans Sample'!A84</f>
        <v>45550</v>
      </c>
      <c r="D91" s="105">
        <f>'[9]BU180 - Trans Sample'!B84</f>
        <v>45556</v>
      </c>
      <c r="E91" s="3">
        <f t="shared" si="3"/>
        <v>-3.5</v>
      </c>
      <c r="F91" s="105" t="str">
        <f>'[9]BU180 - Trans Sample'!R84</f>
        <v>2024-09-21</v>
      </c>
      <c r="G91" s="66">
        <f>'[9]BU180 - Trans Sample'!T84</f>
        <v>2799</v>
      </c>
      <c r="H91" s="47">
        <f t="shared" si="4"/>
        <v>-3.5</v>
      </c>
      <c r="I91" s="66">
        <f t="shared" si="5"/>
        <v>-9796.5</v>
      </c>
    </row>
    <row r="92" spans="2:9">
      <c r="B92" s="5">
        <f>IF(C92="","",MAX(B$9:B91)+1)</f>
        <v>84</v>
      </c>
      <c r="C92" s="105">
        <f>'[9]BU180 - Trans Sample'!A85</f>
        <v>45550</v>
      </c>
      <c r="D92" s="105">
        <f>'[9]BU180 - Trans Sample'!B85</f>
        <v>45556</v>
      </c>
      <c r="E92" s="3">
        <f t="shared" si="3"/>
        <v>-3.5</v>
      </c>
      <c r="F92" s="105" t="str">
        <f>'[9]BU180 - Trans Sample'!R85</f>
        <v>2024-09-21</v>
      </c>
      <c r="G92" s="66">
        <f>'[9]BU180 - Trans Sample'!T85</f>
        <v>2876.8</v>
      </c>
      <c r="H92" s="47">
        <f t="shared" si="4"/>
        <v>-3.5</v>
      </c>
      <c r="I92" s="66">
        <f t="shared" si="5"/>
        <v>-10068.800000000001</v>
      </c>
    </row>
    <row r="93" spans="2:9">
      <c r="B93" s="5">
        <f>IF(C93="","",MAX(B$9:B92)+1)</f>
        <v>85</v>
      </c>
      <c r="C93" s="105">
        <f>'[9]BU180 - Trans Sample'!A86</f>
        <v>45704</v>
      </c>
      <c r="D93" s="105">
        <f>'[9]BU180 - Trans Sample'!B86</f>
        <v>45710</v>
      </c>
      <c r="E93" s="3">
        <f t="shared" si="3"/>
        <v>-3.5</v>
      </c>
      <c r="F93" s="105" t="str">
        <f>'[9]BU180 - Trans Sample'!R86</f>
        <v>2025-02-22</v>
      </c>
      <c r="G93" s="66">
        <f>'[9]BU180 - Trans Sample'!T86</f>
        <v>2930.5</v>
      </c>
      <c r="H93" s="47">
        <f t="shared" si="4"/>
        <v>-3.5</v>
      </c>
      <c r="I93" s="66">
        <f t="shared" si="5"/>
        <v>-10256.75</v>
      </c>
    </row>
    <row r="94" spans="2:9">
      <c r="B94" s="5">
        <f>IF(C94="","",MAX(B$9:B93)+1)</f>
        <v>86</v>
      </c>
      <c r="C94" s="105">
        <f>'[9]BU180 - Trans Sample'!A87</f>
        <v>45403</v>
      </c>
      <c r="D94" s="105">
        <f>'[9]BU180 - Trans Sample'!B87</f>
        <v>45409</v>
      </c>
      <c r="E94" s="3">
        <f t="shared" si="3"/>
        <v>-3.5</v>
      </c>
      <c r="F94" s="105" t="str">
        <f>'[9]BU180 - Trans Sample'!R87</f>
        <v>2024-06-10</v>
      </c>
      <c r="G94" s="66">
        <f>'[9]BU180 - Trans Sample'!T87</f>
        <v>2981.2</v>
      </c>
      <c r="H94" s="47">
        <f t="shared" si="4"/>
        <v>-47.5</v>
      </c>
      <c r="I94" s="66">
        <f t="shared" si="5"/>
        <v>-141607</v>
      </c>
    </row>
    <row r="95" spans="2:9">
      <c r="B95" s="5">
        <f>IF(C95="","",MAX(B$9:B94)+1)</f>
        <v>87</v>
      </c>
      <c r="C95" s="105">
        <f>'[9]BU180 - Trans Sample'!A88</f>
        <v>45452</v>
      </c>
      <c r="D95" s="105">
        <f>'[9]BU180 - Trans Sample'!B88</f>
        <v>45458</v>
      </c>
      <c r="E95" s="3">
        <f t="shared" si="3"/>
        <v>-3.5</v>
      </c>
      <c r="F95" s="105" t="str">
        <f>'[9]BU180 - Trans Sample'!R88</f>
        <v>2024-06-15</v>
      </c>
      <c r="G95" s="66">
        <f>'[9]BU180 - Trans Sample'!T88</f>
        <v>2981.2</v>
      </c>
      <c r="H95" s="47">
        <f t="shared" si="4"/>
        <v>-3.5</v>
      </c>
      <c r="I95" s="66">
        <f t="shared" si="5"/>
        <v>-10434.199999999999</v>
      </c>
    </row>
    <row r="96" spans="2:9">
      <c r="B96" s="5">
        <f>IF(C96="","",MAX(B$9:B95)+1)</f>
        <v>88</v>
      </c>
      <c r="C96" s="105">
        <f>'[9]BU180 - Trans Sample'!A89</f>
        <v>45522</v>
      </c>
      <c r="D96" s="105">
        <f>'[9]BU180 - Trans Sample'!B89</f>
        <v>45528</v>
      </c>
      <c r="E96" s="3">
        <f t="shared" si="3"/>
        <v>-3.5</v>
      </c>
      <c r="F96" s="105" t="str">
        <f>'[9]BU180 - Trans Sample'!R89</f>
        <v>2024-08-24</v>
      </c>
      <c r="G96" s="66">
        <f>'[9]BU180 - Trans Sample'!T89</f>
        <v>2981.2</v>
      </c>
      <c r="H96" s="47">
        <f t="shared" si="4"/>
        <v>-3.5</v>
      </c>
      <c r="I96" s="66">
        <f t="shared" si="5"/>
        <v>-10434.199999999999</v>
      </c>
    </row>
    <row r="97" spans="2:9">
      <c r="B97" s="5">
        <f>IF(C97="","",MAX(B$9:B96)+1)</f>
        <v>89</v>
      </c>
      <c r="C97" s="105">
        <f>'[9]BU180 - Trans Sample'!A90</f>
        <v>45382</v>
      </c>
      <c r="D97" s="105">
        <f>'[9]BU180 - Trans Sample'!B90</f>
        <v>45388</v>
      </c>
      <c r="E97" s="3">
        <f t="shared" si="3"/>
        <v>-3.5</v>
      </c>
      <c r="F97" s="105" t="str">
        <f>'[9]BU180 - Trans Sample'!R90</f>
        <v>2024-06-05</v>
      </c>
      <c r="G97" s="66">
        <f>'[9]BU180 - Trans Sample'!T90</f>
        <v>3006.72</v>
      </c>
      <c r="H97" s="47">
        <f t="shared" si="4"/>
        <v>-63.5</v>
      </c>
      <c r="I97" s="66">
        <f t="shared" si="5"/>
        <v>-190926.72</v>
      </c>
    </row>
    <row r="98" spans="2:9">
      <c r="B98" s="5">
        <f>IF(C98="","",MAX(B$9:B97)+1)</f>
        <v>90</v>
      </c>
      <c r="C98" s="105">
        <f>'[9]BU180 - Trans Sample'!A91</f>
        <v>45501</v>
      </c>
      <c r="D98" s="105">
        <f>'[9]BU180 - Trans Sample'!B91</f>
        <v>45507</v>
      </c>
      <c r="E98" s="3">
        <f t="shared" si="3"/>
        <v>-3.5</v>
      </c>
      <c r="F98" s="105" t="str">
        <f>'[9]BU180 - Trans Sample'!R91</f>
        <v>2024-08-03</v>
      </c>
      <c r="G98" s="66">
        <f>'[9]BU180 - Trans Sample'!T91</f>
        <v>3120.4</v>
      </c>
      <c r="H98" s="47">
        <f t="shared" si="4"/>
        <v>-3.5</v>
      </c>
      <c r="I98" s="66">
        <f t="shared" si="5"/>
        <v>-10921.4</v>
      </c>
    </row>
    <row r="99" spans="2:9">
      <c r="B99" s="5">
        <f>IF(C99="","",MAX(B$9:B98)+1)</f>
        <v>91</v>
      </c>
      <c r="C99" s="105">
        <f>'[9]BU180 - Trans Sample'!A92</f>
        <v>45557</v>
      </c>
      <c r="D99" s="105">
        <f>'[9]BU180 - Trans Sample'!B92</f>
        <v>45563</v>
      </c>
      <c r="E99" s="3">
        <f t="shared" si="3"/>
        <v>-3.5</v>
      </c>
      <c r="F99" s="105" t="str">
        <f>'[9]BU180 - Trans Sample'!R92</f>
        <v>2024-09-28</v>
      </c>
      <c r="G99" s="66">
        <f>'[9]BU180 - Trans Sample'!T92</f>
        <v>3313.92</v>
      </c>
      <c r="H99" s="47">
        <f t="shared" si="4"/>
        <v>-3.5</v>
      </c>
      <c r="I99" s="66">
        <f t="shared" si="5"/>
        <v>-11598.720000000001</v>
      </c>
    </row>
    <row r="100" spans="2:9">
      <c r="B100" s="5">
        <f>IF(C100="","",MAX(B$9:B99)+1)</f>
        <v>92</v>
      </c>
      <c r="C100" s="105">
        <f>'[9]BU180 - Trans Sample'!A93</f>
        <v>45439</v>
      </c>
      <c r="D100" s="105">
        <f>'[9]BU180 - Trans Sample'!B93</f>
        <v>45439</v>
      </c>
      <c r="E100" s="3">
        <f t="shared" si="3"/>
        <v>-0.5</v>
      </c>
      <c r="F100" s="105" t="str">
        <f>'[9]BU180 - Trans Sample'!R93</f>
        <v>2024-06-27</v>
      </c>
      <c r="G100" s="66">
        <f>'[9]BU180 - Trans Sample'!T93</f>
        <v>3587.5</v>
      </c>
      <c r="H100" s="47">
        <f t="shared" si="4"/>
        <v>-31.5</v>
      </c>
      <c r="I100" s="66">
        <f t="shared" si="5"/>
        <v>-113006.25</v>
      </c>
    </row>
    <row r="101" spans="2:9">
      <c r="B101" s="5">
        <f>IF(C101="","",MAX(B$9:B100)+1)</f>
        <v>93</v>
      </c>
      <c r="C101" s="105">
        <f>'[9]BU180 - Trans Sample'!A94</f>
        <v>45382</v>
      </c>
      <c r="D101" s="105">
        <f>'[9]BU180 - Trans Sample'!B94</f>
        <v>45388</v>
      </c>
      <c r="E101" s="3">
        <f t="shared" si="3"/>
        <v>-3.5</v>
      </c>
      <c r="F101" s="105" t="str">
        <f>'[9]BU180 - Trans Sample'!R94</f>
        <v>2024-06-05</v>
      </c>
      <c r="G101" s="66">
        <f>'[9]BU180 - Trans Sample'!T94</f>
        <v>3638.76</v>
      </c>
      <c r="H101" s="47">
        <f t="shared" si="4"/>
        <v>-63.5</v>
      </c>
      <c r="I101" s="66">
        <f t="shared" si="5"/>
        <v>-231061.26</v>
      </c>
    </row>
    <row r="102" spans="2:9">
      <c r="B102" s="5">
        <f>IF(C102="","",MAX(B$9:B101)+1)</f>
        <v>94</v>
      </c>
      <c r="C102" s="105">
        <f>'[9]BU180 - Trans Sample'!A95</f>
        <v>45483</v>
      </c>
      <c r="D102" s="105">
        <f>'[9]BU180 - Trans Sample'!B95</f>
        <v>45483</v>
      </c>
      <c r="E102" s="3">
        <f t="shared" si="3"/>
        <v>-0.5</v>
      </c>
      <c r="F102" s="105" t="str">
        <f>'[9]BU180 - Trans Sample'!R95</f>
        <v>2024-07-16</v>
      </c>
      <c r="G102" s="66">
        <f>'[9]BU180 - Trans Sample'!T95</f>
        <v>3770</v>
      </c>
      <c r="H102" s="47">
        <f t="shared" si="4"/>
        <v>-6.5</v>
      </c>
      <c r="I102" s="66">
        <f t="shared" si="5"/>
        <v>-24505</v>
      </c>
    </row>
    <row r="103" spans="2:9">
      <c r="B103" s="5">
        <f>IF(C103="","",MAX(B$9:B102)+1)</f>
        <v>95</v>
      </c>
      <c r="C103" s="105">
        <f>'[9]BU180 - Trans Sample'!A96</f>
        <v>45704</v>
      </c>
      <c r="D103" s="105">
        <f>'[9]BU180 - Trans Sample'!B96</f>
        <v>45710</v>
      </c>
      <c r="E103" s="3">
        <f t="shared" si="3"/>
        <v>-3.5</v>
      </c>
      <c r="F103" s="105" t="str">
        <f>'[9]BU180 - Trans Sample'!R96</f>
        <v>2025-02-22</v>
      </c>
      <c r="G103" s="66">
        <f>'[9]BU180 - Trans Sample'!T96</f>
        <v>3908.05</v>
      </c>
      <c r="H103" s="47">
        <f t="shared" si="4"/>
        <v>-3.5</v>
      </c>
      <c r="I103" s="66">
        <f t="shared" si="5"/>
        <v>-13678.175000000001</v>
      </c>
    </row>
    <row r="104" spans="2:9">
      <c r="B104" s="5">
        <f>IF(C104="","",MAX(B$9:B103)+1)</f>
        <v>96</v>
      </c>
      <c r="C104" s="105">
        <f>'[9]BU180 - Trans Sample'!A97</f>
        <v>45704</v>
      </c>
      <c r="D104" s="105">
        <f>'[9]BU180 - Trans Sample'!B97</f>
        <v>45710</v>
      </c>
      <c r="E104" s="3">
        <f t="shared" si="3"/>
        <v>-3.5</v>
      </c>
      <c r="F104" s="105" t="str">
        <f>'[9]BU180 - Trans Sample'!R97</f>
        <v>2025-02-22</v>
      </c>
      <c r="G104" s="66">
        <f>'[9]BU180 - Trans Sample'!T97</f>
        <v>3978.4</v>
      </c>
      <c r="H104" s="47">
        <f t="shared" si="4"/>
        <v>-3.5</v>
      </c>
      <c r="I104" s="66">
        <f t="shared" si="5"/>
        <v>-13924.4</v>
      </c>
    </row>
    <row r="105" spans="2:9">
      <c r="B105" s="5">
        <f>IF(C105="","",MAX(B$9:B104)+1)</f>
        <v>97</v>
      </c>
      <c r="C105" s="105">
        <f>'[9]BU180 - Trans Sample'!A98</f>
        <v>45508</v>
      </c>
      <c r="D105" s="105">
        <f>'[9]BU180 - Trans Sample'!B98</f>
        <v>45514</v>
      </c>
      <c r="E105" s="3">
        <f t="shared" si="3"/>
        <v>-3.5</v>
      </c>
      <c r="F105" s="105" t="str">
        <f>'[9]BU180 - Trans Sample'!R98</f>
        <v>2024-08-10</v>
      </c>
      <c r="G105" s="66">
        <f>'[9]BU180 - Trans Sample'!T98</f>
        <v>4253.45</v>
      </c>
      <c r="H105" s="47">
        <f t="shared" si="4"/>
        <v>-3.5</v>
      </c>
      <c r="I105" s="66">
        <f t="shared" si="5"/>
        <v>-14887.074999999999</v>
      </c>
    </row>
    <row r="106" spans="2:9">
      <c r="B106" s="5">
        <f>IF(C106="","",MAX(B$9:B105)+1)</f>
        <v>98</v>
      </c>
      <c r="C106" s="105">
        <f>'[9]BU180 - Trans Sample'!A99</f>
        <v>45718</v>
      </c>
      <c r="D106" s="105">
        <f>'[9]BU180 - Trans Sample'!B99</f>
        <v>45724</v>
      </c>
      <c r="E106" s="3">
        <f t="shared" si="3"/>
        <v>-3.5</v>
      </c>
      <c r="F106" s="105" t="str">
        <f>'[9]BU180 - Trans Sample'!R99</f>
        <v>2025-03-08</v>
      </c>
      <c r="G106" s="66">
        <f>'[9]BU180 - Trans Sample'!T99</f>
        <v>4410.8999999999996</v>
      </c>
      <c r="H106" s="47">
        <f t="shared" si="4"/>
        <v>-3.5</v>
      </c>
      <c r="I106" s="66">
        <f t="shared" si="5"/>
        <v>-15438.149999999998</v>
      </c>
    </row>
    <row r="107" spans="2:9">
      <c r="B107" s="5">
        <f>IF(C107="","",MAX(B$9:B106)+1)</f>
        <v>99</v>
      </c>
      <c r="C107" s="105">
        <f>'[9]BU180 - Trans Sample'!A100</f>
        <v>45564</v>
      </c>
      <c r="D107" s="105">
        <f>'[9]BU180 - Trans Sample'!B100</f>
        <v>45570</v>
      </c>
      <c r="E107" s="3">
        <f t="shared" si="3"/>
        <v>-3.5</v>
      </c>
      <c r="F107" s="105" t="str">
        <f>'[9]BU180 - Trans Sample'!R100</f>
        <v>2024-10-05</v>
      </c>
      <c r="G107" s="66">
        <f>'[9]BU180 - Trans Sample'!T100</f>
        <v>4614.82</v>
      </c>
      <c r="H107" s="47">
        <f t="shared" si="4"/>
        <v>-3.5</v>
      </c>
      <c r="I107" s="66">
        <f t="shared" si="5"/>
        <v>-16151.869999999999</v>
      </c>
    </row>
    <row r="108" spans="2:9">
      <c r="B108" s="5">
        <f>IF(C108="","",MAX(B$9:B107)+1)</f>
        <v>100</v>
      </c>
      <c r="C108" s="105">
        <f>'[9]BU180 - Trans Sample'!A101</f>
        <v>45529</v>
      </c>
      <c r="D108" s="105">
        <f>'[9]BU180 - Trans Sample'!B101</f>
        <v>45535</v>
      </c>
      <c r="E108" s="3">
        <f t="shared" si="3"/>
        <v>-3.5</v>
      </c>
      <c r="F108" s="105" t="str">
        <f>'[9]BU180 - Trans Sample'!R101</f>
        <v>2024-08-31</v>
      </c>
      <c r="G108" s="66">
        <f>'[9]BU180 - Trans Sample'!T101</f>
        <v>4710.3999999999996</v>
      </c>
      <c r="H108" s="47">
        <f t="shared" si="4"/>
        <v>-3.5</v>
      </c>
      <c r="I108" s="66">
        <f t="shared" si="5"/>
        <v>-16486.399999999998</v>
      </c>
    </row>
    <row r="109" spans="2:9">
      <c r="B109" s="5">
        <f>IF(C109="","",MAX(B$9:B108)+1)</f>
        <v>101</v>
      </c>
      <c r="C109" s="105">
        <f>'[9]BU180 - Trans Sample'!A102</f>
        <v>45424</v>
      </c>
      <c r="D109" s="105">
        <f>'[9]BU180 - Trans Sample'!B102</f>
        <v>45430</v>
      </c>
      <c r="E109" s="3">
        <f t="shared" si="3"/>
        <v>-3.5</v>
      </c>
      <c r="F109" s="105" t="str">
        <f>'[9]BU180 - Trans Sample'!R102</f>
        <v>2024-06-13</v>
      </c>
      <c r="G109" s="66">
        <f>'[9]BU180 - Trans Sample'!T102</f>
        <v>4926.95</v>
      </c>
      <c r="H109" s="47">
        <f t="shared" si="4"/>
        <v>-29.5</v>
      </c>
      <c r="I109" s="66">
        <f t="shared" si="5"/>
        <v>-145345.02499999999</v>
      </c>
    </row>
    <row r="110" spans="2:9">
      <c r="B110" s="5">
        <f>IF(C110="","",MAX(B$9:B109)+1)</f>
        <v>102</v>
      </c>
      <c r="C110" s="105">
        <f>'[9]BU180 - Trans Sample'!A103</f>
        <v>45452</v>
      </c>
      <c r="D110" s="105">
        <f>'[9]BU180 - Trans Sample'!B103</f>
        <v>45458</v>
      </c>
      <c r="E110" s="3">
        <f t="shared" si="3"/>
        <v>-3.5</v>
      </c>
      <c r="F110" s="105" t="str">
        <f>'[9]BU180 - Trans Sample'!R103</f>
        <v>2024-06-15</v>
      </c>
      <c r="G110" s="66">
        <f>'[9]BU180 - Trans Sample'!T103</f>
        <v>5136.1000000000004</v>
      </c>
      <c r="H110" s="47">
        <f t="shared" si="4"/>
        <v>-3.5</v>
      </c>
      <c r="I110" s="66">
        <f t="shared" si="5"/>
        <v>-17976.350000000002</v>
      </c>
    </row>
    <row r="111" spans="2:9">
      <c r="B111" s="5">
        <f>IF(C111="","",MAX(B$9:B110)+1)</f>
        <v>103</v>
      </c>
      <c r="C111" s="105">
        <f>'[9]BU180 - Trans Sample'!A104</f>
        <v>45669</v>
      </c>
      <c r="D111" s="105">
        <f>'[9]BU180 - Trans Sample'!B104</f>
        <v>45675</v>
      </c>
      <c r="E111" s="3">
        <f t="shared" si="3"/>
        <v>-3.5</v>
      </c>
      <c r="F111" s="105" t="str">
        <f>'[9]BU180 - Trans Sample'!R104</f>
        <v>2025-01-18</v>
      </c>
      <c r="G111" s="66">
        <f>'[9]BU180 - Trans Sample'!T104</f>
        <v>5271.6</v>
      </c>
      <c r="H111" s="47">
        <f t="shared" si="4"/>
        <v>-3.5</v>
      </c>
      <c r="I111" s="66">
        <f t="shared" si="5"/>
        <v>-18450.600000000002</v>
      </c>
    </row>
    <row r="112" spans="2:9">
      <c r="B112" s="5">
        <f>IF(C112="","",MAX(B$9:B111)+1)</f>
        <v>104</v>
      </c>
      <c r="C112" s="105">
        <f>'[9]BU180 - Trans Sample'!A105</f>
        <v>45431</v>
      </c>
      <c r="D112" s="105">
        <f>'[9]BU180 - Trans Sample'!B105</f>
        <v>45437</v>
      </c>
      <c r="E112" s="3">
        <f t="shared" si="3"/>
        <v>-3.5</v>
      </c>
      <c r="F112" s="105" t="str">
        <f>'[9]BU180 - Trans Sample'!R105</f>
        <v>2024-06-25</v>
      </c>
      <c r="G112" s="66">
        <f>'[9]BU180 - Trans Sample'!T105</f>
        <v>5404.1</v>
      </c>
      <c r="H112" s="47">
        <f t="shared" si="4"/>
        <v>-34.5</v>
      </c>
      <c r="I112" s="66">
        <f t="shared" si="5"/>
        <v>-186441.45</v>
      </c>
    </row>
    <row r="113" spans="2:9">
      <c r="B113" s="5">
        <f>IF(C113="","",MAX(B$9:B112)+1)</f>
        <v>105</v>
      </c>
      <c r="C113" s="105">
        <f>'[9]BU180 - Trans Sample'!A106</f>
        <v>45640</v>
      </c>
      <c r="D113" s="105">
        <f>'[9]BU180 - Trans Sample'!B106</f>
        <v>45640</v>
      </c>
      <c r="E113" s="3">
        <f t="shared" si="3"/>
        <v>-0.5</v>
      </c>
      <c r="F113" s="105" t="str">
        <f>'[9]BU180 - Trans Sample'!R106</f>
        <v>2024-12-16</v>
      </c>
      <c r="G113" s="66">
        <f>'[9]BU180 - Trans Sample'!T106</f>
        <v>5535</v>
      </c>
      <c r="H113" s="47">
        <f t="shared" si="4"/>
        <v>-2.5</v>
      </c>
      <c r="I113" s="66">
        <f t="shared" si="5"/>
        <v>-13837.5</v>
      </c>
    </row>
    <row r="114" spans="2:9">
      <c r="B114" s="5">
        <f>IF(C114="","",MAX(B$9:B113)+1)</f>
        <v>106</v>
      </c>
      <c r="C114" s="105">
        <f>'[9]BU180 - Trans Sample'!A107</f>
        <v>45543</v>
      </c>
      <c r="D114" s="105">
        <f>'[9]BU180 - Trans Sample'!B107</f>
        <v>45549</v>
      </c>
      <c r="E114" s="3">
        <f t="shared" si="3"/>
        <v>-3.5</v>
      </c>
      <c r="F114" s="105" t="str">
        <f>'[9]BU180 - Trans Sample'!R107</f>
        <v>2024-09-14</v>
      </c>
      <c r="G114" s="66">
        <f>'[9]BU180 - Trans Sample'!T107</f>
        <v>5658.9</v>
      </c>
      <c r="H114" s="47">
        <f t="shared" si="4"/>
        <v>-3.5</v>
      </c>
      <c r="I114" s="66">
        <f t="shared" si="5"/>
        <v>-19806.149999999998</v>
      </c>
    </row>
    <row r="115" spans="2:9">
      <c r="B115" s="5">
        <f>IF(C115="","",MAX(B$9:B114)+1)</f>
        <v>107</v>
      </c>
      <c r="C115" s="105">
        <f>'[9]BU180 - Trans Sample'!A108</f>
        <v>45522</v>
      </c>
      <c r="D115" s="105">
        <f>'[9]BU180 - Trans Sample'!B108</f>
        <v>45528</v>
      </c>
      <c r="E115" s="3">
        <f t="shared" si="3"/>
        <v>-3.5</v>
      </c>
      <c r="F115" s="105" t="str">
        <f>'[9]BU180 - Trans Sample'!R108</f>
        <v>2024-08-24</v>
      </c>
      <c r="G115" s="66">
        <f>'[9]BU180 - Trans Sample'!T108</f>
        <v>5802.62</v>
      </c>
      <c r="H115" s="47">
        <f t="shared" si="4"/>
        <v>-3.5</v>
      </c>
      <c r="I115" s="66">
        <f t="shared" si="5"/>
        <v>-20309.169999999998</v>
      </c>
    </row>
    <row r="116" spans="2:9">
      <c r="B116" s="5">
        <f>IF(C116="","",MAX(B$9:B115)+1)</f>
        <v>108</v>
      </c>
      <c r="C116" s="105">
        <f>'[9]BU180 - Trans Sample'!A109</f>
        <v>45662</v>
      </c>
      <c r="D116" s="105">
        <f>'[9]BU180 - Trans Sample'!B109</f>
        <v>45668</v>
      </c>
      <c r="E116" s="3">
        <f t="shared" si="3"/>
        <v>-3.5</v>
      </c>
      <c r="F116" s="105" t="str">
        <f>'[9]BU180 - Trans Sample'!R109</f>
        <v>2025-01-11</v>
      </c>
      <c r="G116" s="66">
        <f>'[9]BU180 - Trans Sample'!T109</f>
        <v>5967.6</v>
      </c>
      <c r="H116" s="47">
        <f t="shared" si="4"/>
        <v>-3.5</v>
      </c>
      <c r="I116" s="66">
        <f t="shared" si="5"/>
        <v>-20886.600000000002</v>
      </c>
    </row>
    <row r="117" spans="2:9">
      <c r="B117" s="5">
        <f>IF(C117="","",MAX(B$9:B116)+1)</f>
        <v>109</v>
      </c>
      <c r="C117" s="105">
        <f>'[9]BU180 - Trans Sample'!A110</f>
        <v>45711</v>
      </c>
      <c r="D117" s="105">
        <f>'[9]BU180 - Trans Sample'!B110</f>
        <v>45717</v>
      </c>
      <c r="E117" s="3">
        <f t="shared" si="3"/>
        <v>-3.5</v>
      </c>
      <c r="F117" s="105" t="str">
        <f>'[9]BU180 - Trans Sample'!R110</f>
        <v>2025-03-01</v>
      </c>
      <c r="G117" s="66">
        <f>'[9]BU180 - Trans Sample'!T110</f>
        <v>6055.88</v>
      </c>
      <c r="H117" s="47">
        <f t="shared" si="4"/>
        <v>-3.5</v>
      </c>
      <c r="I117" s="66">
        <f t="shared" si="5"/>
        <v>-21195.58</v>
      </c>
    </row>
    <row r="118" spans="2:9">
      <c r="B118" s="5">
        <f>IF(C118="","",MAX(B$9:B117)+1)</f>
        <v>110</v>
      </c>
      <c r="C118" s="105">
        <f>'[9]BU180 - Trans Sample'!A111</f>
        <v>45557</v>
      </c>
      <c r="D118" s="105">
        <f>'[9]BU180 - Trans Sample'!B111</f>
        <v>45563</v>
      </c>
      <c r="E118" s="3">
        <f t="shared" si="3"/>
        <v>-3.5</v>
      </c>
      <c r="F118" s="105" t="str">
        <f>'[9]BU180 - Trans Sample'!R111</f>
        <v>2024-09-28</v>
      </c>
      <c r="G118" s="66">
        <f>'[9]BU180 - Trans Sample'!T111</f>
        <v>6159.2</v>
      </c>
      <c r="H118" s="47">
        <f t="shared" si="4"/>
        <v>-3.5</v>
      </c>
      <c r="I118" s="66">
        <f t="shared" si="5"/>
        <v>-21557.200000000001</v>
      </c>
    </row>
    <row r="119" spans="2:9">
      <c r="B119" s="5">
        <f>IF(C119="","",MAX(B$9:B118)+1)</f>
        <v>111</v>
      </c>
      <c r="C119" s="105">
        <f>'[9]BU180 - Trans Sample'!A112</f>
        <v>45417</v>
      </c>
      <c r="D119" s="105">
        <f>'[9]BU180 - Trans Sample'!B112</f>
        <v>45423</v>
      </c>
      <c r="E119" s="3">
        <f t="shared" si="3"/>
        <v>-3.5</v>
      </c>
      <c r="F119" s="105" t="str">
        <f>'[9]BU180 - Trans Sample'!R112</f>
        <v>2024-05-29</v>
      </c>
      <c r="G119" s="66">
        <f>'[9]BU180 - Trans Sample'!T112</f>
        <v>6332.8</v>
      </c>
      <c r="H119" s="47">
        <f t="shared" si="4"/>
        <v>-21.5</v>
      </c>
      <c r="I119" s="66">
        <f t="shared" si="5"/>
        <v>-136155.20000000001</v>
      </c>
    </row>
    <row r="120" spans="2:9">
      <c r="B120" s="5">
        <f>IF(C120="","",MAX(B$9:B119)+1)</f>
        <v>112</v>
      </c>
      <c r="C120" s="105">
        <f>'[9]BU180 - Trans Sample'!A113</f>
        <v>45459</v>
      </c>
      <c r="D120" s="105">
        <f>'[9]BU180 - Trans Sample'!B113</f>
        <v>45465</v>
      </c>
      <c r="E120" s="3">
        <f t="shared" si="3"/>
        <v>-3.5</v>
      </c>
      <c r="F120" s="105" t="str">
        <f>'[9]BU180 - Trans Sample'!R113</f>
        <v>2024-06-22</v>
      </c>
      <c r="G120" s="66">
        <f>'[9]BU180 - Trans Sample'!T113</f>
        <v>6414.9</v>
      </c>
      <c r="H120" s="47">
        <f t="shared" si="4"/>
        <v>-3.5</v>
      </c>
      <c r="I120" s="66">
        <f t="shared" si="5"/>
        <v>-22452.149999999998</v>
      </c>
    </row>
    <row r="121" spans="2:9">
      <c r="B121" s="5">
        <f>IF(C121="","",MAX(B$9:B120)+1)</f>
        <v>113</v>
      </c>
      <c r="C121" s="105">
        <f>'[9]BU180 - Trans Sample'!A114</f>
        <v>45389</v>
      </c>
      <c r="D121" s="105">
        <f>'[9]BU180 - Trans Sample'!B114</f>
        <v>45395</v>
      </c>
      <c r="E121" s="3">
        <f t="shared" si="3"/>
        <v>-3.5</v>
      </c>
      <c r="F121" s="105" t="str">
        <f>'[9]BU180 - Trans Sample'!R114</f>
        <v>2024-06-10</v>
      </c>
      <c r="G121" s="66">
        <f>'[9]BU180 - Trans Sample'!T114</f>
        <v>6457.86</v>
      </c>
      <c r="H121" s="47">
        <f t="shared" si="4"/>
        <v>-61.5</v>
      </c>
      <c r="I121" s="66">
        <f t="shared" si="5"/>
        <v>-397158.38999999996</v>
      </c>
    </row>
    <row r="122" spans="2:9">
      <c r="B122" s="5">
        <f>IF(C122="","",MAX(B$9:B121)+1)</f>
        <v>114</v>
      </c>
      <c r="C122" s="105">
        <f>'[9]BU180 - Trans Sample'!A115</f>
        <v>45557</v>
      </c>
      <c r="D122" s="105">
        <f>'[9]BU180 - Trans Sample'!B115</f>
        <v>45563</v>
      </c>
      <c r="E122" s="3">
        <f t="shared" si="3"/>
        <v>-3.5</v>
      </c>
      <c r="F122" s="105" t="str">
        <f>'[9]BU180 - Trans Sample'!R115</f>
        <v>2024-09-28</v>
      </c>
      <c r="G122" s="66">
        <f>'[9]BU180 - Trans Sample'!T115</f>
        <v>6554.4</v>
      </c>
      <c r="H122" s="47">
        <f t="shared" si="4"/>
        <v>-3.5</v>
      </c>
      <c r="I122" s="66">
        <f t="shared" si="5"/>
        <v>-22940.399999999998</v>
      </c>
    </row>
    <row r="123" spans="2:9">
      <c r="B123" s="5">
        <f>IF(C123="","",MAX(B$9:B122)+1)</f>
        <v>115</v>
      </c>
      <c r="C123" s="105">
        <f>'[9]BU180 - Trans Sample'!A116</f>
        <v>45445</v>
      </c>
      <c r="D123" s="105">
        <f>'[9]BU180 - Trans Sample'!B116</f>
        <v>45451</v>
      </c>
      <c r="E123" s="3">
        <f t="shared" si="3"/>
        <v>-3.5</v>
      </c>
      <c r="F123" s="105" t="str">
        <f>'[9]BU180 - Trans Sample'!R116</f>
        <v>2024-06-08</v>
      </c>
      <c r="G123" s="66">
        <f>'[9]BU180 - Trans Sample'!T116</f>
        <v>6679.6</v>
      </c>
      <c r="H123" s="47">
        <f t="shared" si="4"/>
        <v>-3.5</v>
      </c>
      <c r="I123" s="66">
        <f t="shared" si="5"/>
        <v>-23378.600000000002</v>
      </c>
    </row>
    <row r="124" spans="2:9">
      <c r="B124" s="5">
        <f>IF(C124="","",MAX(B$9:B123)+1)</f>
        <v>116</v>
      </c>
      <c r="C124" s="105">
        <f>'[9]BU180 - Trans Sample'!A117</f>
        <v>45403</v>
      </c>
      <c r="D124" s="105">
        <f>'[9]BU180 - Trans Sample'!B117</f>
        <v>45409</v>
      </c>
      <c r="E124" s="3">
        <f t="shared" si="3"/>
        <v>-3.5</v>
      </c>
      <c r="F124" s="105" t="str">
        <f>'[9]BU180 - Trans Sample'!R117</f>
        <v>2024-05-23</v>
      </c>
      <c r="G124" s="66">
        <f>'[9]BU180 - Trans Sample'!T117</f>
        <v>6784.6</v>
      </c>
      <c r="H124" s="47">
        <f t="shared" si="4"/>
        <v>-29.5</v>
      </c>
      <c r="I124" s="66">
        <f t="shared" si="5"/>
        <v>-200145.7</v>
      </c>
    </row>
    <row r="125" spans="2:9">
      <c r="B125" s="5">
        <f>IF(C125="","",MAX(B$9:B124)+1)</f>
        <v>117</v>
      </c>
      <c r="C125" s="105">
        <f>'[9]BU180 - Trans Sample'!A118</f>
        <v>45550</v>
      </c>
      <c r="D125" s="105">
        <f>'[9]BU180 - Trans Sample'!B118</f>
        <v>45556</v>
      </c>
      <c r="E125" s="3">
        <f t="shared" si="3"/>
        <v>-3.5</v>
      </c>
      <c r="F125" s="105" t="str">
        <f>'[9]BU180 - Trans Sample'!R118</f>
        <v>2024-09-21</v>
      </c>
      <c r="G125" s="66">
        <f>'[9]BU180 - Trans Sample'!T118</f>
        <v>6851.1</v>
      </c>
      <c r="H125" s="47">
        <f t="shared" si="4"/>
        <v>-3.5</v>
      </c>
      <c r="I125" s="66">
        <f t="shared" si="5"/>
        <v>-23978.850000000002</v>
      </c>
    </row>
    <row r="126" spans="2:9">
      <c r="B126" s="5">
        <f>IF(C126="","",MAX(B$9:B125)+1)</f>
        <v>118</v>
      </c>
      <c r="C126" s="105">
        <f>'[9]BU180 - Trans Sample'!A119</f>
        <v>45529</v>
      </c>
      <c r="D126" s="105">
        <f>'[9]BU180 - Trans Sample'!B119</f>
        <v>45535</v>
      </c>
      <c r="E126" s="3">
        <f t="shared" si="3"/>
        <v>-3.5</v>
      </c>
      <c r="F126" s="105" t="str">
        <f>'[9]BU180 - Trans Sample'!R119</f>
        <v>2024-08-31</v>
      </c>
      <c r="G126" s="66">
        <f>'[9]BU180 - Trans Sample'!T119</f>
        <v>7008.8</v>
      </c>
      <c r="H126" s="47">
        <f t="shared" si="4"/>
        <v>-3.5</v>
      </c>
      <c r="I126" s="66">
        <f t="shared" si="5"/>
        <v>-24530.799999999999</v>
      </c>
    </row>
    <row r="127" spans="2:9">
      <c r="B127" s="5">
        <f>IF(C127="","",MAX(B$9:B126)+1)</f>
        <v>119</v>
      </c>
      <c r="C127" s="105">
        <f>'[9]BU180 - Trans Sample'!A120</f>
        <v>45683</v>
      </c>
      <c r="D127" s="105">
        <f>'[9]BU180 - Trans Sample'!B120</f>
        <v>45689</v>
      </c>
      <c r="E127" s="3">
        <f t="shared" si="3"/>
        <v>-3.5</v>
      </c>
      <c r="F127" s="105" t="str">
        <f>'[9]BU180 - Trans Sample'!R120</f>
        <v>2025-02-01</v>
      </c>
      <c r="G127" s="66">
        <f>'[9]BU180 - Trans Sample'!T120</f>
        <v>7091.92</v>
      </c>
      <c r="H127" s="47">
        <f t="shared" si="4"/>
        <v>-3.5</v>
      </c>
      <c r="I127" s="66">
        <f t="shared" si="5"/>
        <v>-24821.72</v>
      </c>
    </row>
    <row r="128" spans="2:9">
      <c r="B128" s="5">
        <f>IF(C128="","",MAX(B$9:B127)+1)</f>
        <v>120</v>
      </c>
      <c r="C128" s="105">
        <f>'[9]BU180 - Trans Sample'!A121</f>
        <v>45543</v>
      </c>
      <c r="D128" s="105">
        <f>'[9]BU180 - Trans Sample'!B121</f>
        <v>45549</v>
      </c>
      <c r="E128" s="3">
        <f t="shared" si="3"/>
        <v>-3.5</v>
      </c>
      <c r="F128" s="105" t="str">
        <f>'[9]BU180 - Trans Sample'!R121</f>
        <v>2024-09-14</v>
      </c>
      <c r="G128" s="66">
        <f>'[9]BU180 - Trans Sample'!T121</f>
        <v>7194</v>
      </c>
      <c r="H128" s="47">
        <f t="shared" si="4"/>
        <v>-3.5</v>
      </c>
      <c r="I128" s="66">
        <f t="shared" si="5"/>
        <v>-25179</v>
      </c>
    </row>
    <row r="129" spans="2:9">
      <c r="B129" s="5">
        <f>IF(C129="","",MAX(B$9:B128)+1)</f>
        <v>121</v>
      </c>
      <c r="C129" s="105">
        <f>'[9]BU180 - Trans Sample'!A122</f>
        <v>45522</v>
      </c>
      <c r="D129" s="105">
        <f>'[9]BU180 - Trans Sample'!B122</f>
        <v>45528</v>
      </c>
      <c r="E129" s="3">
        <f t="shared" si="3"/>
        <v>-3.5</v>
      </c>
      <c r="F129" s="105" t="str">
        <f>'[9]BU180 - Trans Sample'!R122</f>
        <v>2024-08-24</v>
      </c>
      <c r="G129" s="66">
        <f>'[9]BU180 - Trans Sample'!T122</f>
        <v>7262.8</v>
      </c>
      <c r="H129" s="47">
        <f t="shared" si="4"/>
        <v>-3.5</v>
      </c>
      <c r="I129" s="66">
        <f t="shared" si="5"/>
        <v>-25419.8</v>
      </c>
    </row>
    <row r="130" spans="2:9">
      <c r="B130" s="5">
        <f>IF(C130="","",MAX(B$9:B129)+1)</f>
        <v>122</v>
      </c>
      <c r="C130" s="105">
        <f>'[9]BU180 - Trans Sample'!A123</f>
        <v>45382</v>
      </c>
      <c r="D130" s="105">
        <f>'[9]BU180 - Trans Sample'!B123</f>
        <v>45388</v>
      </c>
      <c r="E130" s="3">
        <f t="shared" si="3"/>
        <v>-3.5</v>
      </c>
      <c r="F130" s="105" t="str">
        <f>'[9]BU180 - Trans Sample'!R123</f>
        <v>2024-05-23</v>
      </c>
      <c r="G130" s="66">
        <f>'[9]BU180 - Trans Sample'!T123</f>
        <v>7349.68</v>
      </c>
      <c r="H130" s="47">
        <f t="shared" si="4"/>
        <v>-50.5</v>
      </c>
      <c r="I130" s="66">
        <f t="shared" si="5"/>
        <v>-371158.84</v>
      </c>
    </row>
    <row r="131" spans="2:9">
      <c r="B131" s="5">
        <f>IF(C131="","",MAX(B$9:B130)+1)</f>
        <v>123</v>
      </c>
      <c r="C131" s="105">
        <f>'[9]BU180 - Trans Sample'!A124</f>
        <v>45697</v>
      </c>
      <c r="D131" s="105">
        <f>'[9]BU180 - Trans Sample'!B124</f>
        <v>45703</v>
      </c>
      <c r="E131" s="3">
        <f t="shared" si="3"/>
        <v>-3.5</v>
      </c>
      <c r="F131" s="105" t="str">
        <f>'[9]BU180 - Trans Sample'!R124</f>
        <v>2025-02-15</v>
      </c>
      <c r="G131" s="66">
        <f>'[9]BU180 - Trans Sample'!T124</f>
        <v>7460.8</v>
      </c>
      <c r="H131" s="47">
        <f t="shared" si="4"/>
        <v>-3.5</v>
      </c>
      <c r="I131" s="66">
        <f t="shared" si="5"/>
        <v>-26112.799999999999</v>
      </c>
    </row>
    <row r="132" spans="2:9">
      <c r="B132" s="5">
        <f>IF(C132="","",MAX(B$9:B131)+1)</f>
        <v>124</v>
      </c>
      <c r="C132" s="105">
        <f>'[9]BU180 - Trans Sample'!A125</f>
        <v>45361</v>
      </c>
      <c r="D132" s="105">
        <f>'[9]BU180 - Trans Sample'!B125</f>
        <v>45367</v>
      </c>
      <c r="E132" s="3">
        <f t="shared" si="3"/>
        <v>-3.5</v>
      </c>
      <c r="F132" s="105" t="str">
        <f>'[9]BU180 - Trans Sample'!R125</f>
        <v>2024-06-13</v>
      </c>
      <c r="G132" s="66">
        <f>'[9]BU180 - Trans Sample'!T125</f>
        <v>7511.94</v>
      </c>
      <c r="H132" s="47">
        <f t="shared" si="4"/>
        <v>-92.5</v>
      </c>
      <c r="I132" s="66">
        <f t="shared" si="5"/>
        <v>-694854.45</v>
      </c>
    </row>
    <row r="133" spans="2:9">
      <c r="B133" s="5">
        <f>IF(C133="","",MAX(B$9:B132)+1)</f>
        <v>125</v>
      </c>
      <c r="C133" s="105">
        <f>'[9]BU180 - Trans Sample'!A126</f>
        <v>45368</v>
      </c>
      <c r="D133" s="105">
        <f>'[9]BU180 - Trans Sample'!B126</f>
        <v>45374</v>
      </c>
      <c r="E133" s="3">
        <f t="shared" si="3"/>
        <v>-3.5</v>
      </c>
      <c r="F133" s="105" t="str">
        <f>'[9]BU180 - Trans Sample'!R126</f>
        <v>2024-05-17</v>
      </c>
      <c r="G133" s="66">
        <f>'[9]BU180 - Trans Sample'!T126</f>
        <v>7588</v>
      </c>
      <c r="H133" s="47">
        <f t="shared" si="4"/>
        <v>-58.5</v>
      </c>
      <c r="I133" s="66">
        <f t="shared" si="5"/>
        <v>-443898</v>
      </c>
    </row>
    <row r="134" spans="2:9">
      <c r="B134" s="5">
        <f>IF(C134="","",MAX(B$9:B133)+1)</f>
        <v>126</v>
      </c>
      <c r="C134" s="105">
        <f>'[9]BU180 - Trans Sample'!A127</f>
        <v>45383</v>
      </c>
      <c r="D134" s="105">
        <f>'[9]BU180 - Trans Sample'!B127</f>
        <v>45384</v>
      </c>
      <c r="E134" s="3">
        <f t="shared" si="3"/>
        <v>-1</v>
      </c>
      <c r="F134" s="105" t="str">
        <f>'[9]BU180 - Trans Sample'!R127</f>
        <v>2024-06-25</v>
      </c>
      <c r="G134" s="66">
        <f>'[9]BU180 - Trans Sample'!T127</f>
        <v>7720</v>
      </c>
      <c r="H134" s="47">
        <f t="shared" si="4"/>
        <v>-85</v>
      </c>
      <c r="I134" s="66">
        <f t="shared" si="5"/>
        <v>-656200</v>
      </c>
    </row>
    <row r="135" spans="2:9">
      <c r="B135" s="5">
        <f>IF(C135="","",MAX(B$9:B134)+1)</f>
        <v>127</v>
      </c>
      <c r="C135" s="105">
        <f>'[9]BU180 - Trans Sample'!A128</f>
        <v>45690</v>
      </c>
      <c r="D135" s="105">
        <f>'[9]BU180 - Trans Sample'!B128</f>
        <v>45696</v>
      </c>
      <c r="E135" s="3">
        <f t="shared" si="3"/>
        <v>-3.5</v>
      </c>
      <c r="F135" s="105" t="str">
        <f>'[9]BU180 - Trans Sample'!R128</f>
        <v>2025-02-08</v>
      </c>
      <c r="G135" s="66">
        <f>'[9]BU180 - Trans Sample'!T128</f>
        <v>7956.8</v>
      </c>
      <c r="H135" s="47">
        <f t="shared" si="4"/>
        <v>-3.5</v>
      </c>
      <c r="I135" s="66">
        <f t="shared" si="5"/>
        <v>-27848.799999999999</v>
      </c>
    </row>
    <row r="136" spans="2:9">
      <c r="B136" s="5">
        <f>IF(C136="","",MAX(B$9:B135)+1)</f>
        <v>128</v>
      </c>
      <c r="C136" s="105">
        <f>'[9]BU180 - Trans Sample'!A129</f>
        <v>45564</v>
      </c>
      <c r="D136" s="105">
        <f>'[9]BU180 - Trans Sample'!B129</f>
        <v>45570</v>
      </c>
      <c r="E136" s="3">
        <f t="shared" si="3"/>
        <v>-3.5</v>
      </c>
      <c r="F136" s="105" t="str">
        <f>'[9]BU180 - Trans Sample'!R129</f>
        <v>2024-10-05</v>
      </c>
      <c r="G136" s="66">
        <f>'[9]BU180 - Trans Sample'!T129</f>
        <v>8007.16</v>
      </c>
      <c r="H136" s="47">
        <f t="shared" si="4"/>
        <v>-3.5</v>
      </c>
      <c r="I136" s="66">
        <f t="shared" si="5"/>
        <v>-28025.059999999998</v>
      </c>
    </row>
    <row r="137" spans="2:9">
      <c r="B137" s="5">
        <f>IF(C137="","",MAX(B$9:B136)+1)</f>
        <v>129</v>
      </c>
      <c r="C137" s="105">
        <f>'[9]BU180 - Trans Sample'!A130</f>
        <v>45487</v>
      </c>
      <c r="D137" s="105">
        <f>'[9]BU180 - Trans Sample'!B130</f>
        <v>45493</v>
      </c>
      <c r="E137" s="3">
        <f t="shared" si="3"/>
        <v>-3.5</v>
      </c>
      <c r="F137" s="105" t="str">
        <f>'[9]BU180 - Trans Sample'!R130</f>
        <v>2024-07-20</v>
      </c>
      <c r="G137" s="66">
        <f>'[9]BU180 - Trans Sample'!T130</f>
        <v>8201.2000000000007</v>
      </c>
      <c r="H137" s="47">
        <f t="shared" si="4"/>
        <v>-3.5</v>
      </c>
      <c r="I137" s="66">
        <f t="shared" si="5"/>
        <v>-28704.200000000004</v>
      </c>
    </row>
    <row r="138" spans="2:9">
      <c r="B138" s="5">
        <f>IF(C138="","",MAX(B$9:B137)+1)</f>
        <v>130</v>
      </c>
      <c r="C138" s="105">
        <f>'[9]BU180 - Trans Sample'!A131</f>
        <v>45389</v>
      </c>
      <c r="D138" s="105">
        <f>'[9]BU180 - Trans Sample'!B131</f>
        <v>45395</v>
      </c>
      <c r="E138" s="3">
        <f t="shared" ref="E138:E151" si="6">(C138-D138-1)/2</f>
        <v>-3.5</v>
      </c>
      <c r="F138" s="105" t="str">
        <f>'[9]BU180 - Trans Sample'!R131</f>
        <v>2024-05-23</v>
      </c>
      <c r="G138" s="66">
        <f>'[9]BU180 - Trans Sample'!T131</f>
        <v>8341.7999999999993</v>
      </c>
      <c r="H138" s="47">
        <f t="shared" ref="H138:H151" si="7">IF(D138=0,0,D138-F138+E138)</f>
        <v>-43.5</v>
      </c>
      <c r="I138" s="66">
        <f t="shared" ref="I138:I151" si="8">G138*H138</f>
        <v>-362868.3</v>
      </c>
    </row>
    <row r="139" spans="2:9">
      <c r="B139" s="5">
        <f>IF(C139="","",MAX(B$9:B138)+1)</f>
        <v>131</v>
      </c>
      <c r="C139" s="105">
        <f>'[9]BU180 - Trans Sample'!A132</f>
        <v>45417</v>
      </c>
      <c r="D139" s="105">
        <f>'[9]BU180 - Trans Sample'!B132</f>
        <v>45423</v>
      </c>
      <c r="E139" s="3">
        <f t="shared" si="6"/>
        <v>-3.5</v>
      </c>
      <c r="F139" s="105" t="str">
        <f>'[9]BU180 - Trans Sample'!R132</f>
        <v>2024-06-13</v>
      </c>
      <c r="G139" s="66">
        <f>'[9]BU180 - Trans Sample'!T132</f>
        <v>8578.16</v>
      </c>
      <c r="H139" s="47">
        <f t="shared" si="7"/>
        <v>-36.5</v>
      </c>
      <c r="I139" s="66">
        <f t="shared" si="8"/>
        <v>-313102.83999999997</v>
      </c>
    </row>
    <row r="140" spans="2:9">
      <c r="B140" s="5">
        <f>IF(C140="","",MAX(B$9:B139)+1)</f>
        <v>132</v>
      </c>
      <c r="C140" s="105">
        <f>'[9]BU180 - Trans Sample'!A133</f>
        <v>45494</v>
      </c>
      <c r="D140" s="105">
        <f>'[9]BU180 - Trans Sample'!B133</f>
        <v>45500</v>
      </c>
      <c r="E140" s="3">
        <f t="shared" si="6"/>
        <v>-3.5</v>
      </c>
      <c r="F140" s="105" t="str">
        <f>'[9]BU180 - Trans Sample'!R133</f>
        <v>2024-07-27</v>
      </c>
      <c r="G140" s="66">
        <f>'[9]BU180 - Trans Sample'!T133</f>
        <v>8844.7199999999993</v>
      </c>
      <c r="H140" s="47">
        <f t="shared" si="7"/>
        <v>-3.5</v>
      </c>
      <c r="I140" s="66">
        <f t="shared" si="8"/>
        <v>-30956.519999999997</v>
      </c>
    </row>
    <row r="141" spans="2:9">
      <c r="B141" s="5">
        <f>IF(C141="","",MAX(B$9:B140)+1)</f>
        <v>133</v>
      </c>
      <c r="C141" s="105">
        <f>'[9]BU180 - Trans Sample'!A134</f>
        <v>45368</v>
      </c>
      <c r="D141" s="105">
        <f>'[9]BU180 - Trans Sample'!B134</f>
        <v>45374</v>
      </c>
      <c r="E141" s="3">
        <f t="shared" si="6"/>
        <v>-3.5</v>
      </c>
      <c r="F141" s="105" t="str">
        <f>'[9]BU180 - Trans Sample'!R134</f>
        <v>2024-06-04</v>
      </c>
      <c r="G141" s="66">
        <f>'[9]BU180 - Trans Sample'!T134</f>
        <v>8935.86</v>
      </c>
      <c r="H141" s="47">
        <f t="shared" si="7"/>
        <v>-76.5</v>
      </c>
      <c r="I141" s="66">
        <f t="shared" si="8"/>
        <v>-683593.29</v>
      </c>
    </row>
    <row r="142" spans="2:9">
      <c r="B142" s="5">
        <f>IF(C142="","",MAX(B$9:B141)+1)</f>
        <v>134</v>
      </c>
      <c r="C142" s="105">
        <f>'[9]BU180 - Trans Sample'!A135</f>
        <v>45495</v>
      </c>
      <c r="D142" s="105">
        <f>'[9]BU180 - Trans Sample'!B135</f>
        <v>45495</v>
      </c>
      <c r="E142" s="3">
        <f t="shared" si="6"/>
        <v>-0.5</v>
      </c>
      <c r="F142" s="105" t="str">
        <f>'[9]BU180 - Trans Sample'!R135</f>
        <v>2025-02-24</v>
      </c>
      <c r="G142" s="66">
        <f>'[9]BU180 - Trans Sample'!T135</f>
        <v>9136.5300000000007</v>
      </c>
      <c r="H142" s="47">
        <f t="shared" si="7"/>
        <v>-217.5</v>
      </c>
      <c r="I142" s="66">
        <f t="shared" si="8"/>
        <v>-1987195.2750000001</v>
      </c>
    </row>
    <row r="143" spans="2:9">
      <c r="B143" s="5">
        <f>IF(C143="","",MAX(B$9:B142)+1)</f>
        <v>135</v>
      </c>
      <c r="C143" s="105">
        <f>'[9]BU180 - Trans Sample'!A136</f>
        <v>45480</v>
      </c>
      <c r="D143" s="105">
        <f>'[9]BU180 - Trans Sample'!B136</f>
        <v>45486</v>
      </c>
      <c r="E143" s="3">
        <f t="shared" si="6"/>
        <v>-3.5</v>
      </c>
      <c r="F143" s="105" t="str">
        <f>'[9]BU180 - Trans Sample'!R136</f>
        <v>2024-07-13</v>
      </c>
      <c r="G143" s="66">
        <f>'[9]BU180 - Trans Sample'!T136</f>
        <v>9511.5</v>
      </c>
      <c r="H143" s="47">
        <f t="shared" si="7"/>
        <v>-3.5</v>
      </c>
      <c r="I143" s="66">
        <f t="shared" si="8"/>
        <v>-33290.25</v>
      </c>
    </row>
    <row r="144" spans="2:9">
      <c r="B144" s="5">
        <f>IF(C144="","",MAX(B$9:B143)+1)</f>
        <v>136</v>
      </c>
      <c r="C144" s="105">
        <f>'[9]BU180 - Trans Sample'!A137</f>
        <v>45718</v>
      </c>
      <c r="D144" s="105">
        <f>'[9]BU180 - Trans Sample'!B137</f>
        <v>45724</v>
      </c>
      <c r="E144" s="3">
        <f t="shared" si="6"/>
        <v>-3.5</v>
      </c>
      <c r="F144" s="105" t="str">
        <f>'[9]BU180 - Trans Sample'!R137</f>
        <v>2025-03-08</v>
      </c>
      <c r="G144" s="66">
        <f>'[9]BU180 - Trans Sample'!T137</f>
        <v>9700.7999999999993</v>
      </c>
      <c r="H144" s="47">
        <f t="shared" si="7"/>
        <v>-3.5</v>
      </c>
      <c r="I144" s="66">
        <f t="shared" si="8"/>
        <v>-33952.799999999996</v>
      </c>
    </row>
    <row r="145" spans="2:9">
      <c r="B145" s="5">
        <f>IF(C145="","",MAX(B$9:B144)+1)</f>
        <v>137</v>
      </c>
      <c r="C145" s="105">
        <f>'[9]BU180 - Trans Sample'!A138</f>
        <v>45579</v>
      </c>
      <c r="D145" s="105">
        <f>'[9]BU180 - Trans Sample'!B138</f>
        <v>45580</v>
      </c>
      <c r="E145" s="3">
        <f t="shared" si="6"/>
        <v>-1</v>
      </c>
      <c r="F145" s="105" t="str">
        <f>'[9]BU180 - Trans Sample'!R138</f>
        <v>2024-10-17</v>
      </c>
      <c r="G145" s="66">
        <f>'[9]BU180 - Trans Sample'!T138</f>
        <v>10094.82</v>
      </c>
      <c r="H145" s="47">
        <f t="shared" si="7"/>
        <v>-3</v>
      </c>
      <c r="I145" s="66">
        <f t="shared" si="8"/>
        <v>-30284.46</v>
      </c>
    </row>
    <row r="146" spans="2:9">
      <c r="B146" s="5">
        <f>IF(C146="","",MAX(B$9:B145)+1)</f>
        <v>138</v>
      </c>
      <c r="C146" s="105">
        <f>'[9]BU180 - Trans Sample'!A139</f>
        <v>45543</v>
      </c>
      <c r="D146" s="105">
        <f>'[9]BU180 - Trans Sample'!B139</f>
        <v>45549</v>
      </c>
      <c r="E146" s="3">
        <f t="shared" si="6"/>
        <v>-3.5</v>
      </c>
      <c r="F146" s="105" t="str">
        <f>'[9]BU180 - Trans Sample'!R139</f>
        <v>2024-09-14</v>
      </c>
      <c r="G146" s="66">
        <f>'[9]BU180 - Trans Sample'!T139</f>
        <v>10586.98</v>
      </c>
      <c r="H146" s="47">
        <f t="shared" si="7"/>
        <v>-3.5</v>
      </c>
      <c r="I146" s="66">
        <f t="shared" si="8"/>
        <v>-37054.43</v>
      </c>
    </row>
    <row r="147" spans="2:9">
      <c r="B147" s="5">
        <f>IF(C147="","",MAX(B$9:B146)+1)</f>
        <v>139</v>
      </c>
      <c r="C147" s="105">
        <f>'[9]BU180 - Trans Sample'!A140</f>
        <v>45428</v>
      </c>
      <c r="D147" s="105">
        <f>'[9]BU180 - Trans Sample'!B140</f>
        <v>45430</v>
      </c>
      <c r="E147" s="3">
        <f t="shared" si="6"/>
        <v>-1.5</v>
      </c>
      <c r="F147" s="105" t="str">
        <f>'[9]BU180 - Trans Sample'!R140</f>
        <v>2024-05-29</v>
      </c>
      <c r="G147" s="66">
        <f>'[9]BU180 - Trans Sample'!T140</f>
        <v>12847.5</v>
      </c>
      <c r="H147" s="47">
        <f t="shared" si="7"/>
        <v>-12.5</v>
      </c>
      <c r="I147" s="66">
        <f t="shared" si="8"/>
        <v>-160593.75</v>
      </c>
    </row>
    <row r="148" spans="2:9">
      <c r="B148" s="5">
        <f>IF(C148="","",MAX(B$9:B147)+1)</f>
        <v>140</v>
      </c>
      <c r="C148" s="105">
        <f>'[9]BU180 - Trans Sample'!A141</f>
        <v>45487</v>
      </c>
      <c r="D148" s="105">
        <f>'[9]BU180 - Trans Sample'!B141</f>
        <v>45493</v>
      </c>
      <c r="E148" s="3">
        <f t="shared" si="6"/>
        <v>-3.5</v>
      </c>
      <c r="F148" s="105" t="str">
        <f>'[9]BU180 - Trans Sample'!R141</f>
        <v>2024-07-20</v>
      </c>
      <c r="G148" s="66">
        <f>'[9]BU180 - Trans Sample'!T141</f>
        <v>17013.78</v>
      </c>
      <c r="H148" s="47">
        <f t="shared" si="7"/>
        <v>-3.5</v>
      </c>
      <c r="I148" s="66">
        <f t="shared" si="8"/>
        <v>-59548.229999999996</v>
      </c>
    </row>
    <row r="149" spans="2:9">
      <c r="B149" s="5">
        <f>IF(C149="","",MAX(B$9:B148)+1)</f>
        <v>141</v>
      </c>
      <c r="C149" s="105">
        <f>'[9]BU180 - Trans Sample'!A142</f>
        <v>45494</v>
      </c>
      <c r="D149" s="105">
        <f>'[9]BU180 - Trans Sample'!B142</f>
        <v>45500</v>
      </c>
      <c r="E149" s="3">
        <f t="shared" si="6"/>
        <v>-3.5</v>
      </c>
      <c r="F149" s="105" t="str">
        <f>'[9]BU180 - Trans Sample'!R142</f>
        <v>2024-07-27</v>
      </c>
      <c r="G149" s="66">
        <f>'[9]BU180 - Trans Sample'!T142</f>
        <v>24816.86</v>
      </c>
      <c r="H149" s="47">
        <f t="shared" si="7"/>
        <v>-3.5</v>
      </c>
      <c r="I149" s="66">
        <f t="shared" si="8"/>
        <v>-86859.010000000009</v>
      </c>
    </row>
    <row r="150" spans="2:9">
      <c r="B150" s="5">
        <f>IF(C150="","",MAX(B$9:B149)+1)</f>
        <v>142</v>
      </c>
      <c r="C150" s="105">
        <f>'[9]BU180 - Trans Sample'!A143</f>
        <v>45487</v>
      </c>
      <c r="D150" s="105">
        <f>'[9]BU180 - Trans Sample'!B143</f>
        <v>45493</v>
      </c>
      <c r="E150" s="3">
        <f t="shared" si="6"/>
        <v>-3.5</v>
      </c>
      <c r="F150" s="105" t="str">
        <f>'[9]BU180 - Trans Sample'!R143</f>
        <v>2024-07-20</v>
      </c>
      <c r="G150" s="66">
        <f>'[9]BU180 - Trans Sample'!T143</f>
        <v>37398.69</v>
      </c>
      <c r="H150" s="47">
        <f t="shared" si="7"/>
        <v>-3.5</v>
      </c>
      <c r="I150" s="66">
        <f t="shared" si="8"/>
        <v>-130895.41500000001</v>
      </c>
    </row>
    <row r="151" spans="2:9">
      <c r="B151" s="5">
        <f>IF(C151="","",MAX(B$9:B150)+1)</f>
        <v>143</v>
      </c>
      <c r="C151" s="105">
        <f>'[9]BU180 - Trans Sample'!A144</f>
        <v>45663</v>
      </c>
      <c r="D151" s="105">
        <f>'[9]BU180 - Trans Sample'!B144</f>
        <v>45669</v>
      </c>
      <c r="E151" s="3">
        <f t="shared" si="6"/>
        <v>-3.5</v>
      </c>
      <c r="F151" s="105" t="str">
        <f>'[9]BU180 - Trans Sample'!R144</f>
        <v>2025-02-10</v>
      </c>
      <c r="G151" s="66">
        <f>'[9]BU180 - Trans Sample'!T144</f>
        <v>90000</v>
      </c>
      <c r="H151" s="47">
        <f t="shared" si="7"/>
        <v>-32.5</v>
      </c>
      <c r="I151" s="66">
        <f t="shared" si="8"/>
        <v>-2925000</v>
      </c>
    </row>
    <row r="152" spans="2:9">
      <c r="B152" s="5"/>
      <c r="C152" s="105"/>
      <c r="D152" s="105"/>
      <c r="E152" s="3"/>
      <c r="F152" s="105"/>
      <c r="G152" s="66"/>
      <c r="H152" s="47"/>
      <c r="I152" s="66"/>
    </row>
    <row r="153" spans="2:9" ht="13.5" thickBot="1">
      <c r="B153" s="5">
        <f>IF(C153="","",MAX(B$9:B151)+1)</f>
        <v>144</v>
      </c>
      <c r="C153" s="43" t="s">
        <v>21</v>
      </c>
      <c r="D153" s="42"/>
      <c r="E153" s="42"/>
      <c r="F153" s="42"/>
      <c r="G153" s="75">
        <f>SUM(G9:G151)</f>
        <v>581156.08999999985</v>
      </c>
      <c r="H153" s="50">
        <f>IFERROR(I153/G153,0)</f>
        <v>-20.169962840792049</v>
      </c>
      <c r="I153" s="75">
        <f>SUM(I9:I151)</f>
        <v>-11721896.739999996</v>
      </c>
    </row>
    <row r="154" spans="2:9" ht="13.5" thickTop="1">
      <c r="B154" s="5" t="str">
        <f>IF(C154="","",MAX(B$9:B153)+1)</f>
        <v/>
      </c>
    </row>
    <row r="155" spans="2:9">
      <c r="B155" s="5">
        <f>IF(C155="","",MAX(B$9:B154)+1)</f>
        <v>145</v>
      </c>
      <c r="C155" t="s">
        <v>99</v>
      </c>
      <c r="H155" s="2">
        <f>H153</f>
        <v>-20.169962840792049</v>
      </c>
    </row>
    <row r="156" spans="2:9">
      <c r="B156" s="5">
        <f>IF(C156="","",MAX(B$9:B155)+1)</f>
        <v>146</v>
      </c>
      <c r="C156" t="s">
        <v>100</v>
      </c>
      <c r="H156" s="2">
        <f>'[7]BU180 - Trans'!$AH$1080</f>
        <v>-32.940294324837652</v>
      </c>
    </row>
    <row r="157" spans="2:9">
      <c r="B157" s="5">
        <f>IF(C157="","",MAX(B$9:B156)+1)</f>
        <v>147</v>
      </c>
      <c r="C157" t="s">
        <v>101</v>
      </c>
      <c r="H157" s="2">
        <f>'[7]BU180 - Trans'!$AJ$1080</f>
        <v>-0.10045289387845305</v>
      </c>
    </row>
    <row r="158" spans="2:9">
      <c r="B158" s="5" t="str">
        <f>IF(C158="","",MAX(B$9:B157)+1)</f>
        <v/>
      </c>
    </row>
    <row r="159" spans="2:9" ht="13.5" thickBot="1">
      <c r="B159" s="5">
        <f>IF(C159="","",MAX(B$9:B158)+1)</f>
        <v>148</v>
      </c>
      <c r="C159" t="s">
        <v>179</v>
      </c>
      <c r="H159" s="50">
        <f>SUM(H155:H157)</f>
        <v>-53.210710059508159</v>
      </c>
    </row>
    <row r="160" spans="2:9" ht="13.5" thickTop="1">
      <c r="B160" s="5" t="str">
        <f>IF(C160="","",MAX(B$9:B159)+1)</f>
        <v/>
      </c>
    </row>
    <row r="161" spans="2:2">
      <c r="B161" s="5" t="str">
        <f>IF(C161="","",MAX(B$9:B160)+1)</f>
        <v/>
      </c>
    </row>
    <row r="162" spans="2:2">
      <c r="B162" s="5" t="str">
        <f>IF(C162="","",MAX(B$9:B161)+1)</f>
        <v/>
      </c>
    </row>
    <row r="163" spans="2:2">
      <c r="B163" s="5" t="str">
        <f>IF(C163="","",MAX(B$9:B162)+1)</f>
        <v/>
      </c>
    </row>
    <row r="164" spans="2:2">
      <c r="B164" s="5" t="str">
        <f>IF(C164="","",MAX(B$9:B163)+1)</f>
        <v/>
      </c>
    </row>
  </sheetData>
  <mergeCells count="4">
    <mergeCell ref="B2:I2"/>
    <mergeCell ref="B3:I3"/>
    <mergeCell ref="B4:I4"/>
    <mergeCell ref="B5:I5"/>
  </mergeCells>
  <printOptions horizontalCentered="1"/>
  <pageMargins left="0.7" right="0.7" top="0.75" bottom="0.75" header="0.3" footer="0.3"/>
  <pageSetup scale="88" fitToHeight="3" orientation="portrait" useFirstPageNumber="1" r:id="rId1"/>
  <headerFooter scaleWithDoc="0"/>
  <ignoredErrors>
    <ignoredError sqref="H153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B3A24-77B4-4DDE-8AA5-818418768DE1}">
  <sheetPr>
    <tabColor theme="1" tint="0.34998626667073579"/>
    <pageSetUpPr fitToPage="1"/>
  </sheetPr>
  <dimension ref="B2:I15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5" width="13.7109375" customWidth="1"/>
    <col min="6" max="6" width="12.140625" customWidth="1"/>
    <col min="7" max="7" width="15" bestFit="1" customWidth="1"/>
    <col min="8" max="8" width="12.42578125" customWidth="1"/>
    <col min="9" max="9" width="16.7109375" customWidth="1"/>
    <col min="10" max="10" width="1.42578125" customWidth="1"/>
  </cols>
  <sheetData>
    <row r="2" spans="2:9"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</row>
    <row r="3" spans="2:9"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</row>
    <row r="4" spans="2:9">
      <c r="B4" s="257" t="s">
        <v>33</v>
      </c>
      <c r="C4" s="257"/>
      <c r="D4" s="257"/>
      <c r="E4" s="257"/>
      <c r="F4" s="257"/>
      <c r="G4" s="257"/>
      <c r="H4" s="257"/>
      <c r="I4" s="257"/>
    </row>
    <row r="5" spans="2:9">
      <c r="B5" s="256"/>
      <c r="C5" s="256"/>
      <c r="D5" s="256"/>
      <c r="E5" s="256"/>
      <c r="F5" s="256"/>
      <c r="G5" s="256"/>
      <c r="H5" s="256"/>
      <c r="I5" s="256"/>
    </row>
    <row r="6" spans="2:9">
      <c r="B6" s="4"/>
      <c r="C6" s="40"/>
      <c r="D6" s="40"/>
      <c r="E6" s="40"/>
      <c r="F6" s="36"/>
    </row>
    <row r="7" spans="2:9" ht="25.5" customHeight="1">
      <c r="B7" s="112" t="s">
        <v>2</v>
      </c>
      <c r="C7" s="233" t="s">
        <v>29</v>
      </c>
      <c r="D7" s="233" t="s">
        <v>30</v>
      </c>
      <c r="E7" s="233" t="s">
        <v>31</v>
      </c>
      <c r="F7" s="234" t="s">
        <v>28</v>
      </c>
      <c r="G7" s="233" t="s">
        <v>102</v>
      </c>
      <c r="H7" s="233" t="s">
        <v>103</v>
      </c>
      <c r="I7" s="233" t="s">
        <v>39</v>
      </c>
    </row>
    <row r="8" spans="2:9">
      <c r="B8" s="4"/>
      <c r="C8" s="28"/>
      <c r="D8" s="28"/>
      <c r="E8" s="28"/>
      <c r="F8" s="33"/>
      <c r="G8" s="28"/>
      <c r="H8" s="28"/>
      <c r="I8" s="28"/>
    </row>
    <row r="9" spans="2:9">
      <c r="B9" s="5">
        <v>1</v>
      </c>
      <c r="C9" s="105">
        <v>45292</v>
      </c>
      <c r="D9" s="105">
        <f>EOMONTH(C9,11)</f>
        <v>45657</v>
      </c>
      <c r="E9" s="3">
        <f>(+C9-D9-1)/2</f>
        <v>-183</v>
      </c>
      <c r="F9" s="105">
        <v>45397</v>
      </c>
      <c r="G9" s="156">
        <f>D9-F9+E9</f>
        <v>77</v>
      </c>
      <c r="H9" s="190">
        <v>0.25</v>
      </c>
      <c r="I9" s="47">
        <f>H9*G9</f>
        <v>19.25</v>
      </c>
    </row>
    <row r="10" spans="2:9">
      <c r="B10" s="5">
        <f>IF(C10="","",MAX(B$9:B9)+1)</f>
        <v>2</v>
      </c>
      <c r="C10" s="105">
        <v>45292</v>
      </c>
      <c r="D10" s="105">
        <f>EOMONTH(C10,11)</f>
        <v>45657</v>
      </c>
      <c r="E10" s="3">
        <f>(+C10-D10-1)/2</f>
        <v>-183</v>
      </c>
      <c r="F10" s="105">
        <v>45458</v>
      </c>
      <c r="G10" s="156">
        <f>D10-F10+E10</f>
        <v>16</v>
      </c>
      <c r="H10" s="190">
        <v>0.25</v>
      </c>
      <c r="I10" s="47">
        <f>H10*G10</f>
        <v>4</v>
      </c>
    </row>
    <row r="11" spans="2:9">
      <c r="B11" s="5">
        <f>IF(C11="","",MAX(B$9:B10)+1)</f>
        <v>3</v>
      </c>
      <c r="C11" s="105">
        <v>45292</v>
      </c>
      <c r="D11" s="105">
        <f>EOMONTH(C11,11)</f>
        <v>45657</v>
      </c>
      <c r="E11" s="3">
        <f>(+C11-D11-1)/2</f>
        <v>-183</v>
      </c>
      <c r="F11" s="105">
        <v>45550</v>
      </c>
      <c r="G11" s="156">
        <f>D11-F11+E11</f>
        <v>-76</v>
      </c>
      <c r="H11" s="190">
        <v>0.25</v>
      </c>
      <c r="I11" s="47">
        <f>H11*G11</f>
        <v>-19</v>
      </c>
    </row>
    <row r="12" spans="2:9">
      <c r="B12" s="5">
        <f>IF(C12="","",MAX(B$9:B11)+1)</f>
        <v>4</v>
      </c>
      <c r="C12" s="105">
        <v>45292</v>
      </c>
      <c r="D12" s="105">
        <f>EOMONTH(C12,11)</f>
        <v>45657</v>
      </c>
      <c r="E12" s="3">
        <f>(+C12-D12-1)/2</f>
        <v>-183</v>
      </c>
      <c r="F12" s="105">
        <v>45641</v>
      </c>
      <c r="G12" s="156">
        <f>D12-F12+E12</f>
        <v>-167</v>
      </c>
      <c r="H12" s="190">
        <v>0.25</v>
      </c>
      <c r="I12" s="47">
        <f>H12*G12</f>
        <v>-41.75</v>
      </c>
    </row>
    <row r="13" spans="2:9">
      <c r="B13" s="5" t="str">
        <f>IF(C13="","",MAX(B$9:B12)+1)</f>
        <v/>
      </c>
      <c r="C13" s="34"/>
      <c r="D13" s="34"/>
      <c r="E13" s="34"/>
      <c r="F13" s="34"/>
      <c r="G13" s="35"/>
      <c r="H13" s="35"/>
      <c r="I13" s="35"/>
    </row>
    <row r="14" spans="2:9" ht="13.5" thickBot="1">
      <c r="B14" s="5">
        <f>IF(C14="","",MAX(B$9:B13)+1)</f>
        <v>5</v>
      </c>
      <c r="C14" s="42" t="s">
        <v>21</v>
      </c>
      <c r="D14" s="42"/>
      <c r="E14" s="42"/>
      <c r="F14" s="43"/>
      <c r="G14" s="75"/>
      <c r="H14" s="50"/>
      <c r="I14" s="50">
        <f>SUM(I9:I12)</f>
        <v>-37.5</v>
      </c>
    </row>
    <row r="15" spans="2:9" ht="13.5" thickTop="1"/>
  </sheetData>
  <mergeCells count="4">
    <mergeCell ref="B2:I2"/>
    <mergeCell ref="B3:I3"/>
    <mergeCell ref="B4:I4"/>
    <mergeCell ref="B5:I5"/>
  </mergeCells>
  <printOptions horizontalCentered="1"/>
  <pageMargins left="0.7" right="0.7" top="0.75" bottom="0.75" header="0.3" footer="0.3"/>
  <pageSetup scale="86" fitToHeight="0" orientation="portrait" r:id="rId1"/>
  <headerFooter scaleWithDoc="0">
    <oddHeader>&amp;RExhibit TSL-3
Page &amp;P of &amp;N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08A78-4CA4-49DD-A92B-10DEED7F5185}">
  <sheetPr>
    <tabColor theme="1" tint="0.34998626667073579"/>
    <pageSetUpPr fitToPage="1"/>
  </sheetPr>
  <dimension ref="B2:I15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5" width="13.7109375" customWidth="1"/>
    <col min="6" max="6" width="12.140625" customWidth="1"/>
    <col min="7" max="7" width="15" bestFit="1" customWidth="1"/>
    <col min="8" max="8" width="12.42578125" customWidth="1"/>
    <col min="9" max="9" width="16.7109375" customWidth="1"/>
    <col min="10" max="10" width="1.42578125" customWidth="1"/>
  </cols>
  <sheetData>
    <row r="2" spans="2:9"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</row>
    <row r="3" spans="2:9"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</row>
    <row r="4" spans="2:9">
      <c r="B4" s="256" t="s">
        <v>35</v>
      </c>
      <c r="C4" s="256"/>
      <c r="D4" s="256"/>
      <c r="E4" s="256"/>
      <c r="F4" s="256"/>
      <c r="G4" s="256"/>
      <c r="H4" s="256"/>
      <c r="I4" s="256"/>
    </row>
    <row r="5" spans="2:9">
      <c r="B5" s="256"/>
      <c r="C5" s="256"/>
      <c r="D5" s="256"/>
      <c r="E5" s="256"/>
      <c r="F5" s="256"/>
      <c r="G5" s="256"/>
      <c r="H5" s="256"/>
      <c r="I5" s="256"/>
    </row>
    <row r="6" spans="2:9">
      <c r="B6" s="4"/>
      <c r="C6" s="40"/>
      <c r="D6" s="40"/>
      <c r="E6" s="40"/>
      <c r="F6" s="36"/>
    </row>
    <row r="7" spans="2:9" ht="25.5" customHeight="1">
      <c r="B7" s="112" t="s">
        <v>2</v>
      </c>
      <c r="C7" s="233" t="s">
        <v>29</v>
      </c>
      <c r="D7" s="233" t="s">
        <v>30</v>
      </c>
      <c r="E7" s="233" t="s">
        <v>31</v>
      </c>
      <c r="F7" s="234" t="s">
        <v>28</v>
      </c>
      <c r="G7" s="233" t="s">
        <v>102</v>
      </c>
      <c r="H7" s="233" t="s">
        <v>103</v>
      </c>
      <c r="I7" s="233" t="s">
        <v>39</v>
      </c>
    </row>
    <row r="8" spans="2:9">
      <c r="B8" s="4"/>
      <c r="C8" s="28"/>
      <c r="D8" s="28"/>
      <c r="E8" s="28"/>
      <c r="F8" s="33"/>
      <c r="G8" s="28"/>
      <c r="H8" s="28"/>
      <c r="I8" s="28"/>
    </row>
    <row r="9" spans="2:9">
      <c r="B9" s="5">
        <v>1</v>
      </c>
      <c r="C9" s="105">
        <v>45292</v>
      </c>
      <c r="D9" s="105">
        <f>EOMONTH(C9,11)</f>
        <v>45657</v>
      </c>
      <c r="E9" s="3">
        <f>(+C9-D9-1)/2</f>
        <v>-183</v>
      </c>
      <c r="F9" s="105">
        <v>45397</v>
      </c>
      <c r="G9" s="156">
        <f>D9-F9+E9</f>
        <v>77</v>
      </c>
      <c r="H9" s="190">
        <v>0.25</v>
      </c>
      <c r="I9" s="47">
        <f>H9*G9</f>
        <v>19.25</v>
      </c>
    </row>
    <row r="10" spans="2:9">
      <c r="B10" s="5">
        <f>IF(C10="","",MAX(B$9:B9)+1)</f>
        <v>2</v>
      </c>
      <c r="C10" s="105">
        <v>45292</v>
      </c>
      <c r="D10" s="105">
        <f>EOMONTH(C10,11)</f>
        <v>45657</v>
      </c>
      <c r="E10" s="3">
        <f>(+C10-D10-1)/2</f>
        <v>-183</v>
      </c>
      <c r="F10" s="105">
        <v>45458</v>
      </c>
      <c r="G10" s="156">
        <f>D10-F10+E10</f>
        <v>16</v>
      </c>
      <c r="H10" s="190">
        <v>0.25</v>
      </c>
      <c r="I10" s="47">
        <f>H10*G10</f>
        <v>4</v>
      </c>
    </row>
    <row r="11" spans="2:9">
      <c r="B11" s="5">
        <f>IF(C11="","",MAX(B$9:B10)+1)</f>
        <v>3</v>
      </c>
      <c r="C11" s="105">
        <v>45292</v>
      </c>
      <c r="D11" s="105">
        <f>EOMONTH(C11,11)</f>
        <v>45657</v>
      </c>
      <c r="E11" s="3">
        <f>(+C11-D11-1)/2</f>
        <v>-183</v>
      </c>
      <c r="F11" s="105">
        <v>45550</v>
      </c>
      <c r="G11" s="156">
        <f>D11-F11+E11</f>
        <v>-76</v>
      </c>
      <c r="H11" s="190">
        <v>0.25</v>
      </c>
      <c r="I11" s="47">
        <f>H11*G11</f>
        <v>-19</v>
      </c>
    </row>
    <row r="12" spans="2:9">
      <c r="B12" s="5">
        <f>IF(C12="","",MAX(B$9:B11)+1)</f>
        <v>4</v>
      </c>
      <c r="C12" s="105">
        <v>45292</v>
      </c>
      <c r="D12" s="105">
        <f>EOMONTH(C12,11)</f>
        <v>45657</v>
      </c>
      <c r="E12" s="3">
        <f>(+C12-D12-1)/2</f>
        <v>-183</v>
      </c>
      <c r="F12" s="105">
        <v>45641</v>
      </c>
      <c r="G12" s="156">
        <f>D12-F12+E12</f>
        <v>-167</v>
      </c>
      <c r="H12" s="190">
        <v>0.25</v>
      </c>
      <c r="I12" s="47">
        <f>H12*G12</f>
        <v>-41.75</v>
      </c>
    </row>
    <row r="13" spans="2:9">
      <c r="B13" s="5" t="str">
        <f>IF(C13="","",MAX(B$9:B12)+1)</f>
        <v/>
      </c>
      <c r="C13" s="34"/>
      <c r="D13" s="34"/>
      <c r="E13" s="34"/>
      <c r="F13" s="34"/>
      <c r="G13" s="35"/>
      <c r="H13" s="35"/>
      <c r="I13" s="35"/>
    </row>
    <row r="14" spans="2:9" ht="13.5" thickBot="1">
      <c r="B14" s="5">
        <f>IF(C14="","",MAX(B$9:B13)+1)</f>
        <v>5</v>
      </c>
      <c r="C14" s="42" t="s">
        <v>21</v>
      </c>
      <c r="D14" s="42"/>
      <c r="E14" s="42"/>
      <c r="F14" s="43"/>
      <c r="G14" s="75"/>
      <c r="H14" s="50"/>
      <c r="I14" s="50">
        <f>SUM(I9:I12)</f>
        <v>-37.5</v>
      </c>
    </row>
    <row r="15" spans="2:9" ht="13.5" thickTop="1"/>
  </sheetData>
  <mergeCells count="4">
    <mergeCell ref="B2:I2"/>
    <mergeCell ref="B3:I3"/>
    <mergeCell ref="B4:I4"/>
    <mergeCell ref="B5:I5"/>
  </mergeCells>
  <printOptions horizontalCentered="1"/>
  <pageMargins left="0.7" right="0.7" top="0.75" bottom="0.75" header="0.3" footer="0.3"/>
  <pageSetup scale="86" fitToHeight="0" orientation="portrait" r:id="rId1"/>
  <headerFooter scaleWithDoc="0">
    <oddHeader>&amp;RExhibit TSL-3
Page &amp;P of &amp;N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E1F2D-9EF5-46A7-A029-FA57D74542D7}">
  <sheetPr codeName="Sheet27">
    <tabColor theme="1" tint="0.34998626667073579"/>
    <pageSetUpPr fitToPage="1"/>
  </sheetPr>
  <dimension ref="B2:K264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3" width="41.140625" bestFit="1" customWidth="1"/>
    <col min="4" max="6" width="14.28515625" customWidth="1"/>
    <col min="7" max="9" width="14.7109375" customWidth="1"/>
    <col min="10" max="10" width="16.5703125" bestFit="1" customWidth="1"/>
    <col min="11" max="11" width="16" bestFit="1" customWidth="1"/>
    <col min="12" max="12" width="1.42578125" customWidth="1"/>
  </cols>
  <sheetData>
    <row r="2" spans="2:11"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  <c r="J2" s="257"/>
      <c r="K2" s="257"/>
    </row>
    <row r="3" spans="2:11"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  <c r="J3" s="257"/>
      <c r="K3" s="257"/>
    </row>
    <row r="4" spans="2:11">
      <c r="B4" s="257" t="s">
        <v>107</v>
      </c>
      <c r="C4" s="257"/>
      <c r="D4" s="257"/>
      <c r="E4" s="257"/>
      <c r="F4" s="257"/>
      <c r="G4" s="257"/>
      <c r="H4" s="257"/>
      <c r="I4" s="257"/>
      <c r="J4" s="257"/>
      <c r="K4" s="257"/>
    </row>
    <row r="5" spans="2:11"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2:11">
      <c r="B6" s="4"/>
      <c r="C6" s="4"/>
      <c r="D6" s="40"/>
      <c r="E6" s="40"/>
      <c r="F6" s="40"/>
      <c r="G6" s="36"/>
      <c r="H6" s="36"/>
    </row>
    <row r="7" spans="2:11" ht="25.5" customHeight="1">
      <c r="B7" s="112" t="s">
        <v>2</v>
      </c>
      <c r="C7" s="112" t="s">
        <v>3</v>
      </c>
      <c r="D7" s="233" t="s">
        <v>29</v>
      </c>
      <c r="E7" s="233" t="s">
        <v>30</v>
      </c>
      <c r="F7" s="233" t="s">
        <v>31</v>
      </c>
      <c r="G7" s="233" t="s">
        <v>104</v>
      </c>
      <c r="H7" s="233" t="s">
        <v>105</v>
      </c>
      <c r="I7" s="233" t="s">
        <v>106</v>
      </c>
      <c r="J7" s="233" t="s">
        <v>64</v>
      </c>
      <c r="K7" s="233" t="s">
        <v>36</v>
      </c>
    </row>
    <row r="8" spans="2:11">
      <c r="B8" s="4"/>
      <c r="C8" s="4"/>
      <c r="D8" s="28"/>
      <c r="E8" s="28"/>
      <c r="F8" s="28"/>
      <c r="G8" s="33"/>
      <c r="H8" s="33"/>
      <c r="I8" s="28"/>
      <c r="J8" s="28"/>
      <c r="K8" s="28"/>
    </row>
    <row r="9" spans="2:11">
      <c r="B9" s="5">
        <v>1</v>
      </c>
      <c r="C9" s="220" t="str">
        <f>'[10]Lead Lag'!M11</f>
        <v>FIRST NATIONAL TITLE &amp; ESCROW LLC</v>
      </c>
      <c r="D9" s="105">
        <f>'[10]Lead Lag'!B11</f>
        <v>45658</v>
      </c>
      <c r="E9" s="105">
        <f>'[10]Lead Lag'!D11</f>
        <v>46022</v>
      </c>
      <c r="F9" s="3">
        <f>(+D9-E9-1)/2</f>
        <v>-182.5</v>
      </c>
      <c r="G9" s="250" t="str">
        <f>'[10]Lead Lag'!Z11</f>
        <v>2024-07-25</v>
      </c>
      <c r="H9" s="3">
        <f>E9-G9+F9</f>
        <v>341.5</v>
      </c>
      <c r="I9" s="191">
        <f>'[10]Lead Lag'!AC11</f>
        <v>-1179.3800000000001</v>
      </c>
      <c r="J9" s="191">
        <f t="shared" ref="J9:J40" si="0">H9*I9</f>
        <v>-402758.27</v>
      </c>
      <c r="K9" s="157"/>
    </row>
    <row r="10" spans="2:11">
      <c r="B10" s="5">
        <f>IF(D10="","",MAX(B$9:B9)+1)</f>
        <v>2</v>
      </c>
      <c r="C10" s="220" t="str">
        <f>'[10]Lead Lag'!M12</f>
        <v>HAZARD, CITY OF</v>
      </c>
      <c r="D10" s="105">
        <f>'[10]Lead Lag'!B12</f>
        <v>45658</v>
      </c>
      <c r="E10" s="105">
        <f>'[10]Lead Lag'!D12</f>
        <v>46022</v>
      </c>
      <c r="F10" s="3">
        <f t="shared" ref="F10:F26" si="1">(+D10-E10-1)/2</f>
        <v>-182.5</v>
      </c>
      <c r="G10" s="105" t="str">
        <f>'[10]Lead Lag'!Z12</f>
        <v>2024-09-27</v>
      </c>
      <c r="H10" s="3">
        <f>E10-G10+F10</f>
        <v>277.5</v>
      </c>
      <c r="I10" s="159">
        <f>'[10]Lead Lag'!AC12</f>
        <v>2980.56</v>
      </c>
      <c r="J10" s="159">
        <f t="shared" si="0"/>
        <v>827105.4</v>
      </c>
      <c r="K10" s="159"/>
    </row>
    <row r="11" spans="2:11">
      <c r="B11" s="5">
        <f>IF(D11="","",MAX(B$9:B10)+1)</f>
        <v>3</v>
      </c>
      <c r="C11" s="220" t="str">
        <f>'[10]Lead Lag'!M13</f>
        <v>SHERIFF PERRY COUNTY</v>
      </c>
      <c r="D11" s="105">
        <f>'[10]Lead Lag'!B13</f>
        <v>45658</v>
      </c>
      <c r="E11" s="105">
        <f>'[10]Lead Lag'!D13</f>
        <v>46022</v>
      </c>
      <c r="F11" s="3">
        <f t="shared" si="1"/>
        <v>-182.5</v>
      </c>
      <c r="G11" s="105" t="str">
        <f>'[10]Lead Lag'!Z13</f>
        <v>2024-10-23</v>
      </c>
      <c r="H11" s="3">
        <f>E11-G11+F11</f>
        <v>251.5</v>
      </c>
      <c r="I11" s="159">
        <f>'[10]Lead Lag'!AC13</f>
        <v>11078.88</v>
      </c>
      <c r="J11" s="159">
        <f t="shared" si="0"/>
        <v>2786338.32</v>
      </c>
      <c r="K11" s="159"/>
    </row>
    <row r="12" spans="2:11">
      <c r="B12" s="5">
        <f>IF(D12="","",MAX(B$9:B11)+1)</f>
        <v>4</v>
      </c>
      <c r="C12" s="220" t="str">
        <f>'[10]Lead Lag'!M14</f>
        <v>KENTUCKY STATE TREASURER</v>
      </c>
      <c r="D12" s="105">
        <f>'[10]Lead Lag'!B14</f>
        <v>45658</v>
      </c>
      <c r="E12" s="105">
        <f>'[10]Lead Lag'!D14</f>
        <v>46022</v>
      </c>
      <c r="F12" s="3">
        <f t="shared" si="1"/>
        <v>-182.5</v>
      </c>
      <c r="G12" s="105" t="str">
        <f>'[10]Lead Lag'!Z14</f>
        <v>2025-02-19</v>
      </c>
      <c r="H12" s="3">
        <f>E12-G12+F12</f>
        <v>132.5</v>
      </c>
      <c r="I12" s="159">
        <f>'[10]Lead Lag'!AC14</f>
        <v>19056.740000000002</v>
      </c>
      <c r="J12" s="159">
        <f t="shared" si="0"/>
        <v>2525018.0500000003</v>
      </c>
      <c r="K12" s="159"/>
    </row>
    <row r="13" spans="2:11">
      <c r="B13" s="5">
        <f>IF(D13="","",MAX(B$9:B12)+1)</f>
        <v>5</v>
      </c>
      <c r="C13" s="220" t="str">
        <f>'[10]Lead Lag'!M15</f>
        <v>KENTUCKY STATE TREASURER</v>
      </c>
      <c r="D13" s="105">
        <f>'[10]Lead Lag'!B15</f>
        <v>45658</v>
      </c>
      <c r="E13" s="105">
        <f>'[10]Lead Lag'!D15</f>
        <v>46022</v>
      </c>
      <c r="F13" s="3">
        <f t="shared" si="1"/>
        <v>-182.5</v>
      </c>
      <c r="G13" s="105" t="str">
        <f>'[10]Lead Lag'!Z15</f>
        <v>2025-02-19</v>
      </c>
      <c r="H13" s="3">
        <f t="shared" ref="H13:H76" si="2">E13-G13+F13</f>
        <v>132.5</v>
      </c>
      <c r="I13" s="159">
        <f>'[10]Lead Lag'!AC15</f>
        <v>891.54</v>
      </c>
      <c r="J13" s="159">
        <f t="shared" si="0"/>
        <v>118129.04999999999</v>
      </c>
      <c r="K13" s="159"/>
    </row>
    <row r="14" spans="2:11">
      <c r="B14" s="5">
        <f>IF(D14="","",MAX(B$9:B13)+1)</f>
        <v>6</v>
      </c>
      <c r="C14" s="220" t="str">
        <f>'[10]Lead Lag'!M16</f>
        <v>KENTUCKY STATE TREASURER</v>
      </c>
      <c r="D14" s="105">
        <f>'[10]Lead Lag'!B16</f>
        <v>45658</v>
      </c>
      <c r="E14" s="105">
        <f>'[10]Lead Lag'!D16</f>
        <v>46022</v>
      </c>
      <c r="F14" s="3">
        <f t="shared" si="1"/>
        <v>-182.5</v>
      </c>
      <c r="G14" s="105" t="str">
        <f>'[10]Lead Lag'!Z16</f>
        <v>2025-02-19</v>
      </c>
      <c r="H14" s="3">
        <f t="shared" si="2"/>
        <v>132.5</v>
      </c>
      <c r="I14" s="159">
        <f>'[10]Lead Lag'!AC16</f>
        <v>14599.02</v>
      </c>
      <c r="J14" s="159">
        <f t="shared" si="0"/>
        <v>1934370.1500000001</v>
      </c>
      <c r="K14" s="159"/>
    </row>
    <row r="15" spans="2:11">
      <c r="B15" s="5">
        <f>IF(D15="","",MAX(B$9:B14)+1)</f>
        <v>7</v>
      </c>
      <c r="C15" s="220" t="str">
        <f>'[10]Lead Lag'!M17</f>
        <v>SHERIFF BOYD COUNTY</v>
      </c>
      <c r="D15" s="105">
        <f>'[10]Lead Lag'!B17</f>
        <v>45292</v>
      </c>
      <c r="E15" s="105">
        <f>'[10]Lead Lag'!D17</f>
        <v>45657</v>
      </c>
      <c r="F15" s="3">
        <f t="shared" si="1"/>
        <v>-183</v>
      </c>
      <c r="G15" s="105" t="str">
        <f>'[10]Lead Lag'!Z17</f>
        <v>2024-07-24</v>
      </c>
      <c r="H15" s="3">
        <f t="shared" si="2"/>
        <v>-23</v>
      </c>
      <c r="I15" s="159">
        <f>'[10]Lead Lag'!AC17</f>
        <v>3992.08</v>
      </c>
      <c r="J15" s="159">
        <f t="shared" si="0"/>
        <v>-91817.84</v>
      </c>
      <c r="K15" s="159"/>
    </row>
    <row r="16" spans="2:11">
      <c r="B16" s="5">
        <f>IF(D16="","",MAX(B$9:B15)+1)</f>
        <v>8</v>
      </c>
      <c r="C16" s="220" t="str">
        <f>'[10]Lead Lag'!M18</f>
        <v>SHERIFF LAWRENCE COUNTY</v>
      </c>
      <c r="D16" s="105">
        <f>'[10]Lead Lag'!B18</f>
        <v>45292</v>
      </c>
      <c r="E16" s="105">
        <f>'[10]Lead Lag'!D18</f>
        <v>45657</v>
      </c>
      <c r="F16" s="3">
        <f t="shared" si="1"/>
        <v>-183</v>
      </c>
      <c r="G16" s="105" t="str">
        <f>'[10]Lead Lag'!Z18</f>
        <v>2024-07-25</v>
      </c>
      <c r="H16" s="3">
        <f t="shared" si="2"/>
        <v>-24</v>
      </c>
      <c r="I16" s="159">
        <f>'[10]Lead Lag'!AC18</f>
        <v>2.19</v>
      </c>
      <c r="J16" s="159">
        <f t="shared" si="0"/>
        <v>-52.56</v>
      </c>
      <c r="K16" s="159"/>
    </row>
    <row r="17" spans="2:11">
      <c r="B17" s="5">
        <f>IF(D17="","",MAX(B$9:B16)+1)</f>
        <v>9</v>
      </c>
      <c r="C17" s="220" t="str">
        <f>'[10]Lead Lag'!M19</f>
        <v>SHERIFF FRANKLIN COUNTY</v>
      </c>
      <c r="D17" s="105">
        <f>'[10]Lead Lag'!B19</f>
        <v>45292</v>
      </c>
      <c r="E17" s="105">
        <f>'[10]Lead Lag'!D19</f>
        <v>45657</v>
      </c>
      <c r="F17" s="3">
        <f t="shared" si="1"/>
        <v>-183</v>
      </c>
      <c r="G17" s="105" t="str">
        <f>'[10]Lead Lag'!Z19</f>
        <v>2024-08-02</v>
      </c>
      <c r="H17" s="3">
        <f t="shared" si="2"/>
        <v>-32</v>
      </c>
      <c r="I17" s="159">
        <f>'[10]Lead Lag'!AC19</f>
        <v>2.1800000000000002</v>
      </c>
      <c r="J17" s="159">
        <f t="shared" si="0"/>
        <v>-69.760000000000005</v>
      </c>
      <c r="K17" s="159"/>
    </row>
    <row r="18" spans="2:11">
      <c r="B18" s="5">
        <f>IF(D18="","",MAX(B$9:B17)+1)</f>
        <v>10</v>
      </c>
      <c r="C18" s="220" t="str">
        <f>'[10]Lead Lag'!M20</f>
        <v>SHERIFF PERRY COUNTY</v>
      </c>
      <c r="D18" s="105">
        <f>'[10]Lead Lag'!B20</f>
        <v>45292</v>
      </c>
      <c r="E18" s="105">
        <f>'[10]Lead Lag'!D20</f>
        <v>45657</v>
      </c>
      <c r="F18" s="3">
        <f t="shared" si="1"/>
        <v>-183</v>
      </c>
      <c r="G18" s="105" t="str">
        <f>'[10]Lead Lag'!Z20</f>
        <v>2024-08-08</v>
      </c>
      <c r="H18" s="3">
        <f t="shared" si="2"/>
        <v>-38</v>
      </c>
      <c r="I18" s="159">
        <f>'[10]Lead Lag'!AC20</f>
        <v>18060.63</v>
      </c>
      <c r="J18" s="159">
        <f t="shared" si="0"/>
        <v>-686303.94000000006</v>
      </c>
      <c r="K18" s="159"/>
    </row>
    <row r="19" spans="2:11">
      <c r="B19" s="5">
        <f>IF(D19="","",MAX(B$9:B18)+1)</f>
        <v>11</v>
      </c>
      <c r="C19" s="220" t="str">
        <f>'[10]Lead Lag'!M21</f>
        <v>WEST VIRGINIA AUDITORS OFFICE</v>
      </c>
      <c r="D19" s="105">
        <f>'[10]Lead Lag'!B21</f>
        <v>45292</v>
      </c>
      <c r="E19" s="105">
        <f>'[10]Lead Lag'!D21</f>
        <v>45657</v>
      </c>
      <c r="F19" s="3">
        <f t="shared" si="1"/>
        <v>-183</v>
      </c>
      <c r="G19" s="105" t="str">
        <f>'[10]Lead Lag'!Z21</f>
        <v>2024-09-03</v>
      </c>
      <c r="H19" s="3">
        <f t="shared" si="2"/>
        <v>-64</v>
      </c>
      <c r="I19" s="159">
        <f>'[10]Lead Lag'!AC21</f>
        <v>1392081.45</v>
      </c>
      <c r="J19" s="159">
        <f t="shared" si="0"/>
        <v>-89093212.799999997</v>
      </c>
      <c r="K19" s="159"/>
    </row>
    <row r="20" spans="2:11">
      <c r="B20" s="5">
        <f>IF(D20="","",MAX(B$9:B19)+1)</f>
        <v>12</v>
      </c>
      <c r="C20" s="220" t="str">
        <f>'[10]Lead Lag'!M22</f>
        <v>WEST VIRGINIA AUDITORS OFFICE</v>
      </c>
      <c r="D20" s="105">
        <f>'[10]Lead Lag'!B22</f>
        <v>45292</v>
      </c>
      <c r="E20" s="105">
        <f>'[10]Lead Lag'!D22</f>
        <v>45657</v>
      </c>
      <c r="F20" s="3">
        <f t="shared" si="1"/>
        <v>-183</v>
      </c>
      <c r="G20" s="105" t="str">
        <f>'[10]Lead Lag'!Z22</f>
        <v>2024-09-03</v>
      </c>
      <c r="H20" s="3">
        <f t="shared" si="2"/>
        <v>-64</v>
      </c>
      <c r="I20" s="159">
        <f>'[10]Lead Lag'!AC22</f>
        <v>1326</v>
      </c>
      <c r="J20" s="159">
        <f t="shared" si="0"/>
        <v>-84864</v>
      </c>
      <c r="K20" s="159"/>
    </row>
    <row r="21" spans="2:11">
      <c r="B21" s="5">
        <f>IF(D21="","",MAX(B$9:B20)+1)</f>
        <v>13</v>
      </c>
      <c r="C21" s="220" t="str">
        <f>'[10]Lead Lag'!M23</f>
        <v>SHERIFF MARSHALL COUNTY</v>
      </c>
      <c r="D21" s="105">
        <f>'[10]Lead Lag'!B23</f>
        <v>45292</v>
      </c>
      <c r="E21" s="105">
        <f>'[10]Lead Lag'!D23</f>
        <v>45657</v>
      </c>
      <c r="F21" s="3">
        <f t="shared" si="1"/>
        <v>-183</v>
      </c>
      <c r="G21" s="105" t="str">
        <f>'[10]Lead Lag'!Z23</f>
        <v>2024-09-10</v>
      </c>
      <c r="H21" s="3">
        <f t="shared" si="2"/>
        <v>-71</v>
      </c>
      <c r="I21" s="159">
        <f>'[10]Lead Lag'!AC23</f>
        <v>63292.42</v>
      </c>
      <c r="J21" s="159">
        <f t="shared" si="0"/>
        <v>-4493761.82</v>
      </c>
      <c r="K21" s="159"/>
    </row>
    <row r="22" spans="2:11">
      <c r="B22" s="5">
        <f>IF(D22="","",MAX(B$9:B21)+1)</f>
        <v>14</v>
      </c>
      <c r="C22" s="220" t="str">
        <f>'[10]Lead Lag'!M24</f>
        <v>HAZARD, CITY OF</v>
      </c>
      <c r="D22" s="105">
        <f>'[10]Lead Lag'!B24</f>
        <v>45292</v>
      </c>
      <c r="E22" s="105">
        <f>'[10]Lead Lag'!D24</f>
        <v>45657</v>
      </c>
      <c r="F22" s="3">
        <f t="shared" si="1"/>
        <v>-183</v>
      </c>
      <c r="G22" s="105" t="str">
        <f>'[10]Lead Lag'!Z24</f>
        <v>2024-09-27</v>
      </c>
      <c r="H22" s="3">
        <f t="shared" si="2"/>
        <v>-88</v>
      </c>
      <c r="I22" s="159">
        <f>'[10]Lead Lag'!AC24</f>
        <v>45.72</v>
      </c>
      <c r="J22" s="159">
        <f t="shared" si="0"/>
        <v>-4023.3599999999997</v>
      </c>
      <c r="K22" s="159"/>
    </row>
    <row r="23" spans="2:11">
      <c r="B23" s="5">
        <f>IF(D23="","",MAX(B$9:B22)+1)</f>
        <v>15</v>
      </c>
      <c r="C23" s="220" t="str">
        <f>'[10]Lead Lag'!M25</f>
        <v>KENTUCKY STATE TREASURER</v>
      </c>
      <c r="D23" s="105">
        <f>'[10]Lead Lag'!B25</f>
        <v>45292</v>
      </c>
      <c r="E23" s="105">
        <f>'[10]Lead Lag'!D25</f>
        <v>45657</v>
      </c>
      <c r="F23" s="3">
        <f t="shared" si="1"/>
        <v>-183</v>
      </c>
      <c r="G23" s="105" t="str">
        <f>'[10]Lead Lag'!Z25</f>
        <v>2024-10-08</v>
      </c>
      <c r="H23" s="3">
        <f t="shared" si="2"/>
        <v>-99</v>
      </c>
      <c r="I23" s="159">
        <f>'[10]Lead Lag'!AC25</f>
        <v>11189.5</v>
      </c>
      <c r="J23" s="159">
        <f t="shared" si="0"/>
        <v>-1107760.5</v>
      </c>
      <c r="K23" s="159"/>
    </row>
    <row r="24" spans="2:11">
      <c r="B24" s="5">
        <f>IF(D24="","",MAX(B$9:B23)+1)</f>
        <v>16</v>
      </c>
      <c r="C24" s="220" t="str">
        <f>'[10]Lead Lag'!M26</f>
        <v>KENTUCKY STATE TREASURER</v>
      </c>
      <c r="D24" s="105">
        <f>'[10]Lead Lag'!B26</f>
        <v>45292</v>
      </c>
      <c r="E24" s="105">
        <f>'[10]Lead Lag'!D26</f>
        <v>45657</v>
      </c>
      <c r="F24" s="3">
        <f t="shared" si="1"/>
        <v>-183</v>
      </c>
      <c r="G24" s="105" t="str">
        <f>'[10]Lead Lag'!Z26</f>
        <v>2024-10-08</v>
      </c>
      <c r="H24" s="3">
        <f t="shared" si="2"/>
        <v>-99</v>
      </c>
      <c r="I24" s="159">
        <f>'[10]Lead Lag'!AC26</f>
        <v>523.49</v>
      </c>
      <c r="J24" s="159">
        <f t="shared" si="0"/>
        <v>-51825.51</v>
      </c>
      <c r="K24" s="159"/>
    </row>
    <row r="25" spans="2:11">
      <c r="B25" s="5">
        <f>IF(D25="","",MAX(B$9:B24)+1)</f>
        <v>17</v>
      </c>
      <c r="C25" s="220" t="str">
        <f>'[10]Lead Lag'!M27</f>
        <v>KENTUCKY STATE TREASURER</v>
      </c>
      <c r="D25" s="105">
        <f>'[10]Lead Lag'!B27</f>
        <v>45292</v>
      </c>
      <c r="E25" s="105">
        <f>'[10]Lead Lag'!D27</f>
        <v>45657</v>
      </c>
      <c r="F25" s="3">
        <f t="shared" si="1"/>
        <v>-183</v>
      </c>
      <c r="G25" s="105" t="str">
        <f>'[10]Lead Lag'!Z27</f>
        <v>2024-10-08</v>
      </c>
      <c r="H25" s="3">
        <f t="shared" si="2"/>
        <v>-99</v>
      </c>
      <c r="I25" s="159">
        <f>'[10]Lead Lag'!AC27</f>
        <v>8572.07</v>
      </c>
      <c r="J25" s="159">
        <f t="shared" si="0"/>
        <v>-848634.92999999993</v>
      </c>
      <c r="K25" s="159"/>
    </row>
    <row r="26" spans="2:11">
      <c r="B26" s="5">
        <f>IF(D26="","",MAX(B$9:B25)+1)</f>
        <v>18</v>
      </c>
      <c r="C26" s="220" t="str">
        <f>'[10]Lead Lag'!M28</f>
        <v>SHERIFF GREENUP COUNTY</v>
      </c>
      <c r="D26" s="105">
        <f>'[10]Lead Lag'!B28</f>
        <v>45292</v>
      </c>
      <c r="E26" s="105">
        <f>'[10]Lead Lag'!D28</f>
        <v>45657</v>
      </c>
      <c r="F26" s="3">
        <f t="shared" si="1"/>
        <v>-183</v>
      </c>
      <c r="G26" s="105" t="str">
        <f>'[10]Lead Lag'!Z28</f>
        <v>2024-10-23</v>
      </c>
      <c r="H26" s="3">
        <f t="shared" si="2"/>
        <v>-114</v>
      </c>
      <c r="I26" s="159">
        <f>'[10]Lead Lag'!AC28</f>
        <v>2185.06</v>
      </c>
      <c r="J26" s="159">
        <f t="shared" si="0"/>
        <v>-249096.84</v>
      </c>
      <c r="K26" s="159"/>
    </row>
    <row r="27" spans="2:11">
      <c r="B27" s="5">
        <f>IF(D27="","",MAX(B$9:B26)+1)</f>
        <v>19</v>
      </c>
      <c r="C27" s="220" t="str">
        <f>'[10]Lead Lag'!M29</f>
        <v>SHERIFF PERRY COUNTY</v>
      </c>
      <c r="D27" s="105">
        <f>'[10]Lead Lag'!B29</f>
        <v>45292</v>
      </c>
      <c r="E27" s="105">
        <f>'[10]Lead Lag'!D29</f>
        <v>45657</v>
      </c>
      <c r="F27" s="3">
        <f t="shared" ref="F27:F43" si="3">(+D27-E27-1)/2</f>
        <v>-183</v>
      </c>
      <c r="G27" s="105" t="str">
        <f>'[10]Lead Lag'!Z29</f>
        <v>2024-10-23</v>
      </c>
      <c r="H27" s="3">
        <f t="shared" si="2"/>
        <v>-114</v>
      </c>
      <c r="I27" s="159">
        <f>'[10]Lead Lag'!AC29</f>
        <v>152.13999999999999</v>
      </c>
      <c r="J27" s="159">
        <f t="shared" si="0"/>
        <v>-17343.96</v>
      </c>
      <c r="K27" s="159"/>
    </row>
    <row r="28" spans="2:11">
      <c r="B28" s="5">
        <f>IF(D28="","",MAX(B$9:B27)+1)</f>
        <v>20</v>
      </c>
      <c r="C28" s="220" t="str">
        <f>'[10]Lead Lag'!M30</f>
        <v>SHERIFF GREENUP COUNTY</v>
      </c>
      <c r="D28" s="105">
        <f>'[10]Lead Lag'!B30</f>
        <v>45292</v>
      </c>
      <c r="E28" s="105">
        <f>'[10]Lead Lag'!D30</f>
        <v>45657</v>
      </c>
      <c r="F28" s="3">
        <f t="shared" si="3"/>
        <v>-183</v>
      </c>
      <c r="G28" s="105" t="str">
        <f>'[10]Lead Lag'!Z30</f>
        <v>2024-10-23</v>
      </c>
      <c r="H28" s="3">
        <f t="shared" si="2"/>
        <v>-114</v>
      </c>
      <c r="I28" s="159">
        <f>'[10]Lead Lag'!AC30</f>
        <v>6334.52</v>
      </c>
      <c r="J28" s="159">
        <f t="shared" si="0"/>
        <v>-722135.28</v>
      </c>
      <c r="K28" s="159"/>
    </row>
    <row r="29" spans="2:11">
      <c r="B29" s="5">
        <f>IF(D29="","",MAX(B$9:B28)+1)</f>
        <v>21</v>
      </c>
      <c r="C29" s="220" t="str">
        <f>'[10]Lead Lag'!M31</f>
        <v>SHERIFF PERRY COUNTY</v>
      </c>
      <c r="D29" s="105">
        <f>'[10]Lead Lag'!B31</f>
        <v>45292</v>
      </c>
      <c r="E29" s="105">
        <f>'[10]Lead Lag'!D31</f>
        <v>45657</v>
      </c>
      <c r="F29" s="3">
        <f t="shared" si="3"/>
        <v>-183</v>
      </c>
      <c r="G29" s="105" t="str">
        <f>'[10]Lead Lag'!Z31</f>
        <v>2024-10-23</v>
      </c>
      <c r="H29" s="3">
        <f t="shared" si="2"/>
        <v>-114</v>
      </c>
      <c r="I29" s="159">
        <f>'[10]Lead Lag'!AC31</f>
        <v>3641.34</v>
      </c>
      <c r="J29" s="159">
        <f t="shared" si="0"/>
        <v>-415112.76</v>
      </c>
      <c r="K29" s="159"/>
    </row>
    <row r="30" spans="2:11">
      <c r="B30" s="5">
        <f>IF(D30="","",MAX(B$9:B29)+1)</f>
        <v>22</v>
      </c>
      <c r="C30" s="220" t="str">
        <f>'[10]Lead Lag'!M32</f>
        <v>SHERIFF BOYD COUNTY</v>
      </c>
      <c r="D30" s="105">
        <f>'[10]Lead Lag'!B32</f>
        <v>45292</v>
      </c>
      <c r="E30" s="105">
        <f>'[10]Lead Lag'!D32</f>
        <v>45657</v>
      </c>
      <c r="F30" s="3">
        <f t="shared" si="3"/>
        <v>-183</v>
      </c>
      <c r="G30" s="105" t="str">
        <f>'[10]Lead Lag'!Z32</f>
        <v>2024-10-24</v>
      </c>
      <c r="H30" s="3">
        <f t="shared" si="2"/>
        <v>-115</v>
      </c>
      <c r="I30" s="159">
        <f>'[10]Lead Lag'!AC32</f>
        <v>50</v>
      </c>
      <c r="J30" s="159">
        <f t="shared" si="0"/>
        <v>-5750</v>
      </c>
      <c r="K30" s="159"/>
    </row>
    <row r="31" spans="2:11">
      <c r="B31" s="5">
        <f>IF(D31="","",MAX(B$9:B30)+1)</f>
        <v>23</v>
      </c>
      <c r="C31" s="220" t="str">
        <f>'[10]Lead Lag'!M33</f>
        <v>SHERIFF HENDERSON COUNTY</v>
      </c>
      <c r="D31" s="105">
        <f>'[10]Lead Lag'!B33</f>
        <v>45292</v>
      </c>
      <c r="E31" s="105">
        <f>'[10]Lead Lag'!D33</f>
        <v>45657</v>
      </c>
      <c r="F31" s="3">
        <f t="shared" si="3"/>
        <v>-183</v>
      </c>
      <c r="G31" s="105" t="str">
        <f>'[10]Lead Lag'!Z33</f>
        <v>2024-10-31</v>
      </c>
      <c r="H31" s="3">
        <f t="shared" si="2"/>
        <v>-122</v>
      </c>
      <c r="I31" s="159">
        <f>'[10]Lead Lag'!AC33</f>
        <v>770.36</v>
      </c>
      <c r="J31" s="159">
        <f t="shared" si="0"/>
        <v>-93983.92</v>
      </c>
      <c r="K31" s="159"/>
    </row>
    <row r="32" spans="2:11">
      <c r="B32" s="5">
        <f>IF(D32="","",MAX(B$9:B31)+1)</f>
        <v>24</v>
      </c>
      <c r="C32" s="220" t="str">
        <f>'[10]Lead Lag'!M34</f>
        <v>SHERIFF BOYD COUNTY</v>
      </c>
      <c r="D32" s="105">
        <f>'[10]Lead Lag'!B34</f>
        <v>45292</v>
      </c>
      <c r="E32" s="105">
        <f>'[10]Lead Lag'!D34</f>
        <v>45657</v>
      </c>
      <c r="F32" s="3">
        <f t="shared" si="3"/>
        <v>-183</v>
      </c>
      <c r="G32" s="105" t="str">
        <f>'[10]Lead Lag'!Z34</f>
        <v>2024-11-04</v>
      </c>
      <c r="H32" s="3">
        <f t="shared" si="2"/>
        <v>-126</v>
      </c>
      <c r="I32" s="159">
        <f>'[10]Lead Lag'!AC34</f>
        <v>3895.91</v>
      </c>
      <c r="J32" s="159">
        <f t="shared" si="0"/>
        <v>-490884.66</v>
      </c>
      <c r="K32" s="159"/>
    </row>
    <row r="33" spans="2:11">
      <c r="B33" s="5">
        <f>IF(D33="","",MAX(B$9:B32)+1)</f>
        <v>25</v>
      </c>
      <c r="C33" s="220" t="str">
        <f>'[10]Lead Lag'!M35</f>
        <v>SHERIFF FRANKLIN COUNTY</v>
      </c>
      <c r="D33" s="105">
        <f>'[10]Lead Lag'!B35</f>
        <v>45292</v>
      </c>
      <c r="E33" s="105">
        <f>'[10]Lead Lag'!D35</f>
        <v>45657</v>
      </c>
      <c r="F33" s="3">
        <f t="shared" si="3"/>
        <v>-183</v>
      </c>
      <c r="G33" s="105" t="str">
        <f>'[10]Lead Lag'!Z35</f>
        <v>2024-11-13</v>
      </c>
      <c r="H33" s="3">
        <f t="shared" si="2"/>
        <v>-135</v>
      </c>
      <c r="I33" s="159">
        <f>'[10]Lead Lag'!AC35</f>
        <v>2.12</v>
      </c>
      <c r="J33" s="159">
        <f t="shared" si="0"/>
        <v>-286.2</v>
      </c>
      <c r="K33" s="159"/>
    </row>
    <row r="34" spans="2:11">
      <c r="B34" s="5">
        <f>IF(D34="","",MAX(B$9:B33)+1)</f>
        <v>26</v>
      </c>
      <c r="C34" s="220" t="str">
        <f>'[10]Lead Lag'!M36</f>
        <v>FLATWOODS, CITY OF</v>
      </c>
      <c r="D34" s="105">
        <f>'[10]Lead Lag'!B36</f>
        <v>45292</v>
      </c>
      <c r="E34" s="105">
        <f>'[10]Lead Lag'!D36</f>
        <v>45657</v>
      </c>
      <c r="F34" s="3">
        <f t="shared" si="3"/>
        <v>-183</v>
      </c>
      <c r="G34" s="105" t="str">
        <f>'[10]Lead Lag'!Z36</f>
        <v>2024-11-26</v>
      </c>
      <c r="H34" s="3">
        <f t="shared" si="2"/>
        <v>-148</v>
      </c>
      <c r="I34" s="159">
        <f>'[10]Lead Lag'!AC36</f>
        <v>565.58000000000004</v>
      </c>
      <c r="J34" s="159">
        <f t="shared" si="0"/>
        <v>-83705.840000000011</v>
      </c>
      <c r="K34" s="159"/>
    </row>
    <row r="35" spans="2:11">
      <c r="B35" s="5">
        <f>IF(D35="","",MAX(B$9:B34)+1)</f>
        <v>27</v>
      </c>
      <c r="C35" s="220" t="str">
        <f>'[10]Lead Lag'!M37</f>
        <v>FLATWOODS, CITY OF</v>
      </c>
      <c r="D35" s="105">
        <f>'[10]Lead Lag'!B37</f>
        <v>45292</v>
      </c>
      <c r="E35" s="105">
        <f>'[10]Lead Lag'!D37</f>
        <v>45657</v>
      </c>
      <c r="F35" s="3">
        <f t="shared" si="3"/>
        <v>-183</v>
      </c>
      <c r="G35" s="105" t="str">
        <f>'[10]Lead Lag'!Z37</f>
        <v>2024-11-26</v>
      </c>
      <c r="H35" s="3">
        <f t="shared" si="2"/>
        <v>-148</v>
      </c>
      <c r="I35" s="159">
        <f>'[10]Lead Lag'!AC37</f>
        <v>0.11</v>
      </c>
      <c r="J35" s="159">
        <f t="shared" si="0"/>
        <v>-16.28</v>
      </c>
      <c r="K35" s="159"/>
    </row>
    <row r="36" spans="2:11">
      <c r="B36" s="5">
        <f>IF(D36="","",MAX(B$9:B35)+1)</f>
        <v>28</v>
      </c>
      <c r="C36" s="220" t="str">
        <f>'[10]Lead Lag'!M38</f>
        <v>SHERIFF LAWRENCE COUNTY</v>
      </c>
      <c r="D36" s="105">
        <f>'[10]Lead Lag'!B38</f>
        <v>45292</v>
      </c>
      <c r="E36" s="105">
        <f>'[10]Lead Lag'!D38</f>
        <v>45657</v>
      </c>
      <c r="F36" s="3">
        <f t="shared" si="3"/>
        <v>-183</v>
      </c>
      <c r="G36" s="105" t="str">
        <f>'[10]Lead Lag'!Z38</f>
        <v>2025-01-17</v>
      </c>
      <c r="H36" s="3">
        <f t="shared" si="2"/>
        <v>-200</v>
      </c>
      <c r="I36" s="159">
        <f>'[10]Lead Lag'!AC38</f>
        <v>2.14</v>
      </c>
      <c r="J36" s="159">
        <f t="shared" si="0"/>
        <v>-428</v>
      </c>
      <c r="K36" s="159"/>
    </row>
    <row r="37" spans="2:11">
      <c r="B37" s="5">
        <f>IF(D37="","",MAX(B$9:B36)+1)</f>
        <v>29</v>
      </c>
      <c r="C37" s="220" t="str">
        <f>'[10]Lead Lag'!M39</f>
        <v>KENTUCKY STATE TREASURER</v>
      </c>
      <c r="D37" s="105">
        <f>'[10]Lead Lag'!B39</f>
        <v>45292</v>
      </c>
      <c r="E37" s="105">
        <f>'[10]Lead Lag'!D39</f>
        <v>45657</v>
      </c>
      <c r="F37" s="3">
        <f t="shared" si="3"/>
        <v>-183</v>
      </c>
      <c r="G37" s="105" t="str">
        <f>'[10]Lead Lag'!Z39</f>
        <v>2025-02-19</v>
      </c>
      <c r="H37" s="3">
        <f t="shared" si="2"/>
        <v>-233</v>
      </c>
      <c r="I37" s="159">
        <f>'[10]Lead Lag'!AC39</f>
        <v>2126026.0299999998</v>
      </c>
      <c r="J37" s="159">
        <f t="shared" si="0"/>
        <v>-495364064.98999995</v>
      </c>
      <c r="K37" s="159"/>
    </row>
    <row r="38" spans="2:11">
      <c r="B38" s="5">
        <f>IF(D38="","",MAX(B$9:B37)+1)</f>
        <v>30</v>
      </c>
      <c r="C38" s="220" t="str">
        <f>'[10]Lead Lag'!M40</f>
        <v>KENTUCKY STATE TREASURER</v>
      </c>
      <c r="D38" s="105">
        <f>'[10]Lead Lag'!B40</f>
        <v>45292</v>
      </c>
      <c r="E38" s="105">
        <f>'[10]Lead Lag'!D40</f>
        <v>45657</v>
      </c>
      <c r="F38" s="3">
        <f t="shared" si="3"/>
        <v>-183</v>
      </c>
      <c r="G38" s="105" t="str">
        <f>'[10]Lead Lag'!Z40</f>
        <v>2025-02-19</v>
      </c>
      <c r="H38" s="3">
        <f t="shared" si="2"/>
        <v>-233</v>
      </c>
      <c r="I38" s="159">
        <f>'[10]Lead Lag'!AC40</f>
        <v>941229.42</v>
      </c>
      <c r="J38" s="159">
        <f t="shared" si="0"/>
        <v>-219306454.86000001</v>
      </c>
      <c r="K38" s="159"/>
    </row>
    <row r="39" spans="2:11">
      <c r="B39" s="5">
        <f>IF(D39="","",MAX(B$9:B38)+1)</f>
        <v>31</v>
      </c>
      <c r="C39" s="220" t="str">
        <f>'[10]Lead Lag'!M41</f>
        <v>KENTUCKY STATE TREASURER</v>
      </c>
      <c r="D39" s="105">
        <f>'[10]Lead Lag'!B41</f>
        <v>45292</v>
      </c>
      <c r="E39" s="105">
        <f>'[10]Lead Lag'!D41</f>
        <v>45657</v>
      </c>
      <c r="F39" s="3">
        <f t="shared" si="3"/>
        <v>-183</v>
      </c>
      <c r="G39" s="105" t="str">
        <f>'[10]Lead Lag'!Z41</f>
        <v>2025-02-19</v>
      </c>
      <c r="H39" s="3">
        <f t="shared" si="2"/>
        <v>-233</v>
      </c>
      <c r="I39" s="159">
        <f>'[10]Lead Lag'!AC41</f>
        <v>1356359.84</v>
      </c>
      <c r="J39" s="159">
        <f t="shared" si="0"/>
        <v>-316031842.72000003</v>
      </c>
      <c r="K39" s="159"/>
    </row>
    <row r="40" spans="2:11">
      <c r="B40" s="5">
        <f>IF(D40="","",MAX(B$9:B39)+1)</f>
        <v>32</v>
      </c>
      <c r="C40" s="220" t="str">
        <f>'[10]Lead Lag'!M42</f>
        <v>WEST VIRGINIA AUDITORS OFFICE</v>
      </c>
      <c r="D40" s="105">
        <f>'[10]Lead Lag'!B42</f>
        <v>45292</v>
      </c>
      <c r="E40" s="105">
        <f>'[10]Lead Lag'!D42</f>
        <v>45657</v>
      </c>
      <c r="F40" s="3">
        <f t="shared" si="3"/>
        <v>-183</v>
      </c>
      <c r="G40" s="105" t="str">
        <f>'[10]Lead Lag'!Z42</f>
        <v>2025-03-03</v>
      </c>
      <c r="H40" s="3">
        <f t="shared" si="2"/>
        <v>-245</v>
      </c>
      <c r="I40" s="159">
        <f>'[10]Lead Lag'!AC42</f>
        <v>1326</v>
      </c>
      <c r="J40" s="159">
        <f t="shared" si="0"/>
        <v>-324870</v>
      </c>
      <c r="K40" s="159"/>
    </row>
    <row r="41" spans="2:11">
      <c r="B41" s="5">
        <f>IF(D41="","",MAX(B$9:B40)+1)</f>
        <v>33</v>
      </c>
      <c r="C41" s="220" t="str">
        <f>'[10]Lead Lag'!M43</f>
        <v>WEST VIRGINIA AUDITORS OFFICE</v>
      </c>
      <c r="D41" s="105">
        <f>'[10]Lead Lag'!B43</f>
        <v>45292</v>
      </c>
      <c r="E41" s="105">
        <f>'[10]Lead Lag'!D43</f>
        <v>45657</v>
      </c>
      <c r="F41" s="3">
        <f t="shared" si="3"/>
        <v>-183</v>
      </c>
      <c r="G41" s="105" t="str">
        <f>'[10]Lead Lag'!Z43</f>
        <v>2025-03-03</v>
      </c>
      <c r="H41" s="3">
        <f t="shared" si="2"/>
        <v>-245</v>
      </c>
      <c r="I41" s="159">
        <f>'[10]Lead Lag'!AC43</f>
        <v>1392081.44</v>
      </c>
      <c r="J41" s="159">
        <f t="shared" ref="J41:J72" si="4">H41*I41</f>
        <v>-341059952.80000001</v>
      </c>
      <c r="K41" s="159"/>
    </row>
    <row r="42" spans="2:11">
      <c r="B42" s="5">
        <f>IF(D42="","",MAX(B$9:B41)+1)</f>
        <v>34</v>
      </c>
      <c r="C42" s="220" t="str">
        <f>'[10]Lead Lag'!M44</f>
        <v>PIKEVILLE INDEPENDENT SCHOOLS</v>
      </c>
      <c r="D42" s="105">
        <f>'[10]Lead Lag'!B44</f>
        <v>44927</v>
      </c>
      <c r="E42" s="105">
        <f>'[10]Lead Lag'!D44</f>
        <v>45291</v>
      </c>
      <c r="F42" s="3">
        <f t="shared" si="3"/>
        <v>-182.5</v>
      </c>
      <c r="G42" s="105" t="str">
        <f>'[10]Lead Lag'!Z44</f>
        <v>2024-07-09</v>
      </c>
      <c r="H42" s="3">
        <f t="shared" si="2"/>
        <v>-373.5</v>
      </c>
      <c r="I42" s="159">
        <f>'[10]Lead Lag'!AC44</f>
        <v>6006.12</v>
      </c>
      <c r="J42" s="159">
        <f t="shared" si="4"/>
        <v>-2243285.8199999998</v>
      </c>
      <c r="K42" s="159"/>
    </row>
    <row r="43" spans="2:11">
      <c r="B43" s="5">
        <f>IF(D43="","",MAX(B$9:B42)+1)</f>
        <v>35</v>
      </c>
      <c r="C43" s="220" t="str">
        <f>'[10]Lead Lag'!M45</f>
        <v>PIKEVILLE INDEPENDENT SCHOOLS</v>
      </c>
      <c r="D43" s="105">
        <f>'[10]Lead Lag'!B45</f>
        <v>44927</v>
      </c>
      <c r="E43" s="105">
        <f>'[10]Lead Lag'!D45</f>
        <v>45291</v>
      </c>
      <c r="F43" s="3">
        <f t="shared" si="3"/>
        <v>-182.5</v>
      </c>
      <c r="G43" s="105" t="str">
        <f>'[10]Lead Lag'!Z45</f>
        <v>2024-07-09</v>
      </c>
      <c r="H43" s="3">
        <f t="shared" si="2"/>
        <v>-373.5</v>
      </c>
      <c r="I43" s="159">
        <f>'[10]Lead Lag'!AC45</f>
        <v>82844.89</v>
      </c>
      <c r="J43" s="159">
        <f t="shared" si="4"/>
        <v>-30942566.414999999</v>
      </c>
      <c r="K43" s="159"/>
    </row>
    <row r="44" spans="2:11">
      <c r="B44" s="5">
        <f>IF(D44="","",MAX(B$9:B43)+1)</f>
        <v>36</v>
      </c>
      <c r="C44" s="220" t="str">
        <f>'[10]Lead Lag'!M46</f>
        <v>PIKEVILLE INDEPENDENT SCHOOLS</v>
      </c>
      <c r="D44" s="105">
        <f>'[10]Lead Lag'!B46</f>
        <v>44927</v>
      </c>
      <c r="E44" s="105">
        <f>'[10]Lead Lag'!D46</f>
        <v>45291</v>
      </c>
      <c r="F44" s="3">
        <f t="shared" ref="F44:F107" si="5">(+D44-E44-1)/2</f>
        <v>-182.5</v>
      </c>
      <c r="G44" s="105" t="str">
        <f>'[10]Lead Lag'!Z46</f>
        <v>2024-07-09</v>
      </c>
      <c r="H44" s="3">
        <f t="shared" si="2"/>
        <v>-373.5</v>
      </c>
      <c r="I44" s="159">
        <f>'[10]Lead Lag'!AC46</f>
        <v>6489</v>
      </c>
      <c r="J44" s="159">
        <f t="shared" si="4"/>
        <v>-2423641.5</v>
      </c>
      <c r="K44" s="159"/>
    </row>
    <row r="45" spans="2:11">
      <c r="B45" s="5">
        <f>IF(D45="","",MAX(B$9:B44)+1)</f>
        <v>37</v>
      </c>
      <c r="C45" s="220" t="str">
        <f>'[10]Lead Lag'!M47</f>
        <v>BREATHITT COUNTY</v>
      </c>
      <c r="D45" s="105">
        <f>'[10]Lead Lag'!B47</f>
        <v>44927</v>
      </c>
      <c r="E45" s="105">
        <f>'[10]Lead Lag'!D47</f>
        <v>45291</v>
      </c>
      <c r="F45" s="3">
        <f t="shared" si="5"/>
        <v>-182.5</v>
      </c>
      <c r="G45" s="105" t="str">
        <f>'[10]Lead Lag'!Z47</f>
        <v>2024-07-10</v>
      </c>
      <c r="H45" s="3">
        <f t="shared" si="2"/>
        <v>-374.5</v>
      </c>
      <c r="I45" s="159">
        <f>'[10]Lead Lag'!AC47</f>
        <v>16919.46</v>
      </c>
      <c r="J45" s="159">
        <f t="shared" si="4"/>
        <v>-6336337.7699999996</v>
      </c>
      <c r="K45" s="159"/>
    </row>
    <row r="46" spans="2:11">
      <c r="B46" s="5">
        <f>IF(D46="","",MAX(B$9:B45)+1)</f>
        <v>38</v>
      </c>
      <c r="C46" s="220" t="str">
        <f>'[10]Lead Lag'!M48</f>
        <v>BREATHITT COUNTY</v>
      </c>
      <c r="D46" s="105">
        <f>'[10]Lead Lag'!B48</f>
        <v>44927</v>
      </c>
      <c r="E46" s="105">
        <f>'[10]Lead Lag'!D48</f>
        <v>45291</v>
      </c>
      <c r="F46" s="3">
        <f t="shared" si="5"/>
        <v>-182.5</v>
      </c>
      <c r="G46" s="105" t="str">
        <f>'[10]Lead Lag'!Z48</f>
        <v>2024-07-10</v>
      </c>
      <c r="H46" s="3">
        <f t="shared" si="2"/>
        <v>-374.5</v>
      </c>
      <c r="I46" s="159">
        <f>'[10]Lead Lag'!AC48</f>
        <v>0.15</v>
      </c>
      <c r="J46" s="159">
        <f t="shared" si="4"/>
        <v>-56.174999999999997</v>
      </c>
      <c r="K46" s="159"/>
    </row>
    <row r="47" spans="2:11">
      <c r="B47" s="5">
        <f>IF(D47="","",MAX(B$9:B46)+1)</f>
        <v>39</v>
      </c>
      <c r="C47" s="220" t="str">
        <f>'[10]Lead Lag'!M49</f>
        <v>BREATHITT COUNTY</v>
      </c>
      <c r="D47" s="105">
        <f>'[10]Lead Lag'!B49</f>
        <v>44927</v>
      </c>
      <c r="E47" s="105">
        <f>'[10]Lead Lag'!D49</f>
        <v>45291</v>
      </c>
      <c r="F47" s="3">
        <f t="shared" si="5"/>
        <v>-182.5</v>
      </c>
      <c r="G47" s="105" t="str">
        <f>'[10]Lead Lag'!Z49</f>
        <v>2024-07-10</v>
      </c>
      <c r="H47" s="3">
        <f t="shared" si="2"/>
        <v>-374.5</v>
      </c>
      <c r="I47" s="159">
        <f>'[10]Lead Lag'!AC49</f>
        <v>177199.38</v>
      </c>
      <c r="J47" s="159">
        <f t="shared" si="4"/>
        <v>-66361167.810000002</v>
      </c>
      <c r="K47" s="159"/>
    </row>
    <row r="48" spans="2:11">
      <c r="B48" s="5">
        <f>IF(D48="","",MAX(B$9:B47)+1)</f>
        <v>40</v>
      </c>
      <c r="C48" s="220" t="str">
        <f>'[10]Lead Lag'!M50</f>
        <v>SHERIFF LEWIS COUNTY</v>
      </c>
      <c r="D48" s="105">
        <f>'[10]Lead Lag'!B50</f>
        <v>44927</v>
      </c>
      <c r="E48" s="105">
        <f>'[10]Lead Lag'!D50</f>
        <v>45291</v>
      </c>
      <c r="F48" s="3">
        <f t="shared" si="5"/>
        <v>-182.5</v>
      </c>
      <c r="G48" s="105" t="str">
        <f>'[10]Lead Lag'!Z50</f>
        <v>2024-07-10</v>
      </c>
      <c r="H48" s="3">
        <f t="shared" si="2"/>
        <v>-374.5</v>
      </c>
      <c r="I48" s="159">
        <f>'[10]Lead Lag'!AC50</f>
        <v>53290.75</v>
      </c>
      <c r="J48" s="159">
        <f t="shared" si="4"/>
        <v>-19957385.875</v>
      </c>
      <c r="K48" s="159"/>
    </row>
    <row r="49" spans="2:11">
      <c r="B49" s="5">
        <f>IF(D49="","",MAX(B$9:B48)+1)</f>
        <v>41</v>
      </c>
      <c r="C49" s="220" t="str">
        <f>'[10]Lead Lag'!M51</f>
        <v>SHERIFF LEWIS COUNTY</v>
      </c>
      <c r="D49" s="105">
        <f>'[10]Lead Lag'!B51</f>
        <v>44927</v>
      </c>
      <c r="E49" s="105">
        <f>'[10]Lead Lag'!D51</f>
        <v>45291</v>
      </c>
      <c r="F49" s="3">
        <f t="shared" si="5"/>
        <v>-182.5</v>
      </c>
      <c r="G49" s="105" t="str">
        <f>'[10]Lead Lag'!Z51</f>
        <v>2024-07-10</v>
      </c>
      <c r="H49" s="3">
        <f t="shared" si="2"/>
        <v>-374.5</v>
      </c>
      <c r="I49" s="159">
        <f>'[10]Lead Lag'!AC51</f>
        <v>5156.74</v>
      </c>
      <c r="J49" s="159">
        <f t="shared" si="4"/>
        <v>-1931199.13</v>
      </c>
      <c r="K49" s="159"/>
    </row>
    <row r="50" spans="2:11">
      <c r="B50" s="5">
        <f>IF(D50="","",MAX(B$9:B49)+1)</f>
        <v>42</v>
      </c>
      <c r="C50" s="220" t="str">
        <f>'[10]Lead Lag'!M52</f>
        <v>SHERIFF JOHNSON COUNTY</v>
      </c>
      <c r="D50" s="105">
        <f>'[10]Lead Lag'!B52</f>
        <v>44927</v>
      </c>
      <c r="E50" s="105">
        <f>'[10]Lead Lag'!D52</f>
        <v>45291</v>
      </c>
      <c r="F50" s="3">
        <f t="shared" si="5"/>
        <v>-182.5</v>
      </c>
      <c r="G50" s="105" t="str">
        <f>'[10]Lead Lag'!Z52</f>
        <v>2024-07-10</v>
      </c>
      <c r="H50" s="3">
        <f t="shared" si="2"/>
        <v>-374.5</v>
      </c>
      <c r="I50" s="159">
        <f>'[10]Lead Lag'!AC52</f>
        <v>103265.54</v>
      </c>
      <c r="J50" s="159">
        <f t="shared" si="4"/>
        <v>-38672944.729999997</v>
      </c>
      <c r="K50" s="159"/>
    </row>
    <row r="51" spans="2:11">
      <c r="B51" s="5">
        <f>IF(D51="","",MAX(B$9:B50)+1)</f>
        <v>43</v>
      </c>
      <c r="C51" s="220" t="str">
        <f>'[10]Lead Lag'!M53</f>
        <v>SHERIFF JOHNSON COUNTY</v>
      </c>
      <c r="D51" s="105">
        <f>'[10]Lead Lag'!B53</f>
        <v>44927</v>
      </c>
      <c r="E51" s="105">
        <f>'[10]Lead Lag'!D53</f>
        <v>45291</v>
      </c>
      <c r="F51" s="3">
        <f t="shared" si="5"/>
        <v>-182.5</v>
      </c>
      <c r="G51" s="105" t="str">
        <f>'[10]Lead Lag'!Z53</f>
        <v>2024-07-10</v>
      </c>
      <c r="H51" s="3">
        <f t="shared" si="2"/>
        <v>-374.5</v>
      </c>
      <c r="I51" s="159">
        <f>'[10]Lead Lag'!AC53</f>
        <v>36944.400000000001</v>
      </c>
      <c r="J51" s="159">
        <f t="shared" si="4"/>
        <v>-13835677.800000001</v>
      </c>
      <c r="K51" s="159"/>
    </row>
    <row r="52" spans="2:11">
      <c r="B52" s="5">
        <f>IF(D52="","",MAX(B$9:B51)+1)</f>
        <v>44</v>
      </c>
      <c r="C52" s="220" t="str">
        <f>'[10]Lead Lag'!M54</f>
        <v>SHERIFF JOHNSON COUNTY</v>
      </c>
      <c r="D52" s="105">
        <f>'[10]Lead Lag'!B54</f>
        <v>44927</v>
      </c>
      <c r="E52" s="105">
        <f>'[10]Lead Lag'!D54</f>
        <v>45291</v>
      </c>
      <c r="F52" s="3">
        <f t="shared" si="5"/>
        <v>-182.5</v>
      </c>
      <c r="G52" s="105" t="str">
        <f>'[10]Lead Lag'!Z54</f>
        <v>2024-07-10</v>
      </c>
      <c r="H52" s="3">
        <f t="shared" si="2"/>
        <v>-374.5</v>
      </c>
      <c r="I52" s="159">
        <f>'[10]Lead Lag'!AC54</f>
        <v>0.88</v>
      </c>
      <c r="J52" s="159">
        <f t="shared" si="4"/>
        <v>-329.56</v>
      </c>
      <c r="K52" s="159"/>
    </row>
    <row r="53" spans="2:11">
      <c r="B53" s="5">
        <f>IF(D53="","",MAX(B$9:B52)+1)</f>
        <v>45</v>
      </c>
      <c r="C53" s="220" t="str">
        <f>'[10]Lead Lag'!M55</f>
        <v>SHERIFF LESLIE COUNTY</v>
      </c>
      <c r="D53" s="105">
        <f>'[10]Lead Lag'!B55</f>
        <v>44927</v>
      </c>
      <c r="E53" s="105">
        <f>'[10]Lead Lag'!D55</f>
        <v>45291</v>
      </c>
      <c r="F53" s="3">
        <f t="shared" si="5"/>
        <v>-182.5</v>
      </c>
      <c r="G53" s="105" t="str">
        <f>'[10]Lead Lag'!Z55</f>
        <v>2024-07-11</v>
      </c>
      <c r="H53" s="3">
        <f t="shared" si="2"/>
        <v>-375.5</v>
      </c>
      <c r="I53" s="159">
        <f>'[10]Lead Lag'!AC55</f>
        <v>197650.04</v>
      </c>
      <c r="J53" s="159">
        <f t="shared" si="4"/>
        <v>-74217590.019999996</v>
      </c>
      <c r="K53" s="159"/>
    </row>
    <row r="54" spans="2:11">
      <c r="B54" s="5">
        <f>IF(D54="","",MAX(B$9:B53)+1)</f>
        <v>46</v>
      </c>
      <c r="C54" s="220" t="str">
        <f>'[10]Lead Lag'!M56</f>
        <v>SHERIFF LESLIE COUNTY</v>
      </c>
      <c r="D54" s="105">
        <f>'[10]Lead Lag'!B56</f>
        <v>44927</v>
      </c>
      <c r="E54" s="105">
        <f>'[10]Lead Lag'!D56</f>
        <v>45291</v>
      </c>
      <c r="F54" s="3">
        <f t="shared" si="5"/>
        <v>-182.5</v>
      </c>
      <c r="G54" s="105" t="str">
        <f>'[10]Lead Lag'!Z56</f>
        <v>2024-07-11</v>
      </c>
      <c r="H54" s="3">
        <f t="shared" si="2"/>
        <v>-375.5</v>
      </c>
      <c r="I54" s="159">
        <f>'[10]Lead Lag'!AC56</f>
        <v>88766.19</v>
      </c>
      <c r="J54" s="159">
        <f t="shared" si="4"/>
        <v>-33331704.345000003</v>
      </c>
      <c r="K54" s="159"/>
    </row>
    <row r="55" spans="2:11">
      <c r="B55" s="5">
        <f>IF(D55="","",MAX(B$9:B54)+1)</f>
        <v>47</v>
      </c>
      <c r="C55" s="220" t="str">
        <f>'[10]Lead Lag'!M57</f>
        <v>SHERIFF LESLIE COUNTY</v>
      </c>
      <c r="D55" s="105">
        <f>'[10]Lead Lag'!B57</f>
        <v>44927</v>
      </c>
      <c r="E55" s="105">
        <f>'[10]Lead Lag'!D57</f>
        <v>45291</v>
      </c>
      <c r="F55" s="3">
        <f t="shared" si="5"/>
        <v>-182.5</v>
      </c>
      <c r="G55" s="105" t="str">
        <f>'[10]Lead Lag'!Z57</f>
        <v>2024-07-11</v>
      </c>
      <c r="H55" s="3">
        <f t="shared" si="2"/>
        <v>-375.5</v>
      </c>
      <c r="I55" s="159">
        <f>'[10]Lead Lag'!AC57</f>
        <v>17.48</v>
      </c>
      <c r="J55" s="159">
        <f t="shared" si="4"/>
        <v>-6563.74</v>
      </c>
      <c r="K55" s="159"/>
    </row>
    <row r="56" spans="2:11">
      <c r="B56" s="5">
        <f>IF(D56="","",MAX(B$9:B55)+1)</f>
        <v>48</v>
      </c>
      <c r="C56" s="220" t="str">
        <f>'[10]Lead Lag'!M58</f>
        <v>SHERIFF CLAY COUNTY KENTUCKY</v>
      </c>
      <c r="D56" s="105">
        <f>'[10]Lead Lag'!B58</f>
        <v>44927</v>
      </c>
      <c r="E56" s="105">
        <f>'[10]Lead Lag'!D58</f>
        <v>45291</v>
      </c>
      <c r="F56" s="3">
        <f t="shared" si="5"/>
        <v>-182.5</v>
      </c>
      <c r="G56" s="105" t="str">
        <f>'[10]Lead Lag'!Z58</f>
        <v>2024-07-11</v>
      </c>
      <c r="H56" s="3">
        <f t="shared" si="2"/>
        <v>-375.5</v>
      </c>
      <c r="I56" s="159">
        <f>'[10]Lead Lag'!AC58</f>
        <v>5109.07</v>
      </c>
      <c r="J56" s="159">
        <f t="shared" si="4"/>
        <v>-1918455.7849999999</v>
      </c>
      <c r="K56" s="159"/>
    </row>
    <row r="57" spans="2:11">
      <c r="B57" s="5">
        <f>IF(D57="","",MAX(B$9:B56)+1)</f>
        <v>49</v>
      </c>
      <c r="C57" s="220" t="str">
        <f>'[10]Lead Lag'!M59</f>
        <v>SHERIFF CLAY COUNTY KENTUCKY</v>
      </c>
      <c r="D57" s="105">
        <f>'[10]Lead Lag'!B59</f>
        <v>44927</v>
      </c>
      <c r="E57" s="105">
        <f>'[10]Lead Lag'!D59</f>
        <v>45291</v>
      </c>
      <c r="F57" s="3">
        <f t="shared" si="5"/>
        <v>-182.5</v>
      </c>
      <c r="G57" s="105" t="str">
        <f>'[10]Lead Lag'!Z59</f>
        <v>2024-07-11</v>
      </c>
      <c r="H57" s="3">
        <f t="shared" si="2"/>
        <v>-375.5</v>
      </c>
      <c r="I57" s="159">
        <f>'[10]Lead Lag'!AC59</f>
        <v>1766.36</v>
      </c>
      <c r="J57" s="159">
        <f t="shared" si="4"/>
        <v>-663268.17999999993</v>
      </c>
      <c r="K57" s="159"/>
    </row>
    <row r="58" spans="2:11">
      <c r="B58" s="5">
        <f>IF(D58="","",MAX(B$9:B57)+1)</f>
        <v>50</v>
      </c>
      <c r="C58" s="220" t="str">
        <f>'[10]Lead Lag'!M60</f>
        <v>SHERIFF BELL COUNTY</v>
      </c>
      <c r="D58" s="105">
        <f>'[10]Lead Lag'!B60</f>
        <v>44927</v>
      </c>
      <c r="E58" s="105">
        <f>'[10]Lead Lag'!D60</f>
        <v>45291</v>
      </c>
      <c r="F58" s="3">
        <f t="shared" si="5"/>
        <v>-182.5</v>
      </c>
      <c r="G58" s="105" t="str">
        <f>'[10]Lead Lag'!Z60</f>
        <v>2024-07-11</v>
      </c>
      <c r="H58" s="3">
        <f t="shared" si="2"/>
        <v>-375.5</v>
      </c>
      <c r="I58" s="159">
        <f>'[10]Lead Lag'!AC60</f>
        <v>1549.64</v>
      </c>
      <c r="J58" s="159">
        <f t="shared" si="4"/>
        <v>-581889.82000000007</v>
      </c>
      <c r="K58" s="159"/>
    </row>
    <row r="59" spans="2:11">
      <c r="B59" s="5">
        <f>IF(D59="","",MAX(B$9:B58)+1)</f>
        <v>51</v>
      </c>
      <c r="C59" s="220" t="str">
        <f>'[10]Lead Lag'!M61</f>
        <v>SHERIFF BELL COUNTY</v>
      </c>
      <c r="D59" s="105">
        <f>'[10]Lead Lag'!B61</f>
        <v>44927</v>
      </c>
      <c r="E59" s="105">
        <f>'[10]Lead Lag'!D61</f>
        <v>45291</v>
      </c>
      <c r="F59" s="3">
        <f t="shared" si="5"/>
        <v>-182.5</v>
      </c>
      <c r="G59" s="105" t="str">
        <f>'[10]Lead Lag'!Z61</f>
        <v>2024-07-11</v>
      </c>
      <c r="H59" s="3">
        <f t="shared" si="2"/>
        <v>-375.5</v>
      </c>
      <c r="I59" s="159">
        <f>'[10]Lead Lag'!AC61</f>
        <v>46.63</v>
      </c>
      <c r="J59" s="159">
        <f t="shared" si="4"/>
        <v>-17509.565000000002</v>
      </c>
      <c r="K59" s="159"/>
    </row>
    <row r="60" spans="2:11">
      <c r="B60" s="5">
        <f>IF(D60="","",MAX(B$9:B59)+1)</f>
        <v>52</v>
      </c>
      <c r="C60" s="220" t="str">
        <f>'[10]Lead Lag'!M62</f>
        <v>PAINTSVILLE, CITY OF</v>
      </c>
      <c r="D60" s="105">
        <f>'[10]Lead Lag'!B62</f>
        <v>44927</v>
      </c>
      <c r="E60" s="105">
        <f>'[10]Lead Lag'!D62</f>
        <v>45291</v>
      </c>
      <c r="F60" s="3">
        <f t="shared" si="5"/>
        <v>-182.5</v>
      </c>
      <c r="G60" s="105" t="str">
        <f>'[10]Lead Lag'!Z62</f>
        <v>2024-07-15</v>
      </c>
      <c r="H60" s="3">
        <f t="shared" si="2"/>
        <v>-379.5</v>
      </c>
      <c r="I60" s="159">
        <f>'[10]Lead Lag'!AC62</f>
        <v>1825.73</v>
      </c>
      <c r="J60" s="159">
        <f t="shared" si="4"/>
        <v>-692864.53500000003</v>
      </c>
      <c r="K60" s="159"/>
    </row>
    <row r="61" spans="2:11">
      <c r="B61" s="5">
        <f>IF(D61="","",MAX(B$9:B60)+1)</f>
        <v>53</v>
      </c>
      <c r="C61" s="220" t="str">
        <f>'[10]Lead Lag'!M63</f>
        <v>PAINTSVILLE, CITY OF</v>
      </c>
      <c r="D61" s="105">
        <f>'[10]Lead Lag'!B63</f>
        <v>44927</v>
      </c>
      <c r="E61" s="105">
        <f>'[10]Lead Lag'!D63</f>
        <v>45291</v>
      </c>
      <c r="F61" s="3">
        <f t="shared" si="5"/>
        <v>-182.5</v>
      </c>
      <c r="G61" s="105" t="str">
        <f>'[10]Lead Lag'!Z63</f>
        <v>2024-07-15</v>
      </c>
      <c r="H61" s="3">
        <f t="shared" si="2"/>
        <v>-379.5</v>
      </c>
      <c r="I61" s="159">
        <f>'[10]Lead Lag'!AC63</f>
        <v>45472.75</v>
      </c>
      <c r="J61" s="159">
        <f t="shared" si="4"/>
        <v>-17256908.625</v>
      </c>
      <c r="K61" s="159"/>
    </row>
    <row r="62" spans="2:11">
      <c r="B62" s="5">
        <f>IF(D62="","",MAX(B$9:B61)+1)</f>
        <v>54</v>
      </c>
      <c r="C62" s="220" t="str">
        <f>'[10]Lead Lag'!M64</f>
        <v>PAINTSVILLE, CITY OF</v>
      </c>
      <c r="D62" s="105">
        <f>'[10]Lead Lag'!B64</f>
        <v>44927</v>
      </c>
      <c r="E62" s="105">
        <f>'[10]Lead Lag'!D64</f>
        <v>45291</v>
      </c>
      <c r="F62" s="3">
        <f t="shared" si="5"/>
        <v>-182.5</v>
      </c>
      <c r="G62" s="105" t="str">
        <f>'[10]Lead Lag'!Z64</f>
        <v>2024-07-15</v>
      </c>
      <c r="H62" s="3">
        <f t="shared" si="2"/>
        <v>-379.5</v>
      </c>
      <c r="I62" s="159">
        <f>'[10]Lead Lag'!AC64</f>
        <v>1296</v>
      </c>
      <c r="J62" s="159">
        <f t="shared" si="4"/>
        <v>-491832</v>
      </c>
      <c r="K62" s="159"/>
    </row>
    <row r="63" spans="2:11">
      <c r="B63" s="5">
        <f>IF(D63="","",MAX(B$9:B62)+1)</f>
        <v>55</v>
      </c>
      <c r="C63" s="220" t="str">
        <f>'[10]Lead Lag'!M65</f>
        <v>SHERIFF ROBERTSON COUNTY</v>
      </c>
      <c r="D63" s="105">
        <f>'[10]Lead Lag'!B65</f>
        <v>44927</v>
      </c>
      <c r="E63" s="105">
        <f>'[10]Lead Lag'!D65</f>
        <v>45291</v>
      </c>
      <c r="F63" s="3">
        <f t="shared" si="5"/>
        <v>-182.5</v>
      </c>
      <c r="G63" s="105" t="str">
        <f>'[10]Lead Lag'!Z65</f>
        <v>2024-07-15</v>
      </c>
      <c r="H63" s="3">
        <f t="shared" si="2"/>
        <v>-379.5</v>
      </c>
      <c r="I63" s="159">
        <f>'[10]Lead Lag'!AC65</f>
        <v>15514.65</v>
      </c>
      <c r="J63" s="159">
        <f t="shared" si="4"/>
        <v>-5887809.6749999998</v>
      </c>
      <c r="K63" s="159"/>
    </row>
    <row r="64" spans="2:11">
      <c r="B64" s="5">
        <f>IF(D64="","",MAX(B$9:B63)+1)</f>
        <v>56</v>
      </c>
      <c r="C64" s="220" t="str">
        <f>'[10]Lead Lag'!M66</f>
        <v>SHERIFF BRACKEN COUNTY</v>
      </c>
      <c r="D64" s="105">
        <f>'[10]Lead Lag'!B66</f>
        <v>44927</v>
      </c>
      <c r="E64" s="105">
        <f>'[10]Lead Lag'!D66</f>
        <v>45291</v>
      </c>
      <c r="F64" s="3">
        <f t="shared" si="5"/>
        <v>-182.5</v>
      </c>
      <c r="G64" s="105" t="str">
        <f>'[10]Lead Lag'!Z66</f>
        <v>2024-07-16</v>
      </c>
      <c r="H64" s="3">
        <f t="shared" si="2"/>
        <v>-380.5</v>
      </c>
      <c r="I64" s="159">
        <f>'[10]Lead Lag'!AC66</f>
        <v>6982.18</v>
      </c>
      <c r="J64" s="159">
        <f t="shared" si="4"/>
        <v>-2656719.4900000002</v>
      </c>
      <c r="K64" s="159"/>
    </row>
    <row r="65" spans="2:11">
      <c r="B65" s="5">
        <f>IF(D65="","",MAX(B$9:B64)+1)</f>
        <v>57</v>
      </c>
      <c r="C65" s="220" t="str">
        <f>'[10]Lead Lag'!M67</f>
        <v>SHERIFF OWEN COUNTY</v>
      </c>
      <c r="D65" s="105">
        <f>'[10]Lead Lag'!B67</f>
        <v>44927</v>
      </c>
      <c r="E65" s="105">
        <f>'[10]Lead Lag'!D67</f>
        <v>45291</v>
      </c>
      <c r="F65" s="3">
        <f t="shared" si="5"/>
        <v>-182.5</v>
      </c>
      <c r="G65" s="105" t="str">
        <f>'[10]Lead Lag'!Z67</f>
        <v>2024-07-23</v>
      </c>
      <c r="H65" s="3">
        <f t="shared" si="2"/>
        <v>-387.5</v>
      </c>
      <c r="I65" s="159">
        <f>'[10]Lead Lag'!AC67</f>
        <v>26918.91</v>
      </c>
      <c r="J65" s="159">
        <f t="shared" si="4"/>
        <v>-10431077.625</v>
      </c>
      <c r="K65" s="159"/>
    </row>
    <row r="66" spans="2:11">
      <c r="B66" s="5">
        <f>IF(D66="","",MAX(B$9:B65)+1)</f>
        <v>58</v>
      </c>
      <c r="C66" s="220" t="str">
        <f>'[10]Lead Lag'!M68</f>
        <v>GRAYSON, CITY OF</v>
      </c>
      <c r="D66" s="105">
        <f>'[10]Lead Lag'!B68</f>
        <v>44927</v>
      </c>
      <c r="E66" s="105">
        <f>'[10]Lead Lag'!D68</f>
        <v>45291</v>
      </c>
      <c r="F66" s="3">
        <f t="shared" si="5"/>
        <v>-182.5</v>
      </c>
      <c r="G66" s="105" t="str">
        <f>'[10]Lead Lag'!Z68</f>
        <v>2024-07-23</v>
      </c>
      <c r="H66" s="3">
        <f t="shared" si="2"/>
        <v>-387.5</v>
      </c>
      <c r="I66" s="159">
        <f>'[10]Lead Lag'!AC68</f>
        <v>4373.0200000000004</v>
      </c>
      <c r="J66" s="159">
        <f t="shared" si="4"/>
        <v>-1694545.2500000002</v>
      </c>
      <c r="K66" s="159"/>
    </row>
    <row r="67" spans="2:11">
      <c r="B67" s="5">
        <f>IF(D67="","",MAX(B$9:B66)+1)</f>
        <v>59</v>
      </c>
      <c r="C67" s="220" t="str">
        <f>'[10]Lead Lag'!M69</f>
        <v>GRAYSON, CITY OF</v>
      </c>
      <c r="D67" s="105">
        <f>'[10]Lead Lag'!B69</f>
        <v>44927</v>
      </c>
      <c r="E67" s="105">
        <f>'[10]Lead Lag'!D69</f>
        <v>45291</v>
      </c>
      <c r="F67" s="3">
        <f t="shared" si="5"/>
        <v>-182.5</v>
      </c>
      <c r="G67" s="105" t="str">
        <f>'[10]Lead Lag'!Z69</f>
        <v>2024-07-23</v>
      </c>
      <c r="H67" s="3">
        <f t="shared" si="2"/>
        <v>-387.5</v>
      </c>
      <c r="I67" s="159">
        <f>'[10]Lead Lag'!AC69</f>
        <v>0.03</v>
      </c>
      <c r="J67" s="159">
        <f t="shared" si="4"/>
        <v>-11.625</v>
      </c>
      <c r="K67" s="159"/>
    </row>
    <row r="68" spans="2:11">
      <c r="B68" s="5">
        <f>IF(D68="","",MAX(B$9:B67)+1)</f>
        <v>60</v>
      </c>
      <c r="C68" s="220" t="str">
        <f>'[10]Lead Lag'!M70</f>
        <v>GRAYSON, CITY OF</v>
      </c>
      <c r="D68" s="105">
        <f>'[10]Lead Lag'!B70</f>
        <v>44927</v>
      </c>
      <c r="E68" s="105">
        <f>'[10]Lead Lag'!D70</f>
        <v>45291</v>
      </c>
      <c r="F68" s="3">
        <f t="shared" si="5"/>
        <v>-182.5</v>
      </c>
      <c r="G68" s="105" t="str">
        <f>'[10]Lead Lag'!Z70</f>
        <v>2024-07-23</v>
      </c>
      <c r="H68" s="3">
        <f t="shared" si="2"/>
        <v>-387.5</v>
      </c>
      <c r="I68" s="159">
        <f>'[10]Lead Lag'!AC70</f>
        <v>17.59</v>
      </c>
      <c r="J68" s="159">
        <f t="shared" si="4"/>
        <v>-6816.125</v>
      </c>
      <c r="K68" s="159"/>
    </row>
    <row r="69" spans="2:11">
      <c r="B69" s="5">
        <f>IF(D69="","",MAX(B$9:B68)+1)</f>
        <v>61</v>
      </c>
      <c r="C69" s="220" t="str">
        <f>'[10]Lead Lag'!M71</f>
        <v>WORTHINGTON, CITY OF</v>
      </c>
      <c r="D69" s="105">
        <f>'[10]Lead Lag'!B71</f>
        <v>44927</v>
      </c>
      <c r="E69" s="105">
        <f>'[10]Lead Lag'!D71</f>
        <v>45291</v>
      </c>
      <c r="F69" s="3">
        <f t="shared" si="5"/>
        <v>-182.5</v>
      </c>
      <c r="G69" s="105" t="str">
        <f>'[10]Lead Lag'!Z71</f>
        <v>2024-07-24</v>
      </c>
      <c r="H69" s="3">
        <f t="shared" si="2"/>
        <v>-388.5</v>
      </c>
      <c r="I69" s="159">
        <f>'[10]Lead Lag'!AC71</f>
        <v>1607.5</v>
      </c>
      <c r="J69" s="159">
        <f t="shared" si="4"/>
        <v>-624513.75</v>
      </c>
      <c r="K69" s="159"/>
    </row>
    <row r="70" spans="2:11">
      <c r="B70" s="5">
        <f>IF(D70="","",MAX(B$9:B69)+1)</f>
        <v>62</v>
      </c>
      <c r="C70" s="220" t="str">
        <f>'[10]Lead Lag'!M72</f>
        <v>WORTHINGTON, CITY OF</v>
      </c>
      <c r="D70" s="105">
        <f>'[10]Lead Lag'!B72</f>
        <v>44927</v>
      </c>
      <c r="E70" s="105">
        <f>'[10]Lead Lag'!D72</f>
        <v>45291</v>
      </c>
      <c r="F70" s="3">
        <f t="shared" si="5"/>
        <v>-182.5</v>
      </c>
      <c r="G70" s="105" t="str">
        <f>'[10]Lead Lag'!Z72</f>
        <v>2024-07-24</v>
      </c>
      <c r="H70" s="3">
        <f t="shared" si="2"/>
        <v>-388.5</v>
      </c>
      <c r="I70" s="159">
        <f>'[10]Lead Lag'!AC72</f>
        <v>2617.29</v>
      </c>
      <c r="J70" s="159">
        <f t="shared" si="4"/>
        <v>-1016817.165</v>
      </c>
      <c r="K70" s="159"/>
    </row>
    <row r="71" spans="2:11">
      <c r="B71" s="5">
        <f>IF(D71="","",MAX(B$9:B70)+1)</f>
        <v>63</v>
      </c>
      <c r="C71" s="220" t="str">
        <f>'[10]Lead Lag'!M73</f>
        <v>SHERIFF ROWAN COUNTY</v>
      </c>
      <c r="D71" s="105">
        <f>'[10]Lead Lag'!B73</f>
        <v>44927</v>
      </c>
      <c r="E71" s="105">
        <f>'[10]Lead Lag'!D73</f>
        <v>45291</v>
      </c>
      <c r="F71" s="3">
        <f t="shared" si="5"/>
        <v>-182.5</v>
      </c>
      <c r="G71" s="105" t="str">
        <f>'[10]Lead Lag'!Z73</f>
        <v>2024-07-24</v>
      </c>
      <c r="H71" s="3">
        <f t="shared" si="2"/>
        <v>-388.5</v>
      </c>
      <c r="I71" s="159">
        <f>'[10]Lead Lag'!AC73</f>
        <v>8103.72</v>
      </c>
      <c r="J71" s="159">
        <f t="shared" si="4"/>
        <v>-3148295.22</v>
      </c>
      <c r="K71" s="159"/>
    </row>
    <row r="72" spans="2:11">
      <c r="B72" s="5">
        <f>IF(D72="","",MAX(B$9:B71)+1)</f>
        <v>64</v>
      </c>
      <c r="C72" s="220" t="str">
        <f>'[10]Lead Lag'!M74</f>
        <v>SHERIFF ROWAN COUNTY</v>
      </c>
      <c r="D72" s="105">
        <f>'[10]Lead Lag'!B74</f>
        <v>44927</v>
      </c>
      <c r="E72" s="105">
        <f>'[10]Lead Lag'!D74</f>
        <v>45291</v>
      </c>
      <c r="F72" s="3">
        <f t="shared" si="5"/>
        <v>-182.5</v>
      </c>
      <c r="G72" s="105" t="str">
        <f>'[10]Lead Lag'!Z74</f>
        <v>2024-07-24</v>
      </c>
      <c r="H72" s="3">
        <f t="shared" si="2"/>
        <v>-388.5</v>
      </c>
      <c r="I72" s="159">
        <f>'[10]Lead Lag'!AC74</f>
        <v>0.06</v>
      </c>
      <c r="J72" s="159">
        <f t="shared" si="4"/>
        <v>-23.31</v>
      </c>
      <c r="K72" s="159"/>
    </row>
    <row r="73" spans="2:11">
      <c r="B73" s="5">
        <f>IF(D73="","",MAX(B$9:B72)+1)</f>
        <v>65</v>
      </c>
      <c r="C73" s="220" t="str">
        <f>'[10]Lead Lag'!M75</f>
        <v>SHERIFF ROWAN COUNTY</v>
      </c>
      <c r="D73" s="105">
        <f>'[10]Lead Lag'!B75</f>
        <v>44927</v>
      </c>
      <c r="E73" s="105">
        <f>'[10]Lead Lag'!D75</f>
        <v>45291</v>
      </c>
      <c r="F73" s="3">
        <f t="shared" si="5"/>
        <v>-182.5</v>
      </c>
      <c r="G73" s="105" t="str">
        <f>'[10]Lead Lag'!Z75</f>
        <v>2024-07-24</v>
      </c>
      <c r="H73" s="3">
        <f t="shared" si="2"/>
        <v>-388.5</v>
      </c>
      <c r="I73" s="159">
        <f>'[10]Lead Lag'!AC75</f>
        <v>25428.42</v>
      </c>
      <c r="J73" s="159">
        <f t="shared" ref="J73:J104" si="6">H73*I73</f>
        <v>-9878941.1699999999</v>
      </c>
      <c r="K73" s="159"/>
    </row>
    <row r="74" spans="2:11">
      <c r="B74" s="5">
        <f>IF(D74="","",MAX(B$9:B73)+1)</f>
        <v>66</v>
      </c>
      <c r="C74" s="220" t="str">
        <f>'[10]Lead Lag'!M76</f>
        <v>WEST LIBERTY, CITY OF</v>
      </c>
      <c r="D74" s="105">
        <f>'[10]Lead Lag'!B76</f>
        <v>44927</v>
      </c>
      <c r="E74" s="105">
        <f>'[10]Lead Lag'!D76</f>
        <v>45291</v>
      </c>
      <c r="F74" s="3">
        <f t="shared" si="5"/>
        <v>-182.5</v>
      </c>
      <c r="G74" s="105" t="str">
        <f>'[10]Lead Lag'!Z76</f>
        <v>2024-07-24</v>
      </c>
      <c r="H74" s="3">
        <f t="shared" si="2"/>
        <v>-388.5</v>
      </c>
      <c r="I74" s="159">
        <f>'[10]Lead Lag'!AC76</f>
        <v>2056.19</v>
      </c>
      <c r="J74" s="159">
        <f t="shared" si="6"/>
        <v>-798829.81500000006</v>
      </c>
      <c r="K74" s="159"/>
    </row>
    <row r="75" spans="2:11">
      <c r="B75" s="5">
        <f>IF(D75="","",MAX(B$9:B74)+1)</f>
        <v>67</v>
      </c>
      <c r="C75" s="220" t="str">
        <f>'[10]Lead Lag'!M77</f>
        <v>WEST LIBERTY, CITY OF</v>
      </c>
      <c r="D75" s="105">
        <f>'[10]Lead Lag'!B77</f>
        <v>44927</v>
      </c>
      <c r="E75" s="105">
        <f>'[10]Lead Lag'!D77</f>
        <v>45291</v>
      </c>
      <c r="F75" s="3">
        <f t="shared" si="5"/>
        <v>-182.5</v>
      </c>
      <c r="G75" s="105" t="str">
        <f>'[10]Lead Lag'!Z77</f>
        <v>2024-07-24</v>
      </c>
      <c r="H75" s="3">
        <f t="shared" si="2"/>
        <v>-388.5</v>
      </c>
      <c r="I75" s="159">
        <f>'[10]Lead Lag'!AC77</f>
        <v>-0.06</v>
      </c>
      <c r="J75" s="159">
        <f t="shared" si="6"/>
        <v>23.31</v>
      </c>
      <c r="K75" s="159"/>
    </row>
    <row r="76" spans="2:11">
      <c r="B76" s="5">
        <f>IF(D76="","",MAX(B$9:B75)+1)</f>
        <v>68</v>
      </c>
      <c r="C76" s="220" t="str">
        <f>'[10]Lead Lag'!M78</f>
        <v>SHERIFF CARTER COUNTY</v>
      </c>
      <c r="D76" s="105">
        <f>'[10]Lead Lag'!B78</f>
        <v>44927</v>
      </c>
      <c r="E76" s="105">
        <f>'[10]Lead Lag'!D78</f>
        <v>45291</v>
      </c>
      <c r="F76" s="3">
        <f t="shared" si="5"/>
        <v>-182.5</v>
      </c>
      <c r="G76" s="105" t="str">
        <f>'[10]Lead Lag'!Z78</f>
        <v>2024-07-24</v>
      </c>
      <c r="H76" s="3">
        <f t="shared" si="2"/>
        <v>-388.5</v>
      </c>
      <c r="I76" s="159">
        <f>'[10]Lead Lag'!AC78</f>
        <v>145109.85</v>
      </c>
      <c r="J76" s="159">
        <f t="shared" si="6"/>
        <v>-56375176.725000001</v>
      </c>
      <c r="K76" s="159"/>
    </row>
    <row r="77" spans="2:11">
      <c r="B77" s="5">
        <f>IF(D77="","",MAX(B$9:B76)+1)</f>
        <v>69</v>
      </c>
      <c r="C77" s="220" t="str">
        <f>'[10]Lead Lag'!M79</f>
        <v>SHERIFF CARTER COUNTY</v>
      </c>
      <c r="D77" s="105">
        <f>'[10]Lead Lag'!B79</f>
        <v>44927</v>
      </c>
      <c r="E77" s="105">
        <f>'[10]Lead Lag'!D79</f>
        <v>45291</v>
      </c>
      <c r="F77" s="3">
        <f t="shared" si="5"/>
        <v>-182.5</v>
      </c>
      <c r="G77" s="105" t="str">
        <f>'[10]Lead Lag'!Z79</f>
        <v>2024-07-24</v>
      </c>
      <c r="H77" s="3">
        <f t="shared" ref="H77:H140" si="7">E77-G77+F77</f>
        <v>-388.5</v>
      </c>
      <c r="I77" s="159">
        <f>'[10]Lead Lag'!AC79</f>
        <v>0.13</v>
      </c>
      <c r="J77" s="159">
        <f t="shared" si="6"/>
        <v>-50.505000000000003</v>
      </c>
      <c r="K77" s="159"/>
    </row>
    <row r="78" spans="2:11">
      <c r="B78" s="5">
        <f>IF(D78="","",MAX(B$9:B77)+1)</f>
        <v>70</v>
      </c>
      <c r="C78" s="220" t="str">
        <f>'[10]Lead Lag'!M80</f>
        <v>SHERIFF CARTER COUNTY</v>
      </c>
      <c r="D78" s="105">
        <f>'[10]Lead Lag'!B80</f>
        <v>44927</v>
      </c>
      <c r="E78" s="105">
        <f>'[10]Lead Lag'!D80</f>
        <v>45291</v>
      </c>
      <c r="F78" s="3">
        <f t="shared" si="5"/>
        <v>-182.5</v>
      </c>
      <c r="G78" s="105" t="str">
        <f>'[10]Lead Lag'!Z80</f>
        <v>2024-07-24</v>
      </c>
      <c r="H78" s="3">
        <f t="shared" si="7"/>
        <v>-388.5</v>
      </c>
      <c r="I78" s="159">
        <f>'[10]Lead Lag'!AC80</f>
        <v>14864.15</v>
      </c>
      <c r="J78" s="159">
        <f t="shared" si="6"/>
        <v>-5774722.2749999994</v>
      </c>
      <c r="K78" s="159"/>
    </row>
    <row r="79" spans="2:11">
      <c r="B79" s="5">
        <f>IF(D79="","",MAX(B$9:B78)+1)</f>
        <v>71</v>
      </c>
      <c r="C79" s="220" t="str">
        <f>'[10]Lead Lag'!M81</f>
        <v>SHERIFF CARROLL COUNTY</v>
      </c>
      <c r="D79" s="105">
        <f>'[10]Lead Lag'!B81</f>
        <v>44927</v>
      </c>
      <c r="E79" s="105">
        <f>'[10]Lead Lag'!D81</f>
        <v>45291</v>
      </c>
      <c r="F79" s="3">
        <f t="shared" si="5"/>
        <v>-182.5</v>
      </c>
      <c r="G79" s="105" t="str">
        <f>'[10]Lead Lag'!Z81</f>
        <v>2024-07-24</v>
      </c>
      <c r="H79" s="3">
        <f t="shared" si="7"/>
        <v>-388.5</v>
      </c>
      <c r="I79" s="159">
        <f>'[10]Lead Lag'!AC81</f>
        <v>5072.7</v>
      </c>
      <c r="J79" s="159">
        <f t="shared" si="6"/>
        <v>-1970743.95</v>
      </c>
      <c r="K79" s="159"/>
    </row>
    <row r="80" spans="2:11">
      <c r="B80" s="5">
        <f>IF(D80="","",MAX(B$9:B79)+1)</f>
        <v>72</v>
      </c>
      <c r="C80" s="220" t="str">
        <f>'[10]Lead Lag'!M82</f>
        <v>SHERIFF HARRISON COUNTY</v>
      </c>
      <c r="D80" s="105">
        <f>'[10]Lead Lag'!B82</f>
        <v>44927</v>
      </c>
      <c r="E80" s="105">
        <f>'[10]Lead Lag'!D82</f>
        <v>45291</v>
      </c>
      <c r="F80" s="3">
        <f t="shared" si="5"/>
        <v>-182.5</v>
      </c>
      <c r="G80" s="105" t="str">
        <f>'[10]Lead Lag'!Z82</f>
        <v>2024-07-24</v>
      </c>
      <c r="H80" s="3">
        <f t="shared" si="7"/>
        <v>-388.5</v>
      </c>
      <c r="I80" s="159">
        <f>'[10]Lead Lag'!AC82</f>
        <v>8301.77</v>
      </c>
      <c r="J80" s="159">
        <f t="shared" si="6"/>
        <v>-3225237.645</v>
      </c>
      <c r="K80" s="159"/>
    </row>
    <row r="81" spans="2:11">
      <c r="B81" s="5">
        <f>IF(D81="","",MAX(B$9:B80)+1)</f>
        <v>73</v>
      </c>
      <c r="C81" s="220" t="str">
        <f>'[10]Lead Lag'!M83</f>
        <v>SHERIFF BOYD COUNTY</v>
      </c>
      <c r="D81" s="105">
        <f>'[10]Lead Lag'!B83</f>
        <v>44927</v>
      </c>
      <c r="E81" s="105">
        <f>'[10]Lead Lag'!D83</f>
        <v>45291</v>
      </c>
      <c r="F81" s="3">
        <f t="shared" si="5"/>
        <v>-182.5</v>
      </c>
      <c r="G81" s="105" t="str">
        <f>'[10]Lead Lag'!Z83</f>
        <v>2024-07-24</v>
      </c>
      <c r="H81" s="3">
        <f t="shared" si="7"/>
        <v>-388.5</v>
      </c>
      <c r="I81" s="159">
        <f>'[10]Lead Lag'!AC83</f>
        <v>136245.74</v>
      </c>
      <c r="J81" s="159">
        <f t="shared" si="6"/>
        <v>-52931469.989999995</v>
      </c>
      <c r="K81" s="159"/>
    </row>
    <row r="82" spans="2:11">
      <c r="B82" s="5">
        <f>IF(D82="","",MAX(B$9:B81)+1)</f>
        <v>74</v>
      </c>
      <c r="C82" s="220" t="str">
        <f>'[10]Lead Lag'!M84</f>
        <v>SHERIFF BOYD COUNTY</v>
      </c>
      <c r="D82" s="105">
        <f>'[10]Lead Lag'!B84</f>
        <v>44927</v>
      </c>
      <c r="E82" s="105">
        <f>'[10]Lead Lag'!D84</f>
        <v>45291</v>
      </c>
      <c r="F82" s="3">
        <f t="shared" si="5"/>
        <v>-182.5</v>
      </c>
      <c r="G82" s="105" t="str">
        <f>'[10]Lead Lag'!Z84</f>
        <v>2024-07-24</v>
      </c>
      <c r="H82" s="3">
        <f t="shared" si="7"/>
        <v>-388.5</v>
      </c>
      <c r="I82" s="159">
        <f>'[10]Lead Lag'!AC84</f>
        <v>0.02</v>
      </c>
      <c r="J82" s="159">
        <f t="shared" si="6"/>
        <v>-7.7700000000000005</v>
      </c>
      <c r="K82" s="159"/>
    </row>
    <row r="83" spans="2:11">
      <c r="B83" s="5">
        <f>IF(D83="","",MAX(B$9:B82)+1)</f>
        <v>75</v>
      </c>
      <c r="C83" s="220" t="str">
        <f>'[10]Lead Lag'!M85</f>
        <v>SHERIFF BOYD COUNTY</v>
      </c>
      <c r="D83" s="105">
        <f>'[10]Lead Lag'!B85</f>
        <v>44927</v>
      </c>
      <c r="E83" s="105">
        <f>'[10]Lead Lag'!D85</f>
        <v>45291</v>
      </c>
      <c r="F83" s="3">
        <f t="shared" si="5"/>
        <v>-182.5</v>
      </c>
      <c r="G83" s="105" t="str">
        <f>'[10]Lead Lag'!Z85</f>
        <v>2024-07-24</v>
      </c>
      <c r="H83" s="3">
        <f t="shared" si="7"/>
        <v>-388.5</v>
      </c>
      <c r="I83" s="159">
        <f>'[10]Lead Lag'!AC85</f>
        <v>513557.41</v>
      </c>
      <c r="J83" s="159">
        <f t="shared" si="6"/>
        <v>-199517053.785</v>
      </c>
      <c r="K83" s="159"/>
    </row>
    <row r="84" spans="2:11">
      <c r="B84" s="5">
        <f>IF(D84="","",MAX(B$9:B83)+1)</f>
        <v>76</v>
      </c>
      <c r="C84" s="220" t="str">
        <f>'[10]Lead Lag'!M86</f>
        <v>JACKSON, CITY OF</v>
      </c>
      <c r="D84" s="105">
        <f>'[10]Lead Lag'!B86</f>
        <v>44927</v>
      </c>
      <c r="E84" s="105">
        <f>'[10]Lead Lag'!D86</f>
        <v>45291</v>
      </c>
      <c r="F84" s="3">
        <f t="shared" si="5"/>
        <v>-182.5</v>
      </c>
      <c r="G84" s="105" t="str">
        <f>'[10]Lead Lag'!Z86</f>
        <v>2024-07-24</v>
      </c>
      <c r="H84" s="3">
        <f t="shared" si="7"/>
        <v>-388.5</v>
      </c>
      <c r="I84" s="159">
        <f>'[10]Lead Lag'!AC86</f>
        <v>4086.24</v>
      </c>
      <c r="J84" s="159">
        <f t="shared" si="6"/>
        <v>-1587504.24</v>
      </c>
      <c r="K84" s="159"/>
    </row>
    <row r="85" spans="2:11">
      <c r="B85" s="5">
        <f>IF(D85="","",MAX(B$9:B84)+1)</f>
        <v>77</v>
      </c>
      <c r="C85" s="220" t="str">
        <f>'[10]Lead Lag'!M87</f>
        <v>JACKSON, CITY OF</v>
      </c>
      <c r="D85" s="105">
        <f>'[10]Lead Lag'!B87</f>
        <v>44927</v>
      </c>
      <c r="E85" s="105">
        <f>'[10]Lead Lag'!D87</f>
        <v>45291</v>
      </c>
      <c r="F85" s="3">
        <f t="shared" si="5"/>
        <v>-182.5</v>
      </c>
      <c r="G85" s="105" t="str">
        <f>'[10]Lead Lag'!Z87</f>
        <v>2024-07-24</v>
      </c>
      <c r="H85" s="3">
        <f t="shared" si="7"/>
        <v>-388.5</v>
      </c>
      <c r="I85" s="159">
        <f>'[10]Lead Lag'!AC87</f>
        <v>32.770000000000003</v>
      </c>
      <c r="J85" s="159">
        <f t="shared" si="6"/>
        <v>-12731.145</v>
      </c>
      <c r="K85" s="159"/>
    </row>
    <row r="86" spans="2:11">
      <c r="B86" s="5">
        <f>IF(D86="","",MAX(B$9:B85)+1)</f>
        <v>78</v>
      </c>
      <c r="C86" s="220" t="str">
        <f>'[10]Lead Lag'!M88</f>
        <v>ASHLAND, CITY OF</v>
      </c>
      <c r="D86" s="105">
        <f>'[10]Lead Lag'!B88</f>
        <v>44927</v>
      </c>
      <c r="E86" s="105">
        <f>'[10]Lead Lag'!D88</f>
        <v>45291</v>
      </c>
      <c r="F86" s="3">
        <f t="shared" si="5"/>
        <v>-182.5</v>
      </c>
      <c r="G86" s="105" t="str">
        <f>'[10]Lead Lag'!Z88</f>
        <v>2024-07-24</v>
      </c>
      <c r="H86" s="3">
        <f t="shared" si="7"/>
        <v>-388.5</v>
      </c>
      <c r="I86" s="159">
        <f>'[10]Lead Lag'!AC88</f>
        <v>130705.76</v>
      </c>
      <c r="J86" s="159">
        <f t="shared" si="6"/>
        <v>-50779187.759999998</v>
      </c>
      <c r="K86" s="159"/>
    </row>
    <row r="87" spans="2:11">
      <c r="B87" s="5">
        <f>IF(D87="","",MAX(B$9:B86)+1)</f>
        <v>79</v>
      </c>
      <c r="C87" s="220" t="str">
        <f>'[10]Lead Lag'!M89</f>
        <v>ASHLAND, CITY OF</v>
      </c>
      <c r="D87" s="105">
        <f>'[10]Lead Lag'!B89</f>
        <v>44927</v>
      </c>
      <c r="E87" s="105">
        <f>'[10]Lead Lag'!D89</f>
        <v>45291</v>
      </c>
      <c r="F87" s="3">
        <f t="shared" si="5"/>
        <v>-182.5</v>
      </c>
      <c r="G87" s="105" t="str">
        <f>'[10]Lead Lag'!Z89</f>
        <v>2024-07-24</v>
      </c>
      <c r="H87" s="3">
        <f t="shared" si="7"/>
        <v>-388.5</v>
      </c>
      <c r="I87" s="159">
        <f>'[10]Lead Lag'!AC89</f>
        <v>0.26</v>
      </c>
      <c r="J87" s="159">
        <f t="shared" si="6"/>
        <v>-101.01</v>
      </c>
      <c r="K87" s="159"/>
    </row>
    <row r="88" spans="2:11">
      <c r="B88" s="5">
        <f>IF(D88="","",MAX(B$9:B87)+1)</f>
        <v>80</v>
      </c>
      <c r="C88" s="220" t="str">
        <f>'[10]Lead Lag'!M90</f>
        <v>ASHLAND, CITY OF</v>
      </c>
      <c r="D88" s="105">
        <f>'[10]Lead Lag'!B90</f>
        <v>44927</v>
      </c>
      <c r="E88" s="105">
        <f>'[10]Lead Lag'!D90</f>
        <v>45291</v>
      </c>
      <c r="F88" s="3">
        <f t="shared" si="5"/>
        <v>-182.5</v>
      </c>
      <c r="G88" s="105" t="str">
        <f>'[10]Lead Lag'!Z90</f>
        <v>2024-07-24</v>
      </c>
      <c r="H88" s="3">
        <f t="shared" si="7"/>
        <v>-388.5</v>
      </c>
      <c r="I88" s="159">
        <f>'[10]Lead Lag'!AC90</f>
        <v>2357.16</v>
      </c>
      <c r="J88" s="159">
        <f t="shared" si="6"/>
        <v>-915756.65999999992</v>
      </c>
      <c r="K88" s="159"/>
    </row>
    <row r="89" spans="2:11">
      <c r="B89" s="5">
        <f>IF(D89="","",MAX(B$9:B88)+1)</f>
        <v>81</v>
      </c>
      <c r="C89" s="220" t="str">
        <f>'[10]Lead Lag'!M91</f>
        <v>SHERIFF PIKE COUNTY</v>
      </c>
      <c r="D89" s="105">
        <f>'[10]Lead Lag'!B91</f>
        <v>44927</v>
      </c>
      <c r="E89" s="105">
        <f>'[10]Lead Lag'!D91</f>
        <v>45291</v>
      </c>
      <c r="F89" s="3">
        <f t="shared" si="5"/>
        <v>-182.5</v>
      </c>
      <c r="G89" s="105" t="str">
        <f>'[10]Lead Lag'!Z91</f>
        <v>2024-07-24</v>
      </c>
      <c r="H89" s="3">
        <f t="shared" si="7"/>
        <v>-388.5</v>
      </c>
      <c r="I89" s="159">
        <f>'[10]Lead Lag'!AC91</f>
        <v>424568.47</v>
      </c>
      <c r="J89" s="159">
        <f t="shared" si="6"/>
        <v>-164944850.595</v>
      </c>
      <c r="K89" s="159"/>
    </row>
    <row r="90" spans="2:11">
      <c r="B90" s="5">
        <f>IF(D90="","",MAX(B$9:B89)+1)</f>
        <v>82</v>
      </c>
      <c r="C90" s="220" t="str">
        <f>'[10]Lead Lag'!M92</f>
        <v>SHERIFF PIKE COUNTY</v>
      </c>
      <c r="D90" s="105">
        <f>'[10]Lead Lag'!B92</f>
        <v>44927</v>
      </c>
      <c r="E90" s="105">
        <f>'[10]Lead Lag'!D92</f>
        <v>45291</v>
      </c>
      <c r="F90" s="3">
        <f t="shared" si="5"/>
        <v>-182.5</v>
      </c>
      <c r="G90" s="105" t="str">
        <f>'[10]Lead Lag'!Z92</f>
        <v>2024-07-24</v>
      </c>
      <c r="H90" s="3">
        <f t="shared" si="7"/>
        <v>-388.5</v>
      </c>
      <c r="I90" s="159">
        <f>'[10]Lead Lag'!AC92</f>
        <v>9.26</v>
      </c>
      <c r="J90" s="159">
        <f t="shared" si="6"/>
        <v>-3597.5099999999998</v>
      </c>
      <c r="K90" s="159"/>
    </row>
    <row r="91" spans="2:11">
      <c r="B91" s="5">
        <f>IF(D91="","",MAX(B$9:B90)+1)</f>
        <v>83</v>
      </c>
      <c r="C91" s="220" t="str">
        <f>'[10]Lead Lag'!M93</f>
        <v>SHERIFF PIKE COUNTY</v>
      </c>
      <c r="D91" s="105">
        <f>'[10]Lead Lag'!B93</f>
        <v>44927</v>
      </c>
      <c r="E91" s="105">
        <f>'[10]Lead Lag'!D93</f>
        <v>45291</v>
      </c>
      <c r="F91" s="3">
        <f t="shared" si="5"/>
        <v>-182.5</v>
      </c>
      <c r="G91" s="105" t="str">
        <f>'[10]Lead Lag'!Z93</f>
        <v>2024-07-24</v>
      </c>
      <c r="H91" s="3">
        <f t="shared" si="7"/>
        <v>-388.5</v>
      </c>
      <c r="I91" s="159">
        <f>'[10]Lead Lag'!AC93</f>
        <v>947175.74</v>
      </c>
      <c r="J91" s="159">
        <f t="shared" si="6"/>
        <v>-367977774.99000001</v>
      </c>
      <c r="K91" s="159"/>
    </row>
    <row r="92" spans="2:11">
      <c r="B92" s="5">
        <f>IF(D92="","",MAX(B$9:B91)+1)</f>
        <v>84</v>
      </c>
      <c r="C92" s="220" t="str">
        <f>'[10]Lead Lag'!M94</f>
        <v>PIKEVILLE, CITY OF</v>
      </c>
      <c r="D92" s="105">
        <f>'[10]Lead Lag'!B94</f>
        <v>44927</v>
      </c>
      <c r="E92" s="105">
        <f>'[10]Lead Lag'!D94</f>
        <v>45291</v>
      </c>
      <c r="F92" s="3">
        <f t="shared" si="5"/>
        <v>-182.5</v>
      </c>
      <c r="G92" s="105" t="str">
        <f>'[10]Lead Lag'!Z94</f>
        <v>2024-07-24</v>
      </c>
      <c r="H92" s="3">
        <f t="shared" si="7"/>
        <v>-388.5</v>
      </c>
      <c r="I92" s="159">
        <f>'[10]Lead Lag'!AC94</f>
        <v>13076.83</v>
      </c>
      <c r="J92" s="159">
        <f t="shared" si="6"/>
        <v>-5080348.4550000001</v>
      </c>
      <c r="K92" s="159"/>
    </row>
    <row r="93" spans="2:11">
      <c r="B93" s="5">
        <f>IF(D93="","",MAX(B$9:B92)+1)</f>
        <v>85</v>
      </c>
      <c r="C93" s="220" t="str">
        <f>'[10]Lead Lag'!M95</f>
        <v>PIKEVILLE, CITY OF</v>
      </c>
      <c r="D93" s="105">
        <f>'[10]Lead Lag'!B95</f>
        <v>44927</v>
      </c>
      <c r="E93" s="105">
        <f>'[10]Lead Lag'!D95</f>
        <v>45291</v>
      </c>
      <c r="F93" s="3">
        <f t="shared" si="5"/>
        <v>-182.5</v>
      </c>
      <c r="G93" s="105" t="str">
        <f>'[10]Lead Lag'!Z95</f>
        <v>2024-07-24</v>
      </c>
      <c r="H93" s="3">
        <f t="shared" si="7"/>
        <v>-388.5</v>
      </c>
      <c r="I93" s="159">
        <f>'[10]Lead Lag'!AC95</f>
        <v>25.24</v>
      </c>
      <c r="J93" s="159">
        <f t="shared" si="6"/>
        <v>-9805.74</v>
      </c>
      <c r="K93" s="159"/>
    </row>
    <row r="94" spans="2:11">
      <c r="B94" s="5">
        <f>IF(D94="","",MAX(B$9:B93)+1)</f>
        <v>86</v>
      </c>
      <c r="C94" s="220" t="str">
        <f>'[10]Lead Lag'!M96</f>
        <v>PIKEVILLE, CITY OF</v>
      </c>
      <c r="D94" s="105">
        <f>'[10]Lead Lag'!B96</f>
        <v>44927</v>
      </c>
      <c r="E94" s="105">
        <f>'[10]Lead Lag'!D96</f>
        <v>45291</v>
      </c>
      <c r="F94" s="3">
        <f t="shared" si="5"/>
        <v>-182.5</v>
      </c>
      <c r="G94" s="105" t="str">
        <f>'[10]Lead Lag'!Z96</f>
        <v>2024-07-24</v>
      </c>
      <c r="H94" s="3">
        <f t="shared" si="7"/>
        <v>-388.5</v>
      </c>
      <c r="I94" s="159">
        <f>'[10]Lead Lag'!AC96</f>
        <v>20464.900000000001</v>
      </c>
      <c r="J94" s="159">
        <f t="shared" si="6"/>
        <v>-7950613.6500000004</v>
      </c>
      <c r="K94" s="159"/>
    </row>
    <row r="95" spans="2:11">
      <c r="B95" s="5">
        <f>IF(D95="","",MAX(B$9:B94)+1)</f>
        <v>87</v>
      </c>
      <c r="C95" s="220" t="str">
        <f>'[10]Lead Lag'!M97</f>
        <v>SHERIFF MAGOFFIN COUNTY</v>
      </c>
      <c r="D95" s="105">
        <f>'[10]Lead Lag'!B97</f>
        <v>44927</v>
      </c>
      <c r="E95" s="105">
        <f>'[10]Lead Lag'!D97</f>
        <v>45291</v>
      </c>
      <c r="F95" s="3">
        <f t="shared" si="5"/>
        <v>-182.5</v>
      </c>
      <c r="G95" s="105" t="str">
        <f>'[10]Lead Lag'!Z97</f>
        <v>2024-07-24</v>
      </c>
      <c r="H95" s="3">
        <f t="shared" si="7"/>
        <v>-388.5</v>
      </c>
      <c r="I95" s="159">
        <f>'[10]Lead Lag'!AC97</f>
        <v>6764.9</v>
      </c>
      <c r="J95" s="159">
        <f t="shared" si="6"/>
        <v>-2628163.65</v>
      </c>
      <c r="K95" s="159"/>
    </row>
    <row r="96" spans="2:11">
      <c r="B96" s="5">
        <f>IF(D96="","",MAX(B$9:B95)+1)</f>
        <v>88</v>
      </c>
      <c r="C96" s="220" t="str">
        <f>'[10]Lead Lag'!M98</f>
        <v>SHERIFF MAGOFFIN COUNTY</v>
      </c>
      <c r="D96" s="105">
        <f>'[10]Lead Lag'!B98</f>
        <v>44927</v>
      </c>
      <c r="E96" s="105">
        <f>'[10]Lead Lag'!D98</f>
        <v>45291</v>
      </c>
      <c r="F96" s="3">
        <f t="shared" si="5"/>
        <v>-182.5</v>
      </c>
      <c r="G96" s="105" t="str">
        <f>'[10]Lead Lag'!Z98</f>
        <v>2024-07-24</v>
      </c>
      <c r="H96" s="3">
        <f t="shared" si="7"/>
        <v>-388.5</v>
      </c>
      <c r="I96" s="159">
        <f>'[10]Lead Lag'!AC98</f>
        <v>103082.93</v>
      </c>
      <c r="J96" s="159">
        <f t="shared" si="6"/>
        <v>-40047718.305</v>
      </c>
      <c r="K96" s="159"/>
    </row>
    <row r="97" spans="2:11">
      <c r="B97" s="5">
        <f>IF(D97="","",MAX(B$9:B96)+1)</f>
        <v>89</v>
      </c>
      <c r="C97" s="220" t="str">
        <f>'[10]Lead Lag'!M99</f>
        <v>SHERIFF MAGOFFIN COUNTY</v>
      </c>
      <c r="D97" s="105">
        <f>'[10]Lead Lag'!B99</f>
        <v>44927</v>
      </c>
      <c r="E97" s="105">
        <f>'[10]Lead Lag'!D99</f>
        <v>45291</v>
      </c>
      <c r="F97" s="3">
        <f t="shared" si="5"/>
        <v>-182.5</v>
      </c>
      <c r="G97" s="105" t="str">
        <f>'[10]Lead Lag'!Z99</f>
        <v>2024-07-24</v>
      </c>
      <c r="H97" s="3">
        <f t="shared" si="7"/>
        <v>-388.5</v>
      </c>
      <c r="I97" s="159">
        <f>'[10]Lead Lag'!AC99</f>
        <v>0.26</v>
      </c>
      <c r="J97" s="159">
        <f t="shared" si="6"/>
        <v>-101.01</v>
      </c>
      <c r="K97" s="159"/>
    </row>
    <row r="98" spans="2:11">
      <c r="B98" s="5">
        <f>IF(D98="","",MAX(B$9:B97)+1)</f>
        <v>90</v>
      </c>
      <c r="C98" s="220" t="str">
        <f>'[10]Lead Lag'!M100</f>
        <v>SOUTH SHORE, CITY OF</v>
      </c>
      <c r="D98" s="105">
        <f>'[10]Lead Lag'!B100</f>
        <v>44927</v>
      </c>
      <c r="E98" s="105">
        <f>'[10]Lead Lag'!D100</f>
        <v>45291</v>
      </c>
      <c r="F98" s="3">
        <f t="shared" si="5"/>
        <v>-182.5</v>
      </c>
      <c r="G98" s="105" t="str">
        <f>'[10]Lead Lag'!Z100</f>
        <v>2024-07-25</v>
      </c>
      <c r="H98" s="3">
        <f t="shared" si="7"/>
        <v>-389.5</v>
      </c>
      <c r="I98" s="159">
        <f>'[10]Lead Lag'!AC100</f>
        <v>64.89</v>
      </c>
      <c r="J98" s="159">
        <f t="shared" si="6"/>
        <v>-25274.654999999999</v>
      </c>
      <c r="K98" s="159"/>
    </row>
    <row r="99" spans="2:11">
      <c r="B99" s="5">
        <f>IF(D99="","",MAX(B$9:B98)+1)</f>
        <v>91</v>
      </c>
      <c r="C99" s="220" t="str">
        <f>'[10]Lead Lag'!M101</f>
        <v>SOUTH SHORE, CITY OF</v>
      </c>
      <c r="D99" s="105">
        <f>'[10]Lead Lag'!B101</f>
        <v>44927</v>
      </c>
      <c r="E99" s="105">
        <f>'[10]Lead Lag'!D101</f>
        <v>45291</v>
      </c>
      <c r="F99" s="3">
        <f t="shared" si="5"/>
        <v>-182.5</v>
      </c>
      <c r="G99" s="105" t="str">
        <f>'[10]Lead Lag'!Z101</f>
        <v>2024-07-25</v>
      </c>
      <c r="H99" s="3">
        <f t="shared" si="7"/>
        <v>-389.5</v>
      </c>
      <c r="I99" s="159">
        <f>'[10]Lead Lag'!AC101</f>
        <v>10.57</v>
      </c>
      <c r="J99" s="159">
        <f t="shared" si="6"/>
        <v>-4117.0150000000003</v>
      </c>
      <c r="K99" s="159"/>
    </row>
    <row r="100" spans="2:11">
      <c r="B100" s="5">
        <f>IF(D100="","",MAX(B$9:B99)+1)</f>
        <v>92</v>
      </c>
      <c r="C100" s="220" t="str">
        <f>'[10]Lead Lag'!M102</f>
        <v>SHERIFF MASON COUNTY KENTUCKY</v>
      </c>
      <c r="D100" s="105">
        <f>'[10]Lead Lag'!B102</f>
        <v>44927</v>
      </c>
      <c r="E100" s="105">
        <f>'[10]Lead Lag'!D102</f>
        <v>45291</v>
      </c>
      <c r="F100" s="3">
        <f t="shared" si="5"/>
        <v>-182.5</v>
      </c>
      <c r="G100" s="105" t="str">
        <f>'[10]Lead Lag'!Z102</f>
        <v>2024-07-25</v>
      </c>
      <c r="H100" s="3">
        <f t="shared" si="7"/>
        <v>-389.5</v>
      </c>
      <c r="I100" s="159">
        <f>'[10]Lead Lag'!AC102</f>
        <v>0.33</v>
      </c>
      <c r="J100" s="159">
        <f t="shared" si="6"/>
        <v>-128.535</v>
      </c>
      <c r="K100" s="159"/>
    </row>
    <row r="101" spans="2:11">
      <c r="B101" s="5">
        <f>IF(D101="","",MAX(B$9:B100)+1)</f>
        <v>93</v>
      </c>
      <c r="C101" s="220" t="str">
        <f>'[10]Lead Lag'!M103</f>
        <v>SHERIFF MASON COUNTY KENTUCKY</v>
      </c>
      <c r="D101" s="105">
        <f>'[10]Lead Lag'!B103</f>
        <v>44927</v>
      </c>
      <c r="E101" s="105">
        <f>'[10]Lead Lag'!D103</f>
        <v>45291</v>
      </c>
      <c r="F101" s="3">
        <f t="shared" si="5"/>
        <v>-182.5</v>
      </c>
      <c r="G101" s="105" t="str">
        <f>'[10]Lead Lag'!Z103</f>
        <v>2024-07-25</v>
      </c>
      <c r="H101" s="3">
        <f t="shared" si="7"/>
        <v>-389.5</v>
      </c>
      <c r="I101" s="159">
        <f>'[10]Lead Lag'!AC103</f>
        <v>23947.31</v>
      </c>
      <c r="J101" s="159">
        <f t="shared" si="6"/>
        <v>-9327477.245000001</v>
      </c>
      <c r="K101" s="159"/>
    </row>
    <row r="102" spans="2:11">
      <c r="B102" s="5">
        <f>IF(D102="","",MAX(B$9:B101)+1)</f>
        <v>94</v>
      </c>
      <c r="C102" s="220" t="str">
        <f>'[10]Lead Lag'!M104</f>
        <v>SHERIFF LAWRENCE COUNTY</v>
      </c>
      <c r="D102" s="105">
        <f>'[10]Lead Lag'!B104</f>
        <v>44927</v>
      </c>
      <c r="E102" s="105">
        <f>'[10]Lead Lag'!D104</f>
        <v>45291</v>
      </c>
      <c r="F102" s="3">
        <f t="shared" si="5"/>
        <v>-182.5</v>
      </c>
      <c r="G102" s="105" t="str">
        <f>'[10]Lead Lag'!Z104</f>
        <v>2024-07-25</v>
      </c>
      <c r="H102" s="3">
        <f t="shared" si="7"/>
        <v>-389.5</v>
      </c>
      <c r="I102" s="159">
        <f>'[10]Lead Lag'!AC104</f>
        <v>79964.3</v>
      </c>
      <c r="J102" s="159">
        <f t="shared" si="6"/>
        <v>-31146094.850000001</v>
      </c>
      <c r="K102" s="159"/>
    </row>
    <row r="103" spans="2:11">
      <c r="B103" s="5">
        <f>IF(D103="","",MAX(B$9:B102)+1)</f>
        <v>95</v>
      </c>
      <c r="C103" s="220" t="str">
        <f>'[10]Lead Lag'!M105</f>
        <v>SHERIFF LAWRENCE COUNTY</v>
      </c>
      <c r="D103" s="105">
        <f>'[10]Lead Lag'!B105</f>
        <v>44927</v>
      </c>
      <c r="E103" s="105">
        <f>'[10]Lead Lag'!D105</f>
        <v>45291</v>
      </c>
      <c r="F103" s="3">
        <f t="shared" si="5"/>
        <v>-182.5</v>
      </c>
      <c r="G103" s="105" t="str">
        <f>'[10]Lead Lag'!Z105</f>
        <v>2024-07-25</v>
      </c>
      <c r="H103" s="3">
        <f t="shared" si="7"/>
        <v>-389.5</v>
      </c>
      <c r="I103" s="159">
        <f>'[10]Lead Lag'!AC105</f>
        <v>11029.18</v>
      </c>
      <c r="J103" s="159">
        <f t="shared" si="6"/>
        <v>-4295865.6100000003</v>
      </c>
      <c r="K103" s="159"/>
    </row>
    <row r="104" spans="2:11">
      <c r="B104" s="5">
        <f>IF(D104="","",MAX(B$9:B103)+1)</f>
        <v>96</v>
      </c>
      <c r="C104" s="220" t="str">
        <f>'[10]Lead Lag'!M106</f>
        <v>SHERIFF LAWRENCE COUNTY</v>
      </c>
      <c r="D104" s="105">
        <f>'[10]Lead Lag'!B106</f>
        <v>44927</v>
      </c>
      <c r="E104" s="105">
        <f>'[10]Lead Lag'!D106</f>
        <v>45291</v>
      </c>
      <c r="F104" s="3">
        <f t="shared" si="5"/>
        <v>-182.5</v>
      </c>
      <c r="G104" s="105" t="str">
        <f>'[10]Lead Lag'!Z106</f>
        <v>2024-07-25</v>
      </c>
      <c r="H104" s="3">
        <f t="shared" si="7"/>
        <v>-389.5</v>
      </c>
      <c r="I104" s="159">
        <f>'[10]Lead Lag'!AC106</f>
        <v>297391.08</v>
      </c>
      <c r="J104" s="159">
        <f t="shared" si="6"/>
        <v>-115833825.66000001</v>
      </c>
      <c r="K104" s="159"/>
    </row>
    <row r="105" spans="2:11">
      <c r="B105" s="5">
        <f>IF(D105="","",MAX(B$9:B104)+1)</f>
        <v>97</v>
      </c>
      <c r="C105" s="220" t="str">
        <f>'[10]Lead Lag'!M107</f>
        <v>SHERIFF PERRY COUNTY</v>
      </c>
      <c r="D105" s="105">
        <f>'[10]Lead Lag'!B107</f>
        <v>44927</v>
      </c>
      <c r="E105" s="105">
        <f>'[10]Lead Lag'!D107</f>
        <v>45291</v>
      </c>
      <c r="F105" s="3">
        <f t="shared" si="5"/>
        <v>-182.5</v>
      </c>
      <c r="G105" s="105" t="str">
        <f>'[10]Lead Lag'!Z107</f>
        <v>2024-07-25</v>
      </c>
      <c r="H105" s="3">
        <f t="shared" si="7"/>
        <v>-389.5</v>
      </c>
      <c r="I105" s="159">
        <f>'[10]Lead Lag'!AC107</f>
        <v>201935.26</v>
      </c>
      <c r="J105" s="159">
        <f t="shared" ref="J105:J136" si="8">H105*I105</f>
        <v>-78653783.770000011</v>
      </c>
      <c r="K105" s="159"/>
    </row>
    <row r="106" spans="2:11">
      <c r="B106" s="5">
        <f>IF(D106="","",MAX(B$9:B105)+1)</f>
        <v>98</v>
      </c>
      <c r="C106" s="220" t="str">
        <f>'[10]Lead Lag'!M108</f>
        <v>SHERIFF PERRY COUNTY</v>
      </c>
      <c r="D106" s="105">
        <f>'[10]Lead Lag'!B108</f>
        <v>44927</v>
      </c>
      <c r="E106" s="105">
        <f>'[10]Lead Lag'!D108</f>
        <v>45291</v>
      </c>
      <c r="F106" s="3">
        <f t="shared" si="5"/>
        <v>-182.5</v>
      </c>
      <c r="G106" s="105" t="str">
        <f>'[10]Lead Lag'!Z108</f>
        <v>2024-07-25</v>
      </c>
      <c r="H106" s="3">
        <f t="shared" si="7"/>
        <v>-389.5</v>
      </c>
      <c r="I106" s="159">
        <f>'[10]Lead Lag'!AC108</f>
        <v>3.12</v>
      </c>
      <c r="J106" s="159">
        <f t="shared" si="8"/>
        <v>-1215.24</v>
      </c>
      <c r="K106" s="159"/>
    </row>
    <row r="107" spans="2:11">
      <c r="B107" s="5">
        <f>IF(D107="","",MAX(B$9:B106)+1)</f>
        <v>99</v>
      </c>
      <c r="C107" s="220" t="str">
        <f>'[10]Lead Lag'!M109</f>
        <v>SHERIFF PERRY COUNTY</v>
      </c>
      <c r="D107" s="105">
        <f>'[10]Lead Lag'!B109</f>
        <v>44927</v>
      </c>
      <c r="E107" s="105">
        <f>'[10]Lead Lag'!D109</f>
        <v>45291</v>
      </c>
      <c r="F107" s="3">
        <f t="shared" si="5"/>
        <v>-182.5</v>
      </c>
      <c r="G107" s="105" t="str">
        <f>'[10]Lead Lag'!Z109</f>
        <v>2024-07-25</v>
      </c>
      <c r="H107" s="3">
        <f t="shared" si="7"/>
        <v>-389.5</v>
      </c>
      <c r="I107" s="159">
        <f>'[10]Lead Lag'!AC109</f>
        <v>330995.03999999998</v>
      </c>
      <c r="J107" s="159">
        <f t="shared" si="8"/>
        <v>-128922568.08</v>
      </c>
      <c r="K107" s="159"/>
    </row>
    <row r="108" spans="2:11">
      <c r="B108" s="5">
        <f>IF(D108="","",MAX(B$9:B107)+1)</f>
        <v>100</v>
      </c>
      <c r="C108" s="220" t="str">
        <f>'[10]Lead Lag'!M110</f>
        <v>PRESTONSBURG, CITY OF</v>
      </c>
      <c r="D108" s="105">
        <f>'[10]Lead Lag'!B110</f>
        <v>44927</v>
      </c>
      <c r="E108" s="105">
        <f>'[10]Lead Lag'!D110</f>
        <v>45291</v>
      </c>
      <c r="F108" s="3">
        <f t="shared" ref="F108:F148" si="9">(+D108-E108-1)/2</f>
        <v>-182.5</v>
      </c>
      <c r="G108" s="105" t="str">
        <f>'[10]Lead Lag'!Z110</f>
        <v>2024-07-26</v>
      </c>
      <c r="H108" s="3">
        <f t="shared" si="7"/>
        <v>-390.5</v>
      </c>
      <c r="I108" s="159">
        <f>'[10]Lead Lag'!AC110</f>
        <v>11150.27</v>
      </c>
      <c r="J108" s="159">
        <f t="shared" si="8"/>
        <v>-4354180.4350000005</v>
      </c>
      <c r="K108" s="159"/>
    </row>
    <row r="109" spans="2:11">
      <c r="B109" s="5">
        <f>IF(D109="","",MAX(B$9:B108)+1)</f>
        <v>101</v>
      </c>
      <c r="C109" s="220" t="str">
        <f>'[10]Lead Lag'!M111</f>
        <v>PRESTONSBURG, CITY OF</v>
      </c>
      <c r="D109" s="105">
        <f>'[10]Lead Lag'!B111</f>
        <v>44927</v>
      </c>
      <c r="E109" s="105">
        <f>'[10]Lead Lag'!D111</f>
        <v>45291</v>
      </c>
      <c r="F109" s="3">
        <f t="shared" si="9"/>
        <v>-182.5</v>
      </c>
      <c r="G109" s="105" t="str">
        <f>'[10]Lead Lag'!Z111</f>
        <v>2024-07-26</v>
      </c>
      <c r="H109" s="3">
        <f t="shared" si="7"/>
        <v>-390.5</v>
      </c>
      <c r="I109" s="159">
        <f>'[10]Lead Lag'!AC111</f>
        <v>0.14000000000000001</v>
      </c>
      <c r="J109" s="159">
        <f t="shared" si="8"/>
        <v>-54.67</v>
      </c>
      <c r="K109" s="159"/>
    </row>
    <row r="110" spans="2:11">
      <c r="B110" s="5">
        <f>IF(D110="","",MAX(B$9:B109)+1)</f>
        <v>102</v>
      </c>
      <c r="C110" s="220" t="str">
        <f>'[10]Lead Lag'!M112</f>
        <v>PRESTONSBURG, CITY OF</v>
      </c>
      <c r="D110" s="105">
        <f>'[10]Lead Lag'!B112</f>
        <v>44927</v>
      </c>
      <c r="E110" s="105">
        <f>'[10]Lead Lag'!D112</f>
        <v>45291</v>
      </c>
      <c r="F110" s="3">
        <f t="shared" si="9"/>
        <v>-182.5</v>
      </c>
      <c r="G110" s="105" t="str">
        <f>'[10]Lead Lag'!Z112</f>
        <v>2024-07-26</v>
      </c>
      <c r="H110" s="3">
        <f t="shared" si="7"/>
        <v>-390.5</v>
      </c>
      <c r="I110" s="159">
        <f>'[10]Lead Lag'!AC112</f>
        <v>986.97</v>
      </c>
      <c r="J110" s="159">
        <f t="shared" si="8"/>
        <v>-385411.78500000003</v>
      </c>
      <c r="K110" s="159"/>
    </row>
    <row r="111" spans="2:11">
      <c r="B111" s="5">
        <f>IF(D111="","",MAX(B$9:B110)+1)</f>
        <v>103</v>
      </c>
      <c r="C111" s="220" t="str">
        <f>'[10]Lead Lag'!M113</f>
        <v>WURTLAND, CITY OF</v>
      </c>
      <c r="D111" s="105">
        <f>'[10]Lead Lag'!B113</f>
        <v>44927</v>
      </c>
      <c r="E111" s="105">
        <f>'[10]Lead Lag'!D113</f>
        <v>45291</v>
      </c>
      <c r="F111" s="3">
        <f t="shared" si="9"/>
        <v>-182.5</v>
      </c>
      <c r="G111" s="105" t="str">
        <f>'[10]Lead Lag'!Z113</f>
        <v>2024-07-29</v>
      </c>
      <c r="H111" s="3">
        <f t="shared" si="7"/>
        <v>-393.5</v>
      </c>
      <c r="I111" s="159">
        <f>'[10]Lead Lag'!AC113</f>
        <v>1895.65</v>
      </c>
      <c r="J111" s="159">
        <f t="shared" si="8"/>
        <v>-745938.27500000002</v>
      </c>
      <c r="K111" s="159"/>
    </row>
    <row r="112" spans="2:11">
      <c r="B112" s="5">
        <f>IF(D112="","",MAX(B$9:B111)+1)</f>
        <v>104</v>
      </c>
      <c r="C112" s="220" t="str">
        <f>'[10]Lead Lag'!M114</f>
        <v>WURTLAND, CITY OF</v>
      </c>
      <c r="D112" s="105">
        <f>'[10]Lead Lag'!B114</f>
        <v>44927</v>
      </c>
      <c r="E112" s="105">
        <f>'[10]Lead Lag'!D114</f>
        <v>45291</v>
      </c>
      <c r="F112" s="3">
        <f t="shared" si="9"/>
        <v>-182.5</v>
      </c>
      <c r="G112" s="105" t="str">
        <f>'[10]Lead Lag'!Z114</f>
        <v>2024-07-29</v>
      </c>
      <c r="H112" s="3">
        <f t="shared" si="7"/>
        <v>-393.5</v>
      </c>
      <c r="I112" s="159">
        <f>'[10]Lead Lag'!AC114</f>
        <v>3050.58</v>
      </c>
      <c r="J112" s="159">
        <f t="shared" si="8"/>
        <v>-1200403.23</v>
      </c>
      <c r="K112" s="159"/>
    </row>
    <row r="113" spans="2:11">
      <c r="B113" s="5">
        <f>IF(D113="","",MAX(B$9:B112)+1)</f>
        <v>105</v>
      </c>
      <c r="C113" s="220" t="str">
        <f>'[10]Lead Lag'!M115</f>
        <v>KNOTT COUNTY SHERIFF</v>
      </c>
      <c r="D113" s="105">
        <f>'[10]Lead Lag'!B115</f>
        <v>44927</v>
      </c>
      <c r="E113" s="105">
        <f>'[10]Lead Lag'!D115</f>
        <v>45291</v>
      </c>
      <c r="F113" s="3">
        <f t="shared" si="9"/>
        <v>-182.5</v>
      </c>
      <c r="G113" s="105" t="str">
        <f>'[10]Lead Lag'!Z115</f>
        <v>2024-07-29</v>
      </c>
      <c r="H113" s="3">
        <f t="shared" si="7"/>
        <v>-393.5</v>
      </c>
      <c r="I113" s="159">
        <f>'[10]Lead Lag'!AC115</f>
        <v>113217.37</v>
      </c>
      <c r="J113" s="159">
        <f t="shared" si="8"/>
        <v>-44551035.094999999</v>
      </c>
      <c r="K113" s="159"/>
    </row>
    <row r="114" spans="2:11">
      <c r="B114" s="5">
        <f>IF(D114="","",MAX(B$9:B113)+1)</f>
        <v>106</v>
      </c>
      <c r="C114" s="220" t="str">
        <f>'[10]Lead Lag'!M116</f>
        <v>KNOTT COUNTY SHERIFF</v>
      </c>
      <c r="D114" s="105">
        <f>'[10]Lead Lag'!B116</f>
        <v>44927</v>
      </c>
      <c r="E114" s="105">
        <f>'[10]Lead Lag'!D116</f>
        <v>45291</v>
      </c>
      <c r="F114" s="3">
        <f t="shared" si="9"/>
        <v>-182.5</v>
      </c>
      <c r="G114" s="105" t="str">
        <f>'[10]Lead Lag'!Z116</f>
        <v>2024-07-29</v>
      </c>
      <c r="H114" s="3">
        <f t="shared" si="7"/>
        <v>-393.5</v>
      </c>
      <c r="I114" s="159">
        <f>'[10]Lead Lag'!AC116</f>
        <v>0.22</v>
      </c>
      <c r="J114" s="159">
        <f t="shared" si="8"/>
        <v>-86.570000000000007</v>
      </c>
      <c r="K114" s="159"/>
    </row>
    <row r="115" spans="2:11">
      <c r="B115" s="5">
        <f>IF(D115="","",MAX(B$9:B114)+1)</f>
        <v>107</v>
      </c>
      <c r="C115" s="220" t="str">
        <f>'[10]Lead Lag'!M117</f>
        <v>KNOTT COUNTY SHERIFF</v>
      </c>
      <c r="D115" s="105">
        <f>'[10]Lead Lag'!B117</f>
        <v>44927</v>
      </c>
      <c r="E115" s="105">
        <f>'[10]Lead Lag'!D117</f>
        <v>45291</v>
      </c>
      <c r="F115" s="3">
        <f t="shared" si="9"/>
        <v>-182.5</v>
      </c>
      <c r="G115" s="105" t="str">
        <f>'[10]Lead Lag'!Z117</f>
        <v>2024-07-29</v>
      </c>
      <c r="H115" s="3">
        <f t="shared" si="7"/>
        <v>-393.5</v>
      </c>
      <c r="I115" s="159">
        <f>'[10]Lead Lag'!AC117</f>
        <v>235344.27</v>
      </c>
      <c r="J115" s="159">
        <f t="shared" si="8"/>
        <v>-92607970.24499999</v>
      </c>
      <c r="K115" s="159"/>
    </row>
    <row r="116" spans="2:11">
      <c r="B116" s="5">
        <f>IF(D116="","",MAX(B$9:B115)+1)</f>
        <v>108</v>
      </c>
      <c r="C116" s="220" t="str">
        <f>'[10]Lead Lag'!M118</f>
        <v>SHERIFF MORGAN COUNTY</v>
      </c>
      <c r="D116" s="105">
        <f>'[10]Lead Lag'!B118</f>
        <v>44927</v>
      </c>
      <c r="E116" s="105">
        <f>'[10]Lead Lag'!D118</f>
        <v>45291</v>
      </c>
      <c r="F116" s="3">
        <f t="shared" si="9"/>
        <v>-182.5</v>
      </c>
      <c r="G116" s="105" t="str">
        <f>'[10]Lead Lag'!Z118</f>
        <v>2024-07-30</v>
      </c>
      <c r="H116" s="3">
        <f t="shared" si="7"/>
        <v>-394.5</v>
      </c>
      <c r="I116" s="159">
        <f>'[10]Lead Lag'!AC118</f>
        <v>8283.2099999999991</v>
      </c>
      <c r="J116" s="159">
        <f t="shared" si="8"/>
        <v>-3267726.3449999997</v>
      </c>
      <c r="K116" s="159"/>
    </row>
    <row r="117" spans="2:11">
      <c r="B117" s="5">
        <f>IF(D117="","",MAX(B$9:B116)+1)</f>
        <v>109</v>
      </c>
      <c r="C117" s="220" t="str">
        <f>'[10]Lead Lag'!M119</f>
        <v>SHERIFF MORGAN COUNTY</v>
      </c>
      <c r="D117" s="105">
        <f>'[10]Lead Lag'!B119</f>
        <v>44927</v>
      </c>
      <c r="E117" s="105">
        <f>'[10]Lead Lag'!D119</f>
        <v>45291</v>
      </c>
      <c r="F117" s="3">
        <f t="shared" si="9"/>
        <v>-182.5</v>
      </c>
      <c r="G117" s="105" t="str">
        <f>'[10]Lead Lag'!Z119</f>
        <v>2024-07-30</v>
      </c>
      <c r="H117" s="3">
        <f t="shared" si="7"/>
        <v>-394.5</v>
      </c>
      <c r="I117" s="159">
        <f>'[10]Lead Lag'!AC119</f>
        <v>48849.81</v>
      </c>
      <c r="J117" s="159">
        <f t="shared" si="8"/>
        <v>-19271250.044999998</v>
      </c>
      <c r="K117" s="159"/>
    </row>
    <row r="118" spans="2:11">
      <c r="B118" s="5">
        <f>IF(D118="","",MAX(B$9:B117)+1)</f>
        <v>110</v>
      </c>
      <c r="C118" s="220" t="str">
        <f>'[10]Lead Lag'!M120</f>
        <v>SHERIFF MARTIN COUNTY</v>
      </c>
      <c r="D118" s="105">
        <f>'[10]Lead Lag'!B120</f>
        <v>44927</v>
      </c>
      <c r="E118" s="105">
        <f>'[10]Lead Lag'!D120</f>
        <v>45291</v>
      </c>
      <c r="F118" s="3">
        <f t="shared" si="9"/>
        <v>-182.5</v>
      </c>
      <c r="G118" s="105" t="str">
        <f>'[10]Lead Lag'!Z120</f>
        <v>2024-07-30</v>
      </c>
      <c r="H118" s="3">
        <f t="shared" si="7"/>
        <v>-394.5</v>
      </c>
      <c r="I118" s="159">
        <f>'[10]Lead Lag'!AC120</f>
        <v>222424.5</v>
      </c>
      <c r="J118" s="159">
        <f t="shared" si="8"/>
        <v>-87746465.25</v>
      </c>
      <c r="K118" s="159"/>
    </row>
    <row r="119" spans="2:11">
      <c r="B119" s="5">
        <f>IF(D119="","",MAX(B$9:B118)+1)</f>
        <v>111</v>
      </c>
      <c r="C119" s="220" t="str">
        <f>'[10]Lead Lag'!M121</f>
        <v>SHERIFF MARTIN COUNTY</v>
      </c>
      <c r="D119" s="105">
        <f>'[10]Lead Lag'!B121</f>
        <v>44927</v>
      </c>
      <c r="E119" s="105">
        <f>'[10]Lead Lag'!D121</f>
        <v>45291</v>
      </c>
      <c r="F119" s="3">
        <f t="shared" si="9"/>
        <v>-182.5</v>
      </c>
      <c r="G119" s="105" t="str">
        <f>'[10]Lead Lag'!Z121</f>
        <v>2024-07-30</v>
      </c>
      <c r="H119" s="3">
        <f t="shared" si="7"/>
        <v>-394.5</v>
      </c>
      <c r="I119" s="159">
        <f>'[10]Lead Lag'!AC121</f>
        <v>0.02</v>
      </c>
      <c r="J119" s="159">
        <f t="shared" si="8"/>
        <v>-7.8900000000000006</v>
      </c>
      <c r="K119" s="159"/>
    </row>
    <row r="120" spans="2:11">
      <c r="B120" s="5">
        <f>IF(D120="","",MAX(B$9:B119)+1)</f>
        <v>112</v>
      </c>
      <c r="C120" s="220" t="str">
        <f>'[10]Lead Lag'!M122</f>
        <v>SHERIFF MARTIN COUNTY</v>
      </c>
      <c r="D120" s="105">
        <f>'[10]Lead Lag'!B122</f>
        <v>44927</v>
      </c>
      <c r="E120" s="105">
        <f>'[10]Lead Lag'!D122</f>
        <v>45291</v>
      </c>
      <c r="F120" s="3">
        <f t="shared" si="9"/>
        <v>-182.5</v>
      </c>
      <c r="G120" s="105" t="str">
        <f>'[10]Lead Lag'!Z122</f>
        <v>2024-07-30</v>
      </c>
      <c r="H120" s="3">
        <f t="shared" si="7"/>
        <v>-394.5</v>
      </c>
      <c r="I120" s="159">
        <f>'[10]Lead Lag'!AC122</f>
        <v>8726.42</v>
      </c>
      <c r="J120" s="159">
        <f t="shared" si="8"/>
        <v>-3442572.69</v>
      </c>
      <c r="K120" s="159"/>
    </row>
    <row r="121" spans="2:11">
      <c r="B121" s="5">
        <f>IF(D121="","",MAX(B$9:B120)+1)</f>
        <v>113</v>
      </c>
      <c r="C121" s="220" t="str">
        <f>'[10]Lead Lag'!M123</f>
        <v>RUSSELL, CITY OF</v>
      </c>
      <c r="D121" s="105">
        <f>'[10]Lead Lag'!B123</f>
        <v>44927</v>
      </c>
      <c r="E121" s="105">
        <f>'[10]Lead Lag'!D123</f>
        <v>45291</v>
      </c>
      <c r="F121" s="3">
        <f t="shared" si="9"/>
        <v>-182.5</v>
      </c>
      <c r="G121" s="105" t="str">
        <f>'[10]Lead Lag'!Z123</f>
        <v>2024-07-31</v>
      </c>
      <c r="H121" s="3">
        <f t="shared" si="7"/>
        <v>-395.5</v>
      </c>
      <c r="I121" s="159">
        <f>'[10]Lead Lag'!AC123</f>
        <v>26336.47</v>
      </c>
      <c r="J121" s="159">
        <f t="shared" si="8"/>
        <v>-10416073.885</v>
      </c>
      <c r="K121" s="159"/>
    </row>
    <row r="122" spans="2:11">
      <c r="B122" s="5">
        <f>IF(D122="","",MAX(B$9:B121)+1)</f>
        <v>114</v>
      </c>
      <c r="C122" s="220" t="str">
        <f>'[10]Lead Lag'!M124</f>
        <v>RUSSELL, CITY OF</v>
      </c>
      <c r="D122" s="105">
        <f>'[10]Lead Lag'!B124</f>
        <v>44927</v>
      </c>
      <c r="E122" s="105">
        <f>'[10]Lead Lag'!D124</f>
        <v>45291</v>
      </c>
      <c r="F122" s="3">
        <f t="shared" si="9"/>
        <v>-182.5</v>
      </c>
      <c r="G122" s="105" t="str">
        <f>'[10]Lead Lag'!Z124</f>
        <v>2024-07-31</v>
      </c>
      <c r="H122" s="3">
        <f t="shared" si="7"/>
        <v>-395.5</v>
      </c>
      <c r="I122" s="159">
        <f>'[10]Lead Lag'!AC124</f>
        <v>2304.5100000000002</v>
      </c>
      <c r="J122" s="159">
        <f t="shared" si="8"/>
        <v>-911433.70500000007</v>
      </c>
      <c r="K122" s="159"/>
    </row>
    <row r="123" spans="2:11">
      <c r="B123" s="5">
        <f>IF(D123="","",MAX(B$9:B122)+1)</f>
        <v>115</v>
      </c>
      <c r="C123" s="220" t="str">
        <f>'[10]Lead Lag'!M125</f>
        <v>SHERIFF TRIMBLE COUNTY</v>
      </c>
      <c r="D123" s="105">
        <f>'[10]Lead Lag'!B125</f>
        <v>44927</v>
      </c>
      <c r="E123" s="105">
        <f>'[10]Lead Lag'!D125</f>
        <v>45291</v>
      </c>
      <c r="F123" s="3">
        <f t="shared" si="9"/>
        <v>-182.5</v>
      </c>
      <c r="G123" s="105" t="str">
        <f>'[10]Lead Lag'!Z125</f>
        <v>2024-07-31</v>
      </c>
      <c r="H123" s="3">
        <f t="shared" si="7"/>
        <v>-395.5</v>
      </c>
      <c r="I123" s="159">
        <f>'[10]Lead Lag'!AC125</f>
        <v>21871.65</v>
      </c>
      <c r="J123" s="159">
        <f t="shared" si="8"/>
        <v>-8650237.5750000011</v>
      </c>
      <c r="K123" s="159"/>
    </row>
    <row r="124" spans="2:11">
      <c r="B124" s="5">
        <f>IF(D124="","",MAX(B$9:B123)+1)</f>
        <v>116</v>
      </c>
      <c r="C124" s="220" t="str">
        <f>'[10]Lead Lag'!M126</f>
        <v>SHERIFF GREENUP COUNTY</v>
      </c>
      <c r="D124" s="105">
        <f>'[10]Lead Lag'!B126</f>
        <v>44927</v>
      </c>
      <c r="E124" s="105">
        <f>'[10]Lead Lag'!D126</f>
        <v>45291</v>
      </c>
      <c r="F124" s="3">
        <f t="shared" si="9"/>
        <v>-182.5</v>
      </c>
      <c r="G124" s="105" t="str">
        <f>'[10]Lead Lag'!Z126</f>
        <v>2024-07-31</v>
      </c>
      <c r="H124" s="3">
        <f t="shared" si="7"/>
        <v>-395.5</v>
      </c>
      <c r="I124" s="159">
        <f>'[10]Lead Lag'!AC126</f>
        <v>390397.57</v>
      </c>
      <c r="J124" s="159">
        <f t="shared" si="8"/>
        <v>-154402238.935</v>
      </c>
      <c r="K124" s="159"/>
    </row>
    <row r="125" spans="2:11">
      <c r="B125" s="5">
        <f>IF(D125="","",MAX(B$9:B124)+1)</f>
        <v>117</v>
      </c>
      <c r="C125" s="220" t="str">
        <f>'[10]Lead Lag'!M127</f>
        <v>SHERIFF GREENUP COUNTY</v>
      </c>
      <c r="D125" s="105">
        <f>'[10]Lead Lag'!B127</f>
        <v>44927</v>
      </c>
      <c r="E125" s="105">
        <f>'[10]Lead Lag'!D127</f>
        <v>45291</v>
      </c>
      <c r="F125" s="3">
        <f t="shared" si="9"/>
        <v>-182.5</v>
      </c>
      <c r="G125" s="105" t="str">
        <f>'[10]Lead Lag'!Z127</f>
        <v>2024-07-31</v>
      </c>
      <c r="H125" s="3">
        <f t="shared" si="7"/>
        <v>-395.5</v>
      </c>
      <c r="I125" s="159">
        <f>'[10]Lead Lag'!AC127</f>
        <v>0.36</v>
      </c>
      <c r="J125" s="159">
        <f t="shared" si="8"/>
        <v>-142.38</v>
      </c>
      <c r="K125" s="159"/>
    </row>
    <row r="126" spans="2:11">
      <c r="B126" s="5">
        <f>IF(D126="","",MAX(B$9:B125)+1)</f>
        <v>118</v>
      </c>
      <c r="C126" s="220" t="str">
        <f>'[10]Lead Lag'!M128</f>
        <v>SHERIFF GREENUP COUNTY</v>
      </c>
      <c r="D126" s="105">
        <f>'[10]Lead Lag'!B128</f>
        <v>44927</v>
      </c>
      <c r="E126" s="105">
        <f>'[10]Lead Lag'!D128</f>
        <v>45291</v>
      </c>
      <c r="F126" s="3">
        <f t="shared" si="9"/>
        <v>-182.5</v>
      </c>
      <c r="G126" s="105" t="str">
        <f>'[10]Lead Lag'!Z128</f>
        <v>2024-07-31</v>
      </c>
      <c r="H126" s="3">
        <f t="shared" si="7"/>
        <v>-395.5</v>
      </c>
      <c r="I126" s="159">
        <f>'[10]Lead Lag'!AC128</f>
        <v>5969.7</v>
      </c>
      <c r="J126" s="159">
        <f t="shared" si="8"/>
        <v>-2361016.35</v>
      </c>
      <c r="K126" s="159"/>
    </row>
    <row r="127" spans="2:11">
      <c r="B127" s="5">
        <f>IF(D127="","",MAX(B$9:B126)+1)</f>
        <v>119</v>
      </c>
      <c r="C127" s="220" t="str">
        <f>'[10]Lead Lag'!M129</f>
        <v>JACKSON INDEPENDENT SCHOOL DISTRICT</v>
      </c>
      <c r="D127" s="105">
        <f>'[10]Lead Lag'!B129</f>
        <v>44927</v>
      </c>
      <c r="E127" s="105">
        <f>'[10]Lead Lag'!D129</f>
        <v>45291</v>
      </c>
      <c r="F127" s="3">
        <f t="shared" si="9"/>
        <v>-182.5</v>
      </c>
      <c r="G127" s="105" t="str">
        <f>'[10]Lead Lag'!Z129</f>
        <v>2024-07-31</v>
      </c>
      <c r="H127" s="3">
        <f t="shared" si="7"/>
        <v>-395.5</v>
      </c>
      <c r="I127" s="159">
        <f>'[10]Lead Lag'!AC129</f>
        <v>1211.98</v>
      </c>
      <c r="J127" s="159">
        <f t="shared" si="8"/>
        <v>-479338.09</v>
      </c>
      <c r="K127" s="159"/>
    </row>
    <row r="128" spans="2:11">
      <c r="B128" s="5">
        <f>IF(D128="","",MAX(B$9:B127)+1)</f>
        <v>120</v>
      </c>
      <c r="C128" s="220" t="str">
        <f>'[10]Lead Lag'!M130</f>
        <v>JACKSON INDEPENDENT SCHOOL DISTRICT</v>
      </c>
      <c r="D128" s="105">
        <f>'[10]Lead Lag'!B130</f>
        <v>44927</v>
      </c>
      <c r="E128" s="105">
        <f>'[10]Lead Lag'!D130</f>
        <v>45291</v>
      </c>
      <c r="F128" s="3">
        <f t="shared" si="9"/>
        <v>-182.5</v>
      </c>
      <c r="G128" s="105" t="str">
        <f>'[10]Lead Lag'!Z130</f>
        <v>2024-07-31</v>
      </c>
      <c r="H128" s="3">
        <f t="shared" si="7"/>
        <v>-395.5</v>
      </c>
      <c r="I128" s="159">
        <f>'[10]Lead Lag'!AC130</f>
        <v>4819.2</v>
      </c>
      <c r="J128" s="159">
        <f t="shared" si="8"/>
        <v>-1905993.5999999999</v>
      </c>
      <c r="K128" s="159"/>
    </row>
    <row r="129" spans="2:11">
      <c r="B129" s="5">
        <f>IF(D129="","",MAX(B$9:B128)+1)</f>
        <v>121</v>
      </c>
      <c r="C129" s="220" t="str">
        <f>'[10]Lead Lag'!M131</f>
        <v>SHERIFF HENRY COUNTY</v>
      </c>
      <c r="D129" s="105">
        <f>'[10]Lead Lag'!B131</f>
        <v>44927</v>
      </c>
      <c r="E129" s="105">
        <f>'[10]Lead Lag'!D131</f>
        <v>45291</v>
      </c>
      <c r="F129" s="3">
        <f t="shared" si="9"/>
        <v>-182.5</v>
      </c>
      <c r="G129" s="105" t="str">
        <f>'[10]Lead Lag'!Z131</f>
        <v>2024-08-01</v>
      </c>
      <c r="H129" s="3">
        <f t="shared" si="7"/>
        <v>-396.5</v>
      </c>
      <c r="I129" s="159">
        <f>'[10]Lead Lag'!AC131</f>
        <v>5883.71</v>
      </c>
      <c r="J129" s="159">
        <f t="shared" si="8"/>
        <v>-2332891.0150000001</v>
      </c>
      <c r="K129" s="159"/>
    </row>
    <row r="130" spans="2:11">
      <c r="B130" s="5">
        <f>IF(D130="","",MAX(B$9:B129)+1)</f>
        <v>122</v>
      </c>
      <c r="C130" s="220" t="str">
        <f>'[10]Lead Lag'!M132</f>
        <v>SHERIFF PENDLETON COUNTY</v>
      </c>
      <c r="D130" s="105">
        <f>'[10]Lead Lag'!B132</f>
        <v>44927</v>
      </c>
      <c r="E130" s="105">
        <f>'[10]Lead Lag'!D132</f>
        <v>45291</v>
      </c>
      <c r="F130" s="3">
        <f t="shared" si="9"/>
        <v>-182.5</v>
      </c>
      <c r="G130" s="105" t="str">
        <f>'[10]Lead Lag'!Z132</f>
        <v>2024-08-02</v>
      </c>
      <c r="H130" s="3">
        <f t="shared" si="7"/>
        <v>-397.5</v>
      </c>
      <c r="I130" s="159">
        <f>'[10]Lead Lag'!AC132</f>
        <v>16644.080000000002</v>
      </c>
      <c r="J130" s="159">
        <f t="shared" si="8"/>
        <v>-6616021.8000000007</v>
      </c>
      <c r="K130" s="159"/>
    </row>
    <row r="131" spans="2:11">
      <c r="B131" s="5">
        <f>IF(D131="","",MAX(B$9:B130)+1)</f>
        <v>123</v>
      </c>
      <c r="C131" s="220" t="str">
        <f>'[10]Lead Lag'!M133</f>
        <v>SHERIFF FRANKLIN COUNTY</v>
      </c>
      <c r="D131" s="105">
        <f>'[10]Lead Lag'!B133</f>
        <v>44927</v>
      </c>
      <c r="E131" s="105">
        <f>'[10]Lead Lag'!D133</f>
        <v>45291</v>
      </c>
      <c r="F131" s="3">
        <f t="shared" si="9"/>
        <v>-182.5</v>
      </c>
      <c r="G131" s="105" t="str">
        <f>'[10]Lead Lag'!Z133</f>
        <v>2024-08-02</v>
      </c>
      <c r="H131" s="3">
        <f t="shared" si="7"/>
        <v>-397.5</v>
      </c>
      <c r="I131" s="159">
        <f>'[10]Lead Lag'!AC133</f>
        <v>276.97000000000003</v>
      </c>
      <c r="J131" s="159">
        <f t="shared" si="8"/>
        <v>-110095.57500000001</v>
      </c>
      <c r="K131" s="159"/>
    </row>
    <row r="132" spans="2:11">
      <c r="B132" s="5">
        <f>IF(D132="","",MAX(B$9:B131)+1)</f>
        <v>124</v>
      </c>
      <c r="C132" s="220" t="str">
        <f>'[10]Lead Lag'!M134</f>
        <v>SHERIFF FRANKLIN COUNTY</v>
      </c>
      <c r="D132" s="105">
        <f>'[10]Lead Lag'!B134</f>
        <v>44927</v>
      </c>
      <c r="E132" s="105">
        <f>'[10]Lead Lag'!D134</f>
        <v>45291</v>
      </c>
      <c r="F132" s="3">
        <f t="shared" si="9"/>
        <v>-182.5</v>
      </c>
      <c r="G132" s="105" t="str">
        <f>'[10]Lead Lag'!Z134</f>
        <v>2024-08-02</v>
      </c>
      <c r="H132" s="3">
        <f t="shared" si="7"/>
        <v>-397.5</v>
      </c>
      <c r="I132" s="159">
        <f>'[10]Lead Lag'!AC134</f>
        <v>135.38999999999999</v>
      </c>
      <c r="J132" s="159">
        <f t="shared" si="8"/>
        <v>-53817.524999999994</v>
      </c>
      <c r="K132" s="159"/>
    </row>
    <row r="133" spans="2:11">
      <c r="B133" s="5">
        <f>IF(D133="","",MAX(B$9:B132)+1)</f>
        <v>125</v>
      </c>
      <c r="C133" s="220" t="str">
        <f>'[10]Lead Lag'!M135</f>
        <v>SHERIFF FRANKLIN COUNTY</v>
      </c>
      <c r="D133" s="105">
        <f>'[10]Lead Lag'!B135</f>
        <v>44927</v>
      </c>
      <c r="E133" s="105">
        <f>'[10]Lead Lag'!D135</f>
        <v>45291</v>
      </c>
      <c r="F133" s="3">
        <f t="shared" si="9"/>
        <v>-182.5</v>
      </c>
      <c r="G133" s="105" t="str">
        <f>'[10]Lead Lag'!Z135</f>
        <v>2024-08-02</v>
      </c>
      <c r="H133" s="3">
        <f t="shared" si="7"/>
        <v>-397.5</v>
      </c>
      <c r="I133" s="159">
        <f>'[10]Lead Lag'!AC135</f>
        <v>76.95</v>
      </c>
      <c r="J133" s="159">
        <f t="shared" si="8"/>
        <v>-30587.625</v>
      </c>
      <c r="K133" s="159"/>
    </row>
    <row r="134" spans="2:11">
      <c r="B134" s="5">
        <f>IF(D134="","",MAX(B$9:B133)+1)</f>
        <v>126</v>
      </c>
      <c r="C134" s="220" t="str">
        <f>'[10]Lead Lag'!M136</f>
        <v>SHERIFF PERRY COUNTY</v>
      </c>
      <c r="D134" s="105">
        <f>'[10]Lead Lag'!B136</f>
        <v>44927</v>
      </c>
      <c r="E134" s="105">
        <f>'[10]Lead Lag'!D136</f>
        <v>45291</v>
      </c>
      <c r="F134" s="3">
        <f t="shared" si="9"/>
        <v>-182.5</v>
      </c>
      <c r="G134" s="105" t="str">
        <f>'[10]Lead Lag'!Z136</f>
        <v>2024-08-08</v>
      </c>
      <c r="H134" s="3">
        <f t="shared" si="7"/>
        <v>-403.5</v>
      </c>
      <c r="I134" s="159">
        <f>'[10]Lead Lag'!AC136</f>
        <v>6121.67</v>
      </c>
      <c r="J134" s="159">
        <f t="shared" si="8"/>
        <v>-2470093.8450000002</v>
      </c>
      <c r="K134" s="159"/>
    </row>
    <row r="135" spans="2:11">
      <c r="B135" s="5">
        <f>IF(D135="","",MAX(B$9:B134)+1)</f>
        <v>127</v>
      </c>
      <c r="C135" s="220" t="str">
        <f>'[10]Lead Lag'!M137</f>
        <v>SHERIFF KNOX COUNTY</v>
      </c>
      <c r="D135" s="105">
        <f>'[10]Lead Lag'!B137</f>
        <v>44927</v>
      </c>
      <c r="E135" s="105">
        <f>'[10]Lead Lag'!D137</f>
        <v>45291</v>
      </c>
      <c r="F135" s="3">
        <f t="shared" si="9"/>
        <v>-182.5</v>
      </c>
      <c r="G135" s="105" t="str">
        <f>'[10]Lead Lag'!Z137</f>
        <v>2024-08-21</v>
      </c>
      <c r="H135" s="3">
        <f t="shared" si="7"/>
        <v>-416.5</v>
      </c>
      <c r="I135" s="159">
        <f>'[10]Lead Lag'!AC137</f>
        <v>15113.37</v>
      </c>
      <c r="J135" s="159">
        <f t="shared" si="8"/>
        <v>-6294718.6050000004</v>
      </c>
      <c r="K135" s="159"/>
    </row>
    <row r="136" spans="2:11">
      <c r="B136" s="5">
        <f>IF(D136="","",MAX(B$9:B135)+1)</f>
        <v>128</v>
      </c>
      <c r="C136" s="220" t="str">
        <f>'[10]Lead Lag'!M138</f>
        <v>HAZARD, CITY OF</v>
      </c>
      <c r="D136" s="105">
        <f>'[10]Lead Lag'!B138</f>
        <v>44927</v>
      </c>
      <c r="E136" s="105">
        <f>'[10]Lead Lag'!D138</f>
        <v>45291</v>
      </c>
      <c r="F136" s="3">
        <f t="shared" si="9"/>
        <v>-182.5</v>
      </c>
      <c r="G136" s="105" t="str">
        <f>'[10]Lead Lag'!Z138</f>
        <v>2024-08-28</v>
      </c>
      <c r="H136" s="3">
        <f t="shared" si="7"/>
        <v>-423.5</v>
      </c>
      <c r="I136" s="159">
        <f>'[10]Lead Lag'!AC138</f>
        <v>11816.65</v>
      </c>
      <c r="J136" s="159">
        <f t="shared" si="8"/>
        <v>-5004351.2749999994</v>
      </c>
      <c r="K136" s="159"/>
    </row>
    <row r="137" spans="2:11">
      <c r="B137" s="5">
        <f>IF(D137="","",MAX(B$9:B136)+1)</f>
        <v>129</v>
      </c>
      <c r="C137" s="220" t="str">
        <f>'[10]Lead Lag'!M139</f>
        <v>HAZARD, CITY OF</v>
      </c>
      <c r="D137" s="105">
        <f>'[10]Lead Lag'!B139</f>
        <v>44927</v>
      </c>
      <c r="E137" s="105">
        <f>'[10]Lead Lag'!D139</f>
        <v>45291</v>
      </c>
      <c r="F137" s="3">
        <f t="shared" si="9"/>
        <v>-182.5</v>
      </c>
      <c r="G137" s="105" t="str">
        <f>'[10]Lead Lag'!Z139</f>
        <v>2024-08-28</v>
      </c>
      <c r="H137" s="3">
        <f t="shared" si="7"/>
        <v>-423.5</v>
      </c>
      <c r="I137" s="159">
        <f>'[10]Lead Lag'!AC139</f>
        <v>23008.99</v>
      </c>
      <c r="J137" s="159">
        <f t="shared" ref="J137:J148" si="10">H137*I137</f>
        <v>-9744307.2650000006</v>
      </c>
      <c r="K137" s="159"/>
    </row>
    <row r="138" spans="2:11">
      <c r="B138" s="5">
        <f>IF(D138="","",MAX(B$9:B137)+1)</f>
        <v>130</v>
      </c>
      <c r="C138" s="220" t="str">
        <f>'[10]Lead Lag'!M140</f>
        <v>BELLEFONTE CITY OF KENTUCKY</v>
      </c>
      <c r="D138" s="105">
        <f>'[10]Lead Lag'!B140</f>
        <v>44927</v>
      </c>
      <c r="E138" s="105">
        <f>'[10]Lead Lag'!D140</f>
        <v>45291</v>
      </c>
      <c r="F138" s="3">
        <f t="shared" si="9"/>
        <v>-182.5</v>
      </c>
      <c r="G138" s="105" t="str">
        <f>'[10]Lead Lag'!Z140</f>
        <v>2024-09-03</v>
      </c>
      <c r="H138" s="3">
        <f t="shared" si="7"/>
        <v>-429.5</v>
      </c>
      <c r="I138" s="159">
        <f>'[10]Lead Lag'!AC140</f>
        <v>1256.8800000000001</v>
      </c>
      <c r="J138" s="159">
        <f t="shared" si="10"/>
        <v>-539829.96000000008</v>
      </c>
      <c r="K138" s="159"/>
    </row>
    <row r="139" spans="2:11">
      <c r="B139" s="5">
        <f>IF(D139="","",MAX(B$9:B138)+1)</f>
        <v>131</v>
      </c>
      <c r="C139" s="220" t="str">
        <f>'[10]Lead Lag'!M141</f>
        <v>BELLEFONTE CITY OF KENTUCKY</v>
      </c>
      <c r="D139" s="105">
        <f>'[10]Lead Lag'!B141</f>
        <v>44927</v>
      </c>
      <c r="E139" s="105">
        <f>'[10]Lead Lag'!D141</f>
        <v>45291</v>
      </c>
      <c r="F139" s="3">
        <f t="shared" si="9"/>
        <v>-182.5</v>
      </c>
      <c r="G139" s="105" t="str">
        <f>'[10]Lead Lag'!Z141</f>
        <v>2024-09-03</v>
      </c>
      <c r="H139" s="3">
        <f t="shared" si="7"/>
        <v>-429.5</v>
      </c>
      <c r="I139" s="159">
        <f>'[10]Lead Lag'!AC141</f>
        <v>83.98</v>
      </c>
      <c r="J139" s="159">
        <f t="shared" si="10"/>
        <v>-36069.410000000003</v>
      </c>
      <c r="K139" s="159"/>
    </row>
    <row r="140" spans="2:11">
      <c r="B140" s="5">
        <f>IF(D140="","",MAX(B$9:B139)+1)</f>
        <v>132</v>
      </c>
      <c r="C140" s="220" t="str">
        <f>'[10]Lead Lag'!M142</f>
        <v>SHERIFF FLOYD COUNTY</v>
      </c>
      <c r="D140" s="105">
        <f>'[10]Lead Lag'!B142</f>
        <v>44927</v>
      </c>
      <c r="E140" s="105">
        <f>'[10]Lead Lag'!D142</f>
        <v>45291</v>
      </c>
      <c r="F140" s="3">
        <f t="shared" si="9"/>
        <v>-182.5</v>
      </c>
      <c r="G140" s="105" t="str">
        <f>'[10]Lead Lag'!Z142</f>
        <v>2024-09-03</v>
      </c>
      <c r="H140" s="3">
        <f t="shared" si="7"/>
        <v>-429.5</v>
      </c>
      <c r="I140" s="159">
        <f>'[10]Lead Lag'!AC142</f>
        <v>155638.54</v>
      </c>
      <c r="J140" s="159">
        <f t="shared" si="10"/>
        <v>-66846752.930000007</v>
      </c>
      <c r="K140" s="159"/>
    </row>
    <row r="141" spans="2:11">
      <c r="B141" s="5">
        <f>IF(D141="","",MAX(B$9:B140)+1)</f>
        <v>133</v>
      </c>
      <c r="C141" s="220" t="str">
        <f>'[10]Lead Lag'!M143</f>
        <v>SHERIFF FLOYD COUNTY</v>
      </c>
      <c r="D141" s="105">
        <f>'[10]Lead Lag'!B143</f>
        <v>44927</v>
      </c>
      <c r="E141" s="105">
        <f>'[10]Lead Lag'!D143</f>
        <v>45291</v>
      </c>
      <c r="F141" s="3">
        <f t="shared" si="9"/>
        <v>-182.5</v>
      </c>
      <c r="G141" s="105" t="str">
        <f>'[10]Lead Lag'!Z143</f>
        <v>2024-09-03</v>
      </c>
      <c r="H141" s="3">
        <f t="shared" ref="H141:H148" si="11">E141-G141+F141</f>
        <v>-429.5</v>
      </c>
      <c r="I141" s="159">
        <f>'[10]Lead Lag'!AC143</f>
        <v>466557.18</v>
      </c>
      <c r="J141" s="159">
        <f t="shared" si="10"/>
        <v>-200386308.81</v>
      </c>
      <c r="K141" s="159"/>
    </row>
    <row r="142" spans="2:11">
      <c r="B142" s="5">
        <f>IF(D142="","",MAX(B$9:B141)+1)</f>
        <v>134</v>
      </c>
      <c r="C142" s="220" t="str">
        <f>'[10]Lead Lag'!M144</f>
        <v>HINDMAN, TOWN OF</v>
      </c>
      <c r="D142" s="105">
        <f>'[10]Lead Lag'!B144</f>
        <v>44927</v>
      </c>
      <c r="E142" s="105">
        <f>'[10]Lead Lag'!D144</f>
        <v>45291</v>
      </c>
      <c r="F142" s="3">
        <f t="shared" si="9"/>
        <v>-182.5</v>
      </c>
      <c r="G142" s="105" t="str">
        <f>'[10]Lead Lag'!Z144</f>
        <v>2024-09-06</v>
      </c>
      <c r="H142" s="3">
        <f t="shared" si="11"/>
        <v>-432.5</v>
      </c>
      <c r="I142" s="159">
        <f>'[10]Lead Lag'!AC144</f>
        <v>1062.2</v>
      </c>
      <c r="J142" s="159">
        <f t="shared" si="10"/>
        <v>-459401.5</v>
      </c>
      <c r="K142" s="159"/>
    </row>
    <row r="143" spans="2:11">
      <c r="B143" s="5">
        <f>IF(D143="","",MAX(B$9:B142)+1)</f>
        <v>135</v>
      </c>
      <c r="C143" s="220" t="str">
        <f>'[10]Lead Lag'!M145</f>
        <v>HINDMAN, TOWN OF</v>
      </c>
      <c r="D143" s="105">
        <f>'[10]Lead Lag'!B145</f>
        <v>44927</v>
      </c>
      <c r="E143" s="105">
        <f>'[10]Lead Lag'!D145</f>
        <v>45291</v>
      </c>
      <c r="F143" s="3">
        <f t="shared" si="9"/>
        <v>-182.5</v>
      </c>
      <c r="G143" s="105" t="str">
        <f>'[10]Lead Lag'!Z145</f>
        <v>2024-09-06</v>
      </c>
      <c r="H143" s="3">
        <f t="shared" si="11"/>
        <v>-432.5</v>
      </c>
      <c r="I143" s="159">
        <f>'[10]Lead Lag'!AC145</f>
        <v>-0.06</v>
      </c>
      <c r="J143" s="159">
        <f t="shared" si="10"/>
        <v>25.95</v>
      </c>
      <c r="K143" s="159"/>
    </row>
    <row r="144" spans="2:11">
      <c r="B144" s="5">
        <f>IF(D144="","",MAX(B$9:B143)+1)</f>
        <v>136</v>
      </c>
      <c r="C144" s="220" t="str">
        <f>'[10]Lead Lag'!M146</f>
        <v>SHERIFF-TREASURER WAYNE COUNTY</v>
      </c>
      <c r="D144" s="105">
        <f>'[10]Lead Lag'!B146</f>
        <v>44927</v>
      </c>
      <c r="E144" s="105">
        <f>'[10]Lead Lag'!D146</f>
        <v>45291</v>
      </c>
      <c r="F144" s="3">
        <f t="shared" si="9"/>
        <v>-182.5</v>
      </c>
      <c r="G144" s="105" t="str">
        <f>'[10]Lead Lag'!Z146</f>
        <v>2024-09-16</v>
      </c>
      <c r="H144" s="3">
        <f t="shared" si="11"/>
        <v>-442.5</v>
      </c>
      <c r="I144" s="159">
        <f>'[10]Lead Lag'!AC146</f>
        <v>2015.56</v>
      </c>
      <c r="J144" s="159">
        <f t="shared" si="10"/>
        <v>-891885.29999999993</v>
      </c>
      <c r="K144" s="159"/>
    </row>
    <row r="145" spans="2:11">
      <c r="B145" s="5">
        <f>IF(D145="","",MAX(B$9:B144)+1)</f>
        <v>137</v>
      </c>
      <c r="C145" s="220" t="str">
        <f>'[10]Lead Lag'!M147</f>
        <v>SHERIFF OWSLEY COUNTY</v>
      </c>
      <c r="D145" s="105">
        <f>'[10]Lead Lag'!B147</f>
        <v>44927</v>
      </c>
      <c r="E145" s="105">
        <f>'[10]Lead Lag'!D147</f>
        <v>45291</v>
      </c>
      <c r="F145" s="3">
        <f t="shared" si="9"/>
        <v>-182.5</v>
      </c>
      <c r="G145" s="105" t="str">
        <f>'[10]Lead Lag'!Z147</f>
        <v>2024-09-25</v>
      </c>
      <c r="H145" s="3">
        <f t="shared" si="11"/>
        <v>-451.5</v>
      </c>
      <c r="I145" s="159">
        <f>'[10]Lead Lag'!AC147</f>
        <v>1161.49</v>
      </c>
      <c r="J145" s="159">
        <f t="shared" si="10"/>
        <v>-524412.73499999999</v>
      </c>
      <c r="K145" s="159"/>
    </row>
    <row r="146" spans="2:11">
      <c r="B146" s="5">
        <f>IF(D146="","",MAX(B$9:B145)+1)</f>
        <v>138</v>
      </c>
      <c r="C146" s="220" t="str">
        <f>'[10]Lead Lag'!M148</f>
        <v>SHERIFF OWSLEY COUNTY</v>
      </c>
      <c r="D146" s="105">
        <f>'[10]Lead Lag'!B148</f>
        <v>44927</v>
      </c>
      <c r="E146" s="105">
        <f>'[10]Lead Lag'!D148</f>
        <v>45291</v>
      </c>
      <c r="F146" s="3">
        <f t="shared" si="9"/>
        <v>-182.5</v>
      </c>
      <c r="G146" s="105" t="str">
        <f>'[10]Lead Lag'!Z148</f>
        <v>2024-09-25</v>
      </c>
      <c r="H146" s="3">
        <f t="shared" si="11"/>
        <v>-451.5</v>
      </c>
      <c r="I146" s="159">
        <f>'[10]Lead Lag'!AC148</f>
        <v>-0.06</v>
      </c>
      <c r="J146" s="159">
        <f t="shared" si="10"/>
        <v>27.09</v>
      </c>
      <c r="K146" s="159"/>
    </row>
    <row r="147" spans="2:11">
      <c r="B147" s="5">
        <f>IF(D147="","",MAX(B$9:B146)+1)</f>
        <v>139</v>
      </c>
      <c r="C147" s="220" t="str">
        <f>'[10]Lead Lag'!M149</f>
        <v>KENTUCKY STATE TREASURER</v>
      </c>
      <c r="D147" s="105">
        <f>'[10]Lead Lag'!B149</f>
        <v>44927</v>
      </c>
      <c r="E147" s="105">
        <f>'[10]Lead Lag'!D149</f>
        <v>45291</v>
      </c>
      <c r="F147" s="3">
        <f t="shared" si="9"/>
        <v>-182.5</v>
      </c>
      <c r="G147" s="105" t="str">
        <f>'[10]Lead Lag'!Z149</f>
        <v>2024-10-08</v>
      </c>
      <c r="H147" s="3">
        <f t="shared" si="11"/>
        <v>-464.5</v>
      </c>
      <c r="I147" s="159">
        <f>'[10]Lead Lag'!AC149</f>
        <v>1248333.8700000001</v>
      </c>
      <c r="J147" s="159">
        <f t="shared" si="10"/>
        <v>-579851082.61500001</v>
      </c>
      <c r="K147" s="159"/>
    </row>
    <row r="148" spans="2:11">
      <c r="B148" s="5">
        <f>IF(D148="","",MAX(B$9:B147)+1)</f>
        <v>140</v>
      </c>
      <c r="C148" s="220" t="str">
        <f>'[10]Lead Lag'!M150</f>
        <v>KENTUCKY STATE TREASURER</v>
      </c>
      <c r="D148" s="105">
        <f>'[10]Lead Lag'!B150</f>
        <v>44927</v>
      </c>
      <c r="E148" s="105">
        <f>'[10]Lead Lag'!D150</f>
        <v>45291</v>
      </c>
      <c r="F148" s="3">
        <f t="shared" si="9"/>
        <v>-182.5</v>
      </c>
      <c r="G148" s="105" t="str">
        <f>'[10]Lead Lag'!Z150</f>
        <v>2024-10-08</v>
      </c>
      <c r="H148" s="3">
        <f t="shared" si="11"/>
        <v>-464.5</v>
      </c>
      <c r="I148" s="159">
        <f>'[10]Lead Lag'!AC150</f>
        <v>552659.53</v>
      </c>
      <c r="J148" s="159">
        <f t="shared" si="10"/>
        <v>-256710351.685</v>
      </c>
      <c r="K148" s="159"/>
    </row>
    <row r="149" spans="2:11">
      <c r="B149" s="5">
        <f>IF(D149="","",MAX(B$9:B148)+1)</f>
        <v>141</v>
      </c>
      <c r="C149" s="220" t="str">
        <f>'[10]Lead Lag'!M151</f>
        <v>KENTUCKY STATE TREASURER</v>
      </c>
      <c r="D149" s="105">
        <f>'[10]Lead Lag'!B151</f>
        <v>44927</v>
      </c>
      <c r="E149" s="105">
        <f>'[10]Lead Lag'!D151</f>
        <v>45291</v>
      </c>
      <c r="F149" s="3">
        <f t="shared" ref="F149:F212" si="12">(+D149-E149-1)/2</f>
        <v>-182.5</v>
      </c>
      <c r="G149" s="105" t="str">
        <f>'[10]Lead Lag'!Z151</f>
        <v>2024-10-08</v>
      </c>
      <c r="H149" s="3">
        <f t="shared" ref="H149:H212" si="13">E149-G149+F149</f>
        <v>-464.5</v>
      </c>
      <c r="I149" s="159">
        <f>'[10]Lead Lag'!AC151</f>
        <v>796410.72</v>
      </c>
      <c r="J149" s="159">
        <f t="shared" ref="J149:J212" si="14">H149*I149</f>
        <v>-369932779.44</v>
      </c>
      <c r="K149" s="159"/>
    </row>
    <row r="150" spans="2:11">
      <c r="B150" s="5">
        <f>IF(D150="","",MAX(B$9:B149)+1)</f>
        <v>142</v>
      </c>
      <c r="C150" s="220" t="str">
        <f>'[10]Lead Lag'!M152</f>
        <v>SHERIFF CARTER COUNTY</v>
      </c>
      <c r="D150" s="105">
        <f>'[10]Lead Lag'!B152</f>
        <v>44927</v>
      </c>
      <c r="E150" s="105">
        <f>'[10]Lead Lag'!D152</f>
        <v>45291</v>
      </c>
      <c r="F150" s="3">
        <f t="shared" si="12"/>
        <v>-182.5</v>
      </c>
      <c r="G150" s="105" t="str">
        <f>'[10]Lead Lag'!Z152</f>
        <v>2024-10-22</v>
      </c>
      <c r="H150" s="3">
        <f t="shared" si="13"/>
        <v>-478.5</v>
      </c>
      <c r="I150" s="159">
        <f>'[10]Lead Lag'!AC152</f>
        <v>141613.74</v>
      </c>
      <c r="J150" s="159">
        <f t="shared" si="14"/>
        <v>-67762174.589999989</v>
      </c>
      <c r="K150" s="159"/>
    </row>
    <row r="151" spans="2:11">
      <c r="B151" s="5">
        <f>IF(D151="","",MAX(B$9:B150)+1)</f>
        <v>143</v>
      </c>
      <c r="C151" s="220" t="str">
        <f>'[10]Lead Lag'!M153</f>
        <v>SHERIFF CARTER COUNTY</v>
      </c>
      <c r="D151" s="105">
        <f>'[10]Lead Lag'!B153</f>
        <v>44927</v>
      </c>
      <c r="E151" s="105">
        <f>'[10]Lead Lag'!D153</f>
        <v>45291</v>
      </c>
      <c r="F151" s="3">
        <f t="shared" si="12"/>
        <v>-182.5</v>
      </c>
      <c r="G151" s="105" t="str">
        <f>'[10]Lead Lag'!Z153</f>
        <v>2024-10-22</v>
      </c>
      <c r="H151" s="3">
        <f t="shared" si="13"/>
        <v>-478.5</v>
      </c>
      <c r="I151" s="159">
        <f>'[10]Lead Lag'!AC153</f>
        <v>0.13</v>
      </c>
      <c r="J151" s="159">
        <f t="shared" si="14"/>
        <v>-62.205000000000005</v>
      </c>
      <c r="K151" s="159"/>
    </row>
    <row r="152" spans="2:11">
      <c r="B152" s="5">
        <f>IF(D152="","",MAX(B$9:B151)+1)</f>
        <v>144</v>
      </c>
      <c r="C152" s="220" t="str">
        <f>'[10]Lead Lag'!M154</f>
        <v>SHERIFF CARTER COUNTY</v>
      </c>
      <c r="D152" s="105">
        <f>'[10]Lead Lag'!B154</f>
        <v>44927</v>
      </c>
      <c r="E152" s="105">
        <f>'[10]Lead Lag'!D154</f>
        <v>45291</v>
      </c>
      <c r="F152" s="3">
        <f t="shared" si="12"/>
        <v>-182.5</v>
      </c>
      <c r="G152" s="105" t="str">
        <f>'[10]Lead Lag'!Z154</f>
        <v>2024-10-22</v>
      </c>
      <c r="H152" s="3">
        <f t="shared" si="13"/>
        <v>-478.5</v>
      </c>
      <c r="I152" s="159">
        <f>'[10]Lead Lag'!AC154</f>
        <v>14506.16</v>
      </c>
      <c r="J152" s="159">
        <f t="shared" si="14"/>
        <v>-6941197.5599999996</v>
      </c>
      <c r="K152" s="159"/>
    </row>
    <row r="153" spans="2:11">
      <c r="B153" s="5">
        <f>IF(D153="","",MAX(B$9:B152)+1)</f>
        <v>145</v>
      </c>
      <c r="C153" s="220" t="str">
        <f>'[10]Lead Lag'!M155</f>
        <v>SHERIFF TRIMBLE COUNTY</v>
      </c>
      <c r="D153" s="105">
        <f>'[10]Lead Lag'!B155</f>
        <v>44927</v>
      </c>
      <c r="E153" s="105">
        <f>'[10]Lead Lag'!D155</f>
        <v>45291</v>
      </c>
      <c r="F153" s="3">
        <f t="shared" si="12"/>
        <v>-182.5</v>
      </c>
      <c r="G153" s="105" t="str">
        <f>'[10]Lead Lag'!Z155</f>
        <v>2024-10-22</v>
      </c>
      <c r="H153" s="3">
        <f t="shared" si="13"/>
        <v>-478.5</v>
      </c>
      <c r="I153" s="159">
        <f>'[10]Lead Lag'!AC155</f>
        <v>21344.73</v>
      </c>
      <c r="J153" s="159">
        <f t="shared" si="14"/>
        <v>-10213453.305</v>
      </c>
      <c r="K153" s="159"/>
    </row>
    <row r="154" spans="2:11">
      <c r="B154" s="5">
        <f>IF(D154="","",MAX(B$9:B153)+1)</f>
        <v>146</v>
      </c>
      <c r="C154" s="220" t="str">
        <f>'[10]Lead Lag'!M156</f>
        <v>SHERIFF MORGAN COUNTY</v>
      </c>
      <c r="D154" s="105">
        <f>'[10]Lead Lag'!B156</f>
        <v>44927</v>
      </c>
      <c r="E154" s="105">
        <f>'[10]Lead Lag'!D156</f>
        <v>45291</v>
      </c>
      <c r="F154" s="3">
        <f t="shared" si="12"/>
        <v>-182.5</v>
      </c>
      <c r="G154" s="105" t="str">
        <f>'[10]Lead Lag'!Z156</f>
        <v>2024-10-22</v>
      </c>
      <c r="H154" s="3">
        <f t="shared" si="13"/>
        <v>-478.5</v>
      </c>
      <c r="I154" s="159">
        <f>'[10]Lead Lag'!AC156</f>
        <v>8083.74</v>
      </c>
      <c r="J154" s="159">
        <f t="shared" si="14"/>
        <v>-3868069.59</v>
      </c>
      <c r="K154" s="159"/>
    </row>
    <row r="155" spans="2:11">
      <c r="B155" s="5">
        <f>IF(D155="","",MAX(B$9:B154)+1)</f>
        <v>147</v>
      </c>
      <c r="C155" s="220" t="str">
        <f>'[10]Lead Lag'!M157</f>
        <v>SHERIFF MORGAN COUNTY</v>
      </c>
      <c r="D155" s="105">
        <f>'[10]Lead Lag'!B157</f>
        <v>44927</v>
      </c>
      <c r="E155" s="105">
        <f>'[10]Lead Lag'!D157</f>
        <v>45291</v>
      </c>
      <c r="F155" s="3">
        <f t="shared" si="12"/>
        <v>-182.5</v>
      </c>
      <c r="G155" s="105" t="str">
        <f>'[10]Lead Lag'!Z157</f>
        <v>2024-10-22</v>
      </c>
      <c r="H155" s="3">
        <f t="shared" si="13"/>
        <v>-478.5</v>
      </c>
      <c r="I155" s="159">
        <f>'[10]Lead Lag'!AC157</f>
        <v>47672.83</v>
      </c>
      <c r="J155" s="159">
        <f t="shared" si="14"/>
        <v>-22811449.155000001</v>
      </c>
      <c r="K155" s="159"/>
    </row>
    <row r="156" spans="2:11">
      <c r="B156" s="5">
        <f>IF(D156="","",MAX(B$9:B155)+1)</f>
        <v>148</v>
      </c>
      <c r="C156" s="220" t="str">
        <f>'[10]Lead Lag'!M158</f>
        <v>SHERIFF MASON COUNTY KENTUCKY</v>
      </c>
      <c r="D156" s="105">
        <f>'[10]Lead Lag'!B158</f>
        <v>44927</v>
      </c>
      <c r="E156" s="105">
        <f>'[10]Lead Lag'!D158</f>
        <v>45291</v>
      </c>
      <c r="F156" s="3">
        <f t="shared" si="12"/>
        <v>-182.5</v>
      </c>
      <c r="G156" s="105" t="str">
        <f>'[10]Lead Lag'!Z158</f>
        <v>2024-10-23</v>
      </c>
      <c r="H156" s="3">
        <f t="shared" si="13"/>
        <v>-479.5</v>
      </c>
      <c r="I156" s="159">
        <f>'[10]Lead Lag'!AC158</f>
        <v>22903.03</v>
      </c>
      <c r="J156" s="159">
        <f t="shared" si="14"/>
        <v>-10982002.885</v>
      </c>
      <c r="K156" s="159"/>
    </row>
    <row r="157" spans="2:11">
      <c r="B157" s="5">
        <f>IF(D157="","",MAX(B$9:B156)+1)</f>
        <v>149</v>
      </c>
      <c r="C157" s="220" t="str">
        <f>'[10]Lead Lag'!M159</f>
        <v>SHERIFF MASON COUNTY KENTUCKY</v>
      </c>
      <c r="D157" s="105">
        <f>'[10]Lead Lag'!B159</f>
        <v>44927</v>
      </c>
      <c r="E157" s="105">
        <f>'[10]Lead Lag'!D159</f>
        <v>45291</v>
      </c>
      <c r="F157" s="3">
        <f t="shared" si="12"/>
        <v>-182.5</v>
      </c>
      <c r="G157" s="105" t="str">
        <f>'[10]Lead Lag'!Z159</f>
        <v>2024-10-23</v>
      </c>
      <c r="H157" s="3">
        <f t="shared" si="13"/>
        <v>-479.5</v>
      </c>
      <c r="I157" s="159">
        <f>'[10]Lead Lag'!AC159</f>
        <v>0.28999999999999998</v>
      </c>
      <c r="J157" s="159">
        <f t="shared" si="14"/>
        <v>-139.05499999999998</v>
      </c>
      <c r="K157" s="159"/>
    </row>
    <row r="158" spans="2:11">
      <c r="B158" s="5">
        <f>IF(D158="","",MAX(B$9:B157)+1)</f>
        <v>150</v>
      </c>
      <c r="C158" s="220" t="str">
        <f>'[10]Lead Lag'!M160</f>
        <v>SHERIFF JOHNSON COUNTY</v>
      </c>
      <c r="D158" s="105">
        <f>'[10]Lead Lag'!B160</f>
        <v>44927</v>
      </c>
      <c r="E158" s="105">
        <f>'[10]Lead Lag'!D160</f>
        <v>45291</v>
      </c>
      <c r="F158" s="3">
        <f t="shared" si="12"/>
        <v>-182.5</v>
      </c>
      <c r="G158" s="105" t="str">
        <f>'[10]Lead Lag'!Z160</f>
        <v>2024-10-23</v>
      </c>
      <c r="H158" s="3">
        <f t="shared" si="13"/>
        <v>-479.5</v>
      </c>
      <c r="I158" s="159">
        <f>'[10]Lead Lag'!AC160</f>
        <v>36054.29</v>
      </c>
      <c r="J158" s="159">
        <f t="shared" si="14"/>
        <v>-17288032.055</v>
      </c>
      <c r="K158" s="159"/>
    </row>
    <row r="159" spans="2:11">
      <c r="B159" s="5">
        <f>IF(D159="","",MAX(B$9:B158)+1)</f>
        <v>151</v>
      </c>
      <c r="C159" s="220" t="str">
        <f>'[10]Lead Lag'!M161</f>
        <v>SHERIFF JOHNSON COUNTY</v>
      </c>
      <c r="D159" s="105">
        <f>'[10]Lead Lag'!B161</f>
        <v>44927</v>
      </c>
      <c r="E159" s="105">
        <f>'[10]Lead Lag'!D161</f>
        <v>45291</v>
      </c>
      <c r="F159" s="3">
        <f t="shared" si="12"/>
        <v>-182.5</v>
      </c>
      <c r="G159" s="105" t="str">
        <f>'[10]Lead Lag'!Z161</f>
        <v>2024-10-23</v>
      </c>
      <c r="H159" s="3">
        <f t="shared" si="13"/>
        <v>-479.5</v>
      </c>
      <c r="I159" s="159">
        <f>'[10]Lead Lag'!AC161</f>
        <v>0.86</v>
      </c>
      <c r="J159" s="159">
        <f t="shared" si="14"/>
        <v>-412.37</v>
      </c>
      <c r="K159" s="159"/>
    </row>
    <row r="160" spans="2:11">
      <c r="B160" s="5">
        <f>IF(D160="","",MAX(B$9:B159)+1)</f>
        <v>152</v>
      </c>
      <c r="C160" s="220" t="str">
        <f>'[10]Lead Lag'!M162</f>
        <v>SHERIFF JOHNSON COUNTY</v>
      </c>
      <c r="D160" s="105">
        <f>'[10]Lead Lag'!B162</f>
        <v>44927</v>
      </c>
      <c r="E160" s="105">
        <f>'[10]Lead Lag'!D162</f>
        <v>45291</v>
      </c>
      <c r="F160" s="3">
        <f t="shared" si="12"/>
        <v>-182.5</v>
      </c>
      <c r="G160" s="105" t="str">
        <f>'[10]Lead Lag'!Z162</f>
        <v>2024-10-23</v>
      </c>
      <c r="H160" s="3">
        <f t="shared" si="13"/>
        <v>-479.5</v>
      </c>
      <c r="I160" s="159">
        <f>'[10]Lead Lag'!AC162</f>
        <v>100777.71</v>
      </c>
      <c r="J160" s="159">
        <f t="shared" si="14"/>
        <v>-48322911.945</v>
      </c>
      <c r="K160" s="159"/>
    </row>
    <row r="161" spans="2:11">
      <c r="B161" s="5">
        <f>IF(D161="","",MAX(B$9:B160)+1)</f>
        <v>153</v>
      </c>
      <c r="C161" s="220" t="str">
        <f>'[10]Lead Lag'!M163</f>
        <v>SHERIFF CLAY COUNTY KENTUCKY</v>
      </c>
      <c r="D161" s="105">
        <f>'[10]Lead Lag'!B163</f>
        <v>44927</v>
      </c>
      <c r="E161" s="105">
        <f>'[10]Lead Lag'!D163</f>
        <v>45291</v>
      </c>
      <c r="F161" s="3">
        <f t="shared" si="12"/>
        <v>-182.5</v>
      </c>
      <c r="G161" s="105" t="str">
        <f>'[10]Lead Lag'!Z163</f>
        <v>2024-10-23</v>
      </c>
      <c r="H161" s="3">
        <f t="shared" si="13"/>
        <v>-479.5</v>
      </c>
      <c r="I161" s="159">
        <f>'[10]Lead Lag'!AC163</f>
        <v>1723.93</v>
      </c>
      <c r="J161" s="159">
        <f t="shared" si="14"/>
        <v>-826624.43500000006</v>
      </c>
      <c r="K161" s="159"/>
    </row>
    <row r="162" spans="2:11">
      <c r="B162" s="5">
        <f>IF(D162="","",MAX(B$9:B161)+1)</f>
        <v>154</v>
      </c>
      <c r="C162" s="220" t="str">
        <f>'[10]Lead Lag'!M164</f>
        <v>SHERIFF CLAY COUNTY KENTUCKY</v>
      </c>
      <c r="D162" s="105">
        <f>'[10]Lead Lag'!B164</f>
        <v>44927</v>
      </c>
      <c r="E162" s="105">
        <f>'[10]Lead Lag'!D164</f>
        <v>45291</v>
      </c>
      <c r="F162" s="3">
        <f t="shared" si="12"/>
        <v>-182.5</v>
      </c>
      <c r="G162" s="105" t="str">
        <f>'[10]Lead Lag'!Z164</f>
        <v>2024-10-23</v>
      </c>
      <c r="H162" s="3">
        <f t="shared" si="13"/>
        <v>-479.5</v>
      </c>
      <c r="I162" s="159">
        <f>'[10]Lead Lag'!AC164</f>
        <v>4985.8599999999997</v>
      </c>
      <c r="J162" s="159">
        <f t="shared" si="14"/>
        <v>-2390719.8699999996</v>
      </c>
      <c r="K162" s="159"/>
    </row>
    <row r="163" spans="2:11">
      <c r="B163" s="5">
        <f>IF(D163="","",MAX(B$9:B162)+1)</f>
        <v>155</v>
      </c>
      <c r="C163" s="220" t="str">
        <f>'[10]Lead Lag'!M165</f>
        <v>SHERIFF GREENUP COUNTY</v>
      </c>
      <c r="D163" s="105">
        <f>'[10]Lead Lag'!B165</f>
        <v>44927</v>
      </c>
      <c r="E163" s="105">
        <f>'[10]Lead Lag'!D165</f>
        <v>45291</v>
      </c>
      <c r="F163" s="3">
        <f t="shared" si="12"/>
        <v>-182.5</v>
      </c>
      <c r="G163" s="105" t="str">
        <f>'[10]Lead Lag'!Z165</f>
        <v>2024-10-23</v>
      </c>
      <c r="H163" s="3">
        <f t="shared" si="13"/>
        <v>-479.5</v>
      </c>
      <c r="I163" s="159">
        <f>'[10]Lead Lag'!AC165</f>
        <v>380992.23</v>
      </c>
      <c r="J163" s="159">
        <f t="shared" si="14"/>
        <v>-182685774.285</v>
      </c>
      <c r="K163" s="159"/>
    </row>
    <row r="164" spans="2:11">
      <c r="B164" s="5">
        <f>IF(D164="","",MAX(B$9:B163)+1)</f>
        <v>156</v>
      </c>
      <c r="C164" s="220" t="str">
        <f>'[10]Lead Lag'!M166</f>
        <v>SHERIFF GREENUP COUNTY</v>
      </c>
      <c r="D164" s="105">
        <f>'[10]Lead Lag'!B166</f>
        <v>44927</v>
      </c>
      <c r="E164" s="105">
        <f>'[10]Lead Lag'!D166</f>
        <v>45291</v>
      </c>
      <c r="F164" s="3">
        <f t="shared" si="12"/>
        <v>-182.5</v>
      </c>
      <c r="G164" s="105" t="str">
        <f>'[10]Lead Lag'!Z166</f>
        <v>2024-10-23</v>
      </c>
      <c r="H164" s="3">
        <f t="shared" si="13"/>
        <v>-479.5</v>
      </c>
      <c r="I164" s="159">
        <f>'[10]Lead Lag'!AC166</f>
        <v>0.35</v>
      </c>
      <c r="J164" s="159">
        <f t="shared" si="14"/>
        <v>-167.82499999999999</v>
      </c>
      <c r="K164" s="159"/>
    </row>
    <row r="165" spans="2:11">
      <c r="B165" s="5">
        <f>IF(D165="","",MAX(B$9:B164)+1)</f>
        <v>157</v>
      </c>
      <c r="C165" s="220" t="str">
        <f>'[10]Lead Lag'!M167</f>
        <v>SHERIFF GREENUP COUNTY</v>
      </c>
      <c r="D165" s="105">
        <f>'[10]Lead Lag'!B167</f>
        <v>44927</v>
      </c>
      <c r="E165" s="105">
        <f>'[10]Lead Lag'!D167</f>
        <v>45291</v>
      </c>
      <c r="F165" s="3">
        <f t="shared" si="12"/>
        <v>-182.5</v>
      </c>
      <c r="G165" s="105" t="str">
        <f>'[10]Lead Lag'!Z167</f>
        <v>2024-10-23</v>
      </c>
      <c r="H165" s="3">
        <f t="shared" si="13"/>
        <v>-479.5</v>
      </c>
      <c r="I165" s="159">
        <f>'[10]Lead Lag'!AC167</f>
        <v>5825.76</v>
      </c>
      <c r="J165" s="159">
        <f t="shared" si="14"/>
        <v>-2793451.92</v>
      </c>
      <c r="K165" s="159"/>
    </row>
    <row r="166" spans="2:11">
      <c r="B166" s="5">
        <f>IF(D166="","",MAX(B$9:B165)+1)</f>
        <v>158</v>
      </c>
      <c r="C166" s="220" t="str">
        <f>'[10]Lead Lag'!M168</f>
        <v>SHERIFF HARRISON COUNTY</v>
      </c>
      <c r="D166" s="105">
        <f>'[10]Lead Lag'!B168</f>
        <v>44927</v>
      </c>
      <c r="E166" s="105">
        <f>'[10]Lead Lag'!D168</f>
        <v>45291</v>
      </c>
      <c r="F166" s="3">
        <f t="shared" si="12"/>
        <v>-182.5</v>
      </c>
      <c r="G166" s="105" t="str">
        <f>'[10]Lead Lag'!Z168</f>
        <v>2024-10-23</v>
      </c>
      <c r="H166" s="3">
        <f t="shared" si="13"/>
        <v>-479.5</v>
      </c>
      <c r="I166" s="159">
        <f>'[10]Lead Lag'!AC168</f>
        <v>8101.76</v>
      </c>
      <c r="J166" s="159">
        <f t="shared" si="14"/>
        <v>-3884793.92</v>
      </c>
      <c r="K166" s="159"/>
    </row>
    <row r="167" spans="2:11">
      <c r="B167" s="5">
        <f>IF(D167="","",MAX(B$9:B166)+1)</f>
        <v>159</v>
      </c>
      <c r="C167" s="220" t="str">
        <f>'[10]Lead Lag'!M169</f>
        <v>SHERIFF LEWIS COUNTY</v>
      </c>
      <c r="D167" s="105">
        <f>'[10]Lead Lag'!B169</f>
        <v>44927</v>
      </c>
      <c r="E167" s="105">
        <f>'[10]Lead Lag'!D169</f>
        <v>45291</v>
      </c>
      <c r="F167" s="3">
        <f t="shared" si="12"/>
        <v>-182.5</v>
      </c>
      <c r="G167" s="105" t="str">
        <f>'[10]Lead Lag'!Z169</f>
        <v>2024-10-23</v>
      </c>
      <c r="H167" s="3">
        <f t="shared" si="13"/>
        <v>-479.5</v>
      </c>
      <c r="I167" s="159">
        <f>'[10]Lead Lag'!AC169</f>
        <v>5032.34</v>
      </c>
      <c r="J167" s="159">
        <f t="shared" si="14"/>
        <v>-2413007.0300000003</v>
      </c>
      <c r="K167" s="159"/>
    </row>
    <row r="168" spans="2:11">
      <c r="B168" s="5">
        <f>IF(D168="","",MAX(B$9:B167)+1)</f>
        <v>160</v>
      </c>
      <c r="C168" s="220" t="str">
        <f>'[10]Lead Lag'!M170</f>
        <v>SHERIFF LEWIS COUNTY</v>
      </c>
      <c r="D168" s="105">
        <f>'[10]Lead Lag'!B170</f>
        <v>44927</v>
      </c>
      <c r="E168" s="105">
        <f>'[10]Lead Lag'!D170</f>
        <v>45291</v>
      </c>
      <c r="F168" s="3">
        <f t="shared" si="12"/>
        <v>-182.5</v>
      </c>
      <c r="G168" s="105" t="str">
        <f>'[10]Lead Lag'!Z170</f>
        <v>2024-10-23</v>
      </c>
      <c r="H168" s="3">
        <f t="shared" si="13"/>
        <v>-479.5</v>
      </c>
      <c r="I168" s="159">
        <f>'[10]Lead Lag'!AC170</f>
        <v>52007.02</v>
      </c>
      <c r="J168" s="159">
        <f t="shared" si="14"/>
        <v>-24937366.09</v>
      </c>
      <c r="K168" s="159"/>
    </row>
    <row r="169" spans="2:11">
      <c r="B169" s="5">
        <f>IF(D169="","",MAX(B$9:B168)+1)</f>
        <v>161</v>
      </c>
      <c r="C169" s="220" t="str">
        <f>'[10]Lead Lag'!M171</f>
        <v>WEST LIBERTY, CITY OF</v>
      </c>
      <c r="D169" s="105">
        <f>'[10]Lead Lag'!B171</f>
        <v>44927</v>
      </c>
      <c r="E169" s="105">
        <f>'[10]Lead Lag'!D171</f>
        <v>45291</v>
      </c>
      <c r="F169" s="3">
        <f t="shared" si="12"/>
        <v>-182.5</v>
      </c>
      <c r="G169" s="105" t="str">
        <f>'[10]Lead Lag'!Z171</f>
        <v>2024-10-24</v>
      </c>
      <c r="H169" s="3">
        <f t="shared" si="13"/>
        <v>-480.5</v>
      </c>
      <c r="I169" s="159">
        <f>'[10]Lead Lag'!AC171</f>
        <v>2006.66</v>
      </c>
      <c r="J169" s="159">
        <f t="shared" si="14"/>
        <v>-964200.13</v>
      </c>
      <c r="K169" s="159"/>
    </row>
    <row r="170" spans="2:11">
      <c r="B170" s="5">
        <f>IF(D170="","",MAX(B$9:B169)+1)</f>
        <v>162</v>
      </c>
      <c r="C170" s="220" t="str">
        <f>'[10]Lead Lag'!M172</f>
        <v>WEST LIBERTY, CITY OF</v>
      </c>
      <c r="D170" s="105">
        <f>'[10]Lead Lag'!B172</f>
        <v>44927</v>
      </c>
      <c r="E170" s="105">
        <f>'[10]Lead Lag'!D172</f>
        <v>45291</v>
      </c>
      <c r="F170" s="3">
        <f t="shared" si="12"/>
        <v>-182.5</v>
      </c>
      <c r="G170" s="105" t="str">
        <f>'[10]Lead Lag'!Z172</f>
        <v>2024-10-24</v>
      </c>
      <c r="H170" s="3">
        <f t="shared" si="13"/>
        <v>-480.5</v>
      </c>
      <c r="I170" s="159">
        <f>'[10]Lead Lag'!AC172</f>
        <v>-0.06</v>
      </c>
      <c r="J170" s="159">
        <f t="shared" si="14"/>
        <v>28.83</v>
      </c>
      <c r="K170" s="159"/>
    </row>
    <row r="171" spans="2:11">
      <c r="B171" s="5">
        <f>IF(D171="","",MAX(B$9:B170)+1)</f>
        <v>163</v>
      </c>
      <c r="C171" s="220" t="str">
        <f>'[10]Lead Lag'!M173</f>
        <v>GREENUP, CITY OF</v>
      </c>
      <c r="D171" s="105">
        <f>'[10]Lead Lag'!B173</f>
        <v>44927</v>
      </c>
      <c r="E171" s="105">
        <f>'[10]Lead Lag'!D173</f>
        <v>45291</v>
      </c>
      <c r="F171" s="3">
        <f t="shared" si="12"/>
        <v>-182.5</v>
      </c>
      <c r="G171" s="105" t="str">
        <f>'[10]Lead Lag'!Z173</f>
        <v>2024-10-24</v>
      </c>
      <c r="H171" s="3">
        <f t="shared" si="13"/>
        <v>-480.5</v>
      </c>
      <c r="I171" s="159">
        <f>'[10]Lead Lag'!AC173</f>
        <v>180.4</v>
      </c>
      <c r="J171" s="159">
        <f t="shared" si="14"/>
        <v>-86682.2</v>
      </c>
      <c r="K171" s="159"/>
    </row>
    <row r="172" spans="2:11">
      <c r="B172" s="5">
        <f>IF(D172="","",MAX(B$9:B171)+1)</f>
        <v>164</v>
      </c>
      <c r="C172" s="220" t="str">
        <f>'[10]Lead Lag'!M174</f>
        <v>GREENUP, CITY OF</v>
      </c>
      <c r="D172" s="105">
        <f>'[10]Lead Lag'!B174</f>
        <v>44927</v>
      </c>
      <c r="E172" s="105">
        <f>'[10]Lead Lag'!D174</f>
        <v>45291</v>
      </c>
      <c r="F172" s="3">
        <f t="shared" si="12"/>
        <v>-182.5</v>
      </c>
      <c r="G172" s="105" t="str">
        <f>'[10]Lead Lag'!Z174</f>
        <v>2024-10-24</v>
      </c>
      <c r="H172" s="3">
        <f t="shared" si="13"/>
        <v>-480.5</v>
      </c>
      <c r="I172" s="159">
        <f>'[10]Lead Lag'!AC174</f>
        <v>0.14000000000000001</v>
      </c>
      <c r="J172" s="159">
        <f t="shared" si="14"/>
        <v>-67.27000000000001</v>
      </c>
      <c r="K172" s="159"/>
    </row>
    <row r="173" spans="2:11">
      <c r="B173" s="5">
        <f>IF(D173="","",MAX(B$9:B172)+1)</f>
        <v>165</v>
      </c>
      <c r="C173" s="220" t="str">
        <f>'[10]Lead Lag'!M175</f>
        <v>SHERIFF LESLIE COUNTY</v>
      </c>
      <c r="D173" s="105">
        <f>'[10]Lead Lag'!B175</f>
        <v>44927</v>
      </c>
      <c r="E173" s="105">
        <f>'[10]Lead Lag'!D175</f>
        <v>45291</v>
      </c>
      <c r="F173" s="3">
        <f t="shared" si="12"/>
        <v>-182.5</v>
      </c>
      <c r="G173" s="105" t="str">
        <f>'[10]Lead Lag'!Z175</f>
        <v>2024-10-24</v>
      </c>
      <c r="H173" s="3">
        <f t="shared" si="13"/>
        <v>-480.5</v>
      </c>
      <c r="I173" s="159">
        <f>'[10]Lead Lag'!AC175</f>
        <v>86627.65</v>
      </c>
      <c r="J173" s="159">
        <f t="shared" si="14"/>
        <v>-41624585.824999996</v>
      </c>
      <c r="K173" s="159"/>
    </row>
    <row r="174" spans="2:11">
      <c r="B174" s="5">
        <f>IF(D174="","",MAX(B$9:B173)+1)</f>
        <v>166</v>
      </c>
      <c r="C174" s="220" t="str">
        <f>'[10]Lead Lag'!M176</f>
        <v>SHERIFF LESLIE COUNTY</v>
      </c>
      <c r="D174" s="105">
        <f>'[10]Lead Lag'!B176</f>
        <v>44927</v>
      </c>
      <c r="E174" s="105">
        <f>'[10]Lead Lag'!D176</f>
        <v>45291</v>
      </c>
      <c r="F174" s="3">
        <f t="shared" si="12"/>
        <v>-182.5</v>
      </c>
      <c r="G174" s="105" t="str">
        <f>'[10]Lead Lag'!Z176</f>
        <v>2024-10-24</v>
      </c>
      <c r="H174" s="3">
        <f t="shared" si="13"/>
        <v>-480.5</v>
      </c>
      <c r="I174" s="159">
        <f>'[10]Lead Lag'!AC176</f>
        <v>17.059999999999999</v>
      </c>
      <c r="J174" s="159">
        <f t="shared" si="14"/>
        <v>-8197.33</v>
      </c>
      <c r="K174" s="159"/>
    </row>
    <row r="175" spans="2:11">
      <c r="B175" s="5">
        <f>IF(D175="","",MAX(B$9:B174)+1)</f>
        <v>167</v>
      </c>
      <c r="C175" s="220" t="str">
        <f>'[10]Lead Lag'!M177</f>
        <v>SHERIFF LESLIE COUNTY</v>
      </c>
      <c r="D175" s="105">
        <f>'[10]Lead Lag'!B177</f>
        <v>44927</v>
      </c>
      <c r="E175" s="105">
        <f>'[10]Lead Lag'!D177</f>
        <v>45291</v>
      </c>
      <c r="F175" s="3">
        <f t="shared" si="12"/>
        <v>-182.5</v>
      </c>
      <c r="G175" s="105" t="str">
        <f>'[10]Lead Lag'!Z177</f>
        <v>2024-10-24</v>
      </c>
      <c r="H175" s="3">
        <f t="shared" si="13"/>
        <v>-480.5</v>
      </c>
      <c r="I175" s="159">
        <f>'[10]Lead Lag'!AC177</f>
        <v>192888.21</v>
      </c>
      <c r="J175" s="159">
        <f t="shared" si="14"/>
        <v>-92682784.905000001</v>
      </c>
      <c r="K175" s="159"/>
    </row>
    <row r="176" spans="2:11">
      <c r="B176" s="5">
        <f>IF(D176="","",MAX(B$9:B175)+1)</f>
        <v>168</v>
      </c>
      <c r="C176" s="220" t="str">
        <f>'[10]Lead Lag'!M178</f>
        <v>SHERIFF ROBERTSON COUNTY</v>
      </c>
      <c r="D176" s="105">
        <f>'[10]Lead Lag'!B178</f>
        <v>44927</v>
      </c>
      <c r="E176" s="105">
        <f>'[10]Lead Lag'!D178</f>
        <v>45291</v>
      </c>
      <c r="F176" s="3">
        <f t="shared" si="12"/>
        <v>-182.5</v>
      </c>
      <c r="G176" s="105" t="str">
        <f>'[10]Lead Lag'!Z178</f>
        <v>2024-10-24</v>
      </c>
      <c r="H176" s="3">
        <f t="shared" si="13"/>
        <v>-480.5</v>
      </c>
      <c r="I176" s="159">
        <f>'[10]Lead Lag'!AC178</f>
        <v>15140.9</v>
      </c>
      <c r="J176" s="159">
        <f t="shared" si="14"/>
        <v>-7275202.4500000002</v>
      </c>
      <c r="K176" s="159"/>
    </row>
    <row r="177" spans="2:11">
      <c r="B177" s="5">
        <f>IF(D177="","",MAX(B$9:B176)+1)</f>
        <v>169</v>
      </c>
      <c r="C177" s="220" t="str">
        <f>'[10]Lead Lag'!M179</f>
        <v>WURTLAND, CITY OF</v>
      </c>
      <c r="D177" s="105">
        <f>'[10]Lead Lag'!B179</f>
        <v>44927</v>
      </c>
      <c r="E177" s="105">
        <f>'[10]Lead Lag'!D179</f>
        <v>45291</v>
      </c>
      <c r="F177" s="3">
        <f t="shared" si="12"/>
        <v>-182.5</v>
      </c>
      <c r="G177" s="105" t="str">
        <f>'[10]Lead Lag'!Z179</f>
        <v>2024-10-25</v>
      </c>
      <c r="H177" s="3">
        <f t="shared" si="13"/>
        <v>-481.5</v>
      </c>
      <c r="I177" s="159">
        <f>'[10]Lead Lag'!AC179</f>
        <v>1850.14</v>
      </c>
      <c r="J177" s="159">
        <f t="shared" si="14"/>
        <v>-890842.41</v>
      </c>
      <c r="K177" s="159"/>
    </row>
    <row r="178" spans="2:11">
      <c r="B178" s="5">
        <f>IF(D178="","",MAX(B$9:B177)+1)</f>
        <v>170</v>
      </c>
      <c r="C178" s="220" t="str">
        <f>'[10]Lead Lag'!M180</f>
        <v>WURTLAND, CITY OF</v>
      </c>
      <c r="D178" s="105">
        <f>'[10]Lead Lag'!B180</f>
        <v>44927</v>
      </c>
      <c r="E178" s="105">
        <f>'[10]Lead Lag'!D180</f>
        <v>45291</v>
      </c>
      <c r="F178" s="3">
        <f t="shared" si="12"/>
        <v>-182.5</v>
      </c>
      <c r="G178" s="105" t="str">
        <f>'[10]Lead Lag'!Z180</f>
        <v>2024-10-25</v>
      </c>
      <c r="H178" s="3">
        <f t="shared" si="13"/>
        <v>-481.5</v>
      </c>
      <c r="I178" s="159">
        <f>'[10]Lead Lag'!AC180</f>
        <v>2976.93</v>
      </c>
      <c r="J178" s="159">
        <f t="shared" si="14"/>
        <v>-1433391.7949999999</v>
      </c>
      <c r="K178" s="159"/>
    </row>
    <row r="179" spans="2:11">
      <c r="B179" s="5">
        <f>IF(D179="","",MAX(B$9:B178)+1)</f>
        <v>171</v>
      </c>
      <c r="C179" s="220" t="str">
        <f>'[10]Lead Lag'!M181</f>
        <v>WORTHINGTON, CITY OF</v>
      </c>
      <c r="D179" s="105">
        <f>'[10]Lead Lag'!B181</f>
        <v>44927</v>
      </c>
      <c r="E179" s="105">
        <f>'[10]Lead Lag'!D181</f>
        <v>45291</v>
      </c>
      <c r="F179" s="3">
        <f t="shared" si="12"/>
        <v>-182.5</v>
      </c>
      <c r="G179" s="105" t="str">
        <f>'[10]Lead Lag'!Z181</f>
        <v>2024-10-25</v>
      </c>
      <c r="H179" s="3">
        <f t="shared" si="13"/>
        <v>-481.5</v>
      </c>
      <c r="I179" s="159">
        <f>'[10]Lead Lag'!AC181</f>
        <v>1568.7</v>
      </c>
      <c r="J179" s="159">
        <f t="shared" si="14"/>
        <v>-755329.05</v>
      </c>
      <c r="K179" s="159"/>
    </row>
    <row r="180" spans="2:11">
      <c r="B180" s="5">
        <f>IF(D180="","",MAX(B$9:B179)+1)</f>
        <v>172</v>
      </c>
      <c r="C180" s="220" t="str">
        <f>'[10]Lead Lag'!M182</f>
        <v>WORTHINGTON, CITY OF</v>
      </c>
      <c r="D180" s="105">
        <f>'[10]Lead Lag'!B182</f>
        <v>44927</v>
      </c>
      <c r="E180" s="105">
        <f>'[10]Lead Lag'!D182</f>
        <v>45291</v>
      </c>
      <c r="F180" s="3">
        <f t="shared" si="12"/>
        <v>-182.5</v>
      </c>
      <c r="G180" s="105" t="str">
        <f>'[10]Lead Lag'!Z182</f>
        <v>2024-10-25</v>
      </c>
      <c r="H180" s="3">
        <f t="shared" si="13"/>
        <v>-481.5</v>
      </c>
      <c r="I180" s="159">
        <f>'[10]Lead Lag'!AC182</f>
        <v>2554.3000000000002</v>
      </c>
      <c r="J180" s="159">
        <f t="shared" si="14"/>
        <v>-1229895.4500000002</v>
      </c>
      <c r="K180" s="159"/>
    </row>
    <row r="181" spans="2:11">
      <c r="B181" s="5">
        <f>IF(D181="","",MAX(B$9:B180)+1)</f>
        <v>173</v>
      </c>
      <c r="C181" s="220" t="str">
        <f>'[10]Lead Lag'!M183</f>
        <v>RUSSELL, CITY OF</v>
      </c>
      <c r="D181" s="105">
        <f>'[10]Lead Lag'!B183</f>
        <v>44927</v>
      </c>
      <c r="E181" s="105">
        <f>'[10]Lead Lag'!D183</f>
        <v>45291</v>
      </c>
      <c r="F181" s="3">
        <f t="shared" si="12"/>
        <v>-182.5</v>
      </c>
      <c r="G181" s="105" t="str">
        <f>'[10]Lead Lag'!Z183</f>
        <v>2024-10-28</v>
      </c>
      <c r="H181" s="3">
        <f t="shared" si="13"/>
        <v>-484.5</v>
      </c>
      <c r="I181" s="159">
        <f>'[10]Lead Lag'!AC183</f>
        <v>25701.99</v>
      </c>
      <c r="J181" s="159">
        <f t="shared" si="14"/>
        <v>-12452614.155000001</v>
      </c>
      <c r="K181" s="159"/>
    </row>
    <row r="182" spans="2:11">
      <c r="B182" s="5">
        <f>IF(D182="","",MAX(B$9:B181)+1)</f>
        <v>174</v>
      </c>
      <c r="C182" s="220" t="str">
        <f>'[10]Lead Lag'!M184</f>
        <v>RUSSELL, CITY OF</v>
      </c>
      <c r="D182" s="105">
        <f>'[10]Lead Lag'!B184</f>
        <v>44927</v>
      </c>
      <c r="E182" s="105">
        <f>'[10]Lead Lag'!D184</f>
        <v>45291</v>
      </c>
      <c r="F182" s="3">
        <f t="shared" si="12"/>
        <v>-182.5</v>
      </c>
      <c r="G182" s="105" t="str">
        <f>'[10]Lead Lag'!Z184</f>
        <v>2024-10-28</v>
      </c>
      <c r="H182" s="3">
        <f t="shared" si="13"/>
        <v>-484.5</v>
      </c>
      <c r="I182" s="159">
        <f>'[10]Lead Lag'!AC184</f>
        <v>2248.9699999999998</v>
      </c>
      <c r="J182" s="159">
        <f t="shared" si="14"/>
        <v>-1089625.9649999999</v>
      </c>
      <c r="K182" s="159"/>
    </row>
    <row r="183" spans="2:11">
      <c r="B183" s="5">
        <f>IF(D183="","",MAX(B$9:B182)+1)</f>
        <v>175</v>
      </c>
      <c r="C183" s="220" t="str">
        <f>'[10]Lead Lag'!M185</f>
        <v>PAINTSVILLE, CITY OF</v>
      </c>
      <c r="D183" s="105">
        <f>'[10]Lead Lag'!B185</f>
        <v>44927</v>
      </c>
      <c r="E183" s="105">
        <f>'[10]Lead Lag'!D185</f>
        <v>45291</v>
      </c>
      <c r="F183" s="3">
        <f t="shared" si="12"/>
        <v>-182.5</v>
      </c>
      <c r="G183" s="105" t="str">
        <f>'[10]Lead Lag'!Z185</f>
        <v>2024-10-28</v>
      </c>
      <c r="H183" s="3">
        <f t="shared" si="13"/>
        <v>-484.5</v>
      </c>
      <c r="I183" s="159">
        <f>'[10]Lead Lag'!AC185</f>
        <v>44377.22</v>
      </c>
      <c r="J183" s="159">
        <f t="shared" si="14"/>
        <v>-21500763.09</v>
      </c>
      <c r="K183" s="159"/>
    </row>
    <row r="184" spans="2:11">
      <c r="B184" s="5">
        <f>IF(D184="","",MAX(B$9:B183)+1)</f>
        <v>176</v>
      </c>
      <c r="C184" s="220" t="str">
        <f>'[10]Lead Lag'!M186</f>
        <v>PAINTSVILLE, CITY OF</v>
      </c>
      <c r="D184" s="105">
        <f>'[10]Lead Lag'!B186</f>
        <v>44927</v>
      </c>
      <c r="E184" s="105">
        <f>'[10]Lead Lag'!D186</f>
        <v>45291</v>
      </c>
      <c r="F184" s="3">
        <f t="shared" si="12"/>
        <v>-182.5</v>
      </c>
      <c r="G184" s="105" t="str">
        <f>'[10]Lead Lag'!Z186</f>
        <v>2024-10-28</v>
      </c>
      <c r="H184" s="3">
        <f t="shared" si="13"/>
        <v>-484.5</v>
      </c>
      <c r="I184" s="159">
        <f>'[10]Lead Lag'!AC186</f>
        <v>1264.77</v>
      </c>
      <c r="J184" s="159">
        <f t="shared" si="14"/>
        <v>-612781.06499999994</v>
      </c>
      <c r="K184" s="159"/>
    </row>
    <row r="185" spans="2:11">
      <c r="B185" s="5">
        <f>IF(D185="","",MAX(B$9:B184)+1)</f>
        <v>177</v>
      </c>
      <c r="C185" s="220" t="str">
        <f>'[10]Lead Lag'!M187</f>
        <v>PAINTSVILLE, CITY OF</v>
      </c>
      <c r="D185" s="105">
        <f>'[10]Lead Lag'!B187</f>
        <v>44927</v>
      </c>
      <c r="E185" s="105">
        <f>'[10]Lead Lag'!D187</f>
        <v>45291</v>
      </c>
      <c r="F185" s="3">
        <f t="shared" si="12"/>
        <v>-182.5</v>
      </c>
      <c r="G185" s="105" t="str">
        <f>'[10]Lead Lag'!Z187</f>
        <v>2024-10-28</v>
      </c>
      <c r="H185" s="3">
        <f t="shared" si="13"/>
        <v>-484.5</v>
      </c>
      <c r="I185" s="159">
        <f>'[10]Lead Lag'!AC187</f>
        <v>1781.75</v>
      </c>
      <c r="J185" s="159">
        <f t="shared" si="14"/>
        <v>-863257.875</v>
      </c>
      <c r="K185" s="159"/>
    </row>
    <row r="186" spans="2:11">
      <c r="B186" s="5">
        <f>IF(D186="","",MAX(B$9:B185)+1)</f>
        <v>178</v>
      </c>
      <c r="C186" s="220" t="str">
        <f>'[10]Lead Lag'!M188</f>
        <v>SOUTH SHORE, CITY OF</v>
      </c>
      <c r="D186" s="105">
        <f>'[10]Lead Lag'!B188</f>
        <v>44927</v>
      </c>
      <c r="E186" s="105">
        <f>'[10]Lead Lag'!D188</f>
        <v>45291</v>
      </c>
      <c r="F186" s="3">
        <f t="shared" si="12"/>
        <v>-182.5</v>
      </c>
      <c r="G186" s="105" t="str">
        <f>'[10]Lead Lag'!Z188</f>
        <v>2024-10-29</v>
      </c>
      <c r="H186" s="3">
        <f t="shared" si="13"/>
        <v>-485.5</v>
      </c>
      <c r="I186" s="159">
        <f>'[10]Lead Lag'!AC188</f>
        <v>63.3</v>
      </c>
      <c r="J186" s="159">
        <f t="shared" si="14"/>
        <v>-30732.149999999998</v>
      </c>
      <c r="K186" s="159"/>
    </row>
    <row r="187" spans="2:11">
      <c r="B187" s="5">
        <f>IF(D187="","",MAX(B$9:B186)+1)</f>
        <v>179</v>
      </c>
      <c r="C187" s="220" t="str">
        <f>'[10]Lead Lag'!M189</f>
        <v>SOUTH SHORE, CITY OF</v>
      </c>
      <c r="D187" s="105">
        <f>'[10]Lead Lag'!B189</f>
        <v>44927</v>
      </c>
      <c r="E187" s="105">
        <f>'[10]Lead Lag'!D189</f>
        <v>45291</v>
      </c>
      <c r="F187" s="3">
        <f t="shared" si="12"/>
        <v>-182.5</v>
      </c>
      <c r="G187" s="105" t="str">
        <f>'[10]Lead Lag'!Z189</f>
        <v>2024-10-29</v>
      </c>
      <c r="H187" s="3">
        <f t="shared" si="13"/>
        <v>-485.5</v>
      </c>
      <c r="I187" s="159">
        <f>'[10]Lead Lag'!AC189</f>
        <v>10.35</v>
      </c>
      <c r="J187" s="159">
        <f t="shared" si="14"/>
        <v>-5024.9250000000002</v>
      </c>
      <c r="K187" s="159"/>
    </row>
    <row r="188" spans="2:11">
      <c r="B188" s="5">
        <f>IF(D188="","",MAX(B$9:B187)+1)</f>
        <v>180</v>
      </c>
      <c r="C188" s="220" t="str">
        <f>'[10]Lead Lag'!M190</f>
        <v>PIKEVILLE INDEPENDENT SCHOOLS</v>
      </c>
      <c r="D188" s="105">
        <f>'[10]Lead Lag'!B190</f>
        <v>44927</v>
      </c>
      <c r="E188" s="105">
        <f>'[10]Lead Lag'!D190</f>
        <v>45291</v>
      </c>
      <c r="F188" s="3">
        <f t="shared" si="12"/>
        <v>-182.5</v>
      </c>
      <c r="G188" s="105" t="str">
        <f>'[10]Lead Lag'!Z190</f>
        <v>2024-10-30</v>
      </c>
      <c r="H188" s="3">
        <f t="shared" si="13"/>
        <v>-486.5</v>
      </c>
      <c r="I188" s="159">
        <f>'[10]Lead Lag'!AC190</f>
        <v>80848.960000000006</v>
      </c>
      <c r="J188" s="159">
        <f t="shared" si="14"/>
        <v>-39333019.040000007</v>
      </c>
      <c r="K188" s="159"/>
    </row>
    <row r="189" spans="2:11">
      <c r="B189" s="5">
        <f>IF(D189="","",MAX(B$9:B188)+1)</f>
        <v>181</v>
      </c>
      <c r="C189" s="220" t="str">
        <f>'[10]Lead Lag'!M191</f>
        <v>PIKEVILLE INDEPENDENT SCHOOLS</v>
      </c>
      <c r="D189" s="105">
        <f>'[10]Lead Lag'!B191</f>
        <v>44927</v>
      </c>
      <c r="E189" s="105">
        <f>'[10]Lead Lag'!D191</f>
        <v>45291</v>
      </c>
      <c r="F189" s="3">
        <f t="shared" si="12"/>
        <v>-182.5</v>
      </c>
      <c r="G189" s="105" t="str">
        <f>'[10]Lead Lag'!Z191</f>
        <v>2024-10-30</v>
      </c>
      <c r="H189" s="3">
        <f t="shared" si="13"/>
        <v>-486.5</v>
      </c>
      <c r="I189" s="159">
        <f>'[10]Lead Lag'!AC191</f>
        <v>6332.67</v>
      </c>
      <c r="J189" s="159">
        <f t="shared" si="14"/>
        <v>-3080843.9550000001</v>
      </c>
      <c r="K189" s="159"/>
    </row>
    <row r="190" spans="2:11">
      <c r="B190" s="5">
        <f>IF(D190="","",MAX(B$9:B189)+1)</f>
        <v>182</v>
      </c>
      <c r="C190" s="220" t="str">
        <f>'[10]Lead Lag'!M192</f>
        <v>PIKEVILLE INDEPENDENT SCHOOLS</v>
      </c>
      <c r="D190" s="105">
        <f>'[10]Lead Lag'!B192</f>
        <v>44927</v>
      </c>
      <c r="E190" s="105">
        <f>'[10]Lead Lag'!D192</f>
        <v>45291</v>
      </c>
      <c r="F190" s="3">
        <f t="shared" si="12"/>
        <v>-182.5</v>
      </c>
      <c r="G190" s="105" t="str">
        <f>'[10]Lead Lag'!Z192</f>
        <v>2024-10-30</v>
      </c>
      <c r="H190" s="3">
        <f t="shared" si="13"/>
        <v>-486.5</v>
      </c>
      <c r="I190" s="159">
        <f>'[10]Lead Lag'!AC192</f>
        <v>5861.43</v>
      </c>
      <c r="J190" s="159">
        <f t="shared" si="14"/>
        <v>-2851585.6950000003</v>
      </c>
      <c r="K190" s="159"/>
    </row>
    <row r="191" spans="2:11">
      <c r="B191" s="5">
        <f>IF(D191="","",MAX(B$9:B190)+1)</f>
        <v>183</v>
      </c>
      <c r="C191" s="220" t="str">
        <f>'[10]Lead Lag'!M193</f>
        <v>FLATWOODS, CITY OF</v>
      </c>
      <c r="D191" s="105">
        <f>'[10]Lead Lag'!B193</f>
        <v>44927</v>
      </c>
      <c r="E191" s="105">
        <f>'[10]Lead Lag'!D193</f>
        <v>45291</v>
      </c>
      <c r="F191" s="3">
        <f t="shared" si="12"/>
        <v>-182.5</v>
      </c>
      <c r="G191" s="105" t="str">
        <f>'[10]Lead Lag'!Z193</f>
        <v>2024-10-30</v>
      </c>
      <c r="H191" s="3">
        <f t="shared" si="13"/>
        <v>-486.5</v>
      </c>
      <c r="I191" s="159">
        <f>'[10]Lead Lag'!AC193</f>
        <v>282.95999999999998</v>
      </c>
      <c r="J191" s="159">
        <f t="shared" si="14"/>
        <v>-137660.03999999998</v>
      </c>
      <c r="K191" s="159"/>
    </row>
    <row r="192" spans="2:11">
      <c r="B192" s="5">
        <f>IF(D192="","",MAX(B$9:B191)+1)</f>
        <v>184</v>
      </c>
      <c r="C192" s="220" t="str">
        <f>'[10]Lead Lag'!M194</f>
        <v>FLATWOODS, CITY OF</v>
      </c>
      <c r="D192" s="105">
        <f>'[10]Lead Lag'!B194</f>
        <v>44927</v>
      </c>
      <c r="E192" s="105">
        <f>'[10]Lead Lag'!D194</f>
        <v>45291</v>
      </c>
      <c r="F192" s="3">
        <f t="shared" si="12"/>
        <v>-182.5</v>
      </c>
      <c r="G192" s="105" t="str">
        <f>'[10]Lead Lag'!Z194</f>
        <v>2024-10-30</v>
      </c>
      <c r="H192" s="3">
        <f t="shared" si="13"/>
        <v>-486.5</v>
      </c>
      <c r="I192" s="159">
        <f>'[10]Lead Lag'!AC194</f>
        <v>-0.02</v>
      </c>
      <c r="J192" s="159">
        <f t="shared" si="14"/>
        <v>9.73</v>
      </c>
      <c r="K192" s="159"/>
    </row>
    <row r="193" spans="2:11">
      <c r="B193" s="5">
        <f>IF(D193="","",MAX(B$9:B192)+1)</f>
        <v>185</v>
      </c>
      <c r="C193" s="220" t="str">
        <f>'[10]Lead Lag'!M195</f>
        <v>WAYLAND, TOWN OF</v>
      </c>
      <c r="D193" s="105">
        <f>'[10]Lead Lag'!B195</f>
        <v>44927</v>
      </c>
      <c r="E193" s="105">
        <f>'[10]Lead Lag'!D195</f>
        <v>45291</v>
      </c>
      <c r="F193" s="3">
        <f t="shared" si="12"/>
        <v>-182.5</v>
      </c>
      <c r="G193" s="105" t="str">
        <f>'[10]Lead Lag'!Z195</f>
        <v>2024-10-31</v>
      </c>
      <c r="H193" s="3">
        <f t="shared" si="13"/>
        <v>-487.5</v>
      </c>
      <c r="I193" s="159">
        <f>'[10]Lead Lag'!AC195</f>
        <v>823.88</v>
      </c>
      <c r="J193" s="159">
        <f t="shared" si="14"/>
        <v>-401641.5</v>
      </c>
      <c r="K193" s="159"/>
    </row>
    <row r="194" spans="2:11">
      <c r="B194" s="5">
        <f>IF(D194="","",MAX(B$9:B193)+1)</f>
        <v>186</v>
      </c>
      <c r="C194" s="220" t="str">
        <f>'[10]Lead Lag'!M196</f>
        <v>WAYLAND, TOWN OF</v>
      </c>
      <c r="D194" s="105">
        <f>'[10]Lead Lag'!B196</f>
        <v>44927</v>
      </c>
      <c r="E194" s="105">
        <f>'[10]Lead Lag'!D196</f>
        <v>45291</v>
      </c>
      <c r="F194" s="3">
        <f t="shared" si="12"/>
        <v>-182.5</v>
      </c>
      <c r="G194" s="105" t="str">
        <f>'[10]Lead Lag'!Z196</f>
        <v>2024-10-31</v>
      </c>
      <c r="H194" s="3">
        <f t="shared" si="13"/>
        <v>-487.5</v>
      </c>
      <c r="I194" s="159">
        <f>'[10]Lead Lag'!AC196</f>
        <v>2280.12</v>
      </c>
      <c r="J194" s="159">
        <f t="shared" si="14"/>
        <v>-1111558.5</v>
      </c>
      <c r="K194" s="159"/>
    </row>
    <row r="195" spans="2:11">
      <c r="B195" s="5">
        <f>IF(D195="","",MAX(B$9:B194)+1)</f>
        <v>187</v>
      </c>
      <c r="C195" s="220" t="str">
        <f>'[10]Lead Lag'!M197</f>
        <v>SHERIFF GRANT COUNTY</v>
      </c>
      <c r="D195" s="105">
        <f>'[10]Lead Lag'!B197</f>
        <v>44927</v>
      </c>
      <c r="E195" s="105">
        <f>'[10]Lead Lag'!D197</f>
        <v>45291</v>
      </c>
      <c r="F195" s="3">
        <f t="shared" si="12"/>
        <v>-182.5</v>
      </c>
      <c r="G195" s="105" t="str">
        <f>'[10]Lead Lag'!Z197</f>
        <v>2024-10-31</v>
      </c>
      <c r="H195" s="3">
        <f t="shared" si="13"/>
        <v>-487.5</v>
      </c>
      <c r="I195" s="159">
        <f>'[10]Lead Lag'!AC197</f>
        <v>37403.64</v>
      </c>
      <c r="J195" s="159">
        <f t="shared" si="14"/>
        <v>-18234274.5</v>
      </c>
      <c r="K195" s="159"/>
    </row>
    <row r="196" spans="2:11">
      <c r="B196" s="5">
        <f>IF(D196="","",MAX(B$9:B195)+1)</f>
        <v>188</v>
      </c>
      <c r="C196" s="220" t="str">
        <f>'[10]Lead Lag'!M198</f>
        <v>SHERIFF BOYD COUNTY</v>
      </c>
      <c r="D196" s="105">
        <f>'[10]Lead Lag'!B198</f>
        <v>44927</v>
      </c>
      <c r="E196" s="105">
        <f>'[10]Lead Lag'!D198</f>
        <v>45291</v>
      </c>
      <c r="F196" s="3">
        <f t="shared" si="12"/>
        <v>-182.5</v>
      </c>
      <c r="G196" s="105" t="str">
        <f>'[10]Lead Lag'!Z198</f>
        <v>2024-11-04</v>
      </c>
      <c r="H196" s="3">
        <f t="shared" si="13"/>
        <v>-491.5</v>
      </c>
      <c r="I196" s="159">
        <f>'[10]Lead Lag'!AC198</f>
        <v>132963.47</v>
      </c>
      <c r="J196" s="159">
        <f t="shared" si="14"/>
        <v>-65351545.505000003</v>
      </c>
      <c r="K196" s="159"/>
    </row>
    <row r="197" spans="2:11">
      <c r="B197" s="5">
        <f>IF(D197="","",MAX(B$9:B196)+1)</f>
        <v>189</v>
      </c>
      <c r="C197" s="220" t="str">
        <f>'[10]Lead Lag'!M199</f>
        <v>SHERIFF BOYD COUNTY</v>
      </c>
      <c r="D197" s="105">
        <f>'[10]Lead Lag'!B199</f>
        <v>44927</v>
      </c>
      <c r="E197" s="105">
        <f>'[10]Lead Lag'!D199</f>
        <v>45291</v>
      </c>
      <c r="F197" s="3">
        <f t="shared" si="12"/>
        <v>-182.5</v>
      </c>
      <c r="G197" s="105" t="str">
        <f>'[10]Lead Lag'!Z199</f>
        <v>2024-11-04</v>
      </c>
      <c r="H197" s="3">
        <f t="shared" si="13"/>
        <v>-491.5</v>
      </c>
      <c r="I197" s="159">
        <f>'[10]Lead Lag'!AC199</f>
        <v>0.02</v>
      </c>
      <c r="J197" s="159">
        <f t="shared" si="14"/>
        <v>-9.83</v>
      </c>
      <c r="K197" s="159"/>
    </row>
    <row r="198" spans="2:11">
      <c r="B198" s="5">
        <f>IF(D198="","",MAX(B$9:B197)+1)</f>
        <v>190</v>
      </c>
      <c r="C198" s="220" t="str">
        <f>'[10]Lead Lag'!M200</f>
        <v>SHERIFF BOYD COUNTY</v>
      </c>
      <c r="D198" s="105">
        <f>'[10]Lead Lag'!B200</f>
        <v>44927</v>
      </c>
      <c r="E198" s="105">
        <f>'[10]Lead Lag'!D200</f>
        <v>45291</v>
      </c>
      <c r="F198" s="3">
        <f t="shared" si="12"/>
        <v>-182.5</v>
      </c>
      <c r="G198" s="105" t="str">
        <f>'[10]Lead Lag'!Z200</f>
        <v>2024-11-04</v>
      </c>
      <c r="H198" s="3">
        <f t="shared" si="13"/>
        <v>-491.5</v>
      </c>
      <c r="I198" s="159">
        <f>'[10]Lead Lag'!AC200</f>
        <v>501184.56</v>
      </c>
      <c r="J198" s="159">
        <f t="shared" si="14"/>
        <v>-246332211.24000001</v>
      </c>
      <c r="K198" s="159"/>
    </row>
    <row r="199" spans="2:11">
      <c r="B199" s="5">
        <f>IF(D199="","",MAX(B$9:B198)+1)</f>
        <v>191</v>
      </c>
      <c r="C199" s="220" t="str">
        <f>'[10]Lead Lag'!M201</f>
        <v>SHERIFF BRACKEN COUNTY</v>
      </c>
      <c r="D199" s="105">
        <f>'[10]Lead Lag'!B201</f>
        <v>44927</v>
      </c>
      <c r="E199" s="105">
        <f>'[10]Lead Lag'!D201</f>
        <v>45291</v>
      </c>
      <c r="F199" s="3">
        <f t="shared" si="12"/>
        <v>-182.5</v>
      </c>
      <c r="G199" s="105" t="str">
        <f>'[10]Lead Lag'!Z201</f>
        <v>2024-11-06</v>
      </c>
      <c r="H199" s="3">
        <f t="shared" si="13"/>
        <v>-493.5</v>
      </c>
      <c r="I199" s="159">
        <f>'[10]Lead Lag'!AC201</f>
        <v>6813.94</v>
      </c>
      <c r="J199" s="159">
        <f t="shared" si="14"/>
        <v>-3362679.3899999997</v>
      </c>
      <c r="K199" s="159"/>
    </row>
    <row r="200" spans="2:11">
      <c r="B200" s="5">
        <f>IF(D200="","",MAX(B$9:B199)+1)</f>
        <v>192</v>
      </c>
      <c r="C200" s="220" t="str">
        <f>'[10]Lead Lag'!M202</f>
        <v>JENKINS, CITY OF</v>
      </c>
      <c r="D200" s="105">
        <f>'[10]Lead Lag'!B202</f>
        <v>44927</v>
      </c>
      <c r="E200" s="105">
        <f>'[10]Lead Lag'!D202</f>
        <v>45291</v>
      </c>
      <c r="F200" s="3">
        <f t="shared" si="12"/>
        <v>-182.5</v>
      </c>
      <c r="G200" s="105" t="str">
        <f>'[10]Lead Lag'!Z202</f>
        <v>2024-11-06</v>
      </c>
      <c r="H200" s="3">
        <f t="shared" si="13"/>
        <v>-493.5</v>
      </c>
      <c r="I200" s="159">
        <f>'[10]Lead Lag'!AC202</f>
        <v>13302.71</v>
      </c>
      <c r="J200" s="159">
        <f t="shared" si="14"/>
        <v>-6564887.3849999998</v>
      </c>
      <c r="K200" s="159"/>
    </row>
    <row r="201" spans="2:11">
      <c r="B201" s="5">
        <f>IF(D201="","",MAX(B$9:B200)+1)</f>
        <v>193</v>
      </c>
      <c r="C201" s="220" t="str">
        <f>'[10]Lead Lag'!M203</f>
        <v>JENKINS, CITY OF</v>
      </c>
      <c r="D201" s="105">
        <f>'[10]Lead Lag'!B203</f>
        <v>44927</v>
      </c>
      <c r="E201" s="105">
        <f>'[10]Lead Lag'!D203</f>
        <v>45291</v>
      </c>
      <c r="F201" s="3">
        <f t="shared" si="12"/>
        <v>-182.5</v>
      </c>
      <c r="G201" s="105" t="str">
        <f>'[10]Lead Lag'!Z203</f>
        <v>2024-11-06</v>
      </c>
      <c r="H201" s="3">
        <f t="shared" si="13"/>
        <v>-493.5</v>
      </c>
      <c r="I201" s="159">
        <f>'[10]Lead Lag'!AC203</f>
        <v>247.31</v>
      </c>
      <c r="J201" s="159">
        <f t="shared" si="14"/>
        <v>-122047.485</v>
      </c>
      <c r="K201" s="159"/>
    </row>
    <row r="202" spans="2:11">
      <c r="B202" s="5">
        <f>IF(D202="","",MAX(B$9:B201)+1)</f>
        <v>194</v>
      </c>
      <c r="C202" s="220" t="str">
        <f>'[10]Lead Lag'!M204</f>
        <v>SHERIFF LETCHER COUNTY</v>
      </c>
      <c r="D202" s="105">
        <f>'[10]Lead Lag'!B204</f>
        <v>44927</v>
      </c>
      <c r="E202" s="105">
        <f>'[10]Lead Lag'!D204</f>
        <v>45291</v>
      </c>
      <c r="F202" s="3">
        <f t="shared" si="12"/>
        <v>-182.5</v>
      </c>
      <c r="G202" s="105" t="str">
        <f>'[10]Lead Lag'!Z204</f>
        <v>2024-11-07</v>
      </c>
      <c r="H202" s="3">
        <f t="shared" si="13"/>
        <v>-494.5</v>
      </c>
      <c r="I202" s="159">
        <f>'[10]Lead Lag'!AC204</f>
        <v>731737.63</v>
      </c>
      <c r="J202" s="159">
        <f t="shared" si="14"/>
        <v>-361844258.03500003</v>
      </c>
      <c r="K202" s="159"/>
    </row>
    <row r="203" spans="2:11">
      <c r="B203" s="5">
        <f>IF(D203="","",MAX(B$9:B202)+1)</f>
        <v>195</v>
      </c>
      <c r="C203" s="220" t="str">
        <f>'[10]Lead Lag'!M205</f>
        <v>SHERIFF LETCHER COUNTY</v>
      </c>
      <c r="D203" s="105">
        <f>'[10]Lead Lag'!B205</f>
        <v>44927</v>
      </c>
      <c r="E203" s="105">
        <f>'[10]Lead Lag'!D205</f>
        <v>45291</v>
      </c>
      <c r="F203" s="3">
        <f t="shared" si="12"/>
        <v>-182.5</v>
      </c>
      <c r="G203" s="105" t="str">
        <f>'[10]Lead Lag'!Z205</f>
        <v>2024-11-07</v>
      </c>
      <c r="H203" s="3">
        <f t="shared" si="13"/>
        <v>-494.5</v>
      </c>
      <c r="I203" s="159">
        <f>'[10]Lead Lag'!AC205</f>
        <v>0.6</v>
      </c>
      <c r="J203" s="159">
        <f t="shared" si="14"/>
        <v>-296.7</v>
      </c>
      <c r="K203" s="159"/>
    </row>
    <row r="204" spans="2:11">
      <c r="B204" s="5">
        <f>IF(D204="","",MAX(B$9:B203)+1)</f>
        <v>196</v>
      </c>
      <c r="C204" s="220" t="str">
        <f>'[10]Lead Lag'!M206</f>
        <v>SHERIFF LETCHER COUNTY</v>
      </c>
      <c r="D204" s="105">
        <f>'[10]Lead Lag'!B206</f>
        <v>44927</v>
      </c>
      <c r="E204" s="105">
        <f>'[10]Lead Lag'!D206</f>
        <v>45291</v>
      </c>
      <c r="F204" s="3">
        <f t="shared" si="12"/>
        <v>-182.5</v>
      </c>
      <c r="G204" s="105" t="str">
        <f>'[10]Lead Lag'!Z206</f>
        <v>2024-11-07</v>
      </c>
      <c r="H204" s="3">
        <f t="shared" si="13"/>
        <v>-494.5</v>
      </c>
      <c r="I204" s="159">
        <f>'[10]Lead Lag'!AC206</f>
        <v>55975.53</v>
      </c>
      <c r="J204" s="159">
        <f t="shared" si="14"/>
        <v>-27679899.585000001</v>
      </c>
      <c r="K204" s="159"/>
    </row>
    <row r="205" spans="2:11">
      <c r="B205" s="5">
        <f>IF(D205="","",MAX(B$9:B204)+1)</f>
        <v>197</v>
      </c>
      <c r="C205" s="220" t="str">
        <f>'[10]Lead Lag'!M207</f>
        <v>SHERIFF CARROLL COUNTY</v>
      </c>
      <c r="D205" s="105">
        <f>'[10]Lead Lag'!B207</f>
        <v>44927</v>
      </c>
      <c r="E205" s="105">
        <f>'[10]Lead Lag'!D207</f>
        <v>45291</v>
      </c>
      <c r="F205" s="3">
        <f t="shared" si="12"/>
        <v>-182.5</v>
      </c>
      <c r="G205" s="105" t="str">
        <f>'[10]Lead Lag'!Z207</f>
        <v>2024-11-12</v>
      </c>
      <c r="H205" s="3">
        <f t="shared" si="13"/>
        <v>-499.5</v>
      </c>
      <c r="I205" s="159">
        <f>'[10]Lead Lag'!AC207</f>
        <v>4851.5</v>
      </c>
      <c r="J205" s="159">
        <f t="shared" si="14"/>
        <v>-2423324.25</v>
      </c>
      <c r="K205" s="159"/>
    </row>
    <row r="206" spans="2:11">
      <c r="B206" s="5">
        <f>IF(D206="","",MAX(B$9:B205)+1)</f>
        <v>198</v>
      </c>
      <c r="C206" s="220" t="str">
        <f>'[10]Lead Lag'!M208</f>
        <v>SHERIFF PIKE COUNTY</v>
      </c>
      <c r="D206" s="105">
        <f>'[10]Lead Lag'!B208</f>
        <v>44927</v>
      </c>
      <c r="E206" s="105">
        <f>'[10]Lead Lag'!D208</f>
        <v>45291</v>
      </c>
      <c r="F206" s="3">
        <f t="shared" si="12"/>
        <v>-182.5</v>
      </c>
      <c r="G206" s="105" t="str">
        <f>'[10]Lead Lag'!Z208</f>
        <v>2024-11-12</v>
      </c>
      <c r="H206" s="3">
        <f t="shared" si="13"/>
        <v>-499.5</v>
      </c>
      <c r="I206" s="159">
        <f>'[10]Lead Lag'!AC208</f>
        <v>414339.81</v>
      </c>
      <c r="J206" s="159">
        <f t="shared" si="14"/>
        <v>-206962735.095</v>
      </c>
      <c r="K206" s="159"/>
    </row>
    <row r="207" spans="2:11">
      <c r="B207" s="5">
        <f>IF(D207="","",MAX(B$9:B206)+1)</f>
        <v>199</v>
      </c>
      <c r="C207" s="220" t="str">
        <f>'[10]Lead Lag'!M209</f>
        <v>SHERIFF PIKE COUNTY</v>
      </c>
      <c r="D207" s="105">
        <f>'[10]Lead Lag'!B209</f>
        <v>44927</v>
      </c>
      <c r="E207" s="105">
        <f>'[10]Lead Lag'!D209</f>
        <v>45291</v>
      </c>
      <c r="F207" s="3">
        <f t="shared" si="12"/>
        <v>-182.5</v>
      </c>
      <c r="G207" s="105" t="str">
        <f>'[10]Lead Lag'!Z209</f>
        <v>2024-11-12</v>
      </c>
      <c r="H207" s="3">
        <f t="shared" si="13"/>
        <v>-499.5</v>
      </c>
      <c r="I207" s="159">
        <f>'[10]Lead Lag'!AC209</f>
        <v>9.0299999999999994</v>
      </c>
      <c r="J207" s="159">
        <f t="shared" si="14"/>
        <v>-4510.4849999999997</v>
      </c>
      <c r="K207" s="159"/>
    </row>
    <row r="208" spans="2:11">
      <c r="B208" s="5">
        <f>IF(D208="","",MAX(B$9:B207)+1)</f>
        <v>200</v>
      </c>
      <c r="C208" s="220" t="str">
        <f>'[10]Lead Lag'!M210</f>
        <v>SHERIFF PIKE COUNTY</v>
      </c>
      <c r="D208" s="105">
        <f>'[10]Lead Lag'!B210</f>
        <v>44927</v>
      </c>
      <c r="E208" s="105">
        <f>'[10]Lead Lag'!D210</f>
        <v>45291</v>
      </c>
      <c r="F208" s="3">
        <f t="shared" si="12"/>
        <v>-182.5</v>
      </c>
      <c r="G208" s="105" t="str">
        <f>'[10]Lead Lag'!Z210</f>
        <v>2024-11-12</v>
      </c>
      <c r="H208" s="3">
        <f t="shared" si="13"/>
        <v>-499.5</v>
      </c>
      <c r="I208" s="159">
        <f>'[10]Lead Lag'!AC210</f>
        <v>924356.16</v>
      </c>
      <c r="J208" s="159">
        <f t="shared" si="14"/>
        <v>-461715901.92000002</v>
      </c>
      <c r="K208" s="159"/>
    </row>
    <row r="209" spans="2:11">
      <c r="B209" s="5">
        <f>IF(D209="","",MAX(B$9:B208)+1)</f>
        <v>201</v>
      </c>
      <c r="C209" s="220" t="str">
        <f>'[10]Lead Lag'!M211</f>
        <v>ASHLAND, CITY OF</v>
      </c>
      <c r="D209" s="105">
        <f>'[10]Lead Lag'!B211</f>
        <v>44927</v>
      </c>
      <c r="E209" s="105">
        <f>'[10]Lead Lag'!D211</f>
        <v>45291</v>
      </c>
      <c r="F209" s="3">
        <f t="shared" si="12"/>
        <v>-182.5</v>
      </c>
      <c r="G209" s="105" t="str">
        <f>'[10]Lead Lag'!Z211</f>
        <v>2024-11-12</v>
      </c>
      <c r="H209" s="3">
        <f t="shared" si="13"/>
        <v>-499.5</v>
      </c>
      <c r="I209" s="159">
        <f>'[10]Lead Lag'!AC211</f>
        <v>127556.85</v>
      </c>
      <c r="J209" s="159">
        <f t="shared" si="14"/>
        <v>-63714646.575000003</v>
      </c>
      <c r="K209" s="159"/>
    </row>
    <row r="210" spans="2:11">
      <c r="B210" s="5">
        <f>IF(D210="","",MAX(B$9:B209)+1)</f>
        <v>202</v>
      </c>
      <c r="C210" s="220" t="str">
        <f>'[10]Lead Lag'!M212</f>
        <v>ASHLAND, CITY OF</v>
      </c>
      <c r="D210" s="105">
        <f>'[10]Lead Lag'!B212</f>
        <v>44927</v>
      </c>
      <c r="E210" s="105">
        <f>'[10]Lead Lag'!D212</f>
        <v>45291</v>
      </c>
      <c r="F210" s="3">
        <f t="shared" si="12"/>
        <v>-182.5</v>
      </c>
      <c r="G210" s="105" t="str">
        <f>'[10]Lead Lag'!Z212</f>
        <v>2024-11-12</v>
      </c>
      <c r="H210" s="3">
        <f t="shared" si="13"/>
        <v>-499.5</v>
      </c>
      <c r="I210" s="159">
        <f>'[10]Lead Lag'!AC212</f>
        <v>0.25</v>
      </c>
      <c r="J210" s="159">
        <f t="shared" si="14"/>
        <v>-124.875</v>
      </c>
      <c r="K210" s="159"/>
    </row>
    <row r="211" spans="2:11">
      <c r="B211" s="5">
        <f>IF(D211="","",MAX(B$9:B210)+1)</f>
        <v>203</v>
      </c>
      <c r="C211" s="220" t="str">
        <f>'[10]Lead Lag'!M213</f>
        <v>ASHLAND, CITY OF</v>
      </c>
      <c r="D211" s="105">
        <f>'[10]Lead Lag'!B213</f>
        <v>44927</v>
      </c>
      <c r="E211" s="105">
        <f>'[10]Lead Lag'!D213</f>
        <v>45291</v>
      </c>
      <c r="F211" s="3">
        <f t="shared" si="12"/>
        <v>-182.5</v>
      </c>
      <c r="G211" s="105" t="str">
        <f>'[10]Lead Lag'!Z213</f>
        <v>2024-11-12</v>
      </c>
      <c r="H211" s="3">
        <f t="shared" si="13"/>
        <v>-499.5</v>
      </c>
      <c r="I211" s="159">
        <f>'[10]Lead Lag'!AC213</f>
        <v>2300.31</v>
      </c>
      <c r="J211" s="159">
        <f t="shared" si="14"/>
        <v>-1149004.845</v>
      </c>
      <c r="K211" s="159"/>
    </row>
    <row r="212" spans="2:11">
      <c r="B212" s="5">
        <f>IF(D212="","",MAX(B$9:B211)+1)</f>
        <v>204</v>
      </c>
      <c r="C212" s="220" t="str">
        <f>'[10]Lead Lag'!M214</f>
        <v>SHERIFF FRANKLIN COUNTY</v>
      </c>
      <c r="D212" s="105">
        <f>'[10]Lead Lag'!B214</f>
        <v>44927</v>
      </c>
      <c r="E212" s="105">
        <f>'[10]Lead Lag'!D214</f>
        <v>45291</v>
      </c>
      <c r="F212" s="3">
        <f t="shared" si="12"/>
        <v>-182.5</v>
      </c>
      <c r="G212" s="105" t="str">
        <f>'[10]Lead Lag'!Z214</f>
        <v>2024-11-13</v>
      </c>
      <c r="H212" s="3">
        <f t="shared" si="13"/>
        <v>-500.5</v>
      </c>
      <c r="I212" s="159">
        <f>'[10]Lead Lag'!AC214</f>
        <v>270.31</v>
      </c>
      <c r="J212" s="159">
        <f t="shared" si="14"/>
        <v>-135290.155</v>
      </c>
      <c r="K212" s="159"/>
    </row>
    <row r="213" spans="2:11">
      <c r="B213" s="5">
        <f>IF(D213="","",MAX(B$9:B212)+1)</f>
        <v>205</v>
      </c>
      <c r="C213" s="220" t="str">
        <f>'[10]Lead Lag'!M215</f>
        <v>SHERIFF FRANKLIN COUNTY</v>
      </c>
      <c r="D213" s="105">
        <f>'[10]Lead Lag'!B215</f>
        <v>44927</v>
      </c>
      <c r="E213" s="105">
        <f>'[10]Lead Lag'!D215</f>
        <v>45291</v>
      </c>
      <c r="F213" s="3">
        <f t="shared" ref="F213:F255" si="15">(+D213-E213-1)/2</f>
        <v>-182.5</v>
      </c>
      <c r="G213" s="105" t="str">
        <f>'[10]Lead Lag'!Z215</f>
        <v>2024-11-13</v>
      </c>
      <c r="H213" s="3">
        <f t="shared" ref="H213:H255" si="16">E213-G213+F213</f>
        <v>-500.5</v>
      </c>
      <c r="I213" s="159">
        <f>'[10]Lead Lag'!AC215</f>
        <v>132.13999999999999</v>
      </c>
      <c r="J213" s="159">
        <f t="shared" ref="J213:J255" si="17">H213*I213</f>
        <v>-66136.069999999992</v>
      </c>
      <c r="K213" s="159"/>
    </row>
    <row r="214" spans="2:11">
      <c r="B214" s="5">
        <f>IF(D214="","",MAX(B$9:B213)+1)</f>
        <v>206</v>
      </c>
      <c r="C214" s="220" t="str">
        <f>'[10]Lead Lag'!M216</f>
        <v>SHERIFF FRANKLIN COUNTY</v>
      </c>
      <c r="D214" s="105">
        <f>'[10]Lead Lag'!B216</f>
        <v>44927</v>
      </c>
      <c r="E214" s="105">
        <f>'[10]Lead Lag'!D216</f>
        <v>45291</v>
      </c>
      <c r="F214" s="3">
        <f t="shared" si="15"/>
        <v>-182.5</v>
      </c>
      <c r="G214" s="105" t="str">
        <f>'[10]Lead Lag'!Z216</f>
        <v>2024-11-13</v>
      </c>
      <c r="H214" s="3">
        <f t="shared" si="16"/>
        <v>-500.5</v>
      </c>
      <c r="I214" s="159">
        <f>'[10]Lead Lag'!AC216</f>
        <v>75.09</v>
      </c>
      <c r="J214" s="159">
        <f t="shared" si="17"/>
        <v>-37582.544999999998</v>
      </c>
      <c r="K214" s="159"/>
    </row>
    <row r="215" spans="2:11">
      <c r="B215" s="5">
        <f>IF(D215="","",MAX(B$9:B214)+1)</f>
        <v>207</v>
      </c>
      <c r="C215" s="220" t="str">
        <f>'[10]Lead Lag'!M217</f>
        <v>SHERIFF OWEN COUNTY</v>
      </c>
      <c r="D215" s="105">
        <f>'[10]Lead Lag'!B217</f>
        <v>44927</v>
      </c>
      <c r="E215" s="105">
        <f>'[10]Lead Lag'!D217</f>
        <v>45291</v>
      </c>
      <c r="F215" s="3">
        <f t="shared" si="15"/>
        <v>-182.5</v>
      </c>
      <c r="G215" s="105" t="str">
        <f>'[10]Lead Lag'!Z217</f>
        <v>2024-11-15</v>
      </c>
      <c r="H215" s="3">
        <f t="shared" si="16"/>
        <v>-502.5</v>
      </c>
      <c r="I215" s="159">
        <f>'[10]Lead Lag'!AC217</f>
        <v>26270.37</v>
      </c>
      <c r="J215" s="159">
        <f t="shared" si="17"/>
        <v>-13200860.924999999</v>
      </c>
      <c r="K215" s="159"/>
    </row>
    <row r="216" spans="2:11">
      <c r="B216" s="5">
        <f>IF(D216="","",MAX(B$9:B215)+1)</f>
        <v>208</v>
      </c>
      <c r="C216" s="220" t="str">
        <f>'[10]Lead Lag'!M218</f>
        <v>LOUISA, CITY OF</v>
      </c>
      <c r="D216" s="105">
        <f>'[10]Lead Lag'!B218</f>
        <v>44927</v>
      </c>
      <c r="E216" s="105">
        <f>'[10]Lead Lag'!D218</f>
        <v>45291</v>
      </c>
      <c r="F216" s="3">
        <f t="shared" si="15"/>
        <v>-182.5</v>
      </c>
      <c r="G216" s="105" t="str">
        <f>'[10]Lead Lag'!Z218</f>
        <v>2024-11-22</v>
      </c>
      <c r="H216" s="3">
        <f t="shared" si="16"/>
        <v>-509.5</v>
      </c>
      <c r="I216" s="159">
        <f>'[10]Lead Lag'!AC218</f>
        <v>4139.13</v>
      </c>
      <c r="J216" s="159">
        <f t="shared" si="17"/>
        <v>-2108886.7349999999</v>
      </c>
      <c r="K216" s="159"/>
    </row>
    <row r="217" spans="2:11">
      <c r="B217" s="5">
        <f>IF(D217="","",MAX(B$9:B216)+1)</f>
        <v>209</v>
      </c>
      <c r="C217" s="220" t="str">
        <f>'[10]Lead Lag'!M219</f>
        <v>LOUISA, CITY OF</v>
      </c>
      <c r="D217" s="105">
        <f>'[10]Lead Lag'!B219</f>
        <v>44927</v>
      </c>
      <c r="E217" s="105">
        <f>'[10]Lead Lag'!D219</f>
        <v>45291</v>
      </c>
      <c r="F217" s="3">
        <f t="shared" si="15"/>
        <v>-182.5</v>
      </c>
      <c r="G217" s="105" t="str">
        <f>'[10]Lead Lag'!Z219</f>
        <v>2024-11-22</v>
      </c>
      <c r="H217" s="3">
        <f t="shared" si="16"/>
        <v>-509.5</v>
      </c>
      <c r="I217" s="159">
        <f>'[10]Lead Lag'!AC219</f>
        <v>12.9</v>
      </c>
      <c r="J217" s="159">
        <f t="shared" si="17"/>
        <v>-6572.55</v>
      </c>
      <c r="K217" s="159"/>
    </row>
    <row r="218" spans="2:11">
      <c r="B218" s="5">
        <f>IF(D218="","",MAX(B$9:B217)+1)</f>
        <v>210</v>
      </c>
      <c r="C218" s="220" t="str">
        <f>'[10]Lead Lag'!M220</f>
        <v>SHERIFF ROWAN COUNTY</v>
      </c>
      <c r="D218" s="105">
        <f>'[10]Lead Lag'!B220</f>
        <v>44927</v>
      </c>
      <c r="E218" s="105">
        <f>'[10]Lead Lag'!D220</f>
        <v>45291</v>
      </c>
      <c r="F218" s="3">
        <f t="shared" si="15"/>
        <v>-182.5</v>
      </c>
      <c r="G218" s="105" t="str">
        <f>'[10]Lead Lag'!Z220</f>
        <v>2024-11-25</v>
      </c>
      <c r="H218" s="3">
        <f t="shared" si="16"/>
        <v>-512.5</v>
      </c>
      <c r="I218" s="159">
        <f>'[10]Lead Lag'!AC220</f>
        <v>7908.13</v>
      </c>
      <c r="J218" s="159">
        <f t="shared" si="17"/>
        <v>-4052916.625</v>
      </c>
      <c r="K218" s="159"/>
    </row>
    <row r="219" spans="2:11">
      <c r="B219" s="5">
        <f>IF(D219="","",MAX(B$9:B218)+1)</f>
        <v>211</v>
      </c>
      <c r="C219" s="220" t="str">
        <f>'[10]Lead Lag'!M221</f>
        <v>SHERIFF ROWAN COUNTY</v>
      </c>
      <c r="D219" s="105">
        <f>'[10]Lead Lag'!B221</f>
        <v>44927</v>
      </c>
      <c r="E219" s="105">
        <f>'[10]Lead Lag'!D221</f>
        <v>45291</v>
      </c>
      <c r="F219" s="3">
        <f t="shared" si="15"/>
        <v>-182.5</v>
      </c>
      <c r="G219" s="105" t="str">
        <f>'[10]Lead Lag'!Z221</f>
        <v>2024-11-25</v>
      </c>
      <c r="H219" s="3">
        <f t="shared" si="16"/>
        <v>-512.5</v>
      </c>
      <c r="I219" s="159">
        <f>'[10]Lead Lag'!AC221</f>
        <v>0.06</v>
      </c>
      <c r="J219" s="159">
        <f t="shared" si="17"/>
        <v>-30.75</v>
      </c>
      <c r="K219" s="159"/>
    </row>
    <row r="220" spans="2:11">
      <c r="B220" s="5">
        <f>IF(D220="","",MAX(B$9:B219)+1)</f>
        <v>212</v>
      </c>
      <c r="C220" s="220" t="str">
        <f>'[10]Lead Lag'!M222</f>
        <v>SHERIFF ROWAN COUNTY</v>
      </c>
      <c r="D220" s="105">
        <f>'[10]Lead Lag'!B222</f>
        <v>44927</v>
      </c>
      <c r="E220" s="105">
        <f>'[10]Lead Lag'!D222</f>
        <v>45291</v>
      </c>
      <c r="F220" s="3">
        <f t="shared" si="15"/>
        <v>-182.5</v>
      </c>
      <c r="G220" s="105" t="str">
        <f>'[10]Lead Lag'!Z222</f>
        <v>2024-11-25</v>
      </c>
      <c r="H220" s="3">
        <f t="shared" si="16"/>
        <v>-512.5</v>
      </c>
      <c r="I220" s="159">
        <f>'[10]Lead Lag'!AC222</f>
        <v>24816.13</v>
      </c>
      <c r="J220" s="159">
        <f t="shared" si="17"/>
        <v>-12718266.625</v>
      </c>
      <c r="K220" s="159"/>
    </row>
    <row r="221" spans="2:11">
      <c r="B221" s="5">
        <f>IF(D221="","",MAX(B$9:B220)+1)</f>
        <v>213</v>
      </c>
      <c r="C221" s="220" t="str">
        <f>'[10]Lead Lag'!M223</f>
        <v>SHERIFF PENDLETON COUNTY</v>
      </c>
      <c r="D221" s="105">
        <f>'[10]Lead Lag'!B223</f>
        <v>44927</v>
      </c>
      <c r="E221" s="105">
        <f>'[10]Lead Lag'!D223</f>
        <v>45291</v>
      </c>
      <c r="F221" s="3">
        <f t="shared" si="15"/>
        <v>-182.5</v>
      </c>
      <c r="G221" s="105" t="str">
        <f>'[10]Lead Lag'!Z223</f>
        <v>2024-11-26</v>
      </c>
      <c r="H221" s="3">
        <f t="shared" si="16"/>
        <v>-513.5</v>
      </c>
      <c r="I221" s="159">
        <f>'[10]Lead Lag'!AC223</f>
        <v>16243.1</v>
      </c>
      <c r="J221" s="159">
        <f t="shared" si="17"/>
        <v>-8340831.8500000006</v>
      </c>
      <c r="K221" s="159"/>
    </row>
    <row r="222" spans="2:11">
      <c r="B222" s="5">
        <f>IF(D222="","",MAX(B$9:B221)+1)</f>
        <v>214</v>
      </c>
      <c r="C222" s="220" t="str">
        <f>'[10]Lead Lag'!M224</f>
        <v>BELLEFONTE CITY OF KENTUCKY</v>
      </c>
      <c r="D222" s="105">
        <f>'[10]Lead Lag'!B224</f>
        <v>44927</v>
      </c>
      <c r="E222" s="105">
        <f>'[10]Lead Lag'!D224</f>
        <v>45291</v>
      </c>
      <c r="F222" s="3">
        <f t="shared" si="15"/>
        <v>-182.5</v>
      </c>
      <c r="G222" s="105" t="str">
        <f>'[10]Lead Lag'!Z224</f>
        <v>2024-11-29</v>
      </c>
      <c r="H222" s="3">
        <f t="shared" si="16"/>
        <v>-516.5</v>
      </c>
      <c r="I222" s="159">
        <f>'[10]Lead Lag'!AC224</f>
        <v>1226.57</v>
      </c>
      <c r="J222" s="159">
        <f t="shared" si="17"/>
        <v>-633523.40499999991</v>
      </c>
      <c r="K222" s="159"/>
    </row>
    <row r="223" spans="2:11">
      <c r="B223" s="5">
        <f>IF(D223="","",MAX(B$9:B222)+1)</f>
        <v>215</v>
      </c>
      <c r="C223" s="220" t="str">
        <f>'[10]Lead Lag'!M225</f>
        <v>BELLEFONTE CITY OF KENTUCKY</v>
      </c>
      <c r="D223" s="105">
        <f>'[10]Lead Lag'!B225</f>
        <v>44927</v>
      </c>
      <c r="E223" s="105">
        <f>'[10]Lead Lag'!D225</f>
        <v>45291</v>
      </c>
      <c r="F223" s="3">
        <f t="shared" si="15"/>
        <v>-182.5</v>
      </c>
      <c r="G223" s="105" t="str">
        <f>'[10]Lead Lag'!Z225</f>
        <v>2024-11-29</v>
      </c>
      <c r="H223" s="3">
        <f t="shared" si="16"/>
        <v>-516.5</v>
      </c>
      <c r="I223" s="159">
        <f>'[10]Lead Lag'!AC225</f>
        <v>81.99</v>
      </c>
      <c r="J223" s="159">
        <f t="shared" si="17"/>
        <v>-42347.834999999999</v>
      </c>
      <c r="K223" s="159"/>
    </row>
    <row r="224" spans="2:11">
      <c r="B224" s="5">
        <f>IF(D224="","",MAX(B$9:B223)+1)</f>
        <v>216</v>
      </c>
      <c r="C224" s="220" t="str">
        <f>'[10]Lead Lag'!M226</f>
        <v>HINDMAN, TOWN OF</v>
      </c>
      <c r="D224" s="105">
        <f>'[10]Lead Lag'!B226</f>
        <v>44927</v>
      </c>
      <c r="E224" s="105">
        <f>'[10]Lead Lag'!D226</f>
        <v>45291</v>
      </c>
      <c r="F224" s="3">
        <f t="shared" si="15"/>
        <v>-182.5</v>
      </c>
      <c r="G224" s="105" t="str">
        <f>'[10]Lead Lag'!Z226</f>
        <v>2024-12-02</v>
      </c>
      <c r="H224" s="3">
        <f t="shared" si="16"/>
        <v>-519.5</v>
      </c>
      <c r="I224" s="159">
        <f>'[10]Lead Lag'!AC226</f>
        <v>1036.6099999999999</v>
      </c>
      <c r="J224" s="159">
        <f t="shared" si="17"/>
        <v>-538518.8949999999</v>
      </c>
      <c r="K224" s="159"/>
    </row>
    <row r="225" spans="2:11">
      <c r="B225" s="5">
        <f>IF(D225="","",MAX(B$9:B224)+1)</f>
        <v>217</v>
      </c>
      <c r="C225" s="220" t="str">
        <f>'[10]Lead Lag'!M227</f>
        <v>HINDMAN, TOWN OF</v>
      </c>
      <c r="D225" s="105">
        <f>'[10]Lead Lag'!B227</f>
        <v>44927</v>
      </c>
      <c r="E225" s="105">
        <f>'[10]Lead Lag'!D227</f>
        <v>45291</v>
      </c>
      <c r="F225" s="3">
        <f t="shared" si="15"/>
        <v>-182.5</v>
      </c>
      <c r="G225" s="105" t="str">
        <f>'[10]Lead Lag'!Z227</f>
        <v>2024-12-02</v>
      </c>
      <c r="H225" s="3">
        <f t="shared" si="16"/>
        <v>-519.5</v>
      </c>
      <c r="I225" s="159">
        <f>'[10]Lead Lag'!AC227</f>
        <v>-0.06</v>
      </c>
      <c r="J225" s="159">
        <f t="shared" si="17"/>
        <v>31.169999999999998</v>
      </c>
      <c r="K225" s="159"/>
    </row>
    <row r="226" spans="2:11">
      <c r="B226" s="5">
        <f>IF(D226="","",MAX(B$9:B225)+1)</f>
        <v>218</v>
      </c>
      <c r="C226" s="220" t="str">
        <f>'[10]Lead Lag'!M228</f>
        <v>PIKEVILLE, CITY OF</v>
      </c>
      <c r="D226" s="105">
        <f>'[10]Lead Lag'!B228</f>
        <v>44927</v>
      </c>
      <c r="E226" s="105">
        <f>'[10]Lead Lag'!D228</f>
        <v>45291</v>
      </c>
      <c r="F226" s="3">
        <f t="shared" si="15"/>
        <v>-182.5</v>
      </c>
      <c r="G226" s="105" t="str">
        <f>'[10]Lead Lag'!Z228</f>
        <v>2024-12-06</v>
      </c>
      <c r="H226" s="3">
        <f t="shared" si="16"/>
        <v>-523.5</v>
      </c>
      <c r="I226" s="159">
        <f>'[10]Lead Lag'!AC228</f>
        <v>12506.48</v>
      </c>
      <c r="J226" s="159">
        <f t="shared" si="17"/>
        <v>-6547142.2799999993</v>
      </c>
      <c r="K226" s="159"/>
    </row>
    <row r="227" spans="2:11">
      <c r="B227" s="5">
        <f>IF(D227="","",MAX(B$9:B226)+1)</f>
        <v>219</v>
      </c>
      <c r="C227" s="220" t="str">
        <f>'[10]Lead Lag'!M229</f>
        <v>PIKEVILLE, CITY OF</v>
      </c>
      <c r="D227" s="105">
        <f>'[10]Lead Lag'!B229</f>
        <v>44927</v>
      </c>
      <c r="E227" s="105">
        <f>'[10]Lead Lag'!D229</f>
        <v>45291</v>
      </c>
      <c r="F227" s="3">
        <f t="shared" si="15"/>
        <v>-182.5</v>
      </c>
      <c r="G227" s="105" t="str">
        <f>'[10]Lead Lag'!Z229</f>
        <v>2024-12-06</v>
      </c>
      <c r="H227" s="3">
        <f t="shared" si="16"/>
        <v>-523.5</v>
      </c>
      <c r="I227" s="159">
        <f>'[10]Lead Lag'!AC229</f>
        <v>24.14</v>
      </c>
      <c r="J227" s="159">
        <f t="shared" si="17"/>
        <v>-12637.29</v>
      </c>
      <c r="K227" s="159"/>
    </row>
    <row r="228" spans="2:11">
      <c r="B228" s="5">
        <f>IF(D228="","",MAX(B$9:B227)+1)</f>
        <v>220</v>
      </c>
      <c r="C228" s="220" t="str">
        <f>'[10]Lead Lag'!M230</f>
        <v>PIKEVILLE, CITY OF</v>
      </c>
      <c r="D228" s="105">
        <f>'[10]Lead Lag'!B230</f>
        <v>44927</v>
      </c>
      <c r="E228" s="105">
        <f>'[10]Lead Lag'!D230</f>
        <v>45291</v>
      </c>
      <c r="F228" s="3">
        <f t="shared" si="15"/>
        <v>-182.5</v>
      </c>
      <c r="G228" s="105" t="str">
        <f>'[10]Lead Lag'!Z230</f>
        <v>2024-12-06</v>
      </c>
      <c r="H228" s="3">
        <f t="shared" si="16"/>
        <v>-523.5</v>
      </c>
      <c r="I228" s="159">
        <f>'[10]Lead Lag'!AC230</f>
        <v>19572.490000000002</v>
      </c>
      <c r="J228" s="159">
        <f t="shared" si="17"/>
        <v>-10246198.515000001</v>
      </c>
      <c r="K228" s="159"/>
    </row>
    <row r="229" spans="2:11">
      <c r="B229" s="5">
        <f>IF(D229="","",MAX(B$9:B228)+1)</f>
        <v>221</v>
      </c>
      <c r="C229" s="220" t="str">
        <f>'[10]Lead Lag'!M231</f>
        <v>SHERIFF BELL COUNTY</v>
      </c>
      <c r="D229" s="105">
        <f>'[10]Lead Lag'!B231</f>
        <v>44927</v>
      </c>
      <c r="E229" s="105">
        <f>'[10]Lead Lag'!D231</f>
        <v>45291</v>
      </c>
      <c r="F229" s="3">
        <f t="shared" si="15"/>
        <v>-182.5</v>
      </c>
      <c r="G229" s="105" t="str">
        <f>'[10]Lead Lag'!Z231</f>
        <v>2024-12-09</v>
      </c>
      <c r="H229" s="3">
        <f t="shared" si="16"/>
        <v>-526.5</v>
      </c>
      <c r="I229" s="159">
        <f>'[10]Lead Lag'!AC231</f>
        <v>45.52</v>
      </c>
      <c r="J229" s="159">
        <f t="shared" si="17"/>
        <v>-23966.280000000002</v>
      </c>
      <c r="K229" s="159"/>
    </row>
    <row r="230" spans="2:11">
      <c r="B230" s="5">
        <f>IF(D230="","",MAX(B$9:B229)+1)</f>
        <v>222</v>
      </c>
      <c r="C230" s="220" t="str">
        <f>'[10]Lead Lag'!M232</f>
        <v>SHERIFF BELL COUNTY</v>
      </c>
      <c r="D230" s="105">
        <f>'[10]Lead Lag'!B232</f>
        <v>44927</v>
      </c>
      <c r="E230" s="105">
        <f>'[10]Lead Lag'!D232</f>
        <v>45291</v>
      </c>
      <c r="F230" s="3">
        <f t="shared" si="15"/>
        <v>-182.5</v>
      </c>
      <c r="G230" s="105" t="str">
        <f>'[10]Lead Lag'!Z232</f>
        <v>2024-12-09</v>
      </c>
      <c r="H230" s="3">
        <f t="shared" si="16"/>
        <v>-526.5</v>
      </c>
      <c r="I230" s="159">
        <f>'[10]Lead Lag'!AC232</f>
        <v>1512.27</v>
      </c>
      <c r="J230" s="159">
        <f t="shared" si="17"/>
        <v>-796210.15500000003</v>
      </c>
      <c r="K230" s="159"/>
    </row>
    <row r="231" spans="2:11">
      <c r="B231" s="5">
        <f>IF(D231="","",MAX(B$9:B230)+1)</f>
        <v>223</v>
      </c>
      <c r="C231" s="220" t="str">
        <f>'[10]Lead Lag'!M233</f>
        <v>KNOTT COUNTY SHERIFF</v>
      </c>
      <c r="D231" s="105">
        <f>'[10]Lead Lag'!B233</f>
        <v>44927</v>
      </c>
      <c r="E231" s="105">
        <f>'[10]Lead Lag'!D233</f>
        <v>45291</v>
      </c>
      <c r="F231" s="3">
        <f t="shared" si="15"/>
        <v>-182.5</v>
      </c>
      <c r="G231" s="105" t="str">
        <f>'[10]Lead Lag'!Z233</f>
        <v>2024-12-09</v>
      </c>
      <c r="H231" s="3">
        <f t="shared" si="16"/>
        <v>-526.5</v>
      </c>
      <c r="I231" s="159">
        <f>'[10]Lead Lag'!AC233</f>
        <v>110489.72</v>
      </c>
      <c r="J231" s="159">
        <f t="shared" si="17"/>
        <v>-58172837.579999998</v>
      </c>
      <c r="K231" s="159"/>
    </row>
    <row r="232" spans="2:11">
      <c r="B232" s="5">
        <f>IF(D232="","",MAX(B$9:B231)+1)</f>
        <v>224</v>
      </c>
      <c r="C232" s="220" t="str">
        <f>'[10]Lead Lag'!M234</f>
        <v>KNOTT COUNTY SHERIFF</v>
      </c>
      <c r="D232" s="105">
        <f>'[10]Lead Lag'!B234</f>
        <v>44927</v>
      </c>
      <c r="E232" s="105">
        <f>'[10]Lead Lag'!D234</f>
        <v>45291</v>
      </c>
      <c r="F232" s="3">
        <f t="shared" si="15"/>
        <v>-182.5</v>
      </c>
      <c r="G232" s="105" t="str">
        <f>'[10]Lead Lag'!Z234</f>
        <v>2024-12-09</v>
      </c>
      <c r="H232" s="3">
        <f t="shared" si="16"/>
        <v>-526.5</v>
      </c>
      <c r="I232" s="159">
        <f>'[10]Lead Lag'!AC234</f>
        <v>0.22</v>
      </c>
      <c r="J232" s="159">
        <f t="shared" si="17"/>
        <v>-115.83</v>
      </c>
      <c r="K232" s="159"/>
    </row>
    <row r="233" spans="2:11">
      <c r="B233" s="5">
        <f>IF(D233="","",MAX(B$9:B232)+1)</f>
        <v>225</v>
      </c>
      <c r="C233" s="220" t="str">
        <f>'[10]Lead Lag'!M235</f>
        <v>KNOTT COUNTY SHERIFF</v>
      </c>
      <c r="D233" s="105">
        <f>'[10]Lead Lag'!B235</f>
        <v>44927</v>
      </c>
      <c r="E233" s="105">
        <f>'[10]Lead Lag'!D235</f>
        <v>45291</v>
      </c>
      <c r="F233" s="3">
        <f t="shared" si="15"/>
        <v>-182.5</v>
      </c>
      <c r="G233" s="105" t="str">
        <f>'[10]Lead Lag'!Z235</f>
        <v>2024-12-09</v>
      </c>
      <c r="H233" s="3">
        <f t="shared" si="16"/>
        <v>-526.5</v>
      </c>
      <c r="I233" s="159">
        <f>'[10]Lead Lag'!AC235</f>
        <v>229674.32</v>
      </c>
      <c r="J233" s="159">
        <f t="shared" si="17"/>
        <v>-120923529.48</v>
      </c>
      <c r="K233" s="159"/>
    </row>
    <row r="234" spans="2:11">
      <c r="B234" s="5">
        <f>IF(D234="","",MAX(B$9:B233)+1)</f>
        <v>226</v>
      </c>
      <c r="C234" s="220" t="str">
        <f>'[10]Lead Lag'!M236</f>
        <v>PRESTONSBURG, CITY OF</v>
      </c>
      <c r="D234" s="105">
        <f>'[10]Lead Lag'!B236</f>
        <v>44927</v>
      </c>
      <c r="E234" s="105">
        <f>'[10]Lead Lag'!D236</f>
        <v>45291</v>
      </c>
      <c r="F234" s="3">
        <f t="shared" si="15"/>
        <v>-182.5</v>
      </c>
      <c r="G234" s="105" t="str">
        <f>'[10]Lead Lag'!Z236</f>
        <v>2024-12-16</v>
      </c>
      <c r="H234" s="3">
        <f t="shared" si="16"/>
        <v>-533.5</v>
      </c>
      <c r="I234" s="159">
        <f>'[10]Lead Lag'!AC236</f>
        <v>10881.7</v>
      </c>
      <c r="J234" s="159">
        <f t="shared" si="17"/>
        <v>-5805386.9500000002</v>
      </c>
      <c r="K234" s="159"/>
    </row>
    <row r="235" spans="2:11">
      <c r="B235" s="5">
        <f>IF(D235="","",MAX(B$9:B234)+1)</f>
        <v>227</v>
      </c>
      <c r="C235" s="220" t="str">
        <f>'[10]Lead Lag'!M237</f>
        <v>PRESTONSBURG, CITY OF</v>
      </c>
      <c r="D235" s="105">
        <f>'[10]Lead Lag'!B237</f>
        <v>44927</v>
      </c>
      <c r="E235" s="105">
        <f>'[10]Lead Lag'!D237</f>
        <v>45291</v>
      </c>
      <c r="F235" s="3">
        <f t="shared" si="15"/>
        <v>-182.5</v>
      </c>
      <c r="G235" s="105" t="str">
        <f>'[10]Lead Lag'!Z237</f>
        <v>2024-12-16</v>
      </c>
      <c r="H235" s="3">
        <f t="shared" si="16"/>
        <v>-533.5</v>
      </c>
      <c r="I235" s="159">
        <f>'[10]Lead Lag'!AC237</f>
        <v>0.14000000000000001</v>
      </c>
      <c r="J235" s="159">
        <f t="shared" si="17"/>
        <v>-74.690000000000012</v>
      </c>
      <c r="K235" s="159"/>
    </row>
    <row r="236" spans="2:11">
      <c r="B236" s="5">
        <f>IF(D236="","",MAX(B$9:B235)+1)</f>
        <v>228</v>
      </c>
      <c r="C236" s="220" t="str">
        <f>'[10]Lead Lag'!M238</f>
        <v>PRESTONSBURG, CITY OF</v>
      </c>
      <c r="D236" s="105">
        <f>'[10]Lead Lag'!B238</f>
        <v>44927</v>
      </c>
      <c r="E236" s="105">
        <f>'[10]Lead Lag'!D238</f>
        <v>45291</v>
      </c>
      <c r="F236" s="3">
        <f t="shared" si="15"/>
        <v>-182.5</v>
      </c>
      <c r="G236" s="105" t="str">
        <f>'[10]Lead Lag'!Z238</f>
        <v>2024-12-16</v>
      </c>
      <c r="H236" s="3">
        <f t="shared" si="16"/>
        <v>-533.5</v>
      </c>
      <c r="I236" s="159">
        <f>'[10]Lead Lag'!AC238</f>
        <v>963.13</v>
      </c>
      <c r="J236" s="159">
        <f t="shared" si="17"/>
        <v>-513829.85499999998</v>
      </c>
      <c r="K236" s="159"/>
    </row>
    <row r="237" spans="2:11">
      <c r="B237" s="5">
        <f>IF(D237="","",MAX(B$9:B236)+1)</f>
        <v>229</v>
      </c>
      <c r="C237" s="220" t="str">
        <f>'[10]Lead Lag'!M239</f>
        <v>OLIVE HILL, CITY OF</v>
      </c>
      <c r="D237" s="105">
        <f>'[10]Lead Lag'!B239</f>
        <v>44927</v>
      </c>
      <c r="E237" s="105">
        <f>'[10]Lead Lag'!D239</f>
        <v>45291</v>
      </c>
      <c r="F237" s="3">
        <f t="shared" si="15"/>
        <v>-182.5</v>
      </c>
      <c r="G237" s="105" t="str">
        <f>'[10]Lead Lag'!Z239</f>
        <v>2024-12-16</v>
      </c>
      <c r="H237" s="3">
        <f t="shared" si="16"/>
        <v>-533.5</v>
      </c>
      <c r="I237" s="159">
        <f>'[10]Lead Lag'!AC239</f>
        <v>208.73</v>
      </c>
      <c r="J237" s="159">
        <f t="shared" si="17"/>
        <v>-111357.455</v>
      </c>
      <c r="K237" s="159"/>
    </row>
    <row r="238" spans="2:11">
      <c r="B238" s="5">
        <f>IF(D238="","",MAX(B$9:B237)+1)</f>
        <v>230</v>
      </c>
      <c r="C238" s="220" t="str">
        <f>'[10]Lead Lag'!M240</f>
        <v>OLIVE HILL, CITY OF</v>
      </c>
      <c r="D238" s="105">
        <f>'[10]Lead Lag'!B240</f>
        <v>44927</v>
      </c>
      <c r="E238" s="105">
        <f>'[10]Lead Lag'!D240</f>
        <v>45291</v>
      </c>
      <c r="F238" s="3">
        <f t="shared" si="15"/>
        <v>-182.5</v>
      </c>
      <c r="G238" s="105" t="str">
        <f>'[10]Lead Lag'!Z240</f>
        <v>2024-12-16</v>
      </c>
      <c r="H238" s="3">
        <f t="shared" si="16"/>
        <v>-533.5</v>
      </c>
      <c r="I238" s="159">
        <f>'[10]Lead Lag'!AC240</f>
        <v>1.1399999999999999</v>
      </c>
      <c r="J238" s="159">
        <f t="shared" si="17"/>
        <v>-608.18999999999994</v>
      </c>
      <c r="K238" s="159"/>
    </row>
    <row r="239" spans="2:11">
      <c r="B239" s="5">
        <f>IF(D239="","",MAX(B$9:B238)+1)</f>
        <v>231</v>
      </c>
      <c r="C239" s="220" t="str">
        <f>'[10]Lead Lag'!M241</f>
        <v>ALLEN, CITY OF</v>
      </c>
      <c r="D239" s="105">
        <f>'[10]Lead Lag'!B241</f>
        <v>44927</v>
      </c>
      <c r="E239" s="105">
        <f>'[10]Lead Lag'!D241</f>
        <v>45291</v>
      </c>
      <c r="F239" s="3">
        <f t="shared" si="15"/>
        <v>-182.5</v>
      </c>
      <c r="G239" s="105" t="str">
        <f>'[10]Lead Lag'!Z241</f>
        <v>2024-12-18</v>
      </c>
      <c r="H239" s="3">
        <f t="shared" si="16"/>
        <v>-535.5</v>
      </c>
      <c r="I239" s="159">
        <f>'[10]Lead Lag'!AC241</f>
        <v>1268.76</v>
      </c>
      <c r="J239" s="159">
        <f t="shared" si="17"/>
        <v>-679420.98</v>
      </c>
      <c r="K239" s="159"/>
    </row>
    <row r="240" spans="2:11">
      <c r="B240" s="5">
        <f>IF(D240="","",MAX(B$9:B239)+1)</f>
        <v>232</v>
      </c>
      <c r="C240" s="220" t="str">
        <f>'[10]Lead Lag'!M242</f>
        <v>ALLEN, CITY OF</v>
      </c>
      <c r="D240" s="105">
        <f>'[10]Lead Lag'!B242</f>
        <v>44927</v>
      </c>
      <c r="E240" s="105">
        <f>'[10]Lead Lag'!D242</f>
        <v>45291</v>
      </c>
      <c r="F240" s="3">
        <f t="shared" si="15"/>
        <v>-182.5</v>
      </c>
      <c r="G240" s="105" t="str">
        <f>'[10]Lead Lag'!Z242</f>
        <v>2024-12-18</v>
      </c>
      <c r="H240" s="3">
        <f t="shared" si="16"/>
        <v>-535.5</v>
      </c>
      <c r="I240" s="159">
        <f>'[10]Lead Lag'!AC242</f>
        <v>0.72</v>
      </c>
      <c r="J240" s="159">
        <f t="shared" si="17"/>
        <v>-385.56</v>
      </c>
      <c r="K240" s="159"/>
    </row>
    <row r="241" spans="2:11">
      <c r="B241" s="5">
        <f>IF(D241="","",MAX(B$9:B240)+1)</f>
        <v>233</v>
      </c>
      <c r="C241" s="220" t="str">
        <f>'[10]Lead Lag'!M243</f>
        <v>ALLEN, CITY OF</v>
      </c>
      <c r="D241" s="105">
        <f>'[10]Lead Lag'!B243</f>
        <v>44927</v>
      </c>
      <c r="E241" s="105">
        <f>'[10]Lead Lag'!D243</f>
        <v>45291</v>
      </c>
      <c r="F241" s="3">
        <f t="shared" si="15"/>
        <v>-182.5</v>
      </c>
      <c r="G241" s="105" t="str">
        <f>'[10]Lead Lag'!Z243</f>
        <v>2024-12-18</v>
      </c>
      <c r="H241" s="3">
        <f t="shared" si="16"/>
        <v>-535.5</v>
      </c>
      <c r="I241" s="159">
        <f>'[10]Lead Lag'!AC243</f>
        <v>40.86</v>
      </c>
      <c r="J241" s="159">
        <f t="shared" si="17"/>
        <v>-21880.53</v>
      </c>
      <c r="K241" s="159"/>
    </row>
    <row r="242" spans="2:11">
      <c r="B242" s="5">
        <f>IF(D242="","",MAX(B$9:B241)+1)</f>
        <v>234</v>
      </c>
      <c r="C242" s="220" t="str">
        <f>'[10]Lead Lag'!M244</f>
        <v>MARTIN, CITY OF</v>
      </c>
      <c r="D242" s="105">
        <f>'[10]Lead Lag'!B244</f>
        <v>44927</v>
      </c>
      <c r="E242" s="105">
        <f>'[10]Lead Lag'!D244</f>
        <v>45291</v>
      </c>
      <c r="F242" s="3">
        <f t="shared" si="15"/>
        <v>-182.5</v>
      </c>
      <c r="G242" s="105" t="str">
        <f>'[10]Lead Lag'!Z244</f>
        <v>2025-01-06</v>
      </c>
      <c r="H242" s="3">
        <f t="shared" si="16"/>
        <v>-554.5</v>
      </c>
      <c r="I242" s="159">
        <f>'[10]Lead Lag'!AC244</f>
        <v>2067.5300000000002</v>
      </c>
      <c r="J242" s="159">
        <f t="shared" si="17"/>
        <v>-1146445.385</v>
      </c>
      <c r="K242" s="159"/>
    </row>
    <row r="243" spans="2:11">
      <c r="B243" s="5">
        <f>IF(D243="","",MAX(B$9:B242)+1)</f>
        <v>235</v>
      </c>
      <c r="C243" s="220" t="str">
        <f>'[10]Lead Lag'!M245</f>
        <v>MARTIN, CITY OF</v>
      </c>
      <c r="D243" s="105">
        <f>'[10]Lead Lag'!B245</f>
        <v>44927</v>
      </c>
      <c r="E243" s="105">
        <f>'[10]Lead Lag'!D245</f>
        <v>45291</v>
      </c>
      <c r="F243" s="3">
        <f t="shared" si="15"/>
        <v>-182.5</v>
      </c>
      <c r="G243" s="105" t="str">
        <f>'[10]Lead Lag'!Z245</f>
        <v>2025-01-06</v>
      </c>
      <c r="H243" s="3">
        <f t="shared" si="16"/>
        <v>-554.5</v>
      </c>
      <c r="I243" s="159">
        <f>'[10]Lead Lag'!AC245</f>
        <v>84.47</v>
      </c>
      <c r="J243" s="159">
        <f t="shared" si="17"/>
        <v>-46838.614999999998</v>
      </c>
      <c r="K243" s="159"/>
    </row>
    <row r="244" spans="2:11">
      <c r="B244" s="5">
        <f>IF(D244="","",MAX(B$9:B243)+1)</f>
        <v>236</v>
      </c>
      <c r="C244" s="220" t="str">
        <f>'[10]Lead Lag'!M246</f>
        <v>SHERIFF FLOYD COUNTY</v>
      </c>
      <c r="D244" s="105">
        <f>'[10]Lead Lag'!B246</f>
        <v>44927</v>
      </c>
      <c r="E244" s="105">
        <f>'[10]Lead Lag'!D246</f>
        <v>45291</v>
      </c>
      <c r="F244" s="3">
        <f t="shared" si="15"/>
        <v>-182.5</v>
      </c>
      <c r="G244" s="105" t="str">
        <f>'[10]Lead Lag'!Z246</f>
        <v>2025-01-16</v>
      </c>
      <c r="H244" s="3">
        <f t="shared" si="16"/>
        <v>-564.5</v>
      </c>
      <c r="I244" s="159">
        <f>'[10]Lead Lag'!AC246</f>
        <v>151973</v>
      </c>
      <c r="J244" s="159">
        <f t="shared" si="17"/>
        <v>-85788758.5</v>
      </c>
      <c r="K244" s="159"/>
    </row>
    <row r="245" spans="2:11">
      <c r="B245" s="5">
        <f>IF(D245="","",MAX(B$9:B244)+1)</f>
        <v>237</v>
      </c>
      <c r="C245" s="220" t="str">
        <f>'[10]Lead Lag'!M247</f>
        <v>SHERIFF FLOYD COUNTY</v>
      </c>
      <c r="D245" s="105">
        <f>'[10]Lead Lag'!B247</f>
        <v>44927</v>
      </c>
      <c r="E245" s="105">
        <f>'[10]Lead Lag'!D247</f>
        <v>45291</v>
      </c>
      <c r="F245" s="3">
        <f t="shared" si="15"/>
        <v>-182.5</v>
      </c>
      <c r="G245" s="105" t="str">
        <f>'[10]Lead Lag'!Z247</f>
        <v>2025-01-16</v>
      </c>
      <c r="H245" s="3">
        <f t="shared" si="16"/>
        <v>-564.5</v>
      </c>
      <c r="I245" s="159">
        <f>'[10]Lead Lag'!AC247</f>
        <v>455567.25</v>
      </c>
      <c r="J245" s="159">
        <f t="shared" si="17"/>
        <v>-257167712.625</v>
      </c>
      <c r="K245" s="159"/>
    </row>
    <row r="246" spans="2:11">
      <c r="B246" s="5">
        <f>IF(D246="","",MAX(B$9:B245)+1)</f>
        <v>238</v>
      </c>
      <c r="C246" s="220" t="str">
        <f>'[10]Lead Lag'!M248</f>
        <v>SHERIFF LAWRENCE COUNTY</v>
      </c>
      <c r="D246" s="105">
        <f>'[10]Lead Lag'!B248</f>
        <v>44927</v>
      </c>
      <c r="E246" s="105">
        <f>'[10]Lead Lag'!D248</f>
        <v>45291</v>
      </c>
      <c r="F246" s="3">
        <f t="shared" si="15"/>
        <v>-182.5</v>
      </c>
      <c r="G246" s="105" t="str">
        <f>'[10]Lead Lag'!Z248</f>
        <v>2025-01-17</v>
      </c>
      <c r="H246" s="3">
        <f t="shared" si="16"/>
        <v>-565.5</v>
      </c>
      <c r="I246" s="159">
        <f>'[10]Lead Lag'!AC248</f>
        <v>78037.36</v>
      </c>
      <c r="J246" s="159">
        <f t="shared" si="17"/>
        <v>-44130127.079999998</v>
      </c>
      <c r="K246" s="159"/>
    </row>
    <row r="247" spans="2:11">
      <c r="B247" s="5">
        <f>IF(D247="","",MAX(B$9:B246)+1)</f>
        <v>239</v>
      </c>
      <c r="C247" s="220" t="str">
        <f>'[10]Lead Lag'!M249</f>
        <v>SHERIFF LAWRENCE COUNTY</v>
      </c>
      <c r="D247" s="105">
        <f>'[10]Lead Lag'!B249</f>
        <v>44927</v>
      </c>
      <c r="E247" s="105">
        <f>'[10]Lead Lag'!D249</f>
        <v>45291</v>
      </c>
      <c r="F247" s="3">
        <f t="shared" si="15"/>
        <v>-182.5</v>
      </c>
      <c r="G247" s="105" t="str">
        <f>'[10]Lead Lag'!Z249</f>
        <v>2025-01-17</v>
      </c>
      <c r="H247" s="3">
        <f t="shared" si="16"/>
        <v>-565.5</v>
      </c>
      <c r="I247" s="159">
        <f>'[10]Lead Lag'!AC249</f>
        <v>10763.48</v>
      </c>
      <c r="J247" s="159">
        <f t="shared" si="17"/>
        <v>-6086747.9399999995</v>
      </c>
      <c r="K247" s="159"/>
    </row>
    <row r="248" spans="2:11">
      <c r="B248" s="5">
        <f>IF(D248="","",MAX(B$9:B247)+1)</f>
        <v>240</v>
      </c>
      <c r="C248" s="220" t="str">
        <f>'[10]Lead Lag'!M250</f>
        <v>SHERIFF LAWRENCE COUNTY</v>
      </c>
      <c r="D248" s="105">
        <f>'[10]Lead Lag'!B250</f>
        <v>44927</v>
      </c>
      <c r="E248" s="105">
        <f>'[10]Lead Lag'!D250</f>
        <v>45291</v>
      </c>
      <c r="F248" s="3">
        <f t="shared" si="15"/>
        <v>-182.5</v>
      </c>
      <c r="G248" s="105" t="str">
        <f>'[10]Lead Lag'!Z250</f>
        <v>2025-01-17</v>
      </c>
      <c r="H248" s="3">
        <f t="shared" si="16"/>
        <v>-565.5</v>
      </c>
      <c r="I248" s="159">
        <f>'[10]Lead Lag'!AC250</f>
        <v>290226.69</v>
      </c>
      <c r="J248" s="159">
        <f t="shared" si="17"/>
        <v>-164123193.19499999</v>
      </c>
      <c r="K248" s="159"/>
    </row>
    <row r="249" spans="2:11">
      <c r="B249" s="5">
        <f>IF(D249="","",MAX(B$9:B248)+1)</f>
        <v>241</v>
      </c>
      <c r="C249" s="220" t="str">
        <f>'[10]Lead Lag'!M251</f>
        <v>SHERIFF KNOX COUNTY</v>
      </c>
      <c r="D249" s="105">
        <f>'[10]Lead Lag'!B251</f>
        <v>44927</v>
      </c>
      <c r="E249" s="105">
        <f>'[10]Lead Lag'!D251</f>
        <v>45291</v>
      </c>
      <c r="F249" s="3">
        <f t="shared" si="15"/>
        <v>-182.5</v>
      </c>
      <c r="G249" s="105" t="str">
        <f>'[10]Lead Lag'!Z251</f>
        <v>2025-02-05</v>
      </c>
      <c r="H249" s="3">
        <f t="shared" si="16"/>
        <v>-584.5</v>
      </c>
      <c r="I249" s="159">
        <f>'[10]Lead Lag'!AC251</f>
        <v>14749.28</v>
      </c>
      <c r="J249" s="159">
        <f t="shared" si="17"/>
        <v>-8620954.1600000001</v>
      </c>
      <c r="K249" s="159"/>
    </row>
    <row r="250" spans="2:11">
      <c r="B250" s="5">
        <f>IF(D250="","",MAX(B$9:B249)+1)</f>
        <v>242</v>
      </c>
      <c r="C250" s="220" t="str">
        <f>'[10]Lead Lag'!M252</f>
        <v>WHITESBURG, CITY OF</v>
      </c>
      <c r="D250" s="105">
        <f>'[10]Lead Lag'!B252</f>
        <v>44927</v>
      </c>
      <c r="E250" s="105">
        <f>'[10]Lead Lag'!D252</f>
        <v>45291</v>
      </c>
      <c r="F250" s="3">
        <f t="shared" si="15"/>
        <v>-182.5</v>
      </c>
      <c r="G250" s="105" t="str">
        <f>'[10]Lead Lag'!Z252</f>
        <v>2025-02-07</v>
      </c>
      <c r="H250" s="3">
        <f t="shared" si="16"/>
        <v>-586.5</v>
      </c>
      <c r="I250" s="159">
        <f>'[10]Lead Lag'!AC252</f>
        <v>11624.96</v>
      </c>
      <c r="J250" s="159">
        <f t="shared" si="17"/>
        <v>-6818039.0399999991</v>
      </c>
      <c r="K250" s="159"/>
    </row>
    <row r="251" spans="2:11">
      <c r="B251" s="5">
        <f>IF(D251="","",MAX(B$9:B250)+1)</f>
        <v>243</v>
      </c>
      <c r="C251" s="220" t="str">
        <f>'[10]Lead Lag'!M253</f>
        <v>WHITESBURG, CITY OF</v>
      </c>
      <c r="D251" s="105">
        <f>'[10]Lead Lag'!B253</f>
        <v>44927</v>
      </c>
      <c r="E251" s="105">
        <f>'[10]Lead Lag'!D253</f>
        <v>45291</v>
      </c>
      <c r="F251" s="3">
        <f t="shared" si="15"/>
        <v>-182.5</v>
      </c>
      <c r="G251" s="105" t="str">
        <f>'[10]Lead Lag'!Z253</f>
        <v>2025-02-07</v>
      </c>
      <c r="H251" s="3">
        <f t="shared" si="16"/>
        <v>-586.5</v>
      </c>
      <c r="I251" s="159">
        <f>'[10]Lead Lag'!AC253</f>
        <v>183.54</v>
      </c>
      <c r="J251" s="159">
        <f t="shared" si="17"/>
        <v>-107646.20999999999</v>
      </c>
      <c r="K251" s="159"/>
    </row>
    <row r="252" spans="2:11">
      <c r="B252" s="5">
        <f>IF(D252="","",MAX(B$9:B251)+1)</f>
        <v>244</v>
      </c>
      <c r="C252" s="220" t="str">
        <f>'[10]Lead Lag'!M254</f>
        <v>WHITESBURG, CITY OF</v>
      </c>
      <c r="D252" s="105">
        <f>'[10]Lead Lag'!B254</f>
        <v>44927</v>
      </c>
      <c r="E252" s="105">
        <f>'[10]Lead Lag'!D254</f>
        <v>45291</v>
      </c>
      <c r="F252" s="3">
        <f t="shared" si="15"/>
        <v>-182.5</v>
      </c>
      <c r="G252" s="105" t="str">
        <f>'[10]Lead Lag'!Z254</f>
        <v>2025-02-07</v>
      </c>
      <c r="H252" s="3">
        <f t="shared" si="16"/>
        <v>-586.5</v>
      </c>
      <c r="I252" s="159">
        <f>'[10]Lead Lag'!AC254</f>
        <v>104.14</v>
      </c>
      <c r="J252" s="159">
        <f t="shared" si="17"/>
        <v>-61078.11</v>
      </c>
      <c r="K252" s="159"/>
    </row>
    <row r="253" spans="2:11">
      <c r="B253" s="5">
        <f>IF(D253="","",MAX(B$9:B252)+1)</f>
        <v>245</v>
      </c>
      <c r="C253" s="220" t="str">
        <f>'[10]Lead Lag'!M255</f>
        <v>SHERIFF WOLFE COUNTY</v>
      </c>
      <c r="D253" s="105">
        <f>'[10]Lead Lag'!B255</f>
        <v>44927</v>
      </c>
      <c r="E253" s="105">
        <f>'[10]Lead Lag'!D255</f>
        <v>45291</v>
      </c>
      <c r="F253" s="3">
        <f t="shared" si="15"/>
        <v>-182.5</v>
      </c>
      <c r="G253" s="105" t="str">
        <f>'[10]Lead Lag'!Z255</f>
        <v>2025-03-13</v>
      </c>
      <c r="H253" s="3">
        <f t="shared" si="16"/>
        <v>-620.5</v>
      </c>
      <c r="I253" s="159">
        <f>'[10]Lead Lag'!AC255</f>
        <v>14972.82</v>
      </c>
      <c r="J253" s="159">
        <f t="shared" si="17"/>
        <v>-9290634.8100000005</v>
      </c>
      <c r="K253" s="159"/>
    </row>
    <row r="254" spans="2:11">
      <c r="B254" s="5">
        <f>IF(D254="","",MAX(B$9:B253)+1)</f>
        <v>246</v>
      </c>
      <c r="C254" s="220" t="str">
        <f>'[10]Lead Lag'!M256</f>
        <v>WHEELWRIGHT, CITY OF</v>
      </c>
      <c r="D254" s="105">
        <f>'[10]Lead Lag'!B256</f>
        <v>44927</v>
      </c>
      <c r="E254" s="105">
        <f>'[10]Lead Lag'!D256</f>
        <v>45291</v>
      </c>
      <c r="F254" s="3">
        <f t="shared" si="15"/>
        <v>-182.5</v>
      </c>
      <c r="G254" s="105" t="str">
        <f>'[10]Lead Lag'!Z256</f>
        <v>2025-03-21</v>
      </c>
      <c r="H254" s="3">
        <f t="shared" si="16"/>
        <v>-628.5</v>
      </c>
      <c r="I254" s="159">
        <f>'[10]Lead Lag'!AC256</f>
        <v>1558.73</v>
      </c>
      <c r="J254" s="159">
        <f t="shared" si="17"/>
        <v>-979661.80500000005</v>
      </c>
      <c r="K254" s="159"/>
    </row>
    <row r="255" spans="2:11">
      <c r="B255" s="5">
        <f>IF(D255="","",MAX(B$9:B254)+1)</f>
        <v>247</v>
      </c>
      <c r="C255" s="220" t="str">
        <f>'[10]Lead Lag'!M257</f>
        <v>WHEELWRIGHT, CITY OF</v>
      </c>
      <c r="D255" s="105">
        <f>'[10]Lead Lag'!B257</f>
        <v>44927</v>
      </c>
      <c r="E255" s="105">
        <f>'[10]Lead Lag'!D257</f>
        <v>45291</v>
      </c>
      <c r="F255" s="3">
        <f t="shared" si="15"/>
        <v>-182.5</v>
      </c>
      <c r="G255" s="105" t="str">
        <f>'[10]Lead Lag'!Z257</f>
        <v>2025-03-21</v>
      </c>
      <c r="H255" s="3">
        <f t="shared" si="16"/>
        <v>-628.5</v>
      </c>
      <c r="I255" s="159">
        <f>'[10]Lead Lag'!AC257</f>
        <v>3230.11</v>
      </c>
      <c r="J255" s="159">
        <f t="shared" si="17"/>
        <v>-2030124.135</v>
      </c>
      <c r="K255" s="159"/>
    </row>
    <row r="256" spans="2:11">
      <c r="B256" s="5" t="str">
        <f>IF(D256="","",MAX(B$9:B255)+1)</f>
        <v/>
      </c>
      <c r="C256" s="5"/>
      <c r="D256" s="105"/>
      <c r="E256" s="105"/>
      <c r="F256" s="34"/>
      <c r="G256" s="34"/>
      <c r="H256" s="34"/>
      <c r="I256" s="35"/>
      <c r="J256" s="35"/>
      <c r="K256" s="35"/>
    </row>
    <row r="257" spans="2:11" ht="13.5" thickBot="1">
      <c r="B257" s="5">
        <f>IF(C257="","",MAX(B$9:B256)+1)</f>
        <v>248</v>
      </c>
      <c r="C257" s="42" t="s">
        <v>21</v>
      </c>
      <c r="D257" s="42"/>
      <c r="E257" s="42"/>
      <c r="F257" s="42"/>
      <c r="G257" s="43"/>
      <c r="H257" s="43"/>
      <c r="I257" s="158">
        <f>SUM(I9:I255)</f>
        <v>21925221.48</v>
      </c>
      <c r="J257" s="158">
        <f>SUM(J9:J255)</f>
        <v>-8022487653.5099955</v>
      </c>
      <c r="K257" s="160">
        <f>IFERROR(J257/I257,0)</f>
        <v>-365.90224006758791</v>
      </c>
    </row>
    <row r="258" spans="2:11" ht="13.5" thickTop="1">
      <c r="B258" s="5" t="str">
        <f>IF(C258="","",MAX(B$9:B257)+1)</f>
        <v/>
      </c>
    </row>
    <row r="260" spans="2:11">
      <c r="H260" s="197"/>
    </row>
    <row r="262" spans="2:11">
      <c r="H262" s="197"/>
    </row>
    <row r="264" spans="2:11">
      <c r="H264" s="197"/>
    </row>
  </sheetData>
  <mergeCells count="4">
    <mergeCell ref="B5:K5"/>
    <mergeCell ref="B4:K4"/>
    <mergeCell ref="B3:K3"/>
    <mergeCell ref="B2:K2"/>
  </mergeCells>
  <printOptions horizontalCentered="1"/>
  <pageMargins left="0.7" right="0.7" top="0.75" bottom="0.75" header="0.3" footer="0.3"/>
  <pageSetup scale="54" fitToHeight="0" orientation="portrait" r:id="rId1"/>
  <headerFooter scaleWithDoc="0">
    <oddHeader>&amp;RExhibit TSL-3
Page &amp;P of &amp;N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72826-9866-465F-B3A0-7598888821F6}">
  <sheetPr>
    <tabColor theme="1" tint="0.34998626667073579"/>
    <pageSetUpPr fitToPage="1"/>
  </sheetPr>
  <dimension ref="B2:G20"/>
  <sheetViews>
    <sheetView view="pageBreakPreview" zoomScaleNormal="100" zoomScaleSheetLayoutView="100" workbookViewId="0"/>
  </sheetViews>
  <sheetFormatPr defaultRowHeight="12.75"/>
  <cols>
    <col min="1" max="1" width="1.42578125" customWidth="1"/>
    <col min="2" max="2" width="6.42578125" customWidth="1"/>
    <col min="3" max="3" width="45.140625" customWidth="1"/>
    <col min="4" max="6" width="14.7109375" customWidth="1"/>
    <col min="7" max="7" width="11.5703125" customWidth="1"/>
    <col min="8" max="8" width="2" customWidth="1"/>
  </cols>
  <sheetData>
    <row r="2" spans="2:7">
      <c r="B2" s="257" t="str">
        <f>Summary!B2</f>
        <v>Kentucky Power Company</v>
      </c>
      <c r="C2" s="257"/>
      <c r="D2" s="257"/>
      <c r="E2" s="257"/>
      <c r="F2" s="257"/>
      <c r="G2" s="257"/>
    </row>
    <row r="3" spans="2:7">
      <c r="B3" s="257" t="str">
        <f>Summary!B3</f>
        <v>2025 Lead-Lag Study</v>
      </c>
      <c r="C3" s="257"/>
      <c r="D3" s="257"/>
      <c r="E3" s="257"/>
      <c r="F3" s="257"/>
      <c r="G3" s="257"/>
    </row>
    <row r="4" spans="2:7">
      <c r="B4" s="257" t="s">
        <v>108</v>
      </c>
      <c r="C4" s="257"/>
      <c r="D4" s="257"/>
      <c r="E4" s="257"/>
      <c r="F4" s="257"/>
      <c r="G4" s="257"/>
    </row>
    <row r="5" spans="2:7">
      <c r="B5" s="256"/>
      <c r="C5" s="256"/>
      <c r="D5" s="256"/>
      <c r="E5" s="256"/>
      <c r="F5" s="256"/>
      <c r="G5" s="256"/>
    </row>
    <row r="6" spans="2:7">
      <c r="B6" s="4"/>
      <c r="C6" s="4"/>
      <c r="D6" s="4"/>
      <c r="E6" s="4"/>
      <c r="F6" s="4"/>
      <c r="G6" s="4"/>
    </row>
    <row r="7" spans="2:7" ht="25.5" customHeight="1">
      <c r="B7" s="112" t="s">
        <v>2</v>
      </c>
      <c r="C7" s="112" t="s">
        <v>3</v>
      </c>
      <c r="D7" s="112" t="s">
        <v>18</v>
      </c>
      <c r="E7" s="112" t="s">
        <v>109</v>
      </c>
      <c r="F7" s="112" t="s">
        <v>40</v>
      </c>
      <c r="G7" s="112" t="s">
        <v>12</v>
      </c>
    </row>
    <row r="8" spans="2:7">
      <c r="B8" s="4"/>
      <c r="C8" s="4"/>
      <c r="D8" s="4"/>
      <c r="E8" s="4"/>
      <c r="F8" s="4"/>
      <c r="G8" s="4"/>
    </row>
    <row r="9" spans="2:7">
      <c r="B9" s="5">
        <v>1</v>
      </c>
      <c r="C9" s="171" t="s">
        <v>128</v>
      </c>
      <c r="D9" s="149">
        <f>'H-1'!E86</f>
        <v>9446.83</v>
      </c>
      <c r="E9" s="84">
        <f>IFERROR(F9/D9,0)</f>
        <v>-27.307666114590273</v>
      </c>
      <c r="F9" s="149">
        <f>'H-1'!G86</f>
        <v>-257970.87948129483</v>
      </c>
      <c r="G9" s="161" t="s">
        <v>147</v>
      </c>
    </row>
    <row r="10" spans="2:7">
      <c r="B10" s="5">
        <f>IF(C10="","",MAX(B$9:B9)+1)</f>
        <v>2</v>
      </c>
      <c r="C10" s="171" t="s">
        <v>204</v>
      </c>
      <c r="D10" s="144">
        <f>'H-2'!H14</f>
        <v>11752.960000000001</v>
      </c>
      <c r="E10" s="84">
        <f t="shared" ref="E10:E12" si="0">IFERROR(F10/D10,0)</f>
        <v>-30.09100771209976</v>
      </c>
      <c r="F10" s="144">
        <f>'H-2'!J14</f>
        <v>-353658.41000000003</v>
      </c>
      <c r="G10" s="161" t="s">
        <v>146</v>
      </c>
    </row>
    <row r="11" spans="2:7">
      <c r="B11" s="5">
        <f>IF(C11="","",MAX(B$9:B10)+1)</f>
        <v>3</v>
      </c>
      <c r="C11" s="171" t="s">
        <v>205</v>
      </c>
      <c r="D11" s="144">
        <f>'H-3'!H16</f>
        <v>10256.879999999999</v>
      </c>
      <c r="E11" s="84">
        <f t="shared" si="0"/>
        <v>-30.07045709806491</v>
      </c>
      <c r="F11" s="144">
        <f>'H-3'!J16</f>
        <v>-308429.07</v>
      </c>
      <c r="G11" s="161" t="s">
        <v>148</v>
      </c>
    </row>
    <row r="12" spans="2:7">
      <c r="B12" s="5">
        <f>IF(C12="","",MAX(B$9:B11)+1)</f>
        <v>4</v>
      </c>
      <c r="C12" s="171" t="s">
        <v>206</v>
      </c>
      <c r="D12" s="144">
        <f>'H-3'!H25</f>
        <v>1004.25</v>
      </c>
      <c r="E12" s="84">
        <f t="shared" si="0"/>
        <v>-30.451331839681355</v>
      </c>
      <c r="F12" s="144">
        <f>'H-3'!J25</f>
        <v>-30580.75</v>
      </c>
      <c r="G12" s="161" t="s">
        <v>148</v>
      </c>
    </row>
    <row r="13" spans="2:7">
      <c r="B13" s="5" t="str">
        <f>IF(C13="","",MAX(B$9:B12)+1)</f>
        <v/>
      </c>
      <c r="C13" s="171"/>
      <c r="D13" s="144"/>
      <c r="E13" s="3"/>
      <c r="F13" s="144"/>
      <c r="G13" s="161"/>
    </row>
    <row r="14" spans="2:7" ht="13.5" thickBot="1">
      <c r="B14" s="5">
        <f>IF(C14="","",MAX(B$9:B13)+1)</f>
        <v>5</v>
      </c>
      <c r="C14" s="7" t="s">
        <v>203</v>
      </c>
      <c r="D14" s="145">
        <f>SUM(D9:D12)</f>
        <v>32460.92</v>
      </c>
      <c r="E14" s="27">
        <f>IFERROR(F14/D14,0)</f>
        <v>-29.285649004442725</v>
      </c>
      <c r="F14" s="145">
        <f>SUM(F9:F12)</f>
        <v>-950639.10948129487</v>
      </c>
      <c r="G14" s="19"/>
    </row>
    <row r="15" spans="2:7" ht="13.5" thickTop="1">
      <c r="B15" s="5" t="str">
        <f>IF(C15="","",MAX(B$9:B14)+1)</f>
        <v/>
      </c>
      <c r="C15" s="171"/>
      <c r="D15" s="144"/>
      <c r="E15" s="3"/>
      <c r="F15" s="144"/>
      <c r="G15" s="162"/>
    </row>
    <row r="16" spans="2:7">
      <c r="B16" s="5" t="str">
        <f>IF(C16="","",MAX(B$9:B15)+1)</f>
        <v/>
      </c>
    </row>
    <row r="17" spans="2:2">
      <c r="B17" s="5" t="str">
        <f>IF(C17="","",MAX(B$9:B16)+1)</f>
        <v/>
      </c>
    </row>
    <row r="18" spans="2:2">
      <c r="B18" s="5" t="str">
        <f>IF(C18="","",MAX(B$9:B17)+1)</f>
        <v/>
      </c>
    </row>
    <row r="19" spans="2:2">
      <c r="B19" s="5" t="str">
        <f>IF(C19="","",MAX(B$9:B18)+1)</f>
        <v/>
      </c>
    </row>
    <row r="20" spans="2:2">
      <c r="B20" s="5" t="str">
        <f>IF(C20="","",MAX(B$9:B19)+1)</f>
        <v/>
      </c>
    </row>
  </sheetData>
  <mergeCells count="4">
    <mergeCell ref="B2:G2"/>
    <mergeCell ref="B3:G3"/>
    <mergeCell ref="B4:G4"/>
    <mergeCell ref="B5:G5"/>
  </mergeCells>
  <phoneticPr fontId="34" type="noConversion"/>
  <printOptions horizontalCentered="1"/>
  <pageMargins left="0.7" right="0.7" top="0.75" bottom="0.75" header="0.3" footer="0.3"/>
  <pageSetup scale="85" fitToHeight="0" orientation="portrait" r:id="rId1"/>
  <headerFooter scaleWithDoc="0">
    <oddHeader>&amp;RExhibit TSL-3
Page &amp;P of &amp;N</oddHeader>
  </headerFooter>
  <ignoredErrors>
    <ignoredError sqref="E14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48026-3262-49F7-8255-6D03D0FEB244}">
  <sheetPr>
    <pageSetUpPr fitToPage="1"/>
  </sheetPr>
  <dimension ref="A1:G87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7" width="14.7109375" customWidth="1"/>
    <col min="8" max="8" width="1.42578125" customWidth="1"/>
  </cols>
  <sheetData>
    <row r="1" spans="1:7">
      <c r="A1" s="200"/>
    </row>
    <row r="2" spans="1:7">
      <c r="B2" s="257" t="str">
        <f>Summary!B2</f>
        <v>Kentucky Power Company</v>
      </c>
      <c r="C2" s="257"/>
      <c r="D2" s="257"/>
      <c r="E2" s="257"/>
      <c r="F2" s="257"/>
      <c r="G2" s="257"/>
    </row>
    <row r="3" spans="1:7">
      <c r="B3" s="257" t="str">
        <f>Summary!B3</f>
        <v>2025 Lead-Lag Study</v>
      </c>
      <c r="C3" s="257"/>
      <c r="D3" s="257"/>
      <c r="E3" s="257"/>
      <c r="F3" s="257"/>
      <c r="G3" s="257"/>
    </row>
    <row r="4" spans="1:7">
      <c r="B4" s="257" t="s">
        <v>110</v>
      </c>
      <c r="C4" s="257"/>
      <c r="D4" s="257"/>
      <c r="E4" s="257"/>
      <c r="F4" s="257"/>
      <c r="G4" s="257"/>
    </row>
    <row r="5" spans="1:7">
      <c r="B5" s="256"/>
      <c r="C5" s="256"/>
      <c r="D5" s="256"/>
      <c r="E5" s="256"/>
      <c r="F5" s="256"/>
      <c r="G5" s="256"/>
    </row>
    <row r="6" spans="1:7">
      <c r="B6" s="4"/>
      <c r="C6" s="36"/>
      <c r="D6" s="36"/>
      <c r="E6" s="36"/>
      <c r="F6" s="36"/>
    </row>
    <row r="7" spans="1:7" ht="25.5" customHeight="1">
      <c r="B7" s="112" t="s">
        <v>2</v>
      </c>
      <c r="C7" s="233" t="s">
        <v>126</v>
      </c>
      <c r="D7" s="233" t="s">
        <v>127</v>
      </c>
      <c r="E7" s="233" t="s">
        <v>106</v>
      </c>
      <c r="F7" s="233" t="s">
        <v>105</v>
      </c>
      <c r="G7" s="233" t="s">
        <v>64</v>
      </c>
    </row>
    <row r="8" spans="1:7">
      <c r="B8" s="4"/>
      <c r="C8" s="33"/>
      <c r="D8" s="33"/>
      <c r="E8" s="28"/>
      <c r="F8" s="33"/>
      <c r="G8" s="28"/>
    </row>
    <row r="9" spans="1:7">
      <c r="C9" s="262" t="s">
        <v>181</v>
      </c>
      <c r="D9" s="262"/>
      <c r="E9" s="33"/>
      <c r="F9" s="33"/>
      <c r="G9" s="28"/>
    </row>
    <row r="10" spans="1:7">
      <c r="C10" s="33"/>
      <c r="D10" s="33"/>
      <c r="E10" s="28"/>
      <c r="F10" s="33"/>
      <c r="G10" s="28"/>
    </row>
    <row r="11" spans="1:7">
      <c r="B11" s="5">
        <v>1</v>
      </c>
      <c r="C11" s="105">
        <f>[11]FICA!B2</f>
        <v>45387</v>
      </c>
      <c r="D11" s="105">
        <f>[11]FICA!L2</f>
        <v>45390</v>
      </c>
      <c r="E11" s="157">
        <f>[11]FICA!H2</f>
        <v>3200.2900000000004</v>
      </c>
      <c r="F11" s="3">
        <f>C11-D11</f>
        <v>-3</v>
      </c>
      <c r="G11" s="157">
        <f>F11*E11</f>
        <v>-9600.8700000000008</v>
      </c>
    </row>
    <row r="12" spans="1:7">
      <c r="B12" s="5">
        <f>IF(C12="","",MAX(B$11:B11)+1)</f>
        <v>2</v>
      </c>
      <c r="C12" s="105">
        <f>[11]FICA!B3</f>
        <v>45394</v>
      </c>
      <c r="D12" s="105">
        <f>[11]FICA!L3</f>
        <v>45397</v>
      </c>
      <c r="E12" s="164">
        <f>[11]FICA!H3</f>
        <v>0</v>
      </c>
      <c r="F12" s="3">
        <f t="shared" ref="F12:F43" si="0">C12-D12</f>
        <v>-3</v>
      </c>
      <c r="G12" s="164">
        <f t="shared" ref="G12:G43" si="1">F12*E12</f>
        <v>0</v>
      </c>
    </row>
    <row r="13" spans="1:7">
      <c r="B13" s="5">
        <f>IF(C13="","",MAX(B$11:B12)+1)</f>
        <v>3</v>
      </c>
      <c r="C13" s="105">
        <f>[11]FICA!B4</f>
        <v>45401</v>
      </c>
      <c r="D13" s="105">
        <f>[11]FICA!L4</f>
        <v>45404</v>
      </c>
      <c r="E13" s="164">
        <f>[11]FICA!H4</f>
        <v>4158.0199999999995</v>
      </c>
      <c r="F13" s="3">
        <f t="shared" si="0"/>
        <v>-3</v>
      </c>
      <c r="G13" s="164">
        <f t="shared" si="1"/>
        <v>-12474.059999999998</v>
      </c>
    </row>
    <row r="14" spans="1:7">
      <c r="B14" s="5">
        <f>IF(C14="","",MAX(B$11:B13)+1)</f>
        <v>4</v>
      </c>
      <c r="C14" s="105">
        <f>[11]FICA!B5</f>
        <v>45415</v>
      </c>
      <c r="D14" s="105">
        <f>[11]FICA!L5</f>
        <v>45418</v>
      </c>
      <c r="E14" s="164">
        <f>[11]FICA!H5</f>
        <v>2860.8800000000006</v>
      </c>
      <c r="F14" s="3">
        <f t="shared" si="0"/>
        <v>-3</v>
      </c>
      <c r="G14" s="164">
        <f t="shared" si="1"/>
        <v>-8582.6400000000012</v>
      </c>
    </row>
    <row r="15" spans="1:7">
      <c r="B15" s="5">
        <f>IF(C15="","",MAX(B$11:B14)+1)</f>
        <v>5</v>
      </c>
      <c r="C15" s="105">
        <f>[11]FICA!B6</f>
        <v>45418</v>
      </c>
      <c r="D15" s="105">
        <f>[11]FICA!L6</f>
        <v>45419</v>
      </c>
      <c r="E15" s="164">
        <f>[11]FICA!H6</f>
        <v>117.83999999999999</v>
      </c>
      <c r="F15" s="3">
        <f t="shared" si="0"/>
        <v>-1</v>
      </c>
      <c r="G15" s="164">
        <f t="shared" si="1"/>
        <v>-117.83999999999999</v>
      </c>
    </row>
    <row r="16" spans="1:7">
      <c r="B16" s="5">
        <f>IF(C16="","",MAX(B$11:B15)+1)</f>
        <v>6</v>
      </c>
      <c r="C16" s="105">
        <f>[11]FICA!B7</f>
        <v>45429</v>
      </c>
      <c r="D16" s="105">
        <f>[11]FICA!L7</f>
        <v>45432</v>
      </c>
      <c r="E16" s="164">
        <f>[11]FICA!H7</f>
        <v>2600.64</v>
      </c>
      <c r="F16" s="3">
        <f t="shared" si="0"/>
        <v>-3</v>
      </c>
      <c r="G16" s="164">
        <f t="shared" si="1"/>
        <v>-7801.92</v>
      </c>
    </row>
    <row r="17" spans="2:7">
      <c r="B17" s="5">
        <f>IF(C17="","",MAX(B$11:B16)+1)</f>
        <v>7</v>
      </c>
      <c r="C17" s="105">
        <f>[11]FICA!B8</f>
        <v>45432</v>
      </c>
      <c r="D17" s="105">
        <f>[11]FICA!L8</f>
        <v>45433</v>
      </c>
      <c r="E17" s="164">
        <f>[11]FICA!H8</f>
        <v>0</v>
      </c>
      <c r="F17" s="3">
        <f t="shared" si="0"/>
        <v>-1</v>
      </c>
      <c r="G17" s="164">
        <f t="shared" si="1"/>
        <v>0</v>
      </c>
    </row>
    <row r="18" spans="2:7">
      <c r="B18" s="5">
        <f>IF(C18="","",MAX(B$11:B17)+1)</f>
        <v>8</v>
      </c>
      <c r="C18" s="105">
        <f>[11]FICA!B9</f>
        <v>45443</v>
      </c>
      <c r="D18" s="105">
        <f>[11]FICA!L9</f>
        <v>45446</v>
      </c>
      <c r="E18" s="164">
        <f>[11]FICA!H9</f>
        <v>2850.6800000000003</v>
      </c>
      <c r="F18" s="3">
        <f t="shared" si="0"/>
        <v>-3</v>
      </c>
      <c r="G18" s="164">
        <f t="shared" si="1"/>
        <v>-8552.0400000000009</v>
      </c>
    </row>
    <row r="19" spans="2:7">
      <c r="B19" s="5">
        <f>IF(C19="","",MAX(B$11:B18)+1)</f>
        <v>9</v>
      </c>
      <c r="C19" s="105">
        <f>[11]FICA!B10</f>
        <v>45457</v>
      </c>
      <c r="D19" s="105">
        <f>[11]FICA!L10</f>
        <v>45460</v>
      </c>
      <c r="E19" s="164">
        <f>[11]FICA!H10</f>
        <v>3678.1400000000008</v>
      </c>
      <c r="F19" s="3">
        <f t="shared" si="0"/>
        <v>-3</v>
      </c>
      <c r="G19" s="164">
        <f t="shared" si="1"/>
        <v>-11034.420000000002</v>
      </c>
    </row>
    <row r="20" spans="2:7">
      <c r="B20" s="5">
        <f>IF(C20="","",MAX(B$11:B19)+1)</f>
        <v>10</v>
      </c>
      <c r="C20" s="105">
        <f>[11]FICA!B11</f>
        <v>45471</v>
      </c>
      <c r="D20" s="105">
        <f>[11]FICA!L11</f>
        <v>45474</v>
      </c>
      <c r="E20" s="164">
        <f>[11]FICA!H11</f>
        <v>2680.37</v>
      </c>
      <c r="F20" s="3">
        <f t="shared" si="0"/>
        <v>-3</v>
      </c>
      <c r="G20" s="164">
        <f t="shared" si="1"/>
        <v>-8041.11</v>
      </c>
    </row>
    <row r="21" spans="2:7">
      <c r="B21" s="5">
        <f>IF(C21="","",MAX(B$11:B20)+1)</f>
        <v>11</v>
      </c>
      <c r="C21" s="105">
        <f>[11]FICA!B12</f>
        <v>45485</v>
      </c>
      <c r="D21" s="105">
        <f>[11]FICA!L12</f>
        <v>45488</v>
      </c>
      <c r="E21" s="164">
        <f>[11]FICA!H12</f>
        <v>7036.01</v>
      </c>
      <c r="F21" s="3">
        <f t="shared" si="0"/>
        <v>-3</v>
      </c>
      <c r="G21" s="164">
        <f t="shared" si="1"/>
        <v>-21108.03</v>
      </c>
    </row>
    <row r="22" spans="2:7">
      <c r="B22" s="5">
        <f>IF(C22="","",MAX(B$11:B21)+1)</f>
        <v>12</v>
      </c>
      <c r="C22" s="105">
        <f>[11]FICA!B13</f>
        <v>45492</v>
      </c>
      <c r="D22" s="105">
        <f>[11]FICA!L13</f>
        <v>45495</v>
      </c>
      <c r="E22" s="164">
        <f>[11]FICA!H13</f>
        <v>140.98999999999998</v>
      </c>
      <c r="F22" s="3">
        <f t="shared" si="0"/>
        <v>-3</v>
      </c>
      <c r="G22" s="164">
        <f t="shared" si="1"/>
        <v>-422.96999999999991</v>
      </c>
    </row>
    <row r="23" spans="2:7">
      <c r="B23" s="5">
        <f>IF(C23="","",MAX(B$11:B22)+1)</f>
        <v>13</v>
      </c>
      <c r="C23" s="105">
        <f>[11]FICA!B14</f>
        <v>45499</v>
      </c>
      <c r="D23" s="105">
        <f>[11]FICA!L14</f>
        <v>45502</v>
      </c>
      <c r="E23" s="164">
        <f>[11]FICA!H14</f>
        <v>18796.329999999998</v>
      </c>
      <c r="F23" s="3">
        <f t="shared" si="0"/>
        <v>-3</v>
      </c>
      <c r="G23" s="164">
        <f t="shared" si="1"/>
        <v>-56388.989999999991</v>
      </c>
    </row>
    <row r="24" spans="2:7">
      <c r="B24" s="5">
        <f>IF(C24="","",MAX(B$11:B23)+1)</f>
        <v>14</v>
      </c>
      <c r="C24" s="105">
        <f>[11]FICA!B15</f>
        <v>45513</v>
      </c>
      <c r="D24" s="105">
        <f>[11]FICA!L15</f>
        <v>45516</v>
      </c>
      <c r="E24" s="164">
        <f>[11]FICA!H15</f>
        <v>1437.3700000000001</v>
      </c>
      <c r="F24" s="3">
        <f t="shared" si="0"/>
        <v>-3</v>
      </c>
      <c r="G24" s="164">
        <f t="shared" si="1"/>
        <v>-4312.1100000000006</v>
      </c>
    </row>
    <row r="25" spans="2:7">
      <c r="B25" s="5">
        <f>IF(C25="","",MAX(B$11:B24)+1)</f>
        <v>15</v>
      </c>
      <c r="C25" s="105">
        <f>[11]FICA!B16</f>
        <v>45527</v>
      </c>
      <c r="D25" s="105">
        <f>[11]FICA!L16</f>
        <v>45530</v>
      </c>
      <c r="E25" s="164">
        <f>[11]FICA!H16</f>
        <v>6507.4</v>
      </c>
      <c r="F25" s="3">
        <f t="shared" si="0"/>
        <v>-3</v>
      </c>
      <c r="G25" s="164">
        <f t="shared" si="1"/>
        <v>-19522.199999999997</v>
      </c>
    </row>
    <row r="26" spans="2:7">
      <c r="B26" s="5">
        <f>IF(C26="","",MAX(B$11:B25)+1)</f>
        <v>16</v>
      </c>
      <c r="C26" s="105">
        <f>[11]FICA!B17</f>
        <v>45541</v>
      </c>
      <c r="D26" s="105">
        <f>[11]FICA!L17</f>
        <v>45544</v>
      </c>
      <c r="E26" s="164">
        <f>[11]FICA!H17</f>
        <v>1701.42</v>
      </c>
      <c r="F26" s="3">
        <f t="shared" si="0"/>
        <v>-3</v>
      </c>
      <c r="G26" s="164">
        <f t="shared" si="1"/>
        <v>-5104.26</v>
      </c>
    </row>
    <row r="27" spans="2:7">
      <c r="B27" s="5">
        <f>IF(C27="","",MAX(B$11:B26)+1)</f>
        <v>17</v>
      </c>
      <c r="C27" s="105">
        <f>[11]FICA!B18</f>
        <v>45555</v>
      </c>
      <c r="D27" s="105">
        <f>[11]FICA!L18</f>
        <v>45558</v>
      </c>
      <c r="E27" s="164">
        <f>[11]FICA!H18</f>
        <v>1565.36</v>
      </c>
      <c r="F27" s="3">
        <f t="shared" si="0"/>
        <v>-3</v>
      </c>
      <c r="G27" s="164">
        <f t="shared" si="1"/>
        <v>-4696.08</v>
      </c>
    </row>
    <row r="28" spans="2:7">
      <c r="B28" s="5">
        <f>IF(C28="","",MAX(B$11:B27)+1)</f>
        <v>18</v>
      </c>
      <c r="C28" s="105">
        <f>[11]FICA!B19</f>
        <v>45569</v>
      </c>
      <c r="D28" s="105">
        <f>[11]FICA!L19</f>
        <v>45572</v>
      </c>
      <c r="E28" s="164">
        <f>[11]FICA!H19</f>
        <v>2019.32</v>
      </c>
      <c r="F28" s="3">
        <f t="shared" si="0"/>
        <v>-3</v>
      </c>
      <c r="G28" s="164">
        <f t="shared" si="1"/>
        <v>-6057.96</v>
      </c>
    </row>
    <row r="29" spans="2:7">
      <c r="B29" s="5">
        <f>IF(C29="","",MAX(B$11:B28)+1)</f>
        <v>19</v>
      </c>
      <c r="C29" s="105">
        <f>[11]FICA!B20</f>
        <v>45583</v>
      </c>
      <c r="D29" s="105">
        <f>[11]FICA!L20</f>
        <v>45586</v>
      </c>
      <c r="E29" s="164">
        <f>[11]FICA!H20</f>
        <v>3105.94</v>
      </c>
      <c r="F29" s="3">
        <f t="shared" si="0"/>
        <v>-3</v>
      </c>
      <c r="G29" s="164">
        <f t="shared" si="1"/>
        <v>-9317.82</v>
      </c>
    </row>
    <row r="30" spans="2:7">
      <c r="B30" s="5">
        <f>IF(C30="","",MAX(B$11:B29)+1)</f>
        <v>20</v>
      </c>
      <c r="C30" s="105">
        <f>[11]FICA!B21</f>
        <v>45597</v>
      </c>
      <c r="D30" s="105">
        <f>[11]FICA!L21</f>
        <v>45600</v>
      </c>
      <c r="E30" s="164">
        <f>[11]FICA!H21</f>
        <v>2024.9499999999998</v>
      </c>
      <c r="F30" s="3">
        <f t="shared" si="0"/>
        <v>-3</v>
      </c>
      <c r="G30" s="164">
        <f t="shared" si="1"/>
        <v>-6074.8499999999995</v>
      </c>
    </row>
    <row r="31" spans="2:7">
      <c r="B31" s="5">
        <f>IF(C31="","",MAX(B$11:B30)+1)</f>
        <v>21</v>
      </c>
      <c r="C31" s="105">
        <f>[11]FICA!B22</f>
        <v>45611</v>
      </c>
      <c r="D31" s="105">
        <f>[11]FICA!L22</f>
        <v>45614</v>
      </c>
      <c r="E31" s="164">
        <f>[11]FICA!H22</f>
        <v>1491.57</v>
      </c>
      <c r="F31" s="3">
        <f t="shared" si="0"/>
        <v>-3</v>
      </c>
      <c r="G31" s="164">
        <f t="shared" si="1"/>
        <v>-4474.71</v>
      </c>
    </row>
    <row r="32" spans="2:7">
      <c r="B32" s="5">
        <f>IF(C32="","",MAX(B$11:B31)+1)</f>
        <v>22</v>
      </c>
      <c r="C32" s="105">
        <f>[11]FICA!B23</f>
        <v>45625</v>
      </c>
      <c r="D32" s="105">
        <f>[11]FICA!L23</f>
        <v>45628</v>
      </c>
      <c r="E32" s="164">
        <f>[11]FICA!H23</f>
        <v>499.53</v>
      </c>
      <c r="F32" s="3">
        <f t="shared" si="0"/>
        <v>-3</v>
      </c>
      <c r="G32" s="164">
        <f t="shared" si="1"/>
        <v>-1498.59</v>
      </c>
    </row>
    <row r="33" spans="2:7">
      <c r="B33" s="5">
        <f>IF(C33="","",MAX(B$11:B32)+1)</f>
        <v>23</v>
      </c>
      <c r="C33" s="105">
        <f>[11]FICA!B24</f>
        <v>45639</v>
      </c>
      <c r="D33" s="105">
        <f>[11]FICA!L24</f>
        <v>45642</v>
      </c>
      <c r="E33" s="164">
        <f>[11]FICA!H24</f>
        <v>495.38</v>
      </c>
      <c r="F33" s="3">
        <f t="shared" si="0"/>
        <v>-3</v>
      </c>
      <c r="G33" s="164">
        <f t="shared" si="1"/>
        <v>-1486.1399999999999</v>
      </c>
    </row>
    <row r="34" spans="2:7">
      <c r="B34" s="5">
        <f>IF(C34="","",MAX(B$11:B33)+1)</f>
        <v>24</v>
      </c>
      <c r="C34" s="105">
        <f>[11]FICA!B25</f>
        <v>45653</v>
      </c>
      <c r="D34" s="105">
        <f>[11]FICA!L25</f>
        <v>45656</v>
      </c>
      <c r="E34" s="164">
        <f>[11]FICA!H25</f>
        <v>543.29999999999995</v>
      </c>
      <c r="F34" s="3">
        <f t="shared" si="0"/>
        <v>-3</v>
      </c>
      <c r="G34" s="164">
        <f t="shared" si="1"/>
        <v>-1629.8999999999999</v>
      </c>
    </row>
    <row r="35" spans="2:7">
      <c r="B35" s="5">
        <f>IF(C35="","",MAX(B$11:B34)+1)</f>
        <v>25</v>
      </c>
      <c r="C35" s="105">
        <f>[11]FICA!B26</f>
        <v>45667</v>
      </c>
      <c r="D35" s="105">
        <f>[11]FICA!L26</f>
        <v>45670</v>
      </c>
      <c r="E35" s="164">
        <f>[11]FICA!H26</f>
        <v>1133.4599999999998</v>
      </c>
      <c r="F35" s="3">
        <f t="shared" si="0"/>
        <v>-3</v>
      </c>
      <c r="G35" s="164">
        <f t="shared" si="1"/>
        <v>-3400.3799999999992</v>
      </c>
    </row>
    <row r="36" spans="2:7">
      <c r="B36" s="5">
        <f>IF(C36="","",MAX(B$11:B35)+1)</f>
        <v>26</v>
      </c>
      <c r="C36" s="105">
        <f>[11]FICA!B27</f>
        <v>45681</v>
      </c>
      <c r="D36" s="105">
        <f>[11]FICA!L27</f>
        <v>45684</v>
      </c>
      <c r="E36" s="164">
        <f>[11]FICA!H27</f>
        <v>1881.2599999999998</v>
      </c>
      <c r="F36" s="3">
        <f t="shared" si="0"/>
        <v>-3</v>
      </c>
      <c r="G36" s="164">
        <f t="shared" si="1"/>
        <v>-5643.7799999999988</v>
      </c>
    </row>
    <row r="37" spans="2:7">
      <c r="B37" s="5">
        <f>IF(C37="","",MAX(B$11:B36)+1)</f>
        <v>27</v>
      </c>
      <c r="C37" s="105">
        <f>[11]FICA!B28</f>
        <v>45695</v>
      </c>
      <c r="D37" s="105">
        <f>[11]FICA!L28</f>
        <v>45698</v>
      </c>
      <c r="E37" s="164">
        <f>[11]FICA!H28</f>
        <v>1154.92</v>
      </c>
      <c r="F37" s="3">
        <f t="shared" si="0"/>
        <v>-3</v>
      </c>
      <c r="G37" s="164">
        <f t="shared" si="1"/>
        <v>-3464.76</v>
      </c>
    </row>
    <row r="38" spans="2:7">
      <c r="B38" s="5">
        <f>IF(C38="","",MAX(B$11:B37)+1)</f>
        <v>28</v>
      </c>
      <c r="C38" s="105">
        <f>[11]FICA!B29</f>
        <v>45709</v>
      </c>
      <c r="D38" s="105">
        <f>[11]FICA!L29</f>
        <v>45712</v>
      </c>
      <c r="E38" s="164">
        <f>[11]FICA!H29</f>
        <v>1468.31</v>
      </c>
      <c r="F38" s="3">
        <f t="shared" si="0"/>
        <v>-3</v>
      </c>
      <c r="G38" s="164">
        <f t="shared" si="1"/>
        <v>-4404.93</v>
      </c>
    </row>
    <row r="39" spans="2:7">
      <c r="B39" s="5">
        <f>IF(C39="","",MAX(B$11:B38)+1)</f>
        <v>29</v>
      </c>
      <c r="C39" s="105">
        <f>[11]FICA!B30</f>
        <v>45716</v>
      </c>
      <c r="D39" s="105">
        <f>[11]FICA!L30</f>
        <v>45719</v>
      </c>
      <c r="E39" s="164">
        <f>[11]FICA!H30</f>
        <v>4052.11</v>
      </c>
      <c r="F39" s="3">
        <f t="shared" si="0"/>
        <v>-3</v>
      </c>
      <c r="G39" s="164">
        <f t="shared" si="1"/>
        <v>-12156.33</v>
      </c>
    </row>
    <row r="40" spans="2:7">
      <c r="B40" s="5">
        <f>IF(C40="","",MAX(B$11:B39)+1)</f>
        <v>30</v>
      </c>
      <c r="C40" s="105">
        <f>[11]FICA!B31</f>
        <v>45723</v>
      </c>
      <c r="D40" s="105">
        <f>[11]FICA!L31</f>
        <v>45726</v>
      </c>
      <c r="E40" s="164">
        <f>[11]FICA!H31</f>
        <v>2027.9899999999998</v>
      </c>
      <c r="F40" s="3">
        <f t="shared" si="0"/>
        <v>-3</v>
      </c>
      <c r="G40" s="164">
        <f t="shared" si="1"/>
        <v>-6083.9699999999993</v>
      </c>
    </row>
    <row r="41" spans="2:7">
      <c r="B41" s="5">
        <f>IF(C41="","",MAX(B$11:B40)+1)</f>
        <v>31</v>
      </c>
      <c r="C41" s="105">
        <f>[11]FICA!B32</f>
        <v>45730</v>
      </c>
      <c r="D41" s="105">
        <f>[11]FICA!L32</f>
        <v>45733</v>
      </c>
      <c r="E41" s="164">
        <f>[11]FICA!H32</f>
        <v>2883.7899999999995</v>
      </c>
      <c r="F41" s="3">
        <f t="shared" si="0"/>
        <v>-3</v>
      </c>
      <c r="G41" s="164">
        <f t="shared" si="1"/>
        <v>-8651.369999999999</v>
      </c>
    </row>
    <row r="42" spans="2:7">
      <c r="B42" s="5">
        <f>IF(C42="","",MAX(B$11:B41)+1)</f>
        <v>32</v>
      </c>
      <c r="C42" s="105">
        <f>[11]FICA!B33</f>
        <v>45737</v>
      </c>
      <c r="D42" s="105">
        <f>[11]FICA!L33</f>
        <v>45740</v>
      </c>
      <c r="E42" s="164">
        <f>[11]FICA!H33</f>
        <v>1540.0800000000002</v>
      </c>
      <c r="F42" s="3">
        <f t="shared" si="0"/>
        <v>-3</v>
      </c>
      <c r="G42" s="164">
        <f t="shared" si="1"/>
        <v>-4620.2400000000007</v>
      </c>
    </row>
    <row r="43" spans="2:7">
      <c r="B43" s="5">
        <f>IF(C43="","",MAX(B$11:B42)+1)</f>
        <v>33</v>
      </c>
      <c r="C43" s="105">
        <f>[11]FICA!B34</f>
        <v>45740</v>
      </c>
      <c r="D43" s="105">
        <f>[11]FICA!L34</f>
        <v>45741</v>
      </c>
      <c r="E43" s="164">
        <f>[11]FICA!H34</f>
        <v>35.019999999999996</v>
      </c>
      <c r="F43" s="3">
        <f t="shared" si="0"/>
        <v>-1</v>
      </c>
      <c r="G43" s="164">
        <f t="shared" si="1"/>
        <v>-35.019999999999996</v>
      </c>
    </row>
    <row r="44" spans="2:7">
      <c r="B44" s="5" t="str">
        <f>IF(C44="","",MAX(B$11:B43)+1)</f>
        <v/>
      </c>
      <c r="C44" s="105"/>
      <c r="D44" s="105"/>
      <c r="E44" s="159"/>
      <c r="F44" s="3"/>
      <c r="G44" s="159"/>
    </row>
    <row r="45" spans="2:7">
      <c r="B45" s="5">
        <f>IF(C45="","",MAX(B$11:B44)+1)</f>
        <v>34</v>
      </c>
      <c r="C45" s="201" t="s">
        <v>128</v>
      </c>
      <c r="D45" s="202"/>
      <c r="E45" s="203">
        <f>SUM(E11:E43)</f>
        <v>85688.670000000027</v>
      </c>
      <c r="F45" s="204">
        <f>G45/E45</f>
        <v>-2.9964322004297639</v>
      </c>
      <c r="G45" s="203">
        <f>SUM(G11:G43)</f>
        <v>-256760.28999999998</v>
      </c>
    </row>
    <row r="46" spans="2:7">
      <c r="B46" s="5"/>
      <c r="C46" s="170"/>
      <c r="D46" s="105"/>
      <c r="E46" s="200"/>
      <c r="F46" s="47"/>
      <c r="G46" s="200"/>
    </row>
    <row r="47" spans="2:7">
      <c r="B47" s="5">
        <f>IF(C47="","",MAX(B$11:B45)+1)</f>
        <v>35</v>
      </c>
      <c r="C47" s="170" t="s">
        <v>41</v>
      </c>
      <c r="D47" s="105"/>
      <c r="E47" s="205"/>
      <c r="F47" s="111">
        <f>'C'!F9</f>
        <v>-24.458821581556439</v>
      </c>
      <c r="G47" s="205"/>
    </row>
    <row r="48" spans="2:7">
      <c r="B48" s="5"/>
      <c r="C48" s="170"/>
      <c r="D48" s="105"/>
      <c r="E48" s="159"/>
      <c r="F48" s="3"/>
      <c r="G48" s="159"/>
    </row>
    <row r="49" spans="2:7" ht="13.5" thickBot="1">
      <c r="B49" s="5">
        <f>IF(C49="","",MAX(B$11:B47)+1)</f>
        <v>36</v>
      </c>
      <c r="C49" s="174" t="s">
        <v>183</v>
      </c>
      <c r="D49" s="172"/>
      <c r="E49" s="169">
        <f>E45</f>
        <v>85688.670000000027</v>
      </c>
      <c r="F49" s="24">
        <f>SUM(F45:F47)</f>
        <v>-27.455253781986201</v>
      </c>
      <c r="G49" s="169">
        <f>E49*F49</f>
        <v>-2352604.1810908681</v>
      </c>
    </row>
    <row r="50" spans="2:7" ht="13.5" thickTop="1">
      <c r="B50" s="5" t="str">
        <f>IF(C50="","",MAX(B$11:B49)+1)</f>
        <v/>
      </c>
      <c r="C50" s="105"/>
      <c r="D50" s="105"/>
      <c r="E50" s="159"/>
      <c r="F50" s="3"/>
      <c r="G50" s="159"/>
    </row>
    <row r="51" spans="2:7">
      <c r="B51" s="5"/>
      <c r="C51" s="262" t="s">
        <v>180</v>
      </c>
      <c r="D51" s="262"/>
      <c r="E51" s="33"/>
      <c r="F51" s="3"/>
      <c r="G51" s="159"/>
    </row>
    <row r="52" spans="2:7">
      <c r="B52" s="5" t="str">
        <f>IF(C52="","",MAX(B$11:B51)+1)</f>
        <v/>
      </c>
      <c r="C52" s="105"/>
      <c r="D52" s="105"/>
      <c r="E52" s="159"/>
      <c r="F52" s="3"/>
      <c r="G52" s="159"/>
    </row>
    <row r="53" spans="2:7">
      <c r="B53" s="5">
        <f>IF(C53="","",MAX(B$11:B52)+1)</f>
        <v>37</v>
      </c>
      <c r="C53" s="105">
        <f>[11]FICA!B2</f>
        <v>45387</v>
      </c>
      <c r="D53" s="105">
        <f>[11]FICA!L2</f>
        <v>45390</v>
      </c>
      <c r="E53" s="157">
        <f>[11]FICA!H35</f>
        <v>421.45</v>
      </c>
      <c r="F53" s="3">
        <f>C53-D53</f>
        <v>-3</v>
      </c>
      <c r="G53" s="157">
        <f>F53*E53</f>
        <v>-1264.3499999999999</v>
      </c>
    </row>
    <row r="54" spans="2:7">
      <c r="B54" s="5">
        <f>IF(C54="","",MAX(B$11:B53)+1)</f>
        <v>38</v>
      </c>
      <c r="C54" s="105">
        <f>[11]FICA!B3</f>
        <v>45394</v>
      </c>
      <c r="D54" s="105">
        <f>[11]FICA!L3</f>
        <v>45397</v>
      </c>
      <c r="E54" s="164">
        <f>[11]FICA!H36</f>
        <v>343.5</v>
      </c>
      <c r="F54" s="3">
        <f t="shared" ref="F54:F78" si="2">C54-D54</f>
        <v>-3</v>
      </c>
      <c r="G54" s="164">
        <f t="shared" ref="G54:G78" si="3">F54*E54</f>
        <v>-1030.5</v>
      </c>
    </row>
    <row r="55" spans="2:7">
      <c r="B55" s="5">
        <f>IF(C55="","",MAX(B$11:B54)+1)</f>
        <v>39</v>
      </c>
      <c r="C55" s="105">
        <f>[11]FICA!B4</f>
        <v>45401</v>
      </c>
      <c r="D55" s="105">
        <f>[11]FICA!L4</f>
        <v>45404</v>
      </c>
      <c r="E55" s="164">
        <f>[11]FICA!H37</f>
        <v>359.96000000000004</v>
      </c>
      <c r="F55" s="3">
        <f t="shared" si="2"/>
        <v>-3</v>
      </c>
      <c r="G55" s="164">
        <f t="shared" si="3"/>
        <v>-1079.8800000000001</v>
      </c>
    </row>
    <row r="56" spans="2:7">
      <c r="B56" s="5">
        <f>IF(C56="","",MAX(B$11:B55)+1)</f>
        <v>40</v>
      </c>
      <c r="C56" s="105">
        <f>[11]FICA!B5</f>
        <v>45415</v>
      </c>
      <c r="D56" s="105">
        <f>[11]FICA!L5</f>
        <v>45418</v>
      </c>
      <c r="E56" s="164">
        <f>[11]FICA!H38</f>
        <v>347.84000000000003</v>
      </c>
      <c r="F56" s="3">
        <f t="shared" si="2"/>
        <v>-3</v>
      </c>
      <c r="G56" s="164">
        <f t="shared" si="3"/>
        <v>-1043.52</v>
      </c>
    </row>
    <row r="57" spans="2:7">
      <c r="B57" s="5">
        <f>IF(C57="","",MAX(B$11:B56)+1)</f>
        <v>41</v>
      </c>
      <c r="C57" s="105">
        <f>[11]FICA!B6</f>
        <v>45418</v>
      </c>
      <c r="D57" s="105">
        <f>[11]FICA!L6</f>
        <v>45419</v>
      </c>
      <c r="E57" s="164">
        <f>[11]FICA!H39</f>
        <v>356.05</v>
      </c>
      <c r="F57" s="3">
        <f t="shared" si="2"/>
        <v>-1</v>
      </c>
      <c r="G57" s="164">
        <f t="shared" si="3"/>
        <v>-356.05</v>
      </c>
    </row>
    <row r="58" spans="2:7">
      <c r="B58" s="5">
        <f>IF(C58="","",MAX(B$11:B57)+1)</f>
        <v>42</v>
      </c>
      <c r="C58" s="105">
        <f>[11]FICA!B7</f>
        <v>45429</v>
      </c>
      <c r="D58" s="105">
        <f>[11]FICA!L7</f>
        <v>45432</v>
      </c>
      <c r="E58" s="164">
        <f>[11]FICA!H40</f>
        <v>352.28999999999996</v>
      </c>
      <c r="F58" s="3">
        <f t="shared" si="2"/>
        <v>-3</v>
      </c>
      <c r="G58" s="164">
        <f t="shared" si="3"/>
        <v>-1056.8699999999999</v>
      </c>
    </row>
    <row r="59" spans="2:7">
      <c r="B59" s="5">
        <f>IF(C59="","",MAX(B$11:B58)+1)</f>
        <v>43</v>
      </c>
      <c r="C59" s="105">
        <f>[11]FICA!B8</f>
        <v>45432</v>
      </c>
      <c r="D59" s="105">
        <f>[11]FICA!L8</f>
        <v>45433</v>
      </c>
      <c r="E59" s="164">
        <f>[11]FICA!H41</f>
        <v>357.91999999999996</v>
      </c>
      <c r="F59" s="3">
        <f t="shared" si="2"/>
        <v>-1</v>
      </c>
      <c r="G59" s="164">
        <f t="shared" si="3"/>
        <v>-357.91999999999996</v>
      </c>
    </row>
    <row r="60" spans="2:7">
      <c r="B60" s="5">
        <f>IF(C60="","",MAX(B$11:B59)+1)</f>
        <v>44</v>
      </c>
      <c r="C60" s="105">
        <f>[11]FICA!B9</f>
        <v>45443</v>
      </c>
      <c r="D60" s="105">
        <f>[11]FICA!L9</f>
        <v>45446</v>
      </c>
      <c r="E60" s="164">
        <f>[11]FICA!H42</f>
        <v>352.29999999999995</v>
      </c>
      <c r="F60" s="3">
        <f t="shared" si="2"/>
        <v>-3</v>
      </c>
      <c r="G60" s="164">
        <f t="shared" si="3"/>
        <v>-1056.8999999999999</v>
      </c>
    </row>
    <row r="61" spans="2:7">
      <c r="B61" s="5">
        <f>IF(C61="","",MAX(B$11:B60)+1)</f>
        <v>45</v>
      </c>
      <c r="C61" s="105">
        <f>[11]FICA!B10</f>
        <v>45457</v>
      </c>
      <c r="D61" s="105">
        <f>[11]FICA!L10</f>
        <v>45460</v>
      </c>
      <c r="E61" s="164">
        <f>[11]FICA!H43</f>
        <v>376.08000000000004</v>
      </c>
      <c r="F61" s="3">
        <f t="shared" si="2"/>
        <v>-3</v>
      </c>
      <c r="G61" s="164">
        <f t="shared" si="3"/>
        <v>-1128.2400000000002</v>
      </c>
    </row>
    <row r="62" spans="2:7">
      <c r="B62" s="5">
        <f>IF(C62="","",MAX(B$11:B61)+1)</f>
        <v>46</v>
      </c>
      <c r="C62" s="105">
        <f>[11]FICA!B11</f>
        <v>45471</v>
      </c>
      <c r="D62" s="105">
        <f>[11]FICA!L11</f>
        <v>45474</v>
      </c>
      <c r="E62" s="164">
        <f>[11]FICA!H44</f>
        <v>357.92999999999995</v>
      </c>
      <c r="F62" s="3">
        <f t="shared" si="2"/>
        <v>-3</v>
      </c>
      <c r="G62" s="164">
        <f t="shared" si="3"/>
        <v>-1073.79</v>
      </c>
    </row>
    <row r="63" spans="2:7">
      <c r="B63" s="5">
        <f>IF(C63="","",MAX(B$11:B62)+1)</f>
        <v>47</v>
      </c>
      <c r="C63" s="105">
        <f>[11]FICA!B12</f>
        <v>45485</v>
      </c>
      <c r="D63" s="105">
        <f>[11]FICA!L12</f>
        <v>45488</v>
      </c>
      <c r="E63" s="164">
        <f>[11]FICA!H45</f>
        <v>369.15999999999997</v>
      </c>
      <c r="F63" s="3">
        <f t="shared" si="2"/>
        <v>-3</v>
      </c>
      <c r="G63" s="164">
        <f t="shared" si="3"/>
        <v>-1107.48</v>
      </c>
    </row>
    <row r="64" spans="2:7">
      <c r="B64" s="5">
        <f>IF(C64="","",MAX(B$11:B63)+1)</f>
        <v>48</v>
      </c>
      <c r="C64" s="105">
        <f>[11]FICA!B13</f>
        <v>45492</v>
      </c>
      <c r="D64" s="105">
        <f>[11]FICA!L13</f>
        <v>45495</v>
      </c>
      <c r="E64" s="164">
        <f>[11]FICA!H46</f>
        <v>349.49</v>
      </c>
      <c r="F64" s="3">
        <f t="shared" si="2"/>
        <v>-3</v>
      </c>
      <c r="G64" s="164">
        <f t="shared" si="3"/>
        <v>-1048.47</v>
      </c>
    </row>
    <row r="65" spans="2:7">
      <c r="B65" s="5">
        <f>IF(C65="","",MAX(B$11:B64)+1)</f>
        <v>49</v>
      </c>
      <c r="C65" s="105">
        <f>[11]FICA!B14</f>
        <v>45499</v>
      </c>
      <c r="D65" s="105">
        <f>[11]FICA!L14</f>
        <v>45502</v>
      </c>
      <c r="E65" s="164">
        <f>[11]FICA!H47</f>
        <v>352.29999999999995</v>
      </c>
      <c r="F65" s="3">
        <f t="shared" si="2"/>
        <v>-3</v>
      </c>
      <c r="G65" s="164">
        <f t="shared" si="3"/>
        <v>-1056.8999999999999</v>
      </c>
    </row>
    <row r="66" spans="2:7">
      <c r="B66" s="5">
        <f>IF(C66="","",MAX(B$11:B65)+1)</f>
        <v>50</v>
      </c>
      <c r="C66" s="105">
        <f>[11]FICA!B15</f>
        <v>45513</v>
      </c>
      <c r="D66" s="105">
        <f>[11]FICA!L15</f>
        <v>45516</v>
      </c>
      <c r="E66" s="164">
        <f>[11]FICA!H48</f>
        <v>348.07000000000005</v>
      </c>
      <c r="F66" s="3">
        <f t="shared" si="2"/>
        <v>-3</v>
      </c>
      <c r="G66" s="164">
        <f t="shared" si="3"/>
        <v>-1044.21</v>
      </c>
    </row>
    <row r="67" spans="2:7">
      <c r="B67" s="5">
        <f>IF(C67="","",MAX(B$11:B66)+1)</f>
        <v>51</v>
      </c>
      <c r="C67" s="105">
        <f>[11]FICA!B16</f>
        <v>45527</v>
      </c>
      <c r="D67" s="105">
        <f>[11]FICA!L16</f>
        <v>45530</v>
      </c>
      <c r="E67" s="164">
        <f>[11]FICA!H49</f>
        <v>357.91999999999996</v>
      </c>
      <c r="F67" s="3">
        <f t="shared" si="2"/>
        <v>-3</v>
      </c>
      <c r="G67" s="164">
        <f t="shared" si="3"/>
        <v>-1073.7599999999998</v>
      </c>
    </row>
    <row r="68" spans="2:7">
      <c r="B68" s="5">
        <f>IF(C68="","",MAX(B$11:B67)+1)</f>
        <v>52</v>
      </c>
      <c r="C68" s="105">
        <f>[11]FICA!B17</f>
        <v>45541</v>
      </c>
      <c r="D68" s="105">
        <f>[11]FICA!L17</f>
        <v>45544</v>
      </c>
      <c r="E68" s="164">
        <f>[11]FICA!H50</f>
        <v>357.91999999999996</v>
      </c>
      <c r="F68" s="3">
        <f t="shared" si="2"/>
        <v>-3</v>
      </c>
      <c r="G68" s="164">
        <f t="shared" si="3"/>
        <v>-1073.7599999999998</v>
      </c>
    </row>
    <row r="69" spans="2:7">
      <c r="B69" s="5">
        <f>IF(C69="","",MAX(B$11:B68)+1)</f>
        <v>53</v>
      </c>
      <c r="C69" s="105">
        <f>[11]FICA!B18</f>
        <v>45555</v>
      </c>
      <c r="D69" s="105">
        <f>[11]FICA!L18</f>
        <v>45558</v>
      </c>
      <c r="E69" s="164">
        <f>[11]FICA!H51</f>
        <v>319.26</v>
      </c>
      <c r="F69" s="3">
        <f t="shared" si="2"/>
        <v>-3</v>
      </c>
      <c r="G69" s="164">
        <f t="shared" si="3"/>
        <v>-957.78</v>
      </c>
    </row>
    <row r="70" spans="2:7">
      <c r="B70" s="5">
        <f>IF(C70="","",MAX(B$11:B69)+1)</f>
        <v>54</v>
      </c>
      <c r="C70" s="105">
        <f>[11]FICA!B19</f>
        <v>45569</v>
      </c>
      <c r="D70" s="105">
        <f>[11]FICA!L19</f>
        <v>45572</v>
      </c>
      <c r="E70" s="164">
        <f>[11]FICA!H52</f>
        <v>315.08000000000004</v>
      </c>
      <c r="F70" s="3">
        <f t="shared" si="2"/>
        <v>-3</v>
      </c>
      <c r="G70" s="164">
        <f t="shared" si="3"/>
        <v>-945.24000000000012</v>
      </c>
    </row>
    <row r="71" spans="2:7">
      <c r="B71" s="5">
        <f>IF(C71="","",MAX(B$11:B70)+1)</f>
        <v>55</v>
      </c>
      <c r="C71" s="105">
        <f>[11]FICA!B20</f>
        <v>45583</v>
      </c>
      <c r="D71" s="105">
        <f>[11]FICA!L20</f>
        <v>45586</v>
      </c>
      <c r="E71" s="164">
        <f>[11]FICA!H53</f>
        <v>311.51</v>
      </c>
      <c r="F71" s="3">
        <f t="shared" si="2"/>
        <v>-3</v>
      </c>
      <c r="G71" s="164">
        <f t="shared" si="3"/>
        <v>-934.53</v>
      </c>
    </row>
    <row r="72" spans="2:7">
      <c r="B72" s="5">
        <f>IF(C72="","",MAX(B$11:B71)+1)</f>
        <v>56</v>
      </c>
      <c r="C72" s="105">
        <f>[11]FICA!B21</f>
        <v>45597</v>
      </c>
      <c r="D72" s="105">
        <f>[11]FICA!L21</f>
        <v>45600</v>
      </c>
      <c r="E72" s="164">
        <f>[11]FICA!H54</f>
        <v>293.95</v>
      </c>
      <c r="F72" s="3">
        <f t="shared" si="2"/>
        <v>-3</v>
      </c>
      <c r="G72" s="164">
        <f t="shared" si="3"/>
        <v>-881.84999999999991</v>
      </c>
    </row>
    <row r="73" spans="2:7">
      <c r="B73" s="5">
        <f>IF(C73="","",MAX(B$11:B72)+1)</f>
        <v>57</v>
      </c>
      <c r="C73" s="105">
        <f>[11]FICA!B22</f>
        <v>45611</v>
      </c>
      <c r="D73" s="105">
        <f>[11]FICA!L22</f>
        <v>45614</v>
      </c>
      <c r="E73" s="164">
        <f>[11]FICA!H55</f>
        <v>30.34</v>
      </c>
      <c r="F73" s="3">
        <f t="shared" si="2"/>
        <v>-3</v>
      </c>
      <c r="G73" s="164">
        <f t="shared" si="3"/>
        <v>-91.02</v>
      </c>
    </row>
    <row r="74" spans="2:7">
      <c r="B74" s="5">
        <f>IF(C74="","",MAX(B$11:B73)+1)</f>
        <v>58</v>
      </c>
      <c r="C74" s="105">
        <f>[11]FICA!B23</f>
        <v>45625</v>
      </c>
      <c r="D74" s="105">
        <f>[11]FICA!L23</f>
        <v>45628</v>
      </c>
      <c r="E74" s="164">
        <f>[11]FICA!H56</f>
        <v>317.8</v>
      </c>
      <c r="F74" s="3">
        <f t="shared" si="2"/>
        <v>-3</v>
      </c>
      <c r="G74" s="164">
        <f t="shared" si="3"/>
        <v>-953.40000000000009</v>
      </c>
    </row>
    <row r="75" spans="2:7">
      <c r="B75" s="5">
        <f>IF(C75="","",MAX(B$11:B74)+1)</f>
        <v>59</v>
      </c>
      <c r="C75" s="105">
        <f>[11]FICA!B24</f>
        <v>45639</v>
      </c>
      <c r="D75" s="105">
        <f>[11]FICA!L24</f>
        <v>45642</v>
      </c>
      <c r="E75" s="164">
        <f>[11]FICA!H57</f>
        <v>351.76</v>
      </c>
      <c r="F75" s="3">
        <f t="shared" si="2"/>
        <v>-3</v>
      </c>
      <c r="G75" s="164">
        <f t="shared" si="3"/>
        <v>-1055.28</v>
      </c>
    </row>
    <row r="76" spans="2:7">
      <c r="B76" s="5">
        <f>IF(C76="","",MAX(B$11:B75)+1)</f>
        <v>60</v>
      </c>
      <c r="C76" s="105">
        <f>[11]FICA!B25</f>
        <v>45653</v>
      </c>
      <c r="D76" s="105">
        <f>[11]FICA!L25</f>
        <v>45656</v>
      </c>
      <c r="E76" s="164">
        <f>[11]FICA!H58</f>
        <v>430.46000000000004</v>
      </c>
      <c r="F76" s="3">
        <f t="shared" si="2"/>
        <v>-3</v>
      </c>
      <c r="G76" s="164">
        <f t="shared" si="3"/>
        <v>-1291.3800000000001</v>
      </c>
    </row>
    <row r="77" spans="2:7">
      <c r="B77" s="5">
        <f>IF(C77="","",MAX(B$11:B76)+1)</f>
        <v>61</v>
      </c>
      <c r="C77" s="105">
        <f>[11]FICA!B26</f>
        <v>45667</v>
      </c>
      <c r="D77" s="105">
        <f>[11]FICA!L26</f>
        <v>45670</v>
      </c>
      <c r="E77" s="164">
        <f>[11]FICA!H59</f>
        <v>357.39</v>
      </c>
      <c r="F77" s="3">
        <f t="shared" si="2"/>
        <v>-3</v>
      </c>
      <c r="G77" s="164">
        <f t="shared" si="3"/>
        <v>-1072.17</v>
      </c>
    </row>
    <row r="78" spans="2:7">
      <c r="B78" s="5">
        <f>IF(C78="","",MAX(B$11:B77)+1)</f>
        <v>62</v>
      </c>
      <c r="C78" s="105">
        <f>[11]FICA!B27</f>
        <v>45681</v>
      </c>
      <c r="D78" s="105">
        <f>[11]FICA!L27</f>
        <v>45684</v>
      </c>
      <c r="E78" s="164">
        <f>[11]FICA!H60</f>
        <v>357.38</v>
      </c>
      <c r="F78" s="3">
        <f t="shared" si="2"/>
        <v>-3</v>
      </c>
      <c r="G78" s="164">
        <f t="shared" si="3"/>
        <v>-1072.1399999999999</v>
      </c>
    </row>
    <row r="79" spans="2:7">
      <c r="B79" s="5">
        <f>IF(C79="","",MAX(B$11:B78)+1)</f>
        <v>63</v>
      </c>
      <c r="C79" s="105">
        <f>[11]FICA!B28</f>
        <v>45695</v>
      </c>
      <c r="D79" s="105">
        <f>[11]FICA!L28</f>
        <v>45698</v>
      </c>
      <c r="E79" s="164">
        <f>[11]FICA!H61</f>
        <v>248.41000000000003</v>
      </c>
      <c r="F79" s="3">
        <f>C79-D79</f>
        <v>-3</v>
      </c>
      <c r="G79" s="164">
        <f>F79*E79</f>
        <v>-745.23</v>
      </c>
    </row>
    <row r="80" spans="2:7">
      <c r="B80" s="5">
        <f>IF(C80="","",MAX(B$11:B79)+1)</f>
        <v>64</v>
      </c>
      <c r="C80" s="105">
        <f>[11]FICA!B29</f>
        <v>45709</v>
      </c>
      <c r="D80" s="105">
        <f>[11]FICA!L29</f>
        <v>45712</v>
      </c>
      <c r="E80" s="164">
        <f>[11]FICA!H62</f>
        <v>353.30999999999995</v>
      </c>
      <c r="F80" s="3">
        <f>C80-D80</f>
        <v>-3</v>
      </c>
      <c r="G80" s="164">
        <f>F80*E80</f>
        <v>-1059.9299999999998</v>
      </c>
    </row>
    <row r="81" spans="2:7">
      <c r="B81" s="5" t="str">
        <f>IF(C81="","",MAX(B$11:B80)+1)</f>
        <v/>
      </c>
    </row>
    <row r="82" spans="2:7">
      <c r="B82" s="5">
        <f>IF(C82="","",MAX(B$11:B81)+1)</f>
        <v>65</v>
      </c>
      <c r="C82" s="201" t="s">
        <v>128</v>
      </c>
      <c r="D82" s="202"/>
      <c r="E82" s="203">
        <f>SUM(E53:E80)</f>
        <v>9446.83</v>
      </c>
      <c r="F82" s="204">
        <f>G82/E82</f>
        <v>-2.8488445330338323</v>
      </c>
      <c r="G82" s="203">
        <f>SUM(G53:G80)</f>
        <v>-26912.55</v>
      </c>
    </row>
    <row r="83" spans="2:7">
      <c r="B83" s="5" t="str">
        <f>IF(C83="","",MAX(B$11:B82)+1)</f>
        <v/>
      </c>
      <c r="C83" s="170"/>
      <c r="D83" s="105"/>
      <c r="E83" s="200"/>
      <c r="F83" s="47"/>
      <c r="G83" s="200"/>
    </row>
    <row r="84" spans="2:7">
      <c r="B84" s="5">
        <f>IF(C84="","",MAX(B$11:B83)+1)</f>
        <v>66</v>
      </c>
      <c r="C84" s="170" t="s">
        <v>41</v>
      </c>
      <c r="D84" s="105"/>
      <c r="E84" s="205"/>
      <c r="F84" s="111">
        <f>'C'!F9</f>
        <v>-24.458821581556439</v>
      </c>
      <c r="G84" s="205"/>
    </row>
    <row r="85" spans="2:7">
      <c r="B85" s="5" t="str">
        <f>IF(C85="","",MAX(B$11:B84)+1)</f>
        <v/>
      </c>
      <c r="C85" s="170"/>
      <c r="D85" s="105"/>
      <c r="E85" s="159"/>
      <c r="F85" s="3"/>
      <c r="G85" s="159"/>
    </row>
    <row r="86" spans="2:7" ht="13.5" thickBot="1">
      <c r="B86" s="5">
        <f>IF(C86="","",MAX(B$11:B85)+1)</f>
        <v>67</v>
      </c>
      <c r="C86" s="174" t="s">
        <v>182</v>
      </c>
      <c r="D86" s="172"/>
      <c r="E86" s="169">
        <f>E82</f>
        <v>9446.83</v>
      </c>
      <c r="F86" s="24">
        <f>SUM(F82:F84)</f>
        <v>-27.307666114590273</v>
      </c>
      <c r="G86" s="169">
        <f>E86*F86</f>
        <v>-257970.87948129483</v>
      </c>
    </row>
    <row r="87" spans="2:7" ht="13.5" thickTop="1"/>
  </sheetData>
  <mergeCells count="6">
    <mergeCell ref="C51:D51"/>
    <mergeCell ref="B2:G2"/>
    <mergeCell ref="B3:G3"/>
    <mergeCell ref="B4:G4"/>
    <mergeCell ref="B5:G5"/>
    <mergeCell ref="C9:D9"/>
  </mergeCells>
  <printOptions horizontalCentered="1"/>
  <pageMargins left="0.7" right="0.7" top="0.75" bottom="0.75" header="0.3" footer="0.3"/>
  <pageSetup fitToHeight="3" orientation="portrait" useFirstPageNumber="1" r:id="rId1"/>
  <headerFooter scaleWithDoc="0"/>
  <ignoredErrors>
    <ignoredError sqref="F82 F45" formula="1"/>
    <ignoredError sqref="B82:B86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9B036-93B6-479E-A7DB-A5968BE04176}">
  <sheetPr>
    <pageSetUpPr fitToPage="1"/>
  </sheetPr>
  <dimension ref="A1:J15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3" width="23" bestFit="1" customWidth="1"/>
    <col min="4" max="4" width="14.140625" customWidth="1"/>
    <col min="5" max="7" width="13.7109375" customWidth="1"/>
    <col min="8" max="8" width="15" bestFit="1" customWidth="1"/>
    <col min="9" max="9" width="12.42578125" customWidth="1"/>
    <col min="10" max="10" width="16.7109375" customWidth="1"/>
    <col min="11" max="11" width="1.42578125" customWidth="1"/>
  </cols>
  <sheetData>
    <row r="1" spans="1:10">
      <c r="A1" s="157"/>
    </row>
    <row r="2" spans="1:10">
      <c r="A2" s="173"/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  <c r="J2" s="257"/>
    </row>
    <row r="3" spans="1:10">
      <c r="A3" s="173"/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  <c r="J3" s="257"/>
    </row>
    <row r="4" spans="1:10">
      <c r="A4" s="173"/>
      <c r="B4" s="257" t="s">
        <v>111</v>
      </c>
      <c r="C4" s="257"/>
      <c r="D4" s="257"/>
      <c r="E4" s="257"/>
      <c r="F4" s="257"/>
      <c r="G4" s="257"/>
      <c r="H4" s="257"/>
      <c r="I4" s="257"/>
      <c r="J4" s="257"/>
    </row>
    <row r="5" spans="1:10">
      <c r="B5" s="256"/>
      <c r="C5" s="256"/>
      <c r="D5" s="256"/>
      <c r="E5" s="256"/>
      <c r="F5" s="256"/>
      <c r="G5" s="256"/>
      <c r="H5" s="256"/>
      <c r="I5" s="256"/>
      <c r="J5" s="256"/>
    </row>
    <row r="6" spans="1:10">
      <c r="B6" s="4"/>
      <c r="C6" s="40"/>
      <c r="D6" s="40"/>
      <c r="E6" s="40"/>
      <c r="F6" s="40"/>
      <c r="G6" s="40"/>
    </row>
    <row r="7" spans="1:10" ht="25.5" customHeight="1">
      <c r="B7" s="112" t="s">
        <v>2</v>
      </c>
      <c r="C7" s="233" t="s">
        <v>3</v>
      </c>
      <c r="D7" s="233" t="s">
        <v>187</v>
      </c>
      <c r="E7" s="233" t="s">
        <v>188</v>
      </c>
      <c r="F7" s="233" t="s">
        <v>28</v>
      </c>
      <c r="G7" s="254" t="s">
        <v>221</v>
      </c>
      <c r="H7" s="233" t="s">
        <v>18</v>
      </c>
      <c r="I7" s="233" t="s">
        <v>84</v>
      </c>
      <c r="J7" s="233" t="s">
        <v>39</v>
      </c>
    </row>
    <row r="8" spans="1:10">
      <c r="B8" s="4"/>
      <c r="C8" s="28"/>
      <c r="D8" s="28"/>
      <c r="E8" s="28"/>
      <c r="F8" s="28"/>
      <c r="G8" s="28"/>
      <c r="H8" s="28"/>
      <c r="I8" s="28"/>
      <c r="J8" s="28"/>
    </row>
    <row r="9" spans="1:10">
      <c r="B9" s="5">
        <v>1</v>
      </c>
      <c r="C9" s="170" t="str">
        <f>[12]FUTA!C9</f>
        <v>Second Quarter</v>
      </c>
      <c r="D9" s="105" t="str">
        <f>[12]FUTA!D9</f>
        <v>04/01/2024</v>
      </c>
      <c r="E9" s="105" t="str">
        <f>[12]FUTA!E9</f>
        <v>06/30/2024</v>
      </c>
      <c r="F9" s="105">
        <f>[12]FUTA!F9</f>
        <v>45504</v>
      </c>
      <c r="G9" s="255">
        <f>-(F9-E9)</f>
        <v>-31</v>
      </c>
      <c r="H9" s="157">
        <f>[12]FUTA!I9</f>
        <v>0</v>
      </c>
      <c r="I9" s="10">
        <f>G9</f>
        <v>-31</v>
      </c>
      <c r="J9" s="157">
        <f>IFERROR(H9*I9,"")</f>
        <v>0</v>
      </c>
    </row>
    <row r="10" spans="1:10">
      <c r="B10" s="5">
        <f>IF(C10="","",MAX(B$9:B9)+1)</f>
        <v>2</v>
      </c>
      <c r="C10" s="170" t="str">
        <f>[12]FUTA!C10</f>
        <v>Third Quarter</v>
      </c>
      <c r="D10" s="105" t="str">
        <f>[12]FUTA!D10</f>
        <v>07/01/2024</v>
      </c>
      <c r="E10" s="105" t="str">
        <f>[12]FUTA!E10</f>
        <v xml:space="preserve">9/30/2024 </v>
      </c>
      <c r="F10" s="105">
        <f>[12]FUTA!F10</f>
        <v>45596</v>
      </c>
      <c r="G10" s="255">
        <f>-(F10-E10)</f>
        <v>-31</v>
      </c>
      <c r="H10" s="173">
        <f>[12]FUTA!I10</f>
        <v>755.82</v>
      </c>
      <c r="I10" s="10">
        <f t="shared" ref="I10:I12" si="0">G10</f>
        <v>-31</v>
      </c>
      <c r="J10" s="173">
        <f>IFERROR(H10*I10,"")</f>
        <v>-23430.420000000002</v>
      </c>
    </row>
    <row r="11" spans="1:10">
      <c r="B11" s="5">
        <f>IF(C11="","",MAX(B$9:B10)+1)</f>
        <v>3</v>
      </c>
      <c r="C11" s="170" t="str">
        <f>[12]FUTA!C11</f>
        <v>Fourth Quarter</v>
      </c>
      <c r="D11" s="105" t="str">
        <f>[12]FUTA!D11</f>
        <v>10/01/2024</v>
      </c>
      <c r="E11" s="105" t="str">
        <f>[12]FUTA!E11</f>
        <v>12/31/2024</v>
      </c>
      <c r="F11" s="105">
        <f>[12]FUTA!F11</f>
        <v>45688</v>
      </c>
      <c r="G11" s="255">
        <f>-(F11-E11)</f>
        <v>-31</v>
      </c>
      <c r="H11" s="173">
        <f>[12]FUTA!I11</f>
        <v>313.79000000000002</v>
      </c>
      <c r="I11" s="10">
        <f t="shared" si="0"/>
        <v>-31</v>
      </c>
      <c r="J11" s="173">
        <f>IFERROR(H11*I11,"")</f>
        <v>-9727.49</v>
      </c>
    </row>
    <row r="12" spans="1:10">
      <c r="B12" s="5">
        <f>IF(C12="","",MAX(B$9:B11)+1)</f>
        <v>4</v>
      </c>
      <c r="C12" s="170" t="str">
        <f>[12]FUTA!C12</f>
        <v>First Quarter</v>
      </c>
      <c r="D12" s="105" t="str">
        <f>[12]FUTA!D12</f>
        <v>01/01/2025</v>
      </c>
      <c r="E12" s="105" t="str">
        <f>[12]FUTA!E12</f>
        <v>03/31/2025</v>
      </c>
      <c r="F12" s="105">
        <f>[12]FUTA!F12</f>
        <v>45777</v>
      </c>
      <c r="G12" s="255">
        <f>-(F12-E12)</f>
        <v>-30</v>
      </c>
      <c r="H12" s="173">
        <f>[12]FUTA!I12</f>
        <v>10683.35</v>
      </c>
      <c r="I12" s="10">
        <f t="shared" si="0"/>
        <v>-30</v>
      </c>
      <c r="J12" s="173">
        <f>IFERROR(H12*I12,"")</f>
        <v>-320500.5</v>
      </c>
    </row>
    <row r="13" spans="1:10">
      <c r="B13" s="5" t="str">
        <f>IF(C13="","",MAX(B$9:B12)+1)</f>
        <v/>
      </c>
      <c r="C13" s="170"/>
      <c r="D13" s="170"/>
      <c r="E13" s="170"/>
      <c r="F13" s="105"/>
      <c r="G13" s="105"/>
      <c r="H13" s="173"/>
      <c r="I13" s="10"/>
      <c r="J13" s="157"/>
    </row>
    <row r="14" spans="1:10" ht="13.5" thickBot="1">
      <c r="B14" s="5">
        <f>IF(C14="","",MAX(B$9:B13)+1)</f>
        <v>5</v>
      </c>
      <c r="C14" s="174" t="s">
        <v>194</v>
      </c>
      <c r="D14" s="172"/>
      <c r="E14" s="172"/>
      <c r="F14" s="7"/>
      <c r="G14" s="7"/>
      <c r="H14" s="158">
        <f>SUM(H9:H12)</f>
        <v>11752.960000000001</v>
      </c>
      <c r="I14" s="16">
        <f>J14/H14</f>
        <v>-30.09100771209976</v>
      </c>
      <c r="J14" s="158">
        <f>SUM(J9:J12)</f>
        <v>-353658.41000000003</v>
      </c>
    </row>
    <row r="15" spans="1:10" ht="13.5" thickTop="1">
      <c r="B15" s="5" t="str">
        <f>IF(C15="","",MAX(B$9:B14)+1)</f>
        <v/>
      </c>
      <c r="C15" s="170"/>
      <c r="D15" s="170"/>
      <c r="E15" s="170"/>
      <c r="F15" s="105"/>
      <c r="G15" s="105"/>
      <c r="H15" s="173"/>
      <c r="I15" s="10"/>
      <c r="J15" s="173"/>
    </row>
  </sheetData>
  <mergeCells count="4">
    <mergeCell ref="B2:J2"/>
    <mergeCell ref="B3:J3"/>
    <mergeCell ref="B4:J4"/>
    <mergeCell ref="B5:J5"/>
  </mergeCells>
  <printOptions horizontalCentered="1"/>
  <pageMargins left="0.7" right="0.7" top="0.75" bottom="0.75" header="0.3" footer="0.3"/>
  <pageSetup scale="71" fitToHeight="3" orientation="portrait" useFirstPageNumber="1" r:id="rId1"/>
  <headerFooter scaleWithDoc="0"/>
  <ignoredErrors>
    <ignoredError sqref="I14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12953-88EC-463C-9C6D-9498C54F5584}">
  <sheetPr>
    <pageSetUpPr fitToPage="1"/>
  </sheetPr>
  <dimension ref="A1:J35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3" width="23.140625" bestFit="1" customWidth="1"/>
    <col min="4" max="4" width="14.140625" customWidth="1"/>
    <col min="5" max="7" width="13.7109375" customWidth="1"/>
    <col min="8" max="8" width="15" bestFit="1" customWidth="1"/>
    <col min="9" max="9" width="12.42578125" customWidth="1"/>
    <col min="10" max="10" width="16.7109375" customWidth="1"/>
    <col min="11" max="11" width="1.42578125" customWidth="1"/>
  </cols>
  <sheetData>
    <row r="1" spans="1:10">
      <c r="A1" s="157"/>
    </row>
    <row r="2" spans="1:10">
      <c r="A2" s="173"/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  <c r="J2" s="257"/>
    </row>
    <row r="3" spans="1:10">
      <c r="A3" s="173"/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  <c r="J3" s="257"/>
    </row>
    <row r="4" spans="1:10">
      <c r="A4" s="173"/>
      <c r="B4" s="257" t="s">
        <v>112</v>
      </c>
      <c r="C4" s="257"/>
      <c r="D4" s="257"/>
      <c r="E4" s="257"/>
      <c r="F4" s="257"/>
      <c r="G4" s="257"/>
      <c r="H4" s="257"/>
      <c r="I4" s="257"/>
      <c r="J4" s="257"/>
    </row>
    <row r="5" spans="1:10">
      <c r="B5" s="256"/>
      <c r="C5" s="256"/>
      <c r="D5" s="256"/>
      <c r="E5" s="256"/>
      <c r="F5" s="256"/>
      <c r="G5" s="256"/>
      <c r="H5" s="256"/>
      <c r="I5" s="256"/>
      <c r="J5" s="256"/>
    </row>
    <row r="6" spans="1:10">
      <c r="B6" s="4"/>
      <c r="C6" s="40"/>
      <c r="D6" s="40"/>
      <c r="E6" s="40"/>
      <c r="F6" s="40"/>
      <c r="G6" s="40"/>
    </row>
    <row r="7" spans="1:10" ht="25.5" customHeight="1">
      <c r="B7" s="112" t="s">
        <v>2</v>
      </c>
      <c r="C7" s="233" t="s">
        <v>3</v>
      </c>
      <c r="D7" s="233" t="s">
        <v>187</v>
      </c>
      <c r="E7" s="233" t="s">
        <v>188</v>
      </c>
      <c r="F7" s="233" t="s">
        <v>28</v>
      </c>
      <c r="G7" s="254" t="s">
        <v>221</v>
      </c>
      <c r="H7" s="233" t="s">
        <v>18</v>
      </c>
      <c r="I7" s="233" t="s">
        <v>84</v>
      </c>
      <c r="J7" s="233" t="s">
        <v>39</v>
      </c>
    </row>
    <row r="8" spans="1:10">
      <c r="B8" s="4"/>
      <c r="C8" s="28"/>
      <c r="D8" s="28"/>
      <c r="E8" s="28"/>
      <c r="F8" s="28"/>
      <c r="G8" s="28"/>
      <c r="H8" s="28"/>
      <c r="I8" s="28"/>
      <c r="J8" s="28"/>
    </row>
    <row r="9" spans="1:10">
      <c r="B9" s="4"/>
      <c r="C9" s="206" t="s">
        <v>200</v>
      </c>
      <c r="D9" s="28"/>
      <c r="E9" s="28"/>
      <c r="F9" s="28"/>
      <c r="G9" s="28"/>
      <c r="H9" s="28"/>
      <c r="I9" s="28"/>
      <c r="J9" s="28"/>
    </row>
    <row r="10" spans="1:10">
      <c r="B10" s="4"/>
      <c r="C10" s="28"/>
      <c r="D10" s="28"/>
      <c r="E10" s="28"/>
      <c r="F10" s="28"/>
      <c r="G10" s="28"/>
      <c r="H10" s="28"/>
      <c r="I10" s="28"/>
      <c r="J10" s="28"/>
    </row>
    <row r="11" spans="1:10">
      <c r="B11" s="5">
        <v>1</v>
      </c>
      <c r="C11" s="170" t="str">
        <f>[12]SUTA!C11</f>
        <v>Second Quarter</v>
      </c>
      <c r="D11" s="105" t="str">
        <f>[12]SUTA!D11</f>
        <v>04/01/2024</v>
      </c>
      <c r="E11" s="105" t="str">
        <f>[12]SUTA!E11</f>
        <v>06/30/2024</v>
      </c>
      <c r="F11" s="105">
        <f>[12]SUTA!F11</f>
        <v>45504</v>
      </c>
      <c r="G11" s="255">
        <f>-(F11-E11)</f>
        <v>-31</v>
      </c>
      <c r="H11" s="157">
        <f>[12]SUTA!I11</f>
        <v>213.25</v>
      </c>
      <c r="I11" s="10">
        <f>G11</f>
        <v>-31</v>
      </c>
      <c r="J11" s="157">
        <f>IFERROR(H11*I11,"")</f>
        <v>-6610.75</v>
      </c>
    </row>
    <row r="12" spans="1:10">
      <c r="B12" s="5">
        <f>IF(C12="","",MAX(B$11:B11)+1)</f>
        <v>2</v>
      </c>
      <c r="C12" s="170" t="str">
        <f>[12]SUTA!C12</f>
        <v>Third Quarter</v>
      </c>
      <c r="D12" s="105" t="str">
        <f>[12]SUTA!D12</f>
        <v>07/01/2024</v>
      </c>
      <c r="E12" s="105" t="str">
        <f>[12]SUTA!E12</f>
        <v xml:space="preserve">9/30/2024 </v>
      </c>
      <c r="F12" s="105">
        <f>[12]SUTA!F12</f>
        <v>45596</v>
      </c>
      <c r="G12" s="255">
        <f>-(F12-E12)</f>
        <v>-31</v>
      </c>
      <c r="H12" s="173">
        <f>[12]SUTA!I12</f>
        <v>330.04</v>
      </c>
      <c r="I12" s="10">
        <f t="shared" ref="I12:I14" si="0">G12</f>
        <v>-31</v>
      </c>
      <c r="J12" s="173">
        <f>IFERROR(H12*I12,"")</f>
        <v>-10231.24</v>
      </c>
    </row>
    <row r="13" spans="1:10">
      <c r="B13" s="5">
        <f>IF(C13="","",MAX(B$11:B12)+1)</f>
        <v>3</v>
      </c>
      <c r="C13" s="170" t="str">
        <f>[12]SUTA!C13</f>
        <v>Fourth Quarter</v>
      </c>
      <c r="D13" s="105" t="str">
        <f>[12]SUTA!D13</f>
        <v>10/01/2024</v>
      </c>
      <c r="E13" s="105" t="str">
        <f>[12]SUTA!E13</f>
        <v>12/31/2024</v>
      </c>
      <c r="F13" s="105">
        <f>[12]SUTA!F13</f>
        <v>45688</v>
      </c>
      <c r="G13" s="255">
        <f>-(F13-E13)</f>
        <v>-31</v>
      </c>
      <c r="H13" s="173">
        <f>[12]SUTA!I13</f>
        <v>179.38</v>
      </c>
      <c r="I13" s="10">
        <f t="shared" si="0"/>
        <v>-31</v>
      </c>
      <c r="J13" s="173">
        <f>IFERROR(H13*I13,"")</f>
        <v>-5560.78</v>
      </c>
    </row>
    <row r="14" spans="1:10">
      <c r="B14" s="5">
        <f>IF(C14="","",MAX(B$11:B13)+1)</f>
        <v>4</v>
      </c>
      <c r="C14" s="170" t="str">
        <f>[12]SUTA!C14</f>
        <v>First Quarter</v>
      </c>
      <c r="D14" s="105" t="str">
        <f>[12]SUTA!D14</f>
        <v>01/01/2025</v>
      </c>
      <c r="E14" s="105" t="str">
        <f>[12]SUTA!E14</f>
        <v>03/31/2025</v>
      </c>
      <c r="F14" s="105">
        <f>[12]SUTA!F14</f>
        <v>45777</v>
      </c>
      <c r="G14" s="255">
        <f>-(F14-E14)</f>
        <v>-30</v>
      </c>
      <c r="H14" s="173">
        <f>[12]SUTA!I14</f>
        <v>9534.2099999999991</v>
      </c>
      <c r="I14" s="10">
        <f t="shared" si="0"/>
        <v>-30</v>
      </c>
      <c r="J14" s="173">
        <f>IFERROR(H14*I14,"")</f>
        <v>-286026.3</v>
      </c>
    </row>
    <row r="15" spans="1:10">
      <c r="B15" s="5" t="str">
        <f>IF(C15="","",MAX(B$11:B14)+1)</f>
        <v/>
      </c>
      <c r="C15" s="170"/>
      <c r="D15" s="170"/>
      <c r="E15" s="170"/>
      <c r="F15" s="105"/>
      <c r="G15" s="105"/>
      <c r="H15" s="173"/>
      <c r="I15" s="10"/>
      <c r="J15" s="157"/>
    </row>
    <row r="16" spans="1:10">
      <c r="B16" s="5">
        <f>IF(C16="","",MAX(B$11:B15)+1)</f>
        <v>5</v>
      </c>
      <c r="C16" s="201" t="s">
        <v>195</v>
      </c>
      <c r="D16" s="202"/>
      <c r="E16" s="202"/>
      <c r="F16" s="217"/>
      <c r="G16" s="217"/>
      <c r="H16" s="231">
        <f>SUM(H11:H14)</f>
        <v>10256.879999999999</v>
      </c>
      <c r="I16" s="219">
        <f>J16/H16</f>
        <v>-30.07045709806491</v>
      </c>
      <c r="J16" s="231">
        <f>SUM(J11:J14)</f>
        <v>-308429.07</v>
      </c>
    </row>
    <row r="17" spans="2:10">
      <c r="B17" s="5" t="str">
        <f>IF(C17="","",MAX(B$11:B16)+1)</f>
        <v/>
      </c>
      <c r="C17" s="170"/>
      <c r="D17" s="170"/>
      <c r="E17" s="170"/>
      <c r="F17" s="105"/>
      <c r="G17" s="105"/>
      <c r="H17" s="173"/>
      <c r="I17" s="10"/>
      <c r="J17" s="173"/>
    </row>
    <row r="18" spans="2:10">
      <c r="B18" s="5"/>
      <c r="C18" s="206" t="s">
        <v>201</v>
      </c>
      <c r="D18" s="28"/>
      <c r="E18" s="105"/>
      <c r="F18" s="105"/>
      <c r="G18" s="105"/>
      <c r="H18" s="173"/>
      <c r="I18" s="10"/>
      <c r="J18" s="173"/>
    </row>
    <row r="19" spans="2:10">
      <c r="B19" s="5" t="str">
        <f>IF(C19="","",MAX(B$11:B18)+1)</f>
        <v/>
      </c>
      <c r="C19" s="170"/>
      <c r="D19" s="105"/>
      <c r="E19" s="105"/>
      <c r="F19" s="105"/>
      <c r="G19" s="105"/>
      <c r="H19" s="173"/>
      <c r="I19" s="10"/>
      <c r="J19" s="173"/>
    </row>
    <row r="20" spans="2:10">
      <c r="B20" s="5">
        <f>IF(C20="","",MAX(B$11:B19)+1)</f>
        <v>6</v>
      </c>
      <c r="C20" s="170" t="str">
        <f>[12]SUTA!C20</f>
        <v>Second Quarter</v>
      </c>
      <c r="D20" s="105" t="str">
        <f>[12]SUTA!D20</f>
        <v>04/01/2024</v>
      </c>
      <c r="E20" s="105" t="str">
        <f>[12]SUTA!E20</f>
        <v>06/30/2024</v>
      </c>
      <c r="F20" s="105">
        <f>[12]SUTA!F20</f>
        <v>45504</v>
      </c>
      <c r="G20" s="255">
        <f>-(F20-E20)</f>
        <v>-31</v>
      </c>
      <c r="H20" s="157">
        <f>[12]SUTA!I20</f>
        <v>0.08</v>
      </c>
      <c r="I20" s="10">
        <f>G20</f>
        <v>-31</v>
      </c>
      <c r="J20" s="157">
        <f>IFERROR(H20*I20,"")</f>
        <v>-2.48</v>
      </c>
    </row>
    <row r="21" spans="2:10">
      <c r="B21" s="5">
        <f>IF(C21="","",MAX(B$11:B20)+1)</f>
        <v>7</v>
      </c>
      <c r="C21" s="170" t="str">
        <f>[12]SUTA!C21</f>
        <v>Third Quarter</v>
      </c>
      <c r="D21" s="105" t="str">
        <f>[12]SUTA!D21</f>
        <v>07/01/2024</v>
      </c>
      <c r="E21" s="105" t="str">
        <f>[12]SUTA!E21</f>
        <v xml:space="preserve">9/30/2024 </v>
      </c>
      <c r="F21" s="105">
        <f>[12]SUTA!F21</f>
        <v>45596</v>
      </c>
      <c r="G21" s="255">
        <f>-(F21-E21)</f>
        <v>-31</v>
      </c>
      <c r="H21" s="173">
        <f>[12]SUTA!I21</f>
        <v>0</v>
      </c>
      <c r="I21" s="10">
        <f t="shared" ref="I21:I23" si="1">G21</f>
        <v>-31</v>
      </c>
      <c r="J21" s="173">
        <f>IFERROR(H21*I21,"")</f>
        <v>0</v>
      </c>
    </row>
    <row r="22" spans="2:10">
      <c r="B22" s="5">
        <f>IF(C22="","",MAX(B$11:B21)+1)</f>
        <v>8</v>
      </c>
      <c r="C22" s="170" t="str">
        <f>[12]SUTA!C22</f>
        <v>Fourth Quarter</v>
      </c>
      <c r="D22" s="105" t="str">
        <f>[12]SUTA!D22</f>
        <v>10/01/2024</v>
      </c>
      <c r="E22" s="105" t="str">
        <f>[12]SUTA!E22</f>
        <v>12/31/2024</v>
      </c>
      <c r="F22" s="105">
        <f>[12]SUTA!F22</f>
        <v>45688</v>
      </c>
      <c r="G22" s="255">
        <f>-(F22-E22)</f>
        <v>-31</v>
      </c>
      <c r="H22" s="173">
        <f>[12]SUTA!I22</f>
        <v>453.17</v>
      </c>
      <c r="I22" s="10">
        <f t="shared" si="1"/>
        <v>-31</v>
      </c>
      <c r="J22" s="173">
        <f>IFERROR(H22*I22,"")</f>
        <v>-14048.27</v>
      </c>
    </row>
    <row r="23" spans="2:10">
      <c r="B23" s="5">
        <f>IF(C23="","",MAX(B$11:B22)+1)</f>
        <v>9</v>
      </c>
      <c r="C23" s="170" t="str">
        <f>[12]SUTA!C23</f>
        <v>First Quarter</v>
      </c>
      <c r="D23" s="105" t="str">
        <f>[12]SUTA!D23</f>
        <v>01/01/2025</v>
      </c>
      <c r="E23" s="105" t="str">
        <f>[12]SUTA!E23</f>
        <v>03/31/2025</v>
      </c>
      <c r="F23" s="105">
        <f>[12]SUTA!F23</f>
        <v>45777</v>
      </c>
      <c r="G23" s="255">
        <f>-(F23-E23)</f>
        <v>-30</v>
      </c>
      <c r="H23" s="173">
        <f>[12]SUTA!I23</f>
        <v>551</v>
      </c>
      <c r="I23" s="10">
        <f t="shared" si="1"/>
        <v>-30</v>
      </c>
      <c r="J23" s="173">
        <f>IFERROR(H23*I23,"")</f>
        <v>-16530</v>
      </c>
    </row>
    <row r="24" spans="2:10">
      <c r="B24" s="5" t="str">
        <f>IF(C24="","",MAX(B$11:B23)+1)</f>
        <v/>
      </c>
      <c r="C24" s="170"/>
      <c r="D24" s="105"/>
      <c r="E24" s="105"/>
      <c r="F24" s="105"/>
      <c r="G24" s="105"/>
      <c r="H24" s="173"/>
      <c r="I24" s="10"/>
      <c r="J24" s="173"/>
    </row>
    <row r="25" spans="2:10">
      <c r="B25" s="5">
        <f>IF(C25="","",MAX(B$11:B24)+1)</f>
        <v>10</v>
      </c>
      <c r="C25" s="201" t="s">
        <v>196</v>
      </c>
      <c r="D25" s="202"/>
      <c r="E25" s="202"/>
      <c r="F25" s="217"/>
      <c r="G25" s="217"/>
      <c r="H25" s="231">
        <f>SUM(H20:H23)</f>
        <v>1004.25</v>
      </c>
      <c r="I25" s="219">
        <f>J25/H25</f>
        <v>-30.451331839681355</v>
      </c>
      <c r="J25" s="231">
        <f>SUM(J20:J23)</f>
        <v>-30580.75</v>
      </c>
    </row>
    <row r="26" spans="2:10">
      <c r="B26" s="5" t="str">
        <f>IF(C26="","",MAX(B$11:B25)+1)</f>
        <v/>
      </c>
      <c r="C26" s="170"/>
      <c r="D26" s="105"/>
      <c r="E26" s="105"/>
      <c r="F26" s="105"/>
      <c r="G26" s="105"/>
      <c r="H26" s="173"/>
      <c r="I26" s="10"/>
      <c r="J26" s="173"/>
    </row>
    <row r="27" spans="2:10" ht="13.5" thickBot="1">
      <c r="B27" s="5">
        <f>IF(C27="","",MAX(B$11:B26)+1)</f>
        <v>11</v>
      </c>
      <c r="C27" s="174" t="s">
        <v>202</v>
      </c>
      <c r="D27" s="174"/>
      <c r="E27" s="172"/>
      <c r="F27" s="172"/>
      <c r="G27" s="172"/>
      <c r="H27" s="158">
        <f>SUM(H16,H25)</f>
        <v>11261.13</v>
      </c>
      <c r="I27" s="16">
        <f>J27/H27</f>
        <v>-30.104422913153478</v>
      </c>
      <c r="J27" s="158">
        <f>SUM(J16,J25)</f>
        <v>-339009.82</v>
      </c>
    </row>
    <row r="28" spans="2:10" ht="13.5" thickTop="1">
      <c r="B28" s="5" t="str">
        <f>IF(C28="","",MAX(B$11:B27)+1)</f>
        <v/>
      </c>
      <c r="C28" s="170"/>
      <c r="D28" s="170"/>
      <c r="E28" s="105"/>
      <c r="F28" s="105"/>
      <c r="G28" s="105"/>
      <c r="H28" s="164"/>
      <c r="I28" s="10"/>
      <c r="J28" s="66"/>
    </row>
    <row r="35" spans="4:4">
      <c r="D35" s="28"/>
    </row>
  </sheetData>
  <mergeCells count="4">
    <mergeCell ref="B2:J2"/>
    <mergeCell ref="B3:J3"/>
    <mergeCell ref="B4:J4"/>
    <mergeCell ref="B5:J5"/>
  </mergeCells>
  <printOptions horizontalCentered="1"/>
  <pageMargins left="0.7" right="0.7" top="0.75" bottom="0.75" header="0.3" footer="0.3"/>
  <pageSetup scale="71" fitToHeight="3" orientation="portrait" useFirstPageNumber="1" r:id="rId1"/>
  <headerFooter scaleWithDoc="0"/>
  <ignoredErrors>
    <ignoredError sqref="I27 I16 I25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188D1-CC04-4CE2-A6E9-A9C26DDE3ECA}">
  <sheetPr>
    <tabColor theme="1" tint="0.34998626667073579"/>
    <pageSetUpPr fitToPage="1"/>
  </sheetPr>
  <dimension ref="B2:I23"/>
  <sheetViews>
    <sheetView view="pageBreakPreview" zoomScaleNormal="100" zoomScaleSheetLayoutView="100" workbookViewId="0"/>
  </sheetViews>
  <sheetFormatPr defaultRowHeight="12.75"/>
  <cols>
    <col min="1" max="1" width="1.42578125" customWidth="1"/>
    <col min="2" max="2" width="6.42578125" customWidth="1"/>
    <col min="3" max="6" width="14.7109375" customWidth="1"/>
    <col min="7" max="7" width="12.28515625" bestFit="1" customWidth="1"/>
    <col min="8" max="8" width="10.140625" customWidth="1"/>
    <col min="9" max="9" width="16.7109375" customWidth="1"/>
  </cols>
  <sheetData>
    <row r="2" spans="2:9"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</row>
    <row r="3" spans="2:9"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</row>
    <row r="4" spans="2:9">
      <c r="B4" s="257" t="s">
        <v>143</v>
      </c>
      <c r="C4" s="257"/>
      <c r="D4" s="257"/>
      <c r="E4" s="257"/>
      <c r="F4" s="257"/>
      <c r="G4" s="257"/>
      <c r="H4" s="257"/>
      <c r="I4" s="257"/>
    </row>
    <row r="5" spans="2:9">
      <c r="B5" s="256"/>
      <c r="C5" s="256"/>
      <c r="D5" s="256"/>
      <c r="E5" s="256"/>
      <c r="F5" s="256"/>
      <c r="G5" s="256"/>
      <c r="H5" s="256"/>
      <c r="I5" s="256"/>
    </row>
    <row r="6" spans="2:9">
      <c r="B6" s="4"/>
      <c r="C6" s="4"/>
      <c r="D6" s="4"/>
      <c r="E6" s="4"/>
      <c r="F6" s="4"/>
      <c r="G6" s="4"/>
      <c r="H6" s="4"/>
      <c r="I6" s="4"/>
    </row>
    <row r="7" spans="2:9" ht="25.5" customHeight="1">
      <c r="B7" s="112" t="s">
        <v>2</v>
      </c>
      <c r="C7" s="112" t="s">
        <v>29</v>
      </c>
      <c r="D7" s="112" t="s">
        <v>30</v>
      </c>
      <c r="E7" s="112" t="s">
        <v>34</v>
      </c>
      <c r="F7" s="112" t="s">
        <v>38</v>
      </c>
      <c r="G7" s="112" t="s">
        <v>98</v>
      </c>
      <c r="H7" s="112" t="s">
        <v>96</v>
      </c>
      <c r="I7" s="112" t="s">
        <v>40</v>
      </c>
    </row>
    <row r="8" spans="2:9">
      <c r="B8" s="4"/>
      <c r="C8" s="4"/>
      <c r="D8" s="4"/>
      <c r="E8" s="4"/>
      <c r="F8" s="4"/>
      <c r="G8" s="4"/>
      <c r="H8" s="4"/>
      <c r="I8" s="4"/>
    </row>
    <row r="9" spans="2:9">
      <c r="B9" s="5">
        <v>1</v>
      </c>
      <c r="C9" s="12">
        <f>'[13]Sales and Use and GRT'!D33</f>
        <v>45383</v>
      </c>
      <c r="D9" s="12">
        <f>'[13]Sales and Use and GRT'!E33</f>
        <v>45412</v>
      </c>
      <c r="E9" s="3">
        <f>-(D9-C9+1)/2</f>
        <v>-15</v>
      </c>
      <c r="F9" s="12">
        <f>'[13]Sales and Use and GRT'!G33</f>
        <v>45432</v>
      </c>
      <c r="G9" s="97">
        <f>'[13]Sales and Use and GRT'!C33</f>
        <v>950512.86</v>
      </c>
      <c r="H9" s="10">
        <f t="shared" ref="H9:H20" si="0">(D9-F9)+E9</f>
        <v>-35</v>
      </c>
      <c r="I9" s="97">
        <f>G9*H9</f>
        <v>-33267950.099999998</v>
      </c>
    </row>
    <row r="10" spans="2:9">
      <c r="B10" s="5">
        <f>IF(C10="","",MAX(B$9:B9)+1)</f>
        <v>2</v>
      </c>
      <c r="C10" s="12">
        <f>'[13]Sales and Use and GRT'!D34</f>
        <v>45413</v>
      </c>
      <c r="D10" s="12">
        <f>'[13]Sales and Use and GRT'!E34</f>
        <v>45443</v>
      </c>
      <c r="E10" s="3">
        <f t="shared" ref="E10:E20" si="1">-(D10-C10+1)/2</f>
        <v>-15.5</v>
      </c>
      <c r="F10" s="12">
        <f>'[13]Sales and Use and GRT'!G34</f>
        <v>45463</v>
      </c>
      <c r="G10" s="98">
        <f>'[13]Sales and Use and GRT'!C34</f>
        <v>922942.98</v>
      </c>
      <c r="H10" s="10">
        <f t="shared" si="0"/>
        <v>-35.5</v>
      </c>
      <c r="I10" s="98">
        <f t="shared" ref="I10:I20" si="2">G10*H10</f>
        <v>-32764475.789999999</v>
      </c>
    </row>
    <row r="11" spans="2:9">
      <c r="B11" s="5">
        <f>IF(C11="","",MAX(B$9:B10)+1)</f>
        <v>3</v>
      </c>
      <c r="C11" s="12">
        <f>'[13]Sales and Use and GRT'!D35</f>
        <v>45444</v>
      </c>
      <c r="D11" s="12">
        <f>'[13]Sales and Use and GRT'!E35</f>
        <v>45473</v>
      </c>
      <c r="E11" s="3">
        <f t="shared" si="1"/>
        <v>-15</v>
      </c>
      <c r="F11" s="12">
        <f>'[13]Sales and Use and GRT'!G35</f>
        <v>45492</v>
      </c>
      <c r="G11" s="98">
        <f>'[13]Sales and Use and GRT'!C35</f>
        <v>970193.22</v>
      </c>
      <c r="H11" s="10">
        <f t="shared" si="0"/>
        <v>-34</v>
      </c>
      <c r="I11" s="98">
        <f t="shared" si="2"/>
        <v>-32986569.48</v>
      </c>
    </row>
    <row r="12" spans="2:9">
      <c r="B12" s="5">
        <f>IF(C12="","",MAX(B$9:B11)+1)</f>
        <v>4</v>
      </c>
      <c r="C12" s="12">
        <f>'[13]Sales and Use and GRT'!D36</f>
        <v>45474</v>
      </c>
      <c r="D12" s="12">
        <f>'[13]Sales and Use and GRT'!E36</f>
        <v>45504</v>
      </c>
      <c r="E12" s="3">
        <f t="shared" si="1"/>
        <v>-15.5</v>
      </c>
      <c r="F12" s="12">
        <f>'[13]Sales and Use and GRT'!G36</f>
        <v>45524</v>
      </c>
      <c r="G12" s="98">
        <f>'[13]Sales and Use and GRT'!C36</f>
        <v>1102229.81</v>
      </c>
      <c r="H12" s="10">
        <f t="shared" si="0"/>
        <v>-35.5</v>
      </c>
      <c r="I12" s="98">
        <f t="shared" si="2"/>
        <v>-39129158.255000003</v>
      </c>
    </row>
    <row r="13" spans="2:9">
      <c r="B13" s="5">
        <f>IF(C13="","",MAX(B$9:B12)+1)</f>
        <v>5</v>
      </c>
      <c r="C13" s="12">
        <f>'[13]Sales and Use and GRT'!D37</f>
        <v>45505</v>
      </c>
      <c r="D13" s="12">
        <f>'[13]Sales and Use and GRT'!E37</f>
        <v>45535</v>
      </c>
      <c r="E13" s="3">
        <f t="shared" si="1"/>
        <v>-15.5</v>
      </c>
      <c r="F13" s="12">
        <f>'[13]Sales and Use and GRT'!G37</f>
        <v>45555</v>
      </c>
      <c r="G13" s="98">
        <f>'[13]Sales and Use and GRT'!C37</f>
        <v>1136889.26</v>
      </c>
      <c r="H13" s="10">
        <f t="shared" si="0"/>
        <v>-35.5</v>
      </c>
      <c r="I13" s="98">
        <f t="shared" si="2"/>
        <v>-40359568.729999997</v>
      </c>
    </row>
    <row r="14" spans="2:9">
      <c r="B14" s="5">
        <f>IF(C14="","",MAX(B$9:B13)+1)</f>
        <v>6</v>
      </c>
      <c r="C14" s="12">
        <f>'[13]Sales and Use and GRT'!D38</f>
        <v>45536</v>
      </c>
      <c r="D14" s="12">
        <f>'[13]Sales and Use and GRT'!E38</f>
        <v>45565</v>
      </c>
      <c r="E14" s="3">
        <f t="shared" si="1"/>
        <v>-15</v>
      </c>
      <c r="F14" s="12">
        <f>'[13]Sales and Use and GRT'!G38</f>
        <v>45583</v>
      </c>
      <c r="G14" s="98">
        <f>'[13]Sales and Use and GRT'!C38</f>
        <v>1044372.48</v>
      </c>
      <c r="H14" s="10">
        <f t="shared" si="0"/>
        <v>-33</v>
      </c>
      <c r="I14" s="98">
        <f t="shared" si="2"/>
        <v>-34464291.839999996</v>
      </c>
    </row>
    <row r="15" spans="2:9">
      <c r="B15" s="5">
        <f>IF(C15="","",MAX(B$9:B14)+1)</f>
        <v>7</v>
      </c>
      <c r="C15" s="12">
        <f>'[13]Sales and Use and GRT'!D39</f>
        <v>45566</v>
      </c>
      <c r="D15" s="12">
        <f>'[13]Sales and Use and GRT'!E39</f>
        <v>45596</v>
      </c>
      <c r="E15" s="3">
        <f t="shared" si="1"/>
        <v>-15.5</v>
      </c>
      <c r="F15" s="12">
        <f>'[13]Sales and Use and GRT'!G39</f>
        <v>45616</v>
      </c>
      <c r="G15" s="63">
        <f>'[13]Sales and Use and GRT'!C39</f>
        <v>909721.77</v>
      </c>
      <c r="H15" s="10">
        <f t="shared" si="0"/>
        <v>-35.5</v>
      </c>
      <c r="I15" s="63">
        <f t="shared" si="2"/>
        <v>-32295122.835000001</v>
      </c>
    </row>
    <row r="16" spans="2:9">
      <c r="B16" s="5">
        <f>IF(C16="","",MAX(B$9:B15)+1)</f>
        <v>8</v>
      </c>
      <c r="C16" s="12">
        <f>'[13]Sales and Use and GRT'!D40</f>
        <v>45597</v>
      </c>
      <c r="D16" s="12">
        <f>'[13]Sales and Use and GRT'!E40</f>
        <v>45626</v>
      </c>
      <c r="E16" s="3">
        <f t="shared" si="1"/>
        <v>-15</v>
      </c>
      <c r="F16" s="12">
        <f>'[13]Sales and Use and GRT'!G40</f>
        <v>45646</v>
      </c>
      <c r="G16" s="98">
        <f>'[13]Sales and Use and GRT'!C40</f>
        <v>880152.31</v>
      </c>
      <c r="H16" s="10">
        <f t="shared" si="0"/>
        <v>-35</v>
      </c>
      <c r="I16" s="98">
        <f t="shared" si="2"/>
        <v>-30805330.850000001</v>
      </c>
    </row>
    <row r="17" spans="2:9">
      <c r="B17" s="5">
        <f>IF(C17="","",MAX(B$9:B16)+1)</f>
        <v>9</v>
      </c>
      <c r="C17" s="12">
        <f>'[13]Sales and Use and GRT'!D41</f>
        <v>45627</v>
      </c>
      <c r="D17" s="12">
        <f>'[13]Sales and Use and GRT'!E41</f>
        <v>45657</v>
      </c>
      <c r="E17" s="3">
        <f t="shared" si="1"/>
        <v>-15.5</v>
      </c>
      <c r="F17" s="12">
        <f>'[13]Sales and Use and GRT'!G41</f>
        <v>45678</v>
      </c>
      <c r="G17" s="98">
        <f>'[13]Sales and Use and GRT'!C41</f>
        <v>1243651.73</v>
      </c>
      <c r="H17" s="10">
        <f t="shared" si="0"/>
        <v>-36.5</v>
      </c>
      <c r="I17" s="98">
        <f t="shared" si="2"/>
        <v>-45393288.144999996</v>
      </c>
    </row>
    <row r="18" spans="2:9">
      <c r="B18" s="5">
        <f>IF(C18="","",MAX(B$9:B17)+1)</f>
        <v>10</v>
      </c>
      <c r="C18" s="12">
        <f>'[13]Sales and Use and GRT'!D42</f>
        <v>45658</v>
      </c>
      <c r="D18" s="12">
        <f>'[13]Sales and Use and GRT'!E42</f>
        <v>45688</v>
      </c>
      <c r="E18" s="3">
        <f t="shared" si="1"/>
        <v>-15.5</v>
      </c>
      <c r="F18" s="12">
        <f>'[13]Sales and Use and GRT'!G42</f>
        <v>45708</v>
      </c>
      <c r="G18" s="98">
        <f>'[13]Sales and Use and GRT'!C42</f>
        <v>1548338.53</v>
      </c>
      <c r="H18" s="10">
        <f t="shared" si="0"/>
        <v>-35.5</v>
      </c>
      <c r="I18" s="98">
        <f t="shared" si="2"/>
        <v>-54966017.814999998</v>
      </c>
    </row>
    <row r="19" spans="2:9">
      <c r="B19" s="5">
        <f>IF(C19="","",MAX(B$9:B18)+1)</f>
        <v>11</v>
      </c>
      <c r="C19" s="12">
        <f>'[13]Sales and Use and GRT'!D43</f>
        <v>45689</v>
      </c>
      <c r="D19" s="12">
        <f>'[13]Sales and Use and GRT'!E43</f>
        <v>45716</v>
      </c>
      <c r="E19" s="3">
        <f t="shared" si="1"/>
        <v>-14</v>
      </c>
      <c r="F19" s="12">
        <f>'[13]Sales and Use and GRT'!G43</f>
        <v>45736</v>
      </c>
      <c r="G19" s="98">
        <f>'[13]Sales and Use and GRT'!C43</f>
        <v>1479093.77</v>
      </c>
      <c r="H19" s="10">
        <f t="shared" si="0"/>
        <v>-34</v>
      </c>
      <c r="I19" s="98">
        <f t="shared" si="2"/>
        <v>-50289188.18</v>
      </c>
    </row>
    <row r="20" spans="2:9">
      <c r="B20" s="5">
        <f>IF(C20="","",MAX(B$9:B19)+1)</f>
        <v>12</v>
      </c>
      <c r="C20" s="12">
        <f>'[13]Sales and Use and GRT'!D44</f>
        <v>45717</v>
      </c>
      <c r="D20" s="12">
        <f>'[13]Sales and Use and GRT'!E44</f>
        <v>45747</v>
      </c>
      <c r="E20" s="3">
        <f t="shared" si="1"/>
        <v>-15.5</v>
      </c>
      <c r="F20" s="12">
        <f>'[13]Sales and Use and GRT'!G44</f>
        <v>45765</v>
      </c>
      <c r="G20" s="98">
        <f>'[13]Sales and Use and GRT'!C44</f>
        <v>1268860.8600000001</v>
      </c>
      <c r="H20" s="10">
        <f t="shared" si="0"/>
        <v>-33.5</v>
      </c>
      <c r="I20" s="98">
        <f t="shared" si="2"/>
        <v>-42506838.810000002</v>
      </c>
    </row>
    <row r="21" spans="2:9">
      <c r="B21" s="5"/>
      <c r="G21" s="163"/>
      <c r="I21" s="163"/>
    </row>
    <row r="22" spans="2:9" ht="13.5" thickBot="1">
      <c r="B22" s="5">
        <f>IF(C22="","",MAX(B$9:B21)+1)</f>
        <v>13</v>
      </c>
      <c r="C22" s="7" t="s">
        <v>21</v>
      </c>
      <c r="D22" s="7"/>
      <c r="E22" s="7"/>
      <c r="F22" s="7"/>
      <c r="G22" s="19">
        <f>SUM(G9:G20)</f>
        <v>13456959.579999998</v>
      </c>
      <c r="H22" s="16">
        <f>I22/G22</f>
        <v>-34.868782806435391</v>
      </c>
      <c r="I22" s="19">
        <f>SUM(I9:I20)</f>
        <v>-469227800.82999998</v>
      </c>
    </row>
    <row r="23" spans="2:9" ht="13.5" thickTop="1">
      <c r="B23" s="5"/>
      <c r="I23" s="2"/>
    </row>
  </sheetData>
  <mergeCells count="4">
    <mergeCell ref="B2:I2"/>
    <mergeCell ref="B3:I3"/>
    <mergeCell ref="B4:I4"/>
    <mergeCell ref="B5:I5"/>
  </mergeCells>
  <printOptions horizontalCentered="1"/>
  <pageMargins left="0.7" right="0.7" top="0.75" bottom="0.75" header="0.3" footer="0.3"/>
  <pageSetup scale="86" fitToHeight="0" orientation="portrait" r:id="rId1"/>
  <headerFooter scaleWithDoc="0">
    <oddHeader>&amp;RExhibit TSL-3
Page &amp;P of &amp;N</oddHeader>
  </headerFooter>
  <ignoredErrors>
    <ignoredError sqref="H2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52DE0-4A51-420A-9752-56B8EA56F2E4}">
  <sheetPr codeName="Sheet3">
    <pageSetUpPr fitToPage="1"/>
  </sheetPr>
  <dimension ref="B2:F265"/>
  <sheetViews>
    <sheetView view="pageBreakPreview" zoomScaleNormal="100" zoomScaleSheetLayoutView="100" workbookViewId="0">
      <pane xSplit="2" ySplit="8" topLeftCell="C9" activePane="bottomRight" state="frozen"/>
      <selection pane="topRight"/>
      <selection pane="bottomLeft"/>
      <selection pane="bottomRight"/>
    </sheetView>
  </sheetViews>
  <sheetFormatPr defaultColWidth="8.85546875" defaultRowHeight="12.75"/>
  <cols>
    <col min="1" max="1" width="1.42578125" customWidth="1"/>
    <col min="2" max="2" width="6.42578125" customWidth="1"/>
    <col min="3" max="5" width="16.140625" style="4" customWidth="1"/>
    <col min="6" max="6" width="16.28515625" customWidth="1"/>
    <col min="7" max="7" width="1.42578125" customWidth="1"/>
  </cols>
  <sheetData>
    <row r="2" spans="2:6">
      <c r="B2" s="257" t="str">
        <f>Summary!B2</f>
        <v>Kentucky Power Company</v>
      </c>
      <c r="C2" s="257"/>
      <c r="D2" s="257"/>
      <c r="E2" s="257"/>
      <c r="F2" s="257"/>
    </row>
    <row r="3" spans="2:6">
      <c r="B3" s="257" t="str">
        <f>Summary!B3</f>
        <v>2025 Lead-Lag Study</v>
      </c>
      <c r="C3" s="257"/>
      <c r="D3" s="257"/>
      <c r="E3" s="257"/>
      <c r="F3" s="257"/>
    </row>
    <row r="4" spans="2:6">
      <c r="B4" s="257" t="s">
        <v>15</v>
      </c>
      <c r="C4" s="257"/>
      <c r="D4" s="257"/>
      <c r="E4" s="257"/>
      <c r="F4" s="257"/>
    </row>
    <row r="5" spans="2:6">
      <c r="B5" s="257"/>
      <c r="C5" s="257"/>
      <c r="D5" s="257"/>
      <c r="E5" s="257"/>
      <c r="F5" s="257"/>
    </row>
    <row r="6" spans="2:6">
      <c r="F6" s="14"/>
    </row>
    <row r="7" spans="2:6" ht="25.5" customHeight="1">
      <c r="B7" s="113" t="s">
        <v>2</v>
      </c>
      <c r="C7" s="243" t="s">
        <v>207</v>
      </c>
      <c r="D7" s="243" t="s">
        <v>208</v>
      </c>
      <c r="E7" s="243" t="s">
        <v>209</v>
      </c>
      <c r="F7" s="113" t="s">
        <v>15</v>
      </c>
    </row>
    <row r="9" spans="2:6">
      <c r="B9" s="14">
        <v>1</v>
      </c>
      <c r="C9" s="80">
        <f>[1]Summary!C10</f>
        <v>1</v>
      </c>
      <c r="D9" s="39">
        <f>[1]Summary!D10</f>
        <v>45383</v>
      </c>
      <c r="E9" s="39">
        <f>[1]Summary!E10</f>
        <v>45384</v>
      </c>
      <c r="F9" s="2">
        <f>E9-D9</f>
        <v>1</v>
      </c>
    </row>
    <row r="10" spans="2:6">
      <c r="B10" s="5">
        <f>IF(D10="","",MAX(B$9:B9)+1)</f>
        <v>2</v>
      </c>
      <c r="C10" s="80">
        <f>[1]Summary!C11</f>
        <v>2</v>
      </c>
      <c r="D10" s="39">
        <f>[1]Summary!D11</f>
        <v>45384</v>
      </c>
      <c r="E10" s="39">
        <f>[1]Summary!E11</f>
        <v>45385</v>
      </c>
      <c r="F10" s="2">
        <f t="shared" ref="F10:F73" si="0">E10-D10</f>
        <v>1</v>
      </c>
    </row>
    <row r="11" spans="2:6">
      <c r="B11" s="5">
        <f>IF(D11="","",MAX(B$9:B10)+1)</f>
        <v>3</v>
      </c>
      <c r="C11" s="80">
        <f>[1]Summary!C12</f>
        <v>3</v>
      </c>
      <c r="D11" s="39">
        <f>[1]Summary!D12</f>
        <v>45385</v>
      </c>
      <c r="E11" s="39">
        <f>[1]Summary!E12</f>
        <v>45386</v>
      </c>
      <c r="F11" s="2">
        <f t="shared" si="0"/>
        <v>1</v>
      </c>
    </row>
    <row r="12" spans="2:6">
      <c r="B12" s="5">
        <f>IF(D12="","",MAX(B$9:B11)+1)</f>
        <v>4</v>
      </c>
      <c r="C12" s="80">
        <f>[1]Summary!C13</f>
        <v>4</v>
      </c>
      <c r="D12" s="39">
        <f>[1]Summary!D13</f>
        <v>45386</v>
      </c>
      <c r="E12" s="39">
        <f>[1]Summary!E13</f>
        <v>45387</v>
      </c>
      <c r="F12" s="2">
        <f t="shared" si="0"/>
        <v>1</v>
      </c>
    </row>
    <row r="13" spans="2:6">
      <c r="B13" s="5">
        <f>IF(D13="","",MAX(B$9:B12)+1)</f>
        <v>5</v>
      </c>
      <c r="C13" s="80">
        <f>[1]Summary!C14</f>
        <v>5</v>
      </c>
      <c r="D13" s="39">
        <f>[1]Summary!D14</f>
        <v>45387</v>
      </c>
      <c r="E13" s="39">
        <f>[1]Summary!E14</f>
        <v>45390</v>
      </c>
      <c r="F13" s="2">
        <f t="shared" si="0"/>
        <v>3</v>
      </c>
    </row>
    <row r="14" spans="2:6">
      <c r="B14" s="5">
        <f>IF(D14="","",MAX(B$9:B13)+1)</f>
        <v>6</v>
      </c>
      <c r="C14" s="80">
        <f>[1]Summary!C15</f>
        <v>6</v>
      </c>
      <c r="D14" s="39">
        <f>[1]Summary!D15</f>
        <v>45390</v>
      </c>
      <c r="E14" s="39">
        <f>[1]Summary!E15</f>
        <v>45391</v>
      </c>
      <c r="F14" s="2">
        <f t="shared" si="0"/>
        <v>1</v>
      </c>
    </row>
    <row r="15" spans="2:6">
      <c r="B15" s="5">
        <f>IF(D15="","",MAX(B$9:B14)+1)</f>
        <v>7</v>
      </c>
      <c r="C15" s="80">
        <f>[1]Summary!C16</f>
        <v>7</v>
      </c>
      <c r="D15" s="39">
        <f>[1]Summary!D16</f>
        <v>45391</v>
      </c>
      <c r="E15" s="39">
        <f>[1]Summary!E16</f>
        <v>45392</v>
      </c>
      <c r="F15" s="2">
        <f t="shared" si="0"/>
        <v>1</v>
      </c>
    </row>
    <row r="16" spans="2:6">
      <c r="B16" s="5">
        <f>IF(D16="","",MAX(B$9:B15)+1)</f>
        <v>8</v>
      </c>
      <c r="C16" s="80">
        <f>[1]Summary!C17</f>
        <v>8</v>
      </c>
      <c r="D16" s="39">
        <f>[1]Summary!D17</f>
        <v>45392</v>
      </c>
      <c r="E16" s="39">
        <f>[1]Summary!E17</f>
        <v>45393</v>
      </c>
      <c r="F16" s="2">
        <f t="shared" si="0"/>
        <v>1</v>
      </c>
    </row>
    <row r="17" spans="2:6">
      <c r="B17" s="5">
        <f>IF(D17="","",MAX(B$9:B16)+1)</f>
        <v>9</v>
      </c>
      <c r="C17" s="80">
        <f>[1]Summary!C18</f>
        <v>9</v>
      </c>
      <c r="D17" s="39">
        <f>[1]Summary!D18</f>
        <v>45393</v>
      </c>
      <c r="E17" s="39">
        <f>[1]Summary!E18</f>
        <v>45394</v>
      </c>
      <c r="F17" s="2">
        <f t="shared" si="0"/>
        <v>1</v>
      </c>
    </row>
    <row r="18" spans="2:6">
      <c r="B18" s="5">
        <f>IF(D18="","",MAX(B$9:B17)+1)</f>
        <v>10</v>
      </c>
      <c r="C18" s="80">
        <f>[1]Summary!C19</f>
        <v>10</v>
      </c>
      <c r="D18" s="39">
        <f>[1]Summary!D19</f>
        <v>45394</v>
      </c>
      <c r="E18" s="39">
        <f>[1]Summary!E19</f>
        <v>45397</v>
      </c>
      <c r="F18" s="2">
        <f t="shared" si="0"/>
        <v>3</v>
      </c>
    </row>
    <row r="19" spans="2:6">
      <c r="B19" s="5">
        <f>IF(D19="","",MAX(B$9:B18)+1)</f>
        <v>11</v>
      </c>
      <c r="C19" s="80">
        <f>[1]Summary!C20</f>
        <v>11</v>
      </c>
      <c r="D19" s="39">
        <f>[1]Summary!D20</f>
        <v>45397</v>
      </c>
      <c r="E19" s="39">
        <f>[1]Summary!E20</f>
        <v>45398</v>
      </c>
      <c r="F19" s="2">
        <f t="shared" si="0"/>
        <v>1</v>
      </c>
    </row>
    <row r="20" spans="2:6">
      <c r="B20" s="5">
        <f>IF(D20="","",MAX(B$9:B19)+1)</f>
        <v>12</v>
      </c>
      <c r="C20" s="80">
        <f>[1]Summary!C21</f>
        <v>12</v>
      </c>
      <c r="D20" s="39">
        <f>[1]Summary!D21</f>
        <v>45398</v>
      </c>
      <c r="E20" s="39">
        <f>[1]Summary!E21</f>
        <v>45399</v>
      </c>
      <c r="F20" s="2">
        <f t="shared" si="0"/>
        <v>1</v>
      </c>
    </row>
    <row r="21" spans="2:6">
      <c r="B21" s="5">
        <f>IF(D21="","",MAX(B$9:B20)+1)</f>
        <v>13</v>
      </c>
      <c r="C21" s="80">
        <f>[1]Summary!C22</f>
        <v>13</v>
      </c>
      <c r="D21" s="39">
        <f>[1]Summary!D22</f>
        <v>45399</v>
      </c>
      <c r="E21" s="39">
        <f>[1]Summary!E22</f>
        <v>45400</v>
      </c>
      <c r="F21" s="2">
        <f t="shared" si="0"/>
        <v>1</v>
      </c>
    </row>
    <row r="22" spans="2:6">
      <c r="B22" s="5">
        <f>IF(D22="","",MAX(B$9:B21)+1)</f>
        <v>14</v>
      </c>
      <c r="C22" s="80">
        <f>[1]Summary!C23</f>
        <v>14</v>
      </c>
      <c r="D22" s="39">
        <f>[1]Summary!D23</f>
        <v>45400</v>
      </c>
      <c r="E22" s="39">
        <f>[1]Summary!E23</f>
        <v>45401</v>
      </c>
      <c r="F22" s="2">
        <f t="shared" si="0"/>
        <v>1</v>
      </c>
    </row>
    <row r="23" spans="2:6">
      <c r="B23" s="5">
        <f>IF(D23="","",MAX(B$9:B22)+1)</f>
        <v>15</v>
      </c>
      <c r="C23" s="80">
        <f>[1]Summary!C24</f>
        <v>15</v>
      </c>
      <c r="D23" s="39">
        <f>[1]Summary!D24</f>
        <v>45401</v>
      </c>
      <c r="E23" s="39">
        <f>[1]Summary!E24</f>
        <v>45404</v>
      </c>
      <c r="F23" s="2">
        <f t="shared" si="0"/>
        <v>3</v>
      </c>
    </row>
    <row r="24" spans="2:6">
      <c r="B24" s="5">
        <f>IF(D24="","",MAX(B$9:B23)+1)</f>
        <v>16</v>
      </c>
      <c r="C24" s="80">
        <f>[1]Summary!C25</f>
        <v>16</v>
      </c>
      <c r="D24" s="39">
        <f>[1]Summary!D25</f>
        <v>45404</v>
      </c>
      <c r="E24" s="39">
        <f>[1]Summary!E25</f>
        <v>45405</v>
      </c>
      <c r="F24" s="2">
        <f t="shared" si="0"/>
        <v>1</v>
      </c>
    </row>
    <row r="25" spans="2:6">
      <c r="B25" s="5">
        <f>IF(D25="","",MAX(B$9:B24)+1)</f>
        <v>17</v>
      </c>
      <c r="C25" s="80">
        <f>[1]Summary!C26</f>
        <v>17</v>
      </c>
      <c r="D25" s="39">
        <f>[1]Summary!D26</f>
        <v>45405</v>
      </c>
      <c r="E25" s="39">
        <f>[1]Summary!E26</f>
        <v>45406</v>
      </c>
      <c r="F25" s="2">
        <f t="shared" si="0"/>
        <v>1</v>
      </c>
    </row>
    <row r="26" spans="2:6">
      <c r="B26" s="5">
        <f>IF(D26="","",MAX(B$9:B25)+1)</f>
        <v>18</v>
      </c>
      <c r="C26" s="80">
        <f>[1]Summary!C27</f>
        <v>18</v>
      </c>
      <c r="D26" s="39">
        <f>[1]Summary!D27</f>
        <v>45406</v>
      </c>
      <c r="E26" s="39">
        <f>[1]Summary!E27</f>
        <v>45407</v>
      </c>
      <c r="F26" s="2">
        <f t="shared" si="0"/>
        <v>1</v>
      </c>
    </row>
    <row r="27" spans="2:6">
      <c r="B27" s="5">
        <f>IF(D27="","",MAX(B$9:B26)+1)</f>
        <v>19</v>
      </c>
      <c r="C27" s="80">
        <f>[1]Summary!C28</f>
        <v>19</v>
      </c>
      <c r="D27" s="39">
        <f>[1]Summary!D28</f>
        <v>45407</v>
      </c>
      <c r="E27" s="39">
        <f>[1]Summary!E28</f>
        <v>45408</v>
      </c>
      <c r="F27" s="2">
        <f t="shared" si="0"/>
        <v>1</v>
      </c>
    </row>
    <row r="28" spans="2:6">
      <c r="B28" s="5">
        <f>IF(D28="","",MAX(B$9:B27)+1)</f>
        <v>20</v>
      </c>
      <c r="C28" s="80">
        <f>[1]Summary!C29</f>
        <v>20</v>
      </c>
      <c r="D28" s="39">
        <f>[1]Summary!D29</f>
        <v>45408</v>
      </c>
      <c r="E28" s="39">
        <f>[1]Summary!E29</f>
        <v>45411</v>
      </c>
      <c r="F28" s="2">
        <f t="shared" si="0"/>
        <v>3</v>
      </c>
    </row>
    <row r="29" spans="2:6">
      <c r="B29" s="5">
        <f>IF(D29="","",MAX(B$9:B28)+1)</f>
        <v>21</v>
      </c>
      <c r="C29" s="80">
        <f>[1]Summary!C30</f>
        <v>21</v>
      </c>
      <c r="D29" s="39">
        <f>[1]Summary!D30</f>
        <v>45411</v>
      </c>
      <c r="E29" s="39">
        <f>[1]Summary!E30</f>
        <v>45412</v>
      </c>
      <c r="F29" s="2">
        <f t="shared" si="0"/>
        <v>1</v>
      </c>
    </row>
    <row r="30" spans="2:6">
      <c r="B30" s="5">
        <f>IF(D30="","",MAX(B$9:B29)+1)</f>
        <v>22</v>
      </c>
      <c r="C30" s="80">
        <f>[1]Summary!C31</f>
        <v>1</v>
      </c>
      <c r="D30" s="39">
        <f>[1]Summary!D31</f>
        <v>45412</v>
      </c>
      <c r="E30" s="39">
        <f>[1]Summary!E31</f>
        <v>45413</v>
      </c>
      <c r="F30" s="2">
        <f t="shared" si="0"/>
        <v>1</v>
      </c>
    </row>
    <row r="31" spans="2:6">
      <c r="B31" s="5">
        <f>IF(D31="","",MAX(B$9:B30)+1)</f>
        <v>23</v>
      </c>
      <c r="C31" s="80">
        <f>[1]Summary!C32</f>
        <v>2</v>
      </c>
      <c r="D31" s="39">
        <f>[1]Summary!D32</f>
        <v>45413</v>
      </c>
      <c r="E31" s="39">
        <f>[1]Summary!E32</f>
        <v>45414</v>
      </c>
      <c r="F31" s="2">
        <f t="shared" si="0"/>
        <v>1</v>
      </c>
    </row>
    <row r="32" spans="2:6">
      <c r="B32" s="5">
        <f>IF(D32="","",MAX(B$9:B31)+1)</f>
        <v>24</v>
      </c>
      <c r="C32" s="80">
        <f>[1]Summary!C33</f>
        <v>3</v>
      </c>
      <c r="D32" s="39">
        <f>[1]Summary!D33</f>
        <v>45414</v>
      </c>
      <c r="E32" s="39">
        <f>[1]Summary!E33</f>
        <v>45415</v>
      </c>
      <c r="F32" s="2">
        <f t="shared" si="0"/>
        <v>1</v>
      </c>
    </row>
    <row r="33" spans="2:6">
      <c r="B33" s="5">
        <f>IF(D33="","",MAX(B$9:B32)+1)</f>
        <v>25</v>
      </c>
      <c r="C33" s="80">
        <f>[1]Summary!C34</f>
        <v>4</v>
      </c>
      <c r="D33" s="39">
        <f>[1]Summary!D34</f>
        <v>45415</v>
      </c>
      <c r="E33" s="39">
        <f>[1]Summary!E34</f>
        <v>45418</v>
      </c>
      <c r="F33" s="2">
        <f t="shared" si="0"/>
        <v>3</v>
      </c>
    </row>
    <row r="34" spans="2:6">
      <c r="B34" s="5">
        <f>IF(D34="","",MAX(B$9:B33)+1)</f>
        <v>26</v>
      </c>
      <c r="C34" s="80">
        <f>[1]Summary!C35</f>
        <v>5</v>
      </c>
      <c r="D34" s="39">
        <f>[1]Summary!D35</f>
        <v>45418</v>
      </c>
      <c r="E34" s="39">
        <f>[1]Summary!E35</f>
        <v>45419</v>
      </c>
      <c r="F34" s="2">
        <f t="shared" si="0"/>
        <v>1</v>
      </c>
    </row>
    <row r="35" spans="2:6">
      <c r="B35" s="5">
        <f>IF(D35="","",MAX(B$9:B34)+1)</f>
        <v>27</v>
      </c>
      <c r="C35" s="80">
        <f>[1]Summary!C36</f>
        <v>6</v>
      </c>
      <c r="D35" s="39">
        <f>[1]Summary!D36</f>
        <v>45419</v>
      </c>
      <c r="E35" s="39">
        <f>[1]Summary!E36</f>
        <v>45420</v>
      </c>
      <c r="F35" s="2">
        <f t="shared" si="0"/>
        <v>1</v>
      </c>
    </row>
    <row r="36" spans="2:6">
      <c r="B36" s="5">
        <f>IF(D36="","",MAX(B$9:B35)+1)</f>
        <v>28</v>
      </c>
      <c r="C36" s="80">
        <f>[1]Summary!C37</f>
        <v>7</v>
      </c>
      <c r="D36" s="39">
        <f>[1]Summary!D37</f>
        <v>45420</v>
      </c>
      <c r="E36" s="39">
        <f>[1]Summary!E37</f>
        <v>45421</v>
      </c>
      <c r="F36" s="2">
        <f t="shared" si="0"/>
        <v>1</v>
      </c>
    </row>
    <row r="37" spans="2:6">
      <c r="B37" s="5">
        <f>IF(D37="","",MAX(B$9:B36)+1)</f>
        <v>29</v>
      </c>
      <c r="C37" s="80">
        <f>[1]Summary!C38</f>
        <v>8</v>
      </c>
      <c r="D37" s="39">
        <f>[1]Summary!D38</f>
        <v>45421</v>
      </c>
      <c r="E37" s="39">
        <f>[1]Summary!E38</f>
        <v>45422</v>
      </c>
      <c r="F37" s="2">
        <f t="shared" si="0"/>
        <v>1</v>
      </c>
    </row>
    <row r="38" spans="2:6">
      <c r="B38" s="5">
        <f>IF(D38="","",MAX(B$9:B37)+1)</f>
        <v>30</v>
      </c>
      <c r="C38" s="80">
        <f>[1]Summary!C39</f>
        <v>9</v>
      </c>
      <c r="D38" s="39">
        <f>[1]Summary!D39</f>
        <v>45422</v>
      </c>
      <c r="E38" s="39">
        <f>[1]Summary!E39</f>
        <v>45425</v>
      </c>
      <c r="F38" s="2">
        <f t="shared" si="0"/>
        <v>3</v>
      </c>
    </row>
    <row r="39" spans="2:6">
      <c r="B39" s="5">
        <f>IF(D39="","",MAX(B$9:B38)+1)</f>
        <v>31</v>
      </c>
      <c r="C39" s="80">
        <f>[1]Summary!C40</f>
        <v>10</v>
      </c>
      <c r="D39" s="39">
        <f>[1]Summary!D40</f>
        <v>45425</v>
      </c>
      <c r="E39" s="39">
        <f>[1]Summary!E40</f>
        <v>45426</v>
      </c>
      <c r="F39" s="2">
        <f t="shared" si="0"/>
        <v>1</v>
      </c>
    </row>
    <row r="40" spans="2:6">
      <c r="B40" s="5">
        <f>IF(D40="","",MAX(B$9:B39)+1)</f>
        <v>32</v>
      </c>
      <c r="C40" s="80">
        <f>[1]Summary!C41</f>
        <v>11</v>
      </c>
      <c r="D40" s="39">
        <f>[1]Summary!D41</f>
        <v>45426</v>
      </c>
      <c r="E40" s="39">
        <f>[1]Summary!E41</f>
        <v>45427</v>
      </c>
      <c r="F40" s="2">
        <f t="shared" si="0"/>
        <v>1</v>
      </c>
    </row>
    <row r="41" spans="2:6">
      <c r="B41" s="5">
        <f>IF(D41="","",MAX(B$9:B40)+1)</f>
        <v>33</v>
      </c>
      <c r="C41" s="80">
        <f>[1]Summary!C42</f>
        <v>12</v>
      </c>
      <c r="D41" s="39">
        <f>[1]Summary!D42</f>
        <v>45427</v>
      </c>
      <c r="E41" s="39">
        <f>[1]Summary!E42</f>
        <v>45428</v>
      </c>
      <c r="F41" s="2">
        <f t="shared" si="0"/>
        <v>1</v>
      </c>
    </row>
    <row r="42" spans="2:6">
      <c r="B42" s="5">
        <f>IF(D42="","",MAX(B$9:B41)+1)</f>
        <v>34</v>
      </c>
      <c r="C42" s="80">
        <f>[1]Summary!C43</f>
        <v>13</v>
      </c>
      <c r="D42" s="39">
        <f>[1]Summary!D43</f>
        <v>45428</v>
      </c>
      <c r="E42" s="39">
        <f>[1]Summary!E43</f>
        <v>45429</v>
      </c>
      <c r="F42" s="2">
        <f t="shared" si="0"/>
        <v>1</v>
      </c>
    </row>
    <row r="43" spans="2:6">
      <c r="B43" s="5">
        <f>IF(D43="","",MAX(B$9:B42)+1)</f>
        <v>35</v>
      </c>
      <c r="C43" s="80">
        <f>[1]Summary!C44</f>
        <v>14</v>
      </c>
      <c r="D43" s="39">
        <f>[1]Summary!D44</f>
        <v>45429</v>
      </c>
      <c r="E43" s="39">
        <f>[1]Summary!E44</f>
        <v>45432</v>
      </c>
      <c r="F43" s="2">
        <f t="shared" si="0"/>
        <v>3</v>
      </c>
    </row>
    <row r="44" spans="2:6">
      <c r="B44" s="5">
        <f>IF(D44="","",MAX(B$9:B43)+1)</f>
        <v>36</v>
      </c>
      <c r="C44" s="80">
        <f>[1]Summary!C45</f>
        <v>15</v>
      </c>
      <c r="D44" s="39">
        <f>[1]Summary!D45</f>
        <v>45432</v>
      </c>
      <c r="E44" s="39">
        <f>[1]Summary!E45</f>
        <v>45433</v>
      </c>
      <c r="F44" s="2">
        <f t="shared" si="0"/>
        <v>1</v>
      </c>
    </row>
    <row r="45" spans="2:6">
      <c r="B45" s="5">
        <f>IF(D45="","",MAX(B$9:B44)+1)</f>
        <v>37</v>
      </c>
      <c r="C45" s="80">
        <f>[1]Summary!C46</f>
        <v>16</v>
      </c>
      <c r="D45" s="39">
        <f>[1]Summary!D46</f>
        <v>45433</v>
      </c>
      <c r="E45" s="39">
        <f>[1]Summary!E46</f>
        <v>45434</v>
      </c>
      <c r="F45" s="2">
        <f t="shared" si="0"/>
        <v>1</v>
      </c>
    </row>
    <row r="46" spans="2:6">
      <c r="B46" s="5">
        <f>IF(D46="","",MAX(B$9:B45)+1)</f>
        <v>38</v>
      </c>
      <c r="C46" s="80">
        <f>[1]Summary!C47</f>
        <v>17</v>
      </c>
      <c r="D46" s="39">
        <f>[1]Summary!D47</f>
        <v>45434</v>
      </c>
      <c r="E46" s="39">
        <f>[1]Summary!E47</f>
        <v>45435</v>
      </c>
      <c r="F46" s="2">
        <f t="shared" si="0"/>
        <v>1</v>
      </c>
    </row>
    <row r="47" spans="2:6">
      <c r="B47" s="5">
        <f>IF(D47="","",MAX(B$9:B46)+1)</f>
        <v>39</v>
      </c>
      <c r="C47" s="80">
        <f>[1]Summary!C48</f>
        <v>18</v>
      </c>
      <c r="D47" s="39">
        <f>[1]Summary!D48</f>
        <v>45435</v>
      </c>
      <c r="E47" s="39">
        <f>[1]Summary!E48</f>
        <v>45436</v>
      </c>
      <c r="F47" s="2">
        <f t="shared" si="0"/>
        <v>1</v>
      </c>
    </row>
    <row r="48" spans="2:6">
      <c r="B48" s="5">
        <f>IF(D48="","",MAX(B$9:B47)+1)</f>
        <v>40</v>
      </c>
      <c r="C48" s="80">
        <f>[1]Summary!C49</f>
        <v>19</v>
      </c>
      <c r="D48" s="39">
        <f>[1]Summary!D49</f>
        <v>45436</v>
      </c>
      <c r="E48" s="39">
        <f>[1]Summary!E49</f>
        <v>45440</v>
      </c>
      <c r="F48" s="2">
        <f t="shared" si="0"/>
        <v>4</v>
      </c>
    </row>
    <row r="49" spans="2:6">
      <c r="B49" s="5">
        <f>IF(D49="","",MAX(B$9:B48)+1)</f>
        <v>41</v>
      </c>
      <c r="C49" s="80">
        <f>[1]Summary!C50</f>
        <v>20</v>
      </c>
      <c r="D49" s="39">
        <f>[1]Summary!D50</f>
        <v>45440</v>
      </c>
      <c r="E49" s="39">
        <f>[1]Summary!E50</f>
        <v>45441</v>
      </c>
      <c r="F49" s="2">
        <f t="shared" si="0"/>
        <v>1</v>
      </c>
    </row>
    <row r="50" spans="2:6">
      <c r="B50" s="5">
        <f>IF(D50="","",MAX(B$9:B49)+1)</f>
        <v>42</v>
      </c>
      <c r="C50" s="80">
        <f>[1]Summary!C51</f>
        <v>21</v>
      </c>
      <c r="D50" s="39">
        <f>[1]Summary!D51</f>
        <v>45441</v>
      </c>
      <c r="E50" s="39">
        <f>[1]Summary!E51</f>
        <v>45442</v>
      </c>
      <c r="F50" s="2">
        <f t="shared" si="0"/>
        <v>1</v>
      </c>
    </row>
    <row r="51" spans="2:6">
      <c r="B51" s="5">
        <f>IF(D51="","",MAX(B$9:B50)+1)</f>
        <v>43</v>
      </c>
      <c r="C51" s="80">
        <f>[1]Summary!C52</f>
        <v>1</v>
      </c>
      <c r="D51" s="39">
        <f>[1]Summary!D52</f>
        <v>45442</v>
      </c>
      <c r="E51" s="39">
        <f>[1]Summary!E52</f>
        <v>45443</v>
      </c>
      <c r="F51" s="2">
        <f t="shared" si="0"/>
        <v>1</v>
      </c>
    </row>
    <row r="52" spans="2:6">
      <c r="B52" s="5">
        <f>IF(D52="","",MAX(B$9:B51)+1)</f>
        <v>44</v>
      </c>
      <c r="C52" s="80">
        <f>[1]Summary!C53</f>
        <v>2</v>
      </c>
      <c r="D52" s="39">
        <f>[1]Summary!D53</f>
        <v>45443</v>
      </c>
      <c r="E52" s="39">
        <f>[1]Summary!E53</f>
        <v>45446</v>
      </c>
      <c r="F52" s="2">
        <f t="shared" si="0"/>
        <v>3</v>
      </c>
    </row>
    <row r="53" spans="2:6">
      <c r="B53" s="5">
        <f>IF(D53="","",MAX(B$9:B52)+1)</f>
        <v>45</v>
      </c>
      <c r="C53" s="80">
        <f>[1]Summary!C54</f>
        <v>3</v>
      </c>
      <c r="D53" s="39">
        <f>[1]Summary!D54</f>
        <v>45446</v>
      </c>
      <c r="E53" s="39">
        <f>[1]Summary!E54</f>
        <v>45447</v>
      </c>
      <c r="F53" s="2">
        <f t="shared" si="0"/>
        <v>1</v>
      </c>
    </row>
    <row r="54" spans="2:6">
      <c r="B54" s="5">
        <f>IF(D54="","",MAX(B$9:B53)+1)</f>
        <v>46</v>
      </c>
      <c r="C54" s="80">
        <f>[1]Summary!C55</f>
        <v>4</v>
      </c>
      <c r="D54" s="39">
        <f>[1]Summary!D55</f>
        <v>45447</v>
      </c>
      <c r="E54" s="39">
        <f>[1]Summary!E55</f>
        <v>45448</v>
      </c>
      <c r="F54" s="2">
        <f t="shared" si="0"/>
        <v>1</v>
      </c>
    </row>
    <row r="55" spans="2:6">
      <c r="B55" s="5">
        <f>IF(D55="","",MAX(B$9:B54)+1)</f>
        <v>47</v>
      </c>
      <c r="C55" s="80">
        <f>[1]Summary!C56</f>
        <v>5</v>
      </c>
      <c r="D55" s="39">
        <f>[1]Summary!D56</f>
        <v>45448</v>
      </c>
      <c r="E55" s="39">
        <f>[1]Summary!E56</f>
        <v>45449</v>
      </c>
      <c r="F55" s="2">
        <f t="shared" si="0"/>
        <v>1</v>
      </c>
    </row>
    <row r="56" spans="2:6">
      <c r="B56" s="5">
        <f>IF(D56="","",MAX(B$9:B55)+1)</f>
        <v>48</v>
      </c>
      <c r="C56" s="80">
        <f>[1]Summary!C57</f>
        <v>6</v>
      </c>
      <c r="D56" s="39">
        <f>[1]Summary!D57</f>
        <v>45449</v>
      </c>
      <c r="E56" s="39">
        <f>[1]Summary!E57</f>
        <v>45450</v>
      </c>
      <c r="F56" s="2">
        <f t="shared" si="0"/>
        <v>1</v>
      </c>
    </row>
    <row r="57" spans="2:6">
      <c r="B57" s="5">
        <f>IF(D57="","",MAX(B$9:B56)+1)</f>
        <v>49</v>
      </c>
      <c r="C57" s="80">
        <f>[1]Summary!C58</f>
        <v>7</v>
      </c>
      <c r="D57" s="39">
        <f>[1]Summary!D58</f>
        <v>45450</v>
      </c>
      <c r="E57" s="39">
        <f>[1]Summary!E58</f>
        <v>45453</v>
      </c>
      <c r="F57" s="2">
        <f t="shared" si="0"/>
        <v>3</v>
      </c>
    </row>
    <row r="58" spans="2:6">
      <c r="B58" s="5">
        <f>IF(D58="","",MAX(B$9:B57)+1)</f>
        <v>50</v>
      </c>
      <c r="C58" s="80">
        <f>[1]Summary!C59</f>
        <v>8</v>
      </c>
      <c r="D58" s="39">
        <f>[1]Summary!D59</f>
        <v>45453</v>
      </c>
      <c r="E58" s="39">
        <f>[1]Summary!E59</f>
        <v>45454</v>
      </c>
      <c r="F58" s="2">
        <f t="shared" si="0"/>
        <v>1</v>
      </c>
    </row>
    <row r="59" spans="2:6">
      <c r="B59" s="5">
        <f>IF(D59="","",MAX(B$9:B58)+1)</f>
        <v>51</v>
      </c>
      <c r="C59" s="80">
        <f>[1]Summary!C60</f>
        <v>9</v>
      </c>
      <c r="D59" s="39">
        <f>[1]Summary!D60</f>
        <v>45454</v>
      </c>
      <c r="E59" s="39">
        <f>[1]Summary!E60</f>
        <v>45455</v>
      </c>
      <c r="F59" s="2">
        <f t="shared" si="0"/>
        <v>1</v>
      </c>
    </row>
    <row r="60" spans="2:6">
      <c r="B60" s="5">
        <f>IF(D60="","",MAX(B$9:B59)+1)</f>
        <v>52</v>
      </c>
      <c r="C60" s="80">
        <f>[1]Summary!C61</f>
        <v>10</v>
      </c>
      <c r="D60" s="39">
        <f>[1]Summary!D61</f>
        <v>45455</v>
      </c>
      <c r="E60" s="39">
        <f>[1]Summary!E61</f>
        <v>45456</v>
      </c>
      <c r="F60" s="2">
        <f t="shared" si="0"/>
        <v>1</v>
      </c>
    </row>
    <row r="61" spans="2:6">
      <c r="B61" s="5">
        <f>IF(D61="","",MAX(B$9:B60)+1)</f>
        <v>53</v>
      </c>
      <c r="C61" s="80">
        <f>[1]Summary!C62</f>
        <v>11</v>
      </c>
      <c r="D61" s="39">
        <f>[1]Summary!D62</f>
        <v>45456</v>
      </c>
      <c r="E61" s="39">
        <f>[1]Summary!E62</f>
        <v>45457</v>
      </c>
      <c r="F61" s="2">
        <f t="shared" si="0"/>
        <v>1</v>
      </c>
    </row>
    <row r="62" spans="2:6">
      <c r="B62" s="5">
        <f>IF(D62="","",MAX(B$9:B61)+1)</f>
        <v>54</v>
      </c>
      <c r="C62" s="80">
        <f>[1]Summary!C63</f>
        <v>12</v>
      </c>
      <c r="D62" s="39">
        <f>[1]Summary!D63</f>
        <v>45457</v>
      </c>
      <c r="E62" s="39">
        <f>[1]Summary!E63</f>
        <v>45460</v>
      </c>
      <c r="F62" s="2">
        <f t="shared" si="0"/>
        <v>3</v>
      </c>
    </row>
    <row r="63" spans="2:6">
      <c r="B63" s="5">
        <f>IF(D63="","",MAX(B$9:B62)+1)</f>
        <v>55</v>
      </c>
      <c r="C63" s="80">
        <f>[1]Summary!C64</f>
        <v>13</v>
      </c>
      <c r="D63" s="39">
        <f>[1]Summary!D64</f>
        <v>45460</v>
      </c>
      <c r="E63" s="39">
        <f>[1]Summary!E64</f>
        <v>45461</v>
      </c>
      <c r="F63" s="2">
        <f t="shared" si="0"/>
        <v>1</v>
      </c>
    </row>
    <row r="64" spans="2:6">
      <c r="B64" s="5">
        <f>IF(D64="","",MAX(B$9:B63)+1)</f>
        <v>56</v>
      </c>
      <c r="C64" s="80">
        <f>[1]Summary!C65</f>
        <v>14</v>
      </c>
      <c r="D64" s="39">
        <f>[1]Summary!D65</f>
        <v>45461</v>
      </c>
      <c r="E64" s="39">
        <f>[1]Summary!E65</f>
        <v>45462</v>
      </c>
      <c r="F64" s="2">
        <f t="shared" si="0"/>
        <v>1</v>
      </c>
    </row>
    <row r="65" spans="2:6">
      <c r="B65" s="5">
        <f>IF(D65="","",MAX(B$9:B64)+1)</f>
        <v>57</v>
      </c>
      <c r="C65" s="80">
        <f>[1]Summary!C66</f>
        <v>15</v>
      </c>
      <c r="D65" s="39">
        <f>[1]Summary!D66</f>
        <v>45462</v>
      </c>
      <c r="E65" s="39">
        <f>[1]Summary!E66</f>
        <v>45463</v>
      </c>
      <c r="F65" s="2">
        <f t="shared" si="0"/>
        <v>1</v>
      </c>
    </row>
    <row r="66" spans="2:6">
      <c r="B66" s="5">
        <f>IF(D66="","",MAX(B$9:B65)+1)</f>
        <v>58</v>
      </c>
      <c r="C66" s="80">
        <f>[1]Summary!C67</f>
        <v>16</v>
      </c>
      <c r="D66" s="39">
        <f>[1]Summary!D67</f>
        <v>45463</v>
      </c>
      <c r="E66" s="39">
        <f>[1]Summary!E67</f>
        <v>45464</v>
      </c>
      <c r="F66" s="2">
        <f t="shared" si="0"/>
        <v>1</v>
      </c>
    </row>
    <row r="67" spans="2:6">
      <c r="B67" s="5">
        <f>IF(D67="","",MAX(B$9:B66)+1)</f>
        <v>59</v>
      </c>
      <c r="C67" s="80">
        <f>[1]Summary!C68</f>
        <v>17</v>
      </c>
      <c r="D67" s="39">
        <f>[1]Summary!D68</f>
        <v>45464</v>
      </c>
      <c r="E67" s="39">
        <f>[1]Summary!E68</f>
        <v>45467</v>
      </c>
      <c r="F67" s="2">
        <f t="shared" si="0"/>
        <v>3</v>
      </c>
    </row>
    <row r="68" spans="2:6">
      <c r="B68" s="5">
        <f>IF(D68="","",MAX(B$9:B67)+1)</f>
        <v>60</v>
      </c>
      <c r="C68" s="80">
        <f>[1]Summary!C69</f>
        <v>18</v>
      </c>
      <c r="D68" s="39">
        <f>[1]Summary!D69</f>
        <v>45467</v>
      </c>
      <c r="E68" s="39">
        <f>[1]Summary!E69</f>
        <v>45468</v>
      </c>
      <c r="F68" s="2">
        <f t="shared" si="0"/>
        <v>1</v>
      </c>
    </row>
    <row r="69" spans="2:6">
      <c r="B69" s="5">
        <f>IF(D69="","",MAX(B$9:B68)+1)</f>
        <v>61</v>
      </c>
      <c r="C69" s="80">
        <f>[1]Summary!C70</f>
        <v>19</v>
      </c>
      <c r="D69" s="39">
        <f>[1]Summary!D70</f>
        <v>45468</v>
      </c>
      <c r="E69" s="39">
        <f>[1]Summary!E70</f>
        <v>45469</v>
      </c>
      <c r="F69" s="2">
        <f t="shared" si="0"/>
        <v>1</v>
      </c>
    </row>
    <row r="70" spans="2:6">
      <c r="B70" s="5">
        <f>IF(D70="","",MAX(B$9:B69)+1)</f>
        <v>62</v>
      </c>
      <c r="C70" s="80">
        <f>[1]Summary!C71</f>
        <v>20</v>
      </c>
      <c r="D70" s="39">
        <f>[1]Summary!D71</f>
        <v>45469</v>
      </c>
      <c r="E70" s="39">
        <f>[1]Summary!E71</f>
        <v>45470</v>
      </c>
      <c r="F70" s="2">
        <f t="shared" si="0"/>
        <v>1</v>
      </c>
    </row>
    <row r="71" spans="2:6">
      <c r="B71" s="5">
        <f>IF(D71="","",MAX(B$9:B70)+1)</f>
        <v>63</v>
      </c>
      <c r="C71" s="80">
        <f>[1]Summary!C72</f>
        <v>21</v>
      </c>
      <c r="D71" s="39">
        <f>[1]Summary!D72</f>
        <v>45470</v>
      </c>
      <c r="E71" s="39">
        <f>[1]Summary!E72</f>
        <v>45471</v>
      </c>
      <c r="F71" s="2">
        <f t="shared" si="0"/>
        <v>1</v>
      </c>
    </row>
    <row r="72" spans="2:6">
      <c r="B72" s="5">
        <f>IF(D72="","",MAX(B$9:B71)+1)</f>
        <v>64</v>
      </c>
      <c r="C72" s="80">
        <f>[1]Summary!C73</f>
        <v>1</v>
      </c>
      <c r="D72" s="39">
        <f>[1]Summary!D73</f>
        <v>45471</v>
      </c>
      <c r="E72" s="39">
        <f>[1]Summary!E73</f>
        <v>45474</v>
      </c>
      <c r="F72" s="2">
        <f t="shared" si="0"/>
        <v>3</v>
      </c>
    </row>
    <row r="73" spans="2:6">
      <c r="B73" s="5">
        <f>IF(D73="","",MAX(B$9:B72)+1)</f>
        <v>65</v>
      </c>
      <c r="C73" s="80">
        <f>[1]Summary!C74</f>
        <v>2</v>
      </c>
      <c r="D73" s="39">
        <f>[1]Summary!D74</f>
        <v>45474</v>
      </c>
      <c r="E73" s="39">
        <f>[1]Summary!E74</f>
        <v>45475</v>
      </c>
      <c r="F73" s="2">
        <f t="shared" si="0"/>
        <v>1</v>
      </c>
    </row>
    <row r="74" spans="2:6">
      <c r="B74" s="5">
        <f>IF(D74="","",MAX(B$9:B73)+1)</f>
        <v>66</v>
      </c>
      <c r="C74" s="80">
        <f>[1]Summary!C75</f>
        <v>3</v>
      </c>
      <c r="D74" s="39">
        <f>[1]Summary!D75</f>
        <v>45475</v>
      </c>
      <c r="E74" s="39">
        <f>[1]Summary!E75</f>
        <v>45476</v>
      </c>
      <c r="F74" s="2">
        <f t="shared" ref="F74:F137" si="1">E74-D74</f>
        <v>1</v>
      </c>
    </row>
    <row r="75" spans="2:6">
      <c r="B75" s="5">
        <f>IF(D75="","",MAX(B$9:B74)+1)</f>
        <v>67</v>
      </c>
      <c r="C75" s="80">
        <f>[1]Summary!C76</f>
        <v>4</v>
      </c>
      <c r="D75" s="39">
        <f>[1]Summary!D76</f>
        <v>45476</v>
      </c>
      <c r="E75" s="39">
        <f>[1]Summary!E76</f>
        <v>45478</v>
      </c>
      <c r="F75" s="2">
        <f t="shared" si="1"/>
        <v>2</v>
      </c>
    </row>
    <row r="76" spans="2:6">
      <c r="B76" s="5">
        <f>IF(D76="","",MAX(B$9:B75)+1)</f>
        <v>68</v>
      </c>
      <c r="C76" s="80">
        <f>[1]Summary!C77</f>
        <v>5</v>
      </c>
      <c r="D76" s="39">
        <f>[1]Summary!D77</f>
        <v>45478</v>
      </c>
      <c r="E76" s="39">
        <f>[1]Summary!E77</f>
        <v>45481</v>
      </c>
      <c r="F76" s="2">
        <f t="shared" si="1"/>
        <v>3</v>
      </c>
    </row>
    <row r="77" spans="2:6">
      <c r="B77" s="5">
        <f>IF(D77="","",MAX(B$9:B76)+1)</f>
        <v>69</v>
      </c>
      <c r="C77" s="80">
        <f>[1]Summary!C78</f>
        <v>6</v>
      </c>
      <c r="D77" s="39">
        <f>[1]Summary!D78</f>
        <v>45481</v>
      </c>
      <c r="E77" s="39">
        <f>[1]Summary!E78</f>
        <v>45482</v>
      </c>
      <c r="F77" s="2">
        <f t="shared" si="1"/>
        <v>1</v>
      </c>
    </row>
    <row r="78" spans="2:6">
      <c r="B78" s="5">
        <f>IF(D78="","",MAX(B$9:B77)+1)</f>
        <v>70</v>
      </c>
      <c r="C78" s="80">
        <f>[1]Summary!C79</f>
        <v>7</v>
      </c>
      <c r="D78" s="39">
        <f>[1]Summary!D79</f>
        <v>45482</v>
      </c>
      <c r="E78" s="39">
        <f>[1]Summary!E79</f>
        <v>45483</v>
      </c>
      <c r="F78" s="2">
        <f t="shared" si="1"/>
        <v>1</v>
      </c>
    </row>
    <row r="79" spans="2:6">
      <c r="B79" s="5">
        <f>IF(D79="","",MAX(B$9:B78)+1)</f>
        <v>71</v>
      </c>
      <c r="C79" s="80">
        <f>[1]Summary!C80</f>
        <v>8</v>
      </c>
      <c r="D79" s="39">
        <f>[1]Summary!D80</f>
        <v>45483</v>
      </c>
      <c r="E79" s="39">
        <f>[1]Summary!E80</f>
        <v>45484</v>
      </c>
      <c r="F79" s="2">
        <f t="shared" si="1"/>
        <v>1</v>
      </c>
    </row>
    <row r="80" spans="2:6">
      <c r="B80" s="5">
        <f>IF(D80="","",MAX(B$9:B79)+1)</f>
        <v>72</v>
      </c>
      <c r="C80" s="80">
        <f>[1]Summary!C81</f>
        <v>9</v>
      </c>
      <c r="D80" s="39">
        <f>[1]Summary!D81</f>
        <v>45484</v>
      </c>
      <c r="E80" s="39">
        <f>[1]Summary!E81</f>
        <v>45485</v>
      </c>
      <c r="F80" s="2">
        <f t="shared" si="1"/>
        <v>1</v>
      </c>
    </row>
    <row r="81" spans="2:6">
      <c r="B81" s="5">
        <f>IF(D81="","",MAX(B$9:B80)+1)</f>
        <v>73</v>
      </c>
      <c r="C81" s="80">
        <f>[1]Summary!C82</f>
        <v>10</v>
      </c>
      <c r="D81" s="39">
        <f>[1]Summary!D82</f>
        <v>45485</v>
      </c>
      <c r="E81" s="39">
        <f>[1]Summary!E82</f>
        <v>45488</v>
      </c>
      <c r="F81" s="2">
        <f t="shared" si="1"/>
        <v>3</v>
      </c>
    </row>
    <row r="82" spans="2:6">
      <c r="B82" s="5">
        <f>IF(D82="","",MAX(B$9:B81)+1)</f>
        <v>74</v>
      </c>
      <c r="C82" s="80">
        <f>[1]Summary!C83</f>
        <v>11</v>
      </c>
      <c r="D82" s="39">
        <f>[1]Summary!D83</f>
        <v>45488</v>
      </c>
      <c r="E82" s="39">
        <f>[1]Summary!E83</f>
        <v>45489</v>
      </c>
      <c r="F82" s="2">
        <f t="shared" si="1"/>
        <v>1</v>
      </c>
    </row>
    <row r="83" spans="2:6">
      <c r="B83" s="5">
        <f>IF(D83="","",MAX(B$9:B82)+1)</f>
        <v>75</v>
      </c>
      <c r="C83" s="80">
        <f>[1]Summary!C84</f>
        <v>12</v>
      </c>
      <c r="D83" s="39">
        <f>[1]Summary!D84</f>
        <v>45489</v>
      </c>
      <c r="E83" s="39">
        <f>[1]Summary!E84</f>
        <v>45490</v>
      </c>
      <c r="F83" s="2">
        <f t="shared" si="1"/>
        <v>1</v>
      </c>
    </row>
    <row r="84" spans="2:6">
      <c r="B84" s="5">
        <f>IF(D84="","",MAX(B$9:B83)+1)</f>
        <v>76</v>
      </c>
      <c r="C84" s="80">
        <f>[1]Summary!C85</f>
        <v>13</v>
      </c>
      <c r="D84" s="39">
        <f>[1]Summary!D85</f>
        <v>45490</v>
      </c>
      <c r="E84" s="39">
        <f>[1]Summary!E85</f>
        <v>45491</v>
      </c>
      <c r="F84" s="2">
        <f t="shared" si="1"/>
        <v>1</v>
      </c>
    </row>
    <row r="85" spans="2:6">
      <c r="B85" s="5">
        <f>IF(D85="","",MAX(B$9:B84)+1)</f>
        <v>77</v>
      </c>
      <c r="C85" s="80">
        <f>[1]Summary!C86</f>
        <v>14</v>
      </c>
      <c r="D85" s="39">
        <f>[1]Summary!D86</f>
        <v>45491</v>
      </c>
      <c r="E85" s="39">
        <f>[1]Summary!E86</f>
        <v>45492</v>
      </c>
      <c r="F85" s="2">
        <f t="shared" si="1"/>
        <v>1</v>
      </c>
    </row>
    <row r="86" spans="2:6">
      <c r="B86" s="5">
        <f>IF(D86="","",MAX(B$9:B85)+1)</f>
        <v>78</v>
      </c>
      <c r="C86" s="80">
        <f>[1]Summary!C87</f>
        <v>15</v>
      </c>
      <c r="D86" s="39">
        <f>[1]Summary!D87</f>
        <v>45492</v>
      </c>
      <c r="E86" s="39">
        <f>[1]Summary!E87</f>
        <v>45495</v>
      </c>
      <c r="F86" s="2">
        <f t="shared" si="1"/>
        <v>3</v>
      </c>
    </row>
    <row r="87" spans="2:6">
      <c r="B87" s="5">
        <f>IF(D87="","",MAX(B$9:B86)+1)</f>
        <v>79</v>
      </c>
      <c r="C87" s="80">
        <f>[1]Summary!C88</f>
        <v>16</v>
      </c>
      <c r="D87" s="39">
        <f>[1]Summary!D88</f>
        <v>45495</v>
      </c>
      <c r="E87" s="39">
        <f>[1]Summary!E88</f>
        <v>45496</v>
      </c>
      <c r="F87" s="2">
        <f t="shared" si="1"/>
        <v>1</v>
      </c>
    </row>
    <row r="88" spans="2:6">
      <c r="B88" s="5">
        <f>IF(D88="","",MAX(B$9:B87)+1)</f>
        <v>80</v>
      </c>
      <c r="C88" s="80">
        <f>[1]Summary!C89</f>
        <v>17</v>
      </c>
      <c r="D88" s="39">
        <f>[1]Summary!D89</f>
        <v>45496</v>
      </c>
      <c r="E88" s="39">
        <f>[1]Summary!E89</f>
        <v>45497</v>
      </c>
      <c r="F88" s="2">
        <f t="shared" si="1"/>
        <v>1</v>
      </c>
    </row>
    <row r="89" spans="2:6">
      <c r="B89" s="5">
        <f>IF(D89="","",MAX(B$9:B88)+1)</f>
        <v>81</v>
      </c>
      <c r="C89" s="80">
        <f>[1]Summary!C90</f>
        <v>18</v>
      </c>
      <c r="D89" s="39">
        <f>[1]Summary!D90</f>
        <v>45497</v>
      </c>
      <c r="E89" s="39">
        <f>[1]Summary!E90</f>
        <v>45498</v>
      </c>
      <c r="F89" s="2">
        <f t="shared" si="1"/>
        <v>1</v>
      </c>
    </row>
    <row r="90" spans="2:6">
      <c r="B90" s="5">
        <f>IF(D90="","",MAX(B$9:B89)+1)</f>
        <v>82</v>
      </c>
      <c r="C90" s="80">
        <f>[1]Summary!C91</f>
        <v>19</v>
      </c>
      <c r="D90" s="39">
        <f>[1]Summary!D91</f>
        <v>45498</v>
      </c>
      <c r="E90" s="39">
        <f>[1]Summary!E91</f>
        <v>45499</v>
      </c>
      <c r="F90" s="2">
        <f t="shared" si="1"/>
        <v>1</v>
      </c>
    </row>
    <row r="91" spans="2:6">
      <c r="B91" s="5">
        <f>IF(D91="","",MAX(B$9:B90)+1)</f>
        <v>83</v>
      </c>
      <c r="C91" s="80">
        <f>[1]Summary!C92</f>
        <v>20</v>
      </c>
      <c r="D91" s="39">
        <f>[1]Summary!D92</f>
        <v>45499</v>
      </c>
      <c r="E91" s="39">
        <f>[1]Summary!E92</f>
        <v>45502</v>
      </c>
      <c r="F91" s="2">
        <f t="shared" si="1"/>
        <v>3</v>
      </c>
    </row>
    <row r="92" spans="2:6">
      <c r="B92" s="5">
        <f>IF(D92="","",MAX(B$9:B91)+1)</f>
        <v>84</v>
      </c>
      <c r="C92" s="80">
        <f>[1]Summary!C93</f>
        <v>21</v>
      </c>
      <c r="D92" s="39">
        <f>[1]Summary!D93</f>
        <v>45502</v>
      </c>
      <c r="E92" s="39">
        <f>[1]Summary!E93</f>
        <v>45503</v>
      </c>
      <c r="F92" s="2">
        <f t="shared" si="1"/>
        <v>1</v>
      </c>
    </row>
    <row r="93" spans="2:6">
      <c r="B93" s="5">
        <f>IF(D93="","",MAX(B$9:B92)+1)</f>
        <v>85</v>
      </c>
      <c r="C93" s="80">
        <f>[1]Summary!C94</f>
        <v>1</v>
      </c>
      <c r="D93" s="39">
        <f>[1]Summary!D94</f>
        <v>45503</v>
      </c>
      <c r="E93" s="39">
        <f>[1]Summary!E94</f>
        <v>45504</v>
      </c>
      <c r="F93" s="2">
        <f t="shared" si="1"/>
        <v>1</v>
      </c>
    </row>
    <row r="94" spans="2:6">
      <c r="B94" s="5">
        <f>IF(D94="","",MAX(B$9:B93)+1)</f>
        <v>86</v>
      </c>
      <c r="C94" s="80">
        <f>[1]Summary!C95</f>
        <v>2</v>
      </c>
      <c r="D94" s="39">
        <f>[1]Summary!D95</f>
        <v>45504</v>
      </c>
      <c r="E94" s="39">
        <f>[1]Summary!E95</f>
        <v>45505</v>
      </c>
      <c r="F94" s="2">
        <f t="shared" si="1"/>
        <v>1</v>
      </c>
    </row>
    <row r="95" spans="2:6">
      <c r="B95" s="5">
        <f>IF(D95="","",MAX(B$9:B94)+1)</f>
        <v>87</v>
      </c>
      <c r="C95" s="80">
        <f>[1]Summary!C96</f>
        <v>3</v>
      </c>
      <c r="D95" s="39">
        <f>[1]Summary!D96</f>
        <v>45505</v>
      </c>
      <c r="E95" s="39">
        <f>[1]Summary!E96</f>
        <v>45506</v>
      </c>
      <c r="F95" s="2">
        <f t="shared" si="1"/>
        <v>1</v>
      </c>
    </row>
    <row r="96" spans="2:6">
      <c r="B96" s="5">
        <f>IF(D96="","",MAX(B$9:B95)+1)</f>
        <v>88</v>
      </c>
      <c r="C96" s="80">
        <f>[1]Summary!C97</f>
        <v>4</v>
      </c>
      <c r="D96" s="39">
        <f>[1]Summary!D97</f>
        <v>45506</v>
      </c>
      <c r="E96" s="39">
        <f>[1]Summary!E97</f>
        <v>45509</v>
      </c>
      <c r="F96" s="2">
        <f t="shared" si="1"/>
        <v>3</v>
      </c>
    </row>
    <row r="97" spans="2:6">
      <c r="B97" s="5">
        <f>IF(D97="","",MAX(B$9:B96)+1)</f>
        <v>89</v>
      </c>
      <c r="C97" s="80">
        <f>[1]Summary!C98</f>
        <v>5</v>
      </c>
      <c r="D97" s="39">
        <f>[1]Summary!D98</f>
        <v>45509</v>
      </c>
      <c r="E97" s="39">
        <f>[1]Summary!E98</f>
        <v>45510</v>
      </c>
      <c r="F97" s="2">
        <f t="shared" si="1"/>
        <v>1</v>
      </c>
    </row>
    <row r="98" spans="2:6">
      <c r="B98" s="5">
        <f>IF(D98="","",MAX(B$9:B97)+1)</f>
        <v>90</v>
      </c>
      <c r="C98" s="80">
        <f>[1]Summary!C99</f>
        <v>6</v>
      </c>
      <c r="D98" s="39">
        <f>[1]Summary!D99</f>
        <v>45510</v>
      </c>
      <c r="E98" s="39">
        <f>[1]Summary!E99</f>
        <v>45511</v>
      </c>
      <c r="F98" s="2">
        <f t="shared" si="1"/>
        <v>1</v>
      </c>
    </row>
    <row r="99" spans="2:6">
      <c r="B99" s="5">
        <f>IF(D99="","",MAX(B$9:B98)+1)</f>
        <v>91</v>
      </c>
      <c r="C99" s="80">
        <f>[1]Summary!C100</f>
        <v>7</v>
      </c>
      <c r="D99" s="39">
        <f>[1]Summary!D100</f>
        <v>45511</v>
      </c>
      <c r="E99" s="39">
        <f>[1]Summary!E100</f>
        <v>45512</v>
      </c>
      <c r="F99" s="2">
        <f t="shared" si="1"/>
        <v>1</v>
      </c>
    </row>
    <row r="100" spans="2:6">
      <c r="B100" s="5">
        <f>IF(D100="","",MAX(B$9:B99)+1)</f>
        <v>92</v>
      </c>
      <c r="C100" s="80">
        <f>[1]Summary!C101</f>
        <v>8</v>
      </c>
      <c r="D100" s="39">
        <f>[1]Summary!D101</f>
        <v>45512</v>
      </c>
      <c r="E100" s="39">
        <f>[1]Summary!E101</f>
        <v>45513</v>
      </c>
      <c r="F100" s="2">
        <f t="shared" si="1"/>
        <v>1</v>
      </c>
    </row>
    <row r="101" spans="2:6">
      <c r="B101" s="5">
        <f>IF(D101="","",MAX(B$9:B100)+1)</f>
        <v>93</v>
      </c>
      <c r="C101" s="80">
        <f>[1]Summary!C102</f>
        <v>9</v>
      </c>
      <c r="D101" s="39">
        <f>[1]Summary!D102</f>
        <v>45513</v>
      </c>
      <c r="E101" s="39">
        <f>[1]Summary!E102</f>
        <v>45516</v>
      </c>
      <c r="F101" s="2">
        <f t="shared" si="1"/>
        <v>3</v>
      </c>
    </row>
    <row r="102" spans="2:6">
      <c r="B102" s="5">
        <f>IF(D102="","",MAX(B$9:B101)+1)</f>
        <v>94</v>
      </c>
      <c r="C102" s="80">
        <f>[1]Summary!C103</f>
        <v>10</v>
      </c>
      <c r="D102" s="39">
        <f>[1]Summary!D103</f>
        <v>45516</v>
      </c>
      <c r="E102" s="39">
        <f>[1]Summary!E103</f>
        <v>45517</v>
      </c>
      <c r="F102" s="2">
        <f t="shared" si="1"/>
        <v>1</v>
      </c>
    </row>
    <row r="103" spans="2:6">
      <c r="B103" s="5">
        <f>IF(D103="","",MAX(B$9:B102)+1)</f>
        <v>95</v>
      </c>
      <c r="C103" s="80">
        <f>[1]Summary!C104</f>
        <v>11</v>
      </c>
      <c r="D103" s="39">
        <f>[1]Summary!D104</f>
        <v>45517</v>
      </c>
      <c r="E103" s="39">
        <f>[1]Summary!E104</f>
        <v>45518</v>
      </c>
      <c r="F103" s="2">
        <f t="shared" si="1"/>
        <v>1</v>
      </c>
    </row>
    <row r="104" spans="2:6">
      <c r="B104" s="5">
        <f>IF(D104="","",MAX(B$9:B103)+1)</f>
        <v>96</v>
      </c>
      <c r="C104" s="80">
        <f>[1]Summary!C105</f>
        <v>12</v>
      </c>
      <c r="D104" s="39">
        <f>[1]Summary!D105</f>
        <v>45518</v>
      </c>
      <c r="E104" s="39">
        <f>[1]Summary!E105</f>
        <v>45519</v>
      </c>
      <c r="F104" s="2">
        <f t="shared" si="1"/>
        <v>1</v>
      </c>
    </row>
    <row r="105" spans="2:6">
      <c r="B105" s="5">
        <f>IF(D105="","",MAX(B$9:B104)+1)</f>
        <v>97</v>
      </c>
      <c r="C105" s="80">
        <f>[1]Summary!C106</f>
        <v>13</v>
      </c>
      <c r="D105" s="39">
        <f>[1]Summary!D106</f>
        <v>45519</v>
      </c>
      <c r="E105" s="39">
        <f>[1]Summary!E106</f>
        <v>45520</v>
      </c>
      <c r="F105" s="2">
        <f t="shared" si="1"/>
        <v>1</v>
      </c>
    </row>
    <row r="106" spans="2:6">
      <c r="B106" s="5">
        <f>IF(D106="","",MAX(B$9:B105)+1)</f>
        <v>98</v>
      </c>
      <c r="C106" s="80">
        <f>[1]Summary!C107</f>
        <v>14</v>
      </c>
      <c r="D106" s="39">
        <f>[1]Summary!D107</f>
        <v>45520</v>
      </c>
      <c r="E106" s="39">
        <f>[1]Summary!E107</f>
        <v>45523</v>
      </c>
      <c r="F106" s="2">
        <f t="shared" si="1"/>
        <v>3</v>
      </c>
    </row>
    <row r="107" spans="2:6">
      <c r="B107" s="5">
        <f>IF(D107="","",MAX(B$9:B106)+1)</f>
        <v>99</v>
      </c>
      <c r="C107" s="80">
        <f>[1]Summary!C108</f>
        <v>15</v>
      </c>
      <c r="D107" s="39">
        <f>[1]Summary!D108</f>
        <v>45523</v>
      </c>
      <c r="E107" s="39">
        <f>[1]Summary!E108</f>
        <v>45524</v>
      </c>
      <c r="F107" s="2">
        <f t="shared" si="1"/>
        <v>1</v>
      </c>
    </row>
    <row r="108" spans="2:6">
      <c r="B108" s="5">
        <f>IF(D108="","",MAX(B$9:B107)+1)</f>
        <v>100</v>
      </c>
      <c r="C108" s="80">
        <f>[1]Summary!C109</f>
        <v>16</v>
      </c>
      <c r="D108" s="39">
        <f>[1]Summary!D109</f>
        <v>45524</v>
      </c>
      <c r="E108" s="39">
        <f>[1]Summary!E109</f>
        <v>45525</v>
      </c>
      <c r="F108" s="2">
        <f t="shared" si="1"/>
        <v>1</v>
      </c>
    </row>
    <row r="109" spans="2:6">
      <c r="B109" s="5">
        <f>IF(D109="","",MAX(B$9:B108)+1)</f>
        <v>101</v>
      </c>
      <c r="C109" s="80">
        <f>[1]Summary!C110</f>
        <v>17</v>
      </c>
      <c r="D109" s="39">
        <f>[1]Summary!D110</f>
        <v>45525</v>
      </c>
      <c r="E109" s="39">
        <f>[1]Summary!E110</f>
        <v>45526</v>
      </c>
      <c r="F109" s="2">
        <f t="shared" si="1"/>
        <v>1</v>
      </c>
    </row>
    <row r="110" spans="2:6">
      <c r="B110" s="5">
        <f>IF(D110="","",MAX(B$9:B109)+1)</f>
        <v>102</v>
      </c>
      <c r="C110" s="80">
        <f>[1]Summary!C111</f>
        <v>18</v>
      </c>
      <c r="D110" s="39">
        <f>[1]Summary!D111</f>
        <v>45526</v>
      </c>
      <c r="E110" s="39">
        <f>[1]Summary!E111</f>
        <v>45527</v>
      </c>
      <c r="F110" s="2">
        <f t="shared" si="1"/>
        <v>1</v>
      </c>
    </row>
    <row r="111" spans="2:6">
      <c r="B111" s="5">
        <f>IF(D111="","",MAX(B$9:B110)+1)</f>
        <v>103</v>
      </c>
      <c r="C111" s="80">
        <f>[1]Summary!C112</f>
        <v>19</v>
      </c>
      <c r="D111" s="39">
        <f>[1]Summary!D112</f>
        <v>45527</v>
      </c>
      <c r="E111" s="39">
        <f>[1]Summary!E112</f>
        <v>45530</v>
      </c>
      <c r="F111" s="2">
        <f t="shared" si="1"/>
        <v>3</v>
      </c>
    </row>
    <row r="112" spans="2:6">
      <c r="B112" s="5">
        <f>IF(D112="","",MAX(B$9:B111)+1)</f>
        <v>104</v>
      </c>
      <c r="C112" s="80">
        <f>[1]Summary!C113</f>
        <v>20</v>
      </c>
      <c r="D112" s="39">
        <f>[1]Summary!D113</f>
        <v>45530</v>
      </c>
      <c r="E112" s="39">
        <f>[1]Summary!E113</f>
        <v>45531</v>
      </c>
      <c r="F112" s="2">
        <f t="shared" si="1"/>
        <v>1</v>
      </c>
    </row>
    <row r="113" spans="2:6">
      <c r="B113" s="5">
        <f>IF(D113="","",MAX(B$9:B112)+1)</f>
        <v>105</v>
      </c>
      <c r="C113" s="80">
        <f>[1]Summary!C114</f>
        <v>21</v>
      </c>
      <c r="D113" s="39">
        <f>[1]Summary!D114</f>
        <v>45531</v>
      </c>
      <c r="E113" s="39">
        <f>[1]Summary!E114</f>
        <v>45532</v>
      </c>
      <c r="F113" s="2">
        <f t="shared" si="1"/>
        <v>1</v>
      </c>
    </row>
    <row r="114" spans="2:6">
      <c r="B114" s="5">
        <f>IF(D114="","",MAX(B$9:B113)+1)</f>
        <v>106</v>
      </c>
      <c r="C114" s="80">
        <f>[1]Summary!C115</f>
        <v>1</v>
      </c>
      <c r="D114" s="39">
        <f>[1]Summary!D115</f>
        <v>45532</v>
      </c>
      <c r="E114" s="39">
        <f>[1]Summary!E115</f>
        <v>45533</v>
      </c>
      <c r="F114" s="2">
        <f t="shared" si="1"/>
        <v>1</v>
      </c>
    </row>
    <row r="115" spans="2:6">
      <c r="B115" s="5">
        <f>IF(D115="","",MAX(B$9:B114)+1)</f>
        <v>107</v>
      </c>
      <c r="C115" s="80">
        <f>[1]Summary!C116</f>
        <v>2</v>
      </c>
      <c r="D115" s="39">
        <f>[1]Summary!D116</f>
        <v>45533</v>
      </c>
      <c r="E115" s="39">
        <f>[1]Summary!E116</f>
        <v>45534</v>
      </c>
      <c r="F115" s="2">
        <f t="shared" si="1"/>
        <v>1</v>
      </c>
    </row>
    <row r="116" spans="2:6">
      <c r="B116" s="5">
        <f>IF(D116="","",MAX(B$9:B115)+1)</f>
        <v>108</v>
      </c>
      <c r="C116" s="80">
        <f>[1]Summary!C117</f>
        <v>3</v>
      </c>
      <c r="D116" s="39">
        <f>[1]Summary!D117</f>
        <v>45534</v>
      </c>
      <c r="E116" s="39">
        <f>[1]Summary!E117</f>
        <v>45535</v>
      </c>
      <c r="F116" s="2">
        <f t="shared" si="1"/>
        <v>1</v>
      </c>
    </row>
    <row r="117" spans="2:6">
      <c r="B117" s="5">
        <f>IF(D117="","",MAX(B$9:B116)+1)</f>
        <v>109</v>
      </c>
      <c r="C117" s="80">
        <f>[1]Summary!C118</f>
        <v>4</v>
      </c>
      <c r="D117" s="39">
        <f>[1]Summary!D118</f>
        <v>45535</v>
      </c>
      <c r="E117" s="39">
        <f>[1]Summary!E118</f>
        <v>45539</v>
      </c>
      <c r="F117" s="2">
        <f t="shared" si="1"/>
        <v>4</v>
      </c>
    </row>
    <row r="118" spans="2:6">
      <c r="B118" s="5">
        <f>IF(D118="","",MAX(B$9:B117)+1)</f>
        <v>110</v>
      </c>
      <c r="C118" s="80">
        <f>[1]Summary!C119</f>
        <v>5</v>
      </c>
      <c r="D118" s="39">
        <f>[1]Summary!D119</f>
        <v>45539</v>
      </c>
      <c r="E118" s="39">
        <f>[1]Summary!E119</f>
        <v>45540</v>
      </c>
      <c r="F118" s="2">
        <f t="shared" si="1"/>
        <v>1</v>
      </c>
    </row>
    <row r="119" spans="2:6">
      <c r="B119" s="5">
        <f>IF(D119="","",MAX(B$9:B118)+1)</f>
        <v>111</v>
      </c>
      <c r="C119" s="80">
        <f>[1]Summary!C120</f>
        <v>6</v>
      </c>
      <c r="D119" s="39">
        <f>[1]Summary!D120</f>
        <v>45540</v>
      </c>
      <c r="E119" s="39">
        <f>[1]Summary!E120</f>
        <v>45541</v>
      </c>
      <c r="F119" s="2">
        <f t="shared" si="1"/>
        <v>1</v>
      </c>
    </row>
    <row r="120" spans="2:6">
      <c r="B120" s="5">
        <f>IF(D120="","",MAX(B$9:B119)+1)</f>
        <v>112</v>
      </c>
      <c r="C120" s="80">
        <f>[1]Summary!C121</f>
        <v>7</v>
      </c>
      <c r="D120" s="39">
        <f>[1]Summary!D121</f>
        <v>45541</v>
      </c>
      <c r="E120" s="39">
        <f>[1]Summary!E121</f>
        <v>45544</v>
      </c>
      <c r="F120" s="2">
        <f t="shared" si="1"/>
        <v>3</v>
      </c>
    </row>
    <row r="121" spans="2:6">
      <c r="B121" s="5">
        <f>IF(D121="","",MAX(B$9:B120)+1)</f>
        <v>113</v>
      </c>
      <c r="C121" s="80">
        <f>[1]Summary!C122</f>
        <v>8</v>
      </c>
      <c r="D121" s="39">
        <f>[1]Summary!D122</f>
        <v>45544</v>
      </c>
      <c r="E121" s="39">
        <f>[1]Summary!E122</f>
        <v>45545</v>
      </c>
      <c r="F121" s="2">
        <f t="shared" si="1"/>
        <v>1</v>
      </c>
    </row>
    <row r="122" spans="2:6">
      <c r="B122" s="5">
        <f>IF(D122="","",MAX(B$9:B121)+1)</f>
        <v>114</v>
      </c>
      <c r="C122" s="80">
        <f>[1]Summary!C123</f>
        <v>9</v>
      </c>
      <c r="D122" s="39">
        <f>[1]Summary!D123</f>
        <v>45545</v>
      </c>
      <c r="E122" s="39">
        <f>[1]Summary!E123</f>
        <v>45546</v>
      </c>
      <c r="F122" s="2">
        <f t="shared" si="1"/>
        <v>1</v>
      </c>
    </row>
    <row r="123" spans="2:6">
      <c r="B123" s="5">
        <f>IF(D123="","",MAX(B$9:B122)+1)</f>
        <v>115</v>
      </c>
      <c r="C123" s="80">
        <f>[1]Summary!C124</f>
        <v>10</v>
      </c>
      <c r="D123" s="39">
        <f>[1]Summary!D124</f>
        <v>45546</v>
      </c>
      <c r="E123" s="39">
        <f>[1]Summary!E124</f>
        <v>45547</v>
      </c>
      <c r="F123" s="2">
        <f t="shared" si="1"/>
        <v>1</v>
      </c>
    </row>
    <row r="124" spans="2:6">
      <c r="B124" s="5">
        <f>IF(D124="","",MAX(B$9:B123)+1)</f>
        <v>116</v>
      </c>
      <c r="C124" s="80">
        <f>[1]Summary!C125</f>
        <v>11</v>
      </c>
      <c r="D124" s="39">
        <f>[1]Summary!D125</f>
        <v>45547</v>
      </c>
      <c r="E124" s="39">
        <f>[1]Summary!E125</f>
        <v>45548</v>
      </c>
      <c r="F124" s="2">
        <f t="shared" si="1"/>
        <v>1</v>
      </c>
    </row>
    <row r="125" spans="2:6">
      <c r="B125" s="5">
        <f>IF(D125="","",MAX(B$9:B124)+1)</f>
        <v>117</v>
      </c>
      <c r="C125" s="80">
        <f>[1]Summary!C126</f>
        <v>12</v>
      </c>
      <c r="D125" s="39">
        <f>[1]Summary!D126</f>
        <v>45548</v>
      </c>
      <c r="E125" s="39">
        <f>[1]Summary!E126</f>
        <v>45551</v>
      </c>
      <c r="F125" s="2">
        <f t="shared" si="1"/>
        <v>3</v>
      </c>
    </row>
    <row r="126" spans="2:6">
      <c r="B126" s="5">
        <f>IF(D126="","",MAX(B$9:B125)+1)</f>
        <v>118</v>
      </c>
      <c r="C126" s="80">
        <f>[1]Summary!C127</f>
        <v>13</v>
      </c>
      <c r="D126" s="39">
        <f>[1]Summary!D127</f>
        <v>45551</v>
      </c>
      <c r="E126" s="39">
        <f>[1]Summary!E127</f>
        <v>45552</v>
      </c>
      <c r="F126" s="2">
        <f t="shared" si="1"/>
        <v>1</v>
      </c>
    </row>
    <row r="127" spans="2:6">
      <c r="B127" s="5">
        <f>IF(D127="","",MAX(B$9:B126)+1)</f>
        <v>119</v>
      </c>
      <c r="C127" s="80">
        <f>[1]Summary!C128</f>
        <v>14</v>
      </c>
      <c r="D127" s="39">
        <f>[1]Summary!D128</f>
        <v>45552</v>
      </c>
      <c r="E127" s="39">
        <f>[1]Summary!E128</f>
        <v>45553</v>
      </c>
      <c r="F127" s="2">
        <f t="shared" si="1"/>
        <v>1</v>
      </c>
    </row>
    <row r="128" spans="2:6">
      <c r="B128" s="5">
        <f>IF(D128="","",MAX(B$9:B127)+1)</f>
        <v>120</v>
      </c>
      <c r="C128" s="80">
        <f>[1]Summary!C129</f>
        <v>15</v>
      </c>
      <c r="D128" s="39">
        <f>[1]Summary!D129</f>
        <v>45553</v>
      </c>
      <c r="E128" s="39">
        <f>[1]Summary!E129</f>
        <v>45554</v>
      </c>
      <c r="F128" s="2">
        <f t="shared" si="1"/>
        <v>1</v>
      </c>
    </row>
    <row r="129" spans="2:6">
      <c r="B129" s="5">
        <f>IF(D129="","",MAX(B$9:B128)+1)</f>
        <v>121</v>
      </c>
      <c r="C129" s="80">
        <f>[1]Summary!C130</f>
        <v>16</v>
      </c>
      <c r="D129" s="39">
        <f>[1]Summary!D130</f>
        <v>45554</v>
      </c>
      <c r="E129" s="39">
        <f>[1]Summary!E130</f>
        <v>45555</v>
      </c>
      <c r="F129" s="2">
        <f t="shared" si="1"/>
        <v>1</v>
      </c>
    </row>
    <row r="130" spans="2:6">
      <c r="B130" s="5">
        <f>IF(D130="","",MAX(B$9:B129)+1)</f>
        <v>122</v>
      </c>
      <c r="C130" s="80">
        <f>[1]Summary!C131</f>
        <v>17</v>
      </c>
      <c r="D130" s="39">
        <f>[1]Summary!D131</f>
        <v>45555</v>
      </c>
      <c r="E130" s="39">
        <f>[1]Summary!E131</f>
        <v>45558</v>
      </c>
      <c r="F130" s="2">
        <f t="shared" si="1"/>
        <v>3</v>
      </c>
    </row>
    <row r="131" spans="2:6">
      <c r="B131" s="5">
        <f>IF(D131="","",MAX(B$9:B130)+1)</f>
        <v>123</v>
      </c>
      <c r="C131" s="80">
        <f>[1]Summary!C132</f>
        <v>18</v>
      </c>
      <c r="D131" s="39">
        <f>[1]Summary!D132</f>
        <v>45558</v>
      </c>
      <c r="E131" s="39">
        <f>[1]Summary!E132</f>
        <v>45559</v>
      </c>
      <c r="F131" s="2">
        <f t="shared" si="1"/>
        <v>1</v>
      </c>
    </row>
    <row r="132" spans="2:6">
      <c r="B132" s="5">
        <f>IF(D132="","",MAX(B$9:B131)+1)</f>
        <v>124</v>
      </c>
      <c r="C132" s="80">
        <f>[1]Summary!C133</f>
        <v>19</v>
      </c>
      <c r="D132" s="39">
        <f>[1]Summary!D133</f>
        <v>45559</v>
      </c>
      <c r="E132" s="39">
        <f>[1]Summary!E133</f>
        <v>45560</v>
      </c>
      <c r="F132" s="2">
        <f t="shared" si="1"/>
        <v>1</v>
      </c>
    </row>
    <row r="133" spans="2:6">
      <c r="B133" s="5">
        <f>IF(D133="","",MAX(B$9:B132)+1)</f>
        <v>125</v>
      </c>
      <c r="C133" s="80">
        <f>[1]Summary!C134</f>
        <v>20</v>
      </c>
      <c r="D133" s="39">
        <f>[1]Summary!D134</f>
        <v>45560</v>
      </c>
      <c r="E133" s="39">
        <f>[1]Summary!E134</f>
        <v>45561</v>
      </c>
      <c r="F133" s="2">
        <f t="shared" si="1"/>
        <v>1</v>
      </c>
    </row>
    <row r="134" spans="2:6">
      <c r="B134" s="5">
        <f>IF(D134="","",MAX(B$9:B133)+1)</f>
        <v>126</v>
      </c>
      <c r="C134" s="80">
        <f>[1]Summary!C135</f>
        <v>21</v>
      </c>
      <c r="D134" s="39">
        <f>[1]Summary!D135</f>
        <v>45561</v>
      </c>
      <c r="E134" s="39">
        <f>[1]Summary!E135</f>
        <v>45562</v>
      </c>
      <c r="F134" s="2">
        <f t="shared" si="1"/>
        <v>1</v>
      </c>
    </row>
    <row r="135" spans="2:6">
      <c r="B135" s="5">
        <f>IF(D135="","",MAX(B$9:B134)+1)</f>
        <v>127</v>
      </c>
      <c r="C135" s="80">
        <f>[1]Summary!C136</f>
        <v>1</v>
      </c>
      <c r="D135" s="39">
        <f>[1]Summary!D136</f>
        <v>45562</v>
      </c>
      <c r="E135" s="39">
        <f>[1]Summary!E136</f>
        <v>45565</v>
      </c>
      <c r="F135" s="2">
        <f t="shared" si="1"/>
        <v>3</v>
      </c>
    </row>
    <row r="136" spans="2:6">
      <c r="B136" s="5">
        <f>IF(D136="","",MAX(B$9:B135)+1)</f>
        <v>128</v>
      </c>
      <c r="C136" s="80">
        <f>[1]Summary!C137</f>
        <v>2</v>
      </c>
      <c r="D136" s="39">
        <f>[1]Summary!D137</f>
        <v>45565</v>
      </c>
      <c r="E136" s="39">
        <f>[1]Summary!E137</f>
        <v>45566</v>
      </c>
      <c r="F136" s="2">
        <f t="shared" si="1"/>
        <v>1</v>
      </c>
    </row>
    <row r="137" spans="2:6">
      <c r="B137" s="5">
        <f>IF(D137="","",MAX(B$9:B136)+1)</f>
        <v>129</v>
      </c>
      <c r="C137" s="80">
        <f>[1]Summary!C138</f>
        <v>3</v>
      </c>
      <c r="D137" s="39">
        <f>[1]Summary!D138</f>
        <v>45566</v>
      </c>
      <c r="E137" s="39">
        <f>[1]Summary!E138</f>
        <v>45567</v>
      </c>
      <c r="F137" s="2">
        <f t="shared" si="1"/>
        <v>1</v>
      </c>
    </row>
    <row r="138" spans="2:6">
      <c r="B138" s="5">
        <f>IF(D138="","",MAX(B$9:B137)+1)</f>
        <v>130</v>
      </c>
      <c r="C138" s="80">
        <f>[1]Summary!C139</f>
        <v>4</v>
      </c>
      <c r="D138" s="39">
        <f>[1]Summary!D139</f>
        <v>45567</v>
      </c>
      <c r="E138" s="39">
        <f>[1]Summary!E139</f>
        <v>45568</v>
      </c>
      <c r="F138" s="2">
        <f t="shared" ref="F138:F201" si="2">E138-D138</f>
        <v>1</v>
      </c>
    </row>
    <row r="139" spans="2:6">
      <c r="B139" s="5">
        <f>IF(D139="","",MAX(B$9:B138)+1)</f>
        <v>131</v>
      </c>
      <c r="C139" s="80">
        <f>[1]Summary!C140</f>
        <v>5</v>
      </c>
      <c r="D139" s="39">
        <f>[1]Summary!D140</f>
        <v>45568</v>
      </c>
      <c r="E139" s="39">
        <f>[1]Summary!E140</f>
        <v>45569</v>
      </c>
      <c r="F139" s="2">
        <f t="shared" si="2"/>
        <v>1</v>
      </c>
    </row>
    <row r="140" spans="2:6">
      <c r="B140" s="5">
        <f>IF(D140="","",MAX(B$9:B139)+1)</f>
        <v>132</v>
      </c>
      <c r="C140" s="80">
        <f>[1]Summary!C141</f>
        <v>6</v>
      </c>
      <c r="D140" s="39">
        <f>[1]Summary!D141</f>
        <v>45569</v>
      </c>
      <c r="E140" s="39">
        <f>[1]Summary!E141</f>
        <v>45572</v>
      </c>
      <c r="F140" s="2">
        <f t="shared" si="2"/>
        <v>3</v>
      </c>
    </row>
    <row r="141" spans="2:6">
      <c r="B141" s="5">
        <f>IF(D141="","",MAX(B$9:B140)+1)</f>
        <v>133</v>
      </c>
      <c r="C141" s="80">
        <f>[1]Summary!C142</f>
        <v>7</v>
      </c>
      <c r="D141" s="39">
        <f>[1]Summary!D142</f>
        <v>45572</v>
      </c>
      <c r="E141" s="39">
        <f>[1]Summary!E142</f>
        <v>45573</v>
      </c>
      <c r="F141" s="2">
        <f t="shared" si="2"/>
        <v>1</v>
      </c>
    </row>
    <row r="142" spans="2:6">
      <c r="B142" s="5">
        <f>IF(D142="","",MAX(B$9:B141)+1)</f>
        <v>134</v>
      </c>
      <c r="C142" s="80">
        <f>[1]Summary!C143</f>
        <v>8</v>
      </c>
      <c r="D142" s="39">
        <f>[1]Summary!D143</f>
        <v>45573</v>
      </c>
      <c r="E142" s="39">
        <f>[1]Summary!E143</f>
        <v>45574</v>
      </c>
      <c r="F142" s="2">
        <f t="shared" si="2"/>
        <v>1</v>
      </c>
    </row>
    <row r="143" spans="2:6">
      <c r="B143" s="5">
        <f>IF(D143="","",MAX(B$9:B142)+1)</f>
        <v>135</v>
      </c>
      <c r="C143" s="80">
        <f>[1]Summary!C144</f>
        <v>9</v>
      </c>
      <c r="D143" s="39">
        <f>[1]Summary!D144</f>
        <v>45574</v>
      </c>
      <c r="E143" s="39">
        <f>[1]Summary!E144</f>
        <v>45575</v>
      </c>
      <c r="F143" s="2">
        <f t="shared" si="2"/>
        <v>1</v>
      </c>
    </row>
    <row r="144" spans="2:6">
      <c r="B144" s="5">
        <f>IF(D144="","",MAX(B$9:B143)+1)</f>
        <v>136</v>
      </c>
      <c r="C144" s="80">
        <f>[1]Summary!C145</f>
        <v>10</v>
      </c>
      <c r="D144" s="39">
        <f>[1]Summary!D145</f>
        <v>45575</v>
      </c>
      <c r="E144" s="39">
        <f>[1]Summary!E145</f>
        <v>45576</v>
      </c>
      <c r="F144" s="2">
        <f t="shared" si="2"/>
        <v>1</v>
      </c>
    </row>
    <row r="145" spans="2:6">
      <c r="B145" s="5">
        <f>IF(D145="","",MAX(B$9:B144)+1)</f>
        <v>137</v>
      </c>
      <c r="C145" s="80">
        <f>[1]Summary!C146</f>
        <v>11</v>
      </c>
      <c r="D145" s="39">
        <f>[1]Summary!D146</f>
        <v>45576</v>
      </c>
      <c r="E145" s="39">
        <f>[1]Summary!E146</f>
        <v>45579</v>
      </c>
      <c r="F145" s="2">
        <f t="shared" si="2"/>
        <v>3</v>
      </c>
    </row>
    <row r="146" spans="2:6">
      <c r="B146" s="5">
        <f>IF(D146="","",MAX(B$9:B145)+1)</f>
        <v>138</v>
      </c>
      <c r="C146" s="80">
        <f>[1]Summary!C147</f>
        <v>12</v>
      </c>
      <c r="D146" s="39">
        <f>[1]Summary!D147</f>
        <v>45579</v>
      </c>
      <c r="E146" s="39">
        <f>[1]Summary!E147</f>
        <v>45580</v>
      </c>
      <c r="F146" s="2">
        <f t="shared" si="2"/>
        <v>1</v>
      </c>
    </row>
    <row r="147" spans="2:6">
      <c r="B147" s="5">
        <f>IF(D147="","",MAX(B$9:B146)+1)</f>
        <v>139</v>
      </c>
      <c r="C147" s="80">
        <f>[1]Summary!C148</f>
        <v>13</v>
      </c>
      <c r="D147" s="39">
        <f>[1]Summary!D148</f>
        <v>45580</v>
      </c>
      <c r="E147" s="39">
        <f>[1]Summary!E148</f>
        <v>45581</v>
      </c>
      <c r="F147" s="2">
        <f t="shared" si="2"/>
        <v>1</v>
      </c>
    </row>
    <row r="148" spans="2:6">
      <c r="B148" s="5">
        <f>IF(D148="","",MAX(B$9:B147)+1)</f>
        <v>140</v>
      </c>
      <c r="C148" s="80">
        <f>[1]Summary!C149</f>
        <v>14</v>
      </c>
      <c r="D148" s="39">
        <f>[1]Summary!D149</f>
        <v>45581</v>
      </c>
      <c r="E148" s="39">
        <f>[1]Summary!E149</f>
        <v>45582</v>
      </c>
      <c r="F148" s="2">
        <f t="shared" si="2"/>
        <v>1</v>
      </c>
    </row>
    <row r="149" spans="2:6">
      <c r="B149" s="5">
        <f>IF(D149="","",MAX(B$9:B148)+1)</f>
        <v>141</v>
      </c>
      <c r="C149" s="80">
        <f>[1]Summary!C150</f>
        <v>15</v>
      </c>
      <c r="D149" s="39">
        <f>[1]Summary!D150</f>
        <v>45582</v>
      </c>
      <c r="E149" s="39">
        <f>[1]Summary!E150</f>
        <v>45583</v>
      </c>
      <c r="F149" s="2">
        <f t="shared" si="2"/>
        <v>1</v>
      </c>
    </row>
    <row r="150" spans="2:6">
      <c r="B150" s="5">
        <f>IF(D150="","",MAX(B$9:B149)+1)</f>
        <v>142</v>
      </c>
      <c r="C150" s="80">
        <f>[1]Summary!C151</f>
        <v>16</v>
      </c>
      <c r="D150" s="39">
        <f>[1]Summary!D151</f>
        <v>45583</v>
      </c>
      <c r="E150" s="39">
        <f>[1]Summary!E151</f>
        <v>45586</v>
      </c>
      <c r="F150" s="2">
        <f t="shared" si="2"/>
        <v>3</v>
      </c>
    </row>
    <row r="151" spans="2:6">
      <c r="B151" s="5">
        <f>IF(D151="","",MAX(B$9:B150)+1)</f>
        <v>143</v>
      </c>
      <c r="C151" s="80">
        <f>[1]Summary!C152</f>
        <v>17</v>
      </c>
      <c r="D151" s="39">
        <f>[1]Summary!D152</f>
        <v>45586</v>
      </c>
      <c r="E151" s="39">
        <f>[1]Summary!E152</f>
        <v>45587</v>
      </c>
      <c r="F151" s="2">
        <f t="shared" si="2"/>
        <v>1</v>
      </c>
    </row>
    <row r="152" spans="2:6">
      <c r="B152" s="5">
        <f>IF(D152="","",MAX(B$9:B151)+1)</f>
        <v>144</v>
      </c>
      <c r="C152" s="80">
        <f>[1]Summary!C153</f>
        <v>18</v>
      </c>
      <c r="D152" s="39">
        <f>[1]Summary!D153</f>
        <v>45587</v>
      </c>
      <c r="E152" s="39">
        <f>[1]Summary!E153</f>
        <v>45588</v>
      </c>
      <c r="F152" s="2">
        <f t="shared" si="2"/>
        <v>1</v>
      </c>
    </row>
    <row r="153" spans="2:6">
      <c r="B153" s="5">
        <f>IF(D153="","",MAX(B$9:B152)+1)</f>
        <v>145</v>
      </c>
      <c r="C153" s="80">
        <f>[1]Summary!C154</f>
        <v>19</v>
      </c>
      <c r="D153" s="39">
        <f>[1]Summary!D154</f>
        <v>45588</v>
      </c>
      <c r="E153" s="39">
        <f>[1]Summary!E154</f>
        <v>45589</v>
      </c>
      <c r="F153" s="2">
        <f t="shared" si="2"/>
        <v>1</v>
      </c>
    </row>
    <row r="154" spans="2:6">
      <c r="B154" s="5">
        <f>IF(D154="","",MAX(B$9:B153)+1)</f>
        <v>146</v>
      </c>
      <c r="C154" s="80">
        <f>[1]Summary!C155</f>
        <v>20</v>
      </c>
      <c r="D154" s="39">
        <f>[1]Summary!D155</f>
        <v>45589</v>
      </c>
      <c r="E154" s="39">
        <f>[1]Summary!E155</f>
        <v>45590</v>
      </c>
      <c r="F154" s="2">
        <f t="shared" si="2"/>
        <v>1</v>
      </c>
    </row>
    <row r="155" spans="2:6">
      <c r="B155" s="5">
        <f>IF(D155="","",MAX(B$9:B154)+1)</f>
        <v>147</v>
      </c>
      <c r="C155" s="80">
        <f>[1]Summary!C156</f>
        <v>21</v>
      </c>
      <c r="D155" s="39">
        <f>[1]Summary!D156</f>
        <v>45590</v>
      </c>
      <c r="E155" s="39">
        <f>[1]Summary!E156</f>
        <v>45593</v>
      </c>
      <c r="F155" s="2">
        <f t="shared" si="2"/>
        <v>3</v>
      </c>
    </row>
    <row r="156" spans="2:6">
      <c r="B156" s="5">
        <f>IF(D156="","",MAX(B$9:B155)+1)</f>
        <v>148</v>
      </c>
      <c r="C156" s="80">
        <f>[1]Summary!C157</f>
        <v>1</v>
      </c>
      <c r="D156" s="39">
        <f>[1]Summary!D157</f>
        <v>45593</v>
      </c>
      <c r="E156" s="39">
        <f>[1]Summary!E157</f>
        <v>45594</v>
      </c>
      <c r="F156" s="2">
        <f t="shared" si="2"/>
        <v>1</v>
      </c>
    </row>
    <row r="157" spans="2:6">
      <c r="B157" s="5">
        <f>IF(D157="","",MAX(B$9:B156)+1)</f>
        <v>149</v>
      </c>
      <c r="C157" s="80">
        <f>[1]Summary!C158</f>
        <v>2</v>
      </c>
      <c r="D157" s="39">
        <f>[1]Summary!D158</f>
        <v>45594</v>
      </c>
      <c r="E157" s="39">
        <f>[1]Summary!E158</f>
        <v>45595</v>
      </c>
      <c r="F157" s="2">
        <f t="shared" si="2"/>
        <v>1</v>
      </c>
    </row>
    <row r="158" spans="2:6">
      <c r="B158" s="5">
        <f>IF(D158="","",MAX(B$9:B157)+1)</f>
        <v>150</v>
      </c>
      <c r="C158" s="80">
        <f>[1]Summary!C159</f>
        <v>3</v>
      </c>
      <c r="D158" s="39">
        <f>[1]Summary!D159</f>
        <v>45595</v>
      </c>
      <c r="E158" s="39">
        <f>[1]Summary!E159</f>
        <v>45596</v>
      </c>
      <c r="F158" s="2">
        <f t="shared" si="2"/>
        <v>1</v>
      </c>
    </row>
    <row r="159" spans="2:6">
      <c r="B159" s="5">
        <f>IF(D159="","",MAX(B$9:B158)+1)</f>
        <v>151</v>
      </c>
      <c r="C159" s="80">
        <f>[1]Summary!C160</f>
        <v>4</v>
      </c>
      <c r="D159" s="39">
        <f>[1]Summary!D160</f>
        <v>45596</v>
      </c>
      <c r="E159" s="39">
        <f>[1]Summary!E160</f>
        <v>45597</v>
      </c>
      <c r="F159" s="2">
        <f t="shared" si="2"/>
        <v>1</v>
      </c>
    </row>
    <row r="160" spans="2:6">
      <c r="B160" s="5">
        <f>IF(D160="","",MAX(B$9:B159)+1)</f>
        <v>152</v>
      </c>
      <c r="C160" s="80">
        <f>[1]Summary!C161</f>
        <v>5</v>
      </c>
      <c r="D160" s="39">
        <f>[1]Summary!D161</f>
        <v>45597</v>
      </c>
      <c r="E160" s="39">
        <f>[1]Summary!E161</f>
        <v>45600</v>
      </c>
      <c r="F160" s="2">
        <f t="shared" si="2"/>
        <v>3</v>
      </c>
    </row>
    <row r="161" spans="2:6">
      <c r="B161" s="5">
        <f>IF(D161="","",MAX(B$9:B160)+1)</f>
        <v>153</v>
      </c>
      <c r="C161" s="80">
        <f>[1]Summary!C162</f>
        <v>6</v>
      </c>
      <c r="D161" s="39">
        <f>[1]Summary!D162</f>
        <v>45600</v>
      </c>
      <c r="E161" s="39">
        <f>[1]Summary!E162</f>
        <v>45601</v>
      </c>
      <c r="F161" s="2">
        <f t="shared" si="2"/>
        <v>1</v>
      </c>
    </row>
    <row r="162" spans="2:6">
      <c r="B162" s="5">
        <f>IF(D162="","",MAX(B$9:B161)+1)</f>
        <v>154</v>
      </c>
      <c r="C162" s="80">
        <f>[1]Summary!C163</f>
        <v>7</v>
      </c>
      <c r="D162" s="39">
        <f>[1]Summary!D163</f>
        <v>45601</v>
      </c>
      <c r="E162" s="39">
        <f>[1]Summary!E163</f>
        <v>45602</v>
      </c>
      <c r="F162" s="2">
        <f t="shared" si="2"/>
        <v>1</v>
      </c>
    </row>
    <row r="163" spans="2:6">
      <c r="B163" s="5">
        <f>IF(D163="","",MAX(B$9:B162)+1)</f>
        <v>155</v>
      </c>
      <c r="C163" s="80">
        <f>[1]Summary!C164</f>
        <v>8</v>
      </c>
      <c r="D163" s="39">
        <f>[1]Summary!D164</f>
        <v>45602</v>
      </c>
      <c r="E163" s="39">
        <f>[1]Summary!E164</f>
        <v>45603</v>
      </c>
      <c r="F163" s="2">
        <f t="shared" si="2"/>
        <v>1</v>
      </c>
    </row>
    <row r="164" spans="2:6">
      <c r="B164" s="5">
        <f>IF(D164="","",MAX(B$9:B163)+1)</f>
        <v>156</v>
      </c>
      <c r="C164" s="80">
        <f>[1]Summary!C165</f>
        <v>9</v>
      </c>
      <c r="D164" s="39">
        <f>[1]Summary!D165</f>
        <v>45603</v>
      </c>
      <c r="E164" s="39">
        <f>[1]Summary!E165</f>
        <v>45604</v>
      </c>
      <c r="F164" s="2">
        <f t="shared" si="2"/>
        <v>1</v>
      </c>
    </row>
    <row r="165" spans="2:6">
      <c r="B165" s="5">
        <f>IF(D165="","",MAX(B$9:B164)+1)</f>
        <v>157</v>
      </c>
      <c r="C165" s="80">
        <f>[1]Summary!C166</f>
        <v>10</v>
      </c>
      <c r="D165" s="39">
        <f>[1]Summary!D166</f>
        <v>45604</v>
      </c>
      <c r="E165" s="39">
        <f>[1]Summary!E166</f>
        <v>45607</v>
      </c>
      <c r="F165" s="2">
        <f t="shared" si="2"/>
        <v>3</v>
      </c>
    </row>
    <row r="166" spans="2:6">
      <c r="B166" s="5">
        <f>IF(D166="","",MAX(B$9:B165)+1)</f>
        <v>158</v>
      </c>
      <c r="C166" s="80">
        <f>[1]Summary!C167</f>
        <v>11</v>
      </c>
      <c r="D166" s="39">
        <f>[1]Summary!D167</f>
        <v>45607</v>
      </c>
      <c r="E166" s="39">
        <f>[1]Summary!E167</f>
        <v>45608</v>
      </c>
      <c r="F166" s="2">
        <f t="shared" si="2"/>
        <v>1</v>
      </c>
    </row>
    <row r="167" spans="2:6">
      <c r="B167" s="5">
        <f>IF(D167="","",MAX(B$9:B166)+1)</f>
        <v>159</v>
      </c>
      <c r="C167" s="80">
        <f>[1]Summary!C168</f>
        <v>12</v>
      </c>
      <c r="D167" s="39">
        <f>[1]Summary!D168</f>
        <v>45608</v>
      </c>
      <c r="E167" s="39">
        <f>[1]Summary!E168</f>
        <v>45609</v>
      </c>
      <c r="F167" s="2">
        <f t="shared" si="2"/>
        <v>1</v>
      </c>
    </row>
    <row r="168" spans="2:6">
      <c r="B168" s="5">
        <f>IF(D168="","",MAX(B$9:B167)+1)</f>
        <v>160</v>
      </c>
      <c r="C168" s="80">
        <f>[1]Summary!C169</f>
        <v>13</v>
      </c>
      <c r="D168" s="39">
        <f>[1]Summary!D169</f>
        <v>45609</v>
      </c>
      <c r="E168" s="39">
        <f>[1]Summary!E169</f>
        <v>45610</v>
      </c>
      <c r="F168" s="2">
        <f t="shared" si="2"/>
        <v>1</v>
      </c>
    </row>
    <row r="169" spans="2:6">
      <c r="B169" s="5">
        <f>IF(D169="","",MAX(B$9:B168)+1)</f>
        <v>161</v>
      </c>
      <c r="C169" s="80">
        <f>[1]Summary!C170</f>
        <v>14</v>
      </c>
      <c r="D169" s="39">
        <f>[1]Summary!D170</f>
        <v>45610</v>
      </c>
      <c r="E169" s="39">
        <f>[1]Summary!E170</f>
        <v>45611</v>
      </c>
      <c r="F169" s="2">
        <f t="shared" si="2"/>
        <v>1</v>
      </c>
    </row>
    <row r="170" spans="2:6">
      <c r="B170" s="5">
        <f>IF(D170="","",MAX(B$9:B169)+1)</f>
        <v>162</v>
      </c>
      <c r="C170" s="80">
        <f>[1]Summary!C171</f>
        <v>15</v>
      </c>
      <c r="D170" s="39">
        <f>[1]Summary!D171</f>
        <v>45611</v>
      </c>
      <c r="E170" s="39">
        <f>[1]Summary!E171</f>
        <v>45614</v>
      </c>
      <c r="F170" s="2">
        <f t="shared" si="2"/>
        <v>3</v>
      </c>
    </row>
    <row r="171" spans="2:6">
      <c r="B171" s="5">
        <f>IF(D171="","",MAX(B$9:B170)+1)</f>
        <v>163</v>
      </c>
      <c r="C171" s="80">
        <f>[1]Summary!C172</f>
        <v>16</v>
      </c>
      <c r="D171" s="39">
        <f>[1]Summary!D172</f>
        <v>45614</v>
      </c>
      <c r="E171" s="39">
        <f>[1]Summary!E172</f>
        <v>45615</v>
      </c>
      <c r="F171" s="2">
        <f t="shared" si="2"/>
        <v>1</v>
      </c>
    </row>
    <row r="172" spans="2:6">
      <c r="B172" s="5">
        <f>IF(D172="","",MAX(B$9:B171)+1)</f>
        <v>164</v>
      </c>
      <c r="C172" s="80">
        <f>[1]Summary!C173</f>
        <v>17</v>
      </c>
      <c r="D172" s="39">
        <f>[1]Summary!D173</f>
        <v>45615</v>
      </c>
      <c r="E172" s="39">
        <f>[1]Summary!E173</f>
        <v>45616</v>
      </c>
      <c r="F172" s="2">
        <f t="shared" si="2"/>
        <v>1</v>
      </c>
    </row>
    <row r="173" spans="2:6">
      <c r="B173" s="5">
        <f>IF(D173="","",MAX(B$9:B172)+1)</f>
        <v>165</v>
      </c>
      <c r="C173" s="80">
        <f>[1]Summary!C174</f>
        <v>18</v>
      </c>
      <c r="D173" s="39">
        <f>[1]Summary!D174</f>
        <v>45616</v>
      </c>
      <c r="E173" s="39">
        <f>[1]Summary!E174</f>
        <v>45617</v>
      </c>
      <c r="F173" s="2">
        <f t="shared" si="2"/>
        <v>1</v>
      </c>
    </row>
    <row r="174" spans="2:6">
      <c r="B174" s="5">
        <f>IF(D174="","",MAX(B$9:B173)+1)</f>
        <v>166</v>
      </c>
      <c r="C174" s="80">
        <f>[1]Summary!C175</f>
        <v>19</v>
      </c>
      <c r="D174" s="39">
        <f>[1]Summary!D175</f>
        <v>45617</v>
      </c>
      <c r="E174" s="39">
        <f>[1]Summary!E175</f>
        <v>45618</v>
      </c>
      <c r="F174" s="2">
        <f t="shared" si="2"/>
        <v>1</v>
      </c>
    </row>
    <row r="175" spans="2:6">
      <c r="B175" s="5">
        <f>IF(D175="","",MAX(B$9:B174)+1)</f>
        <v>167</v>
      </c>
      <c r="C175" s="80">
        <f>[1]Summary!C176</f>
        <v>20</v>
      </c>
      <c r="D175" s="39">
        <f>[1]Summary!D176</f>
        <v>45618</v>
      </c>
      <c r="E175" s="39">
        <f>[1]Summary!E176</f>
        <v>45621</v>
      </c>
      <c r="F175" s="2">
        <f t="shared" si="2"/>
        <v>3</v>
      </c>
    </row>
    <row r="176" spans="2:6">
      <c r="B176" s="5">
        <f>IF(D176="","",MAX(B$9:B175)+1)</f>
        <v>168</v>
      </c>
      <c r="C176" s="80">
        <f>[1]Summary!C177</f>
        <v>21</v>
      </c>
      <c r="D176" s="39">
        <f>[1]Summary!D177</f>
        <v>45621</v>
      </c>
      <c r="E176" s="39">
        <f>[1]Summary!E177</f>
        <v>45622</v>
      </c>
      <c r="F176" s="2">
        <f t="shared" si="2"/>
        <v>1</v>
      </c>
    </row>
    <row r="177" spans="2:6">
      <c r="B177" s="5">
        <f>IF(D177="","",MAX(B$9:B176)+1)</f>
        <v>169</v>
      </c>
      <c r="C177" s="80">
        <f>[1]Summary!C178</f>
        <v>1</v>
      </c>
      <c r="D177" s="39">
        <f>[1]Summary!D178</f>
        <v>45622</v>
      </c>
      <c r="E177" s="39">
        <f>[1]Summary!E178</f>
        <v>45623</v>
      </c>
      <c r="F177" s="2">
        <f t="shared" si="2"/>
        <v>1</v>
      </c>
    </row>
    <row r="178" spans="2:6">
      <c r="B178" s="5">
        <f>IF(D178="","",MAX(B$9:B177)+1)</f>
        <v>170</v>
      </c>
      <c r="C178" s="80">
        <f>[1]Summary!C179</f>
        <v>2</v>
      </c>
      <c r="D178" s="39">
        <f>[1]Summary!D179</f>
        <v>45623</v>
      </c>
      <c r="E178" s="39">
        <f>[1]Summary!E179</f>
        <v>45628</v>
      </c>
      <c r="F178" s="2">
        <f t="shared" si="2"/>
        <v>5</v>
      </c>
    </row>
    <row r="179" spans="2:6">
      <c r="B179" s="5">
        <f>IF(D179="","",MAX(B$9:B178)+1)</f>
        <v>171</v>
      </c>
      <c r="C179" s="80">
        <f>[1]Summary!C180</f>
        <v>3</v>
      </c>
      <c r="D179" s="39">
        <f>[1]Summary!D180</f>
        <v>45628</v>
      </c>
      <c r="E179" s="39">
        <f>[1]Summary!E180</f>
        <v>45629</v>
      </c>
      <c r="F179" s="2">
        <f t="shared" si="2"/>
        <v>1</v>
      </c>
    </row>
    <row r="180" spans="2:6">
      <c r="B180" s="5">
        <f>IF(D180="","",MAX(B$9:B179)+1)</f>
        <v>172</v>
      </c>
      <c r="C180" s="80">
        <f>[1]Summary!C181</f>
        <v>4</v>
      </c>
      <c r="D180" s="39">
        <f>[1]Summary!D181</f>
        <v>45629</v>
      </c>
      <c r="E180" s="39">
        <f>[1]Summary!E181</f>
        <v>45630</v>
      </c>
      <c r="F180" s="2">
        <f t="shared" si="2"/>
        <v>1</v>
      </c>
    </row>
    <row r="181" spans="2:6">
      <c r="B181" s="5">
        <f>IF(D181="","",MAX(B$9:B180)+1)</f>
        <v>173</v>
      </c>
      <c r="C181" s="80">
        <f>[1]Summary!C182</f>
        <v>5</v>
      </c>
      <c r="D181" s="39">
        <f>[1]Summary!D182</f>
        <v>45630</v>
      </c>
      <c r="E181" s="39">
        <f>[1]Summary!E182</f>
        <v>45631</v>
      </c>
      <c r="F181" s="2">
        <f t="shared" si="2"/>
        <v>1</v>
      </c>
    </row>
    <row r="182" spans="2:6">
      <c r="B182" s="5">
        <f>IF(D182="","",MAX(B$9:B181)+1)</f>
        <v>174</v>
      </c>
      <c r="C182" s="80">
        <f>[1]Summary!C183</f>
        <v>6</v>
      </c>
      <c r="D182" s="39">
        <f>[1]Summary!D183</f>
        <v>45631</v>
      </c>
      <c r="E182" s="39">
        <f>[1]Summary!E183</f>
        <v>45632</v>
      </c>
      <c r="F182" s="2">
        <f t="shared" si="2"/>
        <v>1</v>
      </c>
    </row>
    <row r="183" spans="2:6">
      <c r="B183" s="5">
        <f>IF(D183="","",MAX(B$9:B182)+1)</f>
        <v>175</v>
      </c>
      <c r="C183" s="80">
        <f>[1]Summary!C184</f>
        <v>7</v>
      </c>
      <c r="D183" s="39">
        <f>[1]Summary!D184</f>
        <v>45632</v>
      </c>
      <c r="E183" s="39">
        <f>[1]Summary!E184</f>
        <v>45635</v>
      </c>
      <c r="F183" s="2">
        <f t="shared" si="2"/>
        <v>3</v>
      </c>
    </row>
    <row r="184" spans="2:6">
      <c r="B184" s="5">
        <f>IF(D184="","",MAX(B$9:B183)+1)</f>
        <v>176</v>
      </c>
      <c r="C184" s="80">
        <f>[1]Summary!C185</f>
        <v>8</v>
      </c>
      <c r="D184" s="39">
        <f>[1]Summary!D185</f>
        <v>45635</v>
      </c>
      <c r="E184" s="39">
        <f>[1]Summary!E185</f>
        <v>45636</v>
      </c>
      <c r="F184" s="2">
        <f t="shared" si="2"/>
        <v>1</v>
      </c>
    </row>
    <row r="185" spans="2:6">
      <c r="B185" s="5">
        <f>IF(D185="","",MAX(B$9:B184)+1)</f>
        <v>177</v>
      </c>
      <c r="C185" s="80">
        <f>[1]Summary!C186</f>
        <v>9</v>
      </c>
      <c r="D185" s="39">
        <f>[1]Summary!D186</f>
        <v>45636</v>
      </c>
      <c r="E185" s="39">
        <f>[1]Summary!E186</f>
        <v>45637</v>
      </c>
      <c r="F185" s="2">
        <f t="shared" si="2"/>
        <v>1</v>
      </c>
    </row>
    <row r="186" spans="2:6">
      <c r="B186" s="5">
        <f>IF(D186="","",MAX(B$9:B185)+1)</f>
        <v>178</v>
      </c>
      <c r="C186" s="80">
        <f>[1]Summary!C187</f>
        <v>10</v>
      </c>
      <c r="D186" s="39">
        <f>[1]Summary!D187</f>
        <v>45637</v>
      </c>
      <c r="E186" s="39">
        <f>[1]Summary!E187</f>
        <v>45638</v>
      </c>
      <c r="F186" s="2">
        <f t="shared" si="2"/>
        <v>1</v>
      </c>
    </row>
    <row r="187" spans="2:6">
      <c r="B187" s="5">
        <f>IF(D187="","",MAX(B$9:B186)+1)</f>
        <v>179</v>
      </c>
      <c r="C187" s="80">
        <f>[1]Summary!C188</f>
        <v>11</v>
      </c>
      <c r="D187" s="39">
        <f>[1]Summary!D188</f>
        <v>45638</v>
      </c>
      <c r="E187" s="39">
        <f>[1]Summary!E188</f>
        <v>45639</v>
      </c>
      <c r="F187" s="2">
        <f t="shared" si="2"/>
        <v>1</v>
      </c>
    </row>
    <row r="188" spans="2:6">
      <c r="B188" s="5">
        <f>IF(D188="","",MAX(B$9:B187)+1)</f>
        <v>180</v>
      </c>
      <c r="C188" s="80">
        <f>[1]Summary!C189</f>
        <v>12</v>
      </c>
      <c r="D188" s="39">
        <f>[1]Summary!D189</f>
        <v>45639</v>
      </c>
      <c r="E188" s="39">
        <f>[1]Summary!E189</f>
        <v>45642</v>
      </c>
      <c r="F188" s="2">
        <f t="shared" si="2"/>
        <v>3</v>
      </c>
    </row>
    <row r="189" spans="2:6">
      <c r="B189" s="5">
        <f>IF(D189="","",MAX(B$9:B188)+1)</f>
        <v>181</v>
      </c>
      <c r="C189" s="80">
        <f>[1]Summary!C190</f>
        <v>13</v>
      </c>
      <c r="D189" s="39">
        <f>[1]Summary!D190</f>
        <v>45642</v>
      </c>
      <c r="E189" s="39">
        <f>[1]Summary!E190</f>
        <v>45643</v>
      </c>
      <c r="F189" s="2">
        <f t="shared" si="2"/>
        <v>1</v>
      </c>
    </row>
    <row r="190" spans="2:6">
      <c r="B190" s="5">
        <f>IF(D190="","",MAX(B$9:B189)+1)</f>
        <v>182</v>
      </c>
      <c r="C190" s="80">
        <f>[1]Summary!C191</f>
        <v>14</v>
      </c>
      <c r="D190" s="39">
        <f>[1]Summary!D191</f>
        <v>45643</v>
      </c>
      <c r="E190" s="39">
        <f>[1]Summary!E191</f>
        <v>45644</v>
      </c>
      <c r="F190" s="2">
        <f t="shared" si="2"/>
        <v>1</v>
      </c>
    </row>
    <row r="191" spans="2:6">
      <c r="B191" s="5">
        <f>IF(D191="","",MAX(B$9:B190)+1)</f>
        <v>183</v>
      </c>
      <c r="C191" s="80">
        <f>[1]Summary!C192</f>
        <v>15</v>
      </c>
      <c r="D191" s="39">
        <f>[1]Summary!D192</f>
        <v>45644</v>
      </c>
      <c r="E191" s="39">
        <f>[1]Summary!E192</f>
        <v>45645</v>
      </c>
      <c r="F191" s="2">
        <f t="shared" si="2"/>
        <v>1</v>
      </c>
    </row>
    <row r="192" spans="2:6">
      <c r="B192" s="5">
        <f>IF(D192="","",MAX(B$9:B191)+1)</f>
        <v>184</v>
      </c>
      <c r="C192" s="80">
        <f>[1]Summary!C193</f>
        <v>16</v>
      </c>
      <c r="D192" s="39">
        <f>[1]Summary!D193</f>
        <v>45645</v>
      </c>
      <c r="E192" s="39">
        <f>[1]Summary!E193</f>
        <v>45646</v>
      </c>
      <c r="F192" s="2">
        <f t="shared" si="2"/>
        <v>1</v>
      </c>
    </row>
    <row r="193" spans="2:6">
      <c r="B193" s="5">
        <f>IF(D193="","",MAX(B$9:B192)+1)</f>
        <v>185</v>
      </c>
      <c r="C193" s="80">
        <f>[1]Summary!C194</f>
        <v>17</v>
      </c>
      <c r="D193" s="39">
        <f>[1]Summary!D194</f>
        <v>45646</v>
      </c>
      <c r="E193" s="39">
        <f>[1]Summary!E194</f>
        <v>45649</v>
      </c>
      <c r="F193" s="2">
        <f t="shared" si="2"/>
        <v>3</v>
      </c>
    </row>
    <row r="194" spans="2:6">
      <c r="B194" s="5">
        <f>IF(D194="","",MAX(B$9:B193)+1)</f>
        <v>186</v>
      </c>
      <c r="C194" s="80">
        <f>[1]Summary!C195</f>
        <v>18</v>
      </c>
      <c r="D194" s="39">
        <f>[1]Summary!D195</f>
        <v>45649</v>
      </c>
      <c r="E194" s="39">
        <f>[1]Summary!E195</f>
        <v>45652</v>
      </c>
      <c r="F194" s="2">
        <f t="shared" si="2"/>
        <v>3</v>
      </c>
    </row>
    <row r="195" spans="2:6">
      <c r="B195" s="5">
        <f>IF(D195="","",MAX(B$9:B194)+1)</f>
        <v>187</v>
      </c>
      <c r="C195" s="80">
        <f>[1]Summary!C196</f>
        <v>19</v>
      </c>
      <c r="D195" s="39">
        <f>[1]Summary!D196</f>
        <v>45652</v>
      </c>
      <c r="E195" s="39">
        <f>[1]Summary!E196</f>
        <v>45653</v>
      </c>
      <c r="F195" s="2">
        <f t="shared" si="2"/>
        <v>1</v>
      </c>
    </row>
    <row r="196" spans="2:6">
      <c r="B196" s="5">
        <f>IF(D196="","",MAX(B$9:B195)+1)</f>
        <v>188</v>
      </c>
      <c r="C196" s="80">
        <f>[1]Summary!C197</f>
        <v>20</v>
      </c>
      <c r="D196" s="39">
        <f>[1]Summary!D197</f>
        <v>45653</v>
      </c>
      <c r="E196" s="39">
        <f>[1]Summary!E197</f>
        <v>45656</v>
      </c>
      <c r="F196" s="2">
        <f t="shared" si="2"/>
        <v>3</v>
      </c>
    </row>
    <row r="197" spans="2:6">
      <c r="B197" s="5">
        <f>IF(D197="","",MAX(B$9:B196)+1)</f>
        <v>189</v>
      </c>
      <c r="C197" s="80">
        <f>[1]Summary!C198</f>
        <v>21</v>
      </c>
      <c r="D197" s="39">
        <f>[1]Summary!D198</f>
        <v>45656</v>
      </c>
      <c r="E197" s="39">
        <f>[1]Summary!E198</f>
        <v>45657</v>
      </c>
      <c r="F197" s="2">
        <f t="shared" si="2"/>
        <v>1</v>
      </c>
    </row>
    <row r="198" spans="2:6">
      <c r="B198" s="5">
        <f>IF(D198="","",MAX(B$9:B197)+1)</f>
        <v>190</v>
      </c>
      <c r="C198" s="80">
        <f>[1]Summary!C199</f>
        <v>1</v>
      </c>
      <c r="D198" s="39">
        <f>[1]Summary!D199</f>
        <v>45657</v>
      </c>
      <c r="E198" s="39">
        <f>[1]Summary!E199</f>
        <v>45659</v>
      </c>
      <c r="F198" s="2">
        <f t="shared" si="2"/>
        <v>2</v>
      </c>
    </row>
    <row r="199" spans="2:6">
      <c r="B199" s="5">
        <f>IF(D199="","",MAX(B$9:B198)+1)</f>
        <v>191</v>
      </c>
      <c r="C199" s="80">
        <f>[1]Summary!C200</f>
        <v>2</v>
      </c>
      <c r="D199" s="39">
        <f>[1]Summary!D200</f>
        <v>45659</v>
      </c>
      <c r="E199" s="39">
        <f>[1]Summary!E200</f>
        <v>45660</v>
      </c>
      <c r="F199" s="2">
        <f t="shared" si="2"/>
        <v>1</v>
      </c>
    </row>
    <row r="200" spans="2:6">
      <c r="B200" s="5">
        <f>IF(D200="","",MAX(B$9:B199)+1)</f>
        <v>192</v>
      </c>
      <c r="C200" s="80">
        <f>[1]Summary!C201</f>
        <v>3</v>
      </c>
      <c r="D200" s="39">
        <f>[1]Summary!D201</f>
        <v>45660</v>
      </c>
      <c r="E200" s="39">
        <f>[1]Summary!E201</f>
        <v>45663</v>
      </c>
      <c r="F200" s="2">
        <f t="shared" si="2"/>
        <v>3</v>
      </c>
    </row>
    <row r="201" spans="2:6">
      <c r="B201" s="5">
        <f>IF(D201="","",MAX(B$9:B200)+1)</f>
        <v>193</v>
      </c>
      <c r="C201" s="80">
        <f>[1]Summary!C202</f>
        <v>4</v>
      </c>
      <c r="D201" s="39">
        <f>[1]Summary!D202</f>
        <v>45663</v>
      </c>
      <c r="E201" s="39">
        <f>[1]Summary!E202</f>
        <v>45664</v>
      </c>
      <c r="F201" s="2">
        <f t="shared" si="2"/>
        <v>1</v>
      </c>
    </row>
    <row r="202" spans="2:6">
      <c r="B202" s="5">
        <f>IF(D202="","",MAX(B$9:B201)+1)</f>
        <v>194</v>
      </c>
      <c r="C202" s="80">
        <f>[1]Summary!C203</f>
        <v>5</v>
      </c>
      <c r="D202" s="39">
        <f>[1]Summary!D203</f>
        <v>45664</v>
      </c>
      <c r="E202" s="39">
        <f>[1]Summary!E203</f>
        <v>45665</v>
      </c>
      <c r="F202" s="2">
        <f t="shared" ref="F202:F246" si="3">E202-D202</f>
        <v>1</v>
      </c>
    </row>
    <row r="203" spans="2:6">
      <c r="B203" s="5">
        <f>IF(D203="","",MAX(B$9:B202)+1)</f>
        <v>195</v>
      </c>
      <c r="C203" s="80">
        <f>[1]Summary!C204</f>
        <v>6</v>
      </c>
      <c r="D203" s="39">
        <f>[1]Summary!D204</f>
        <v>45665</v>
      </c>
      <c r="E203" s="39">
        <f>[1]Summary!E204</f>
        <v>45666</v>
      </c>
      <c r="F203" s="2">
        <f t="shared" si="3"/>
        <v>1</v>
      </c>
    </row>
    <row r="204" spans="2:6">
      <c r="B204" s="5">
        <f>IF(D204="","",MAX(B$9:B203)+1)</f>
        <v>196</v>
      </c>
      <c r="C204" s="80">
        <f>[1]Summary!C205</f>
        <v>7</v>
      </c>
      <c r="D204" s="39">
        <f>[1]Summary!D205</f>
        <v>45666</v>
      </c>
      <c r="E204" s="39">
        <f>[1]Summary!E205</f>
        <v>45667</v>
      </c>
      <c r="F204" s="2">
        <f t="shared" si="3"/>
        <v>1</v>
      </c>
    </row>
    <row r="205" spans="2:6">
      <c r="B205" s="5">
        <f>IF(D205="","",MAX(B$9:B204)+1)</f>
        <v>197</v>
      </c>
      <c r="C205" s="80">
        <f>[1]Summary!C206</f>
        <v>8</v>
      </c>
      <c r="D205" s="39">
        <f>[1]Summary!D206</f>
        <v>45667</v>
      </c>
      <c r="E205" s="39">
        <f>[1]Summary!E206</f>
        <v>45670</v>
      </c>
      <c r="F205" s="2">
        <f t="shared" si="3"/>
        <v>3</v>
      </c>
    </row>
    <row r="206" spans="2:6">
      <c r="B206" s="5">
        <f>IF(D206="","",MAX(B$9:B205)+1)</f>
        <v>198</v>
      </c>
      <c r="C206" s="80">
        <f>[1]Summary!C207</f>
        <v>9</v>
      </c>
      <c r="D206" s="39">
        <f>[1]Summary!D207</f>
        <v>45670</v>
      </c>
      <c r="E206" s="39">
        <f>[1]Summary!E207</f>
        <v>45671</v>
      </c>
      <c r="F206" s="2">
        <f t="shared" si="3"/>
        <v>1</v>
      </c>
    </row>
    <row r="207" spans="2:6">
      <c r="B207" s="5">
        <f>IF(D207="","",MAX(B$9:B206)+1)</f>
        <v>199</v>
      </c>
      <c r="C207" s="80">
        <f>[1]Summary!C208</f>
        <v>10</v>
      </c>
      <c r="D207" s="39">
        <f>[1]Summary!D208</f>
        <v>45671</v>
      </c>
      <c r="E207" s="39">
        <f>[1]Summary!E208</f>
        <v>45672</v>
      </c>
      <c r="F207" s="2">
        <f t="shared" si="3"/>
        <v>1</v>
      </c>
    </row>
    <row r="208" spans="2:6">
      <c r="B208" s="5">
        <f>IF(D208="","",MAX(B$9:B207)+1)</f>
        <v>200</v>
      </c>
      <c r="C208" s="80">
        <f>[1]Summary!C209</f>
        <v>11</v>
      </c>
      <c r="D208" s="39">
        <f>[1]Summary!D209</f>
        <v>45672</v>
      </c>
      <c r="E208" s="39">
        <f>[1]Summary!E209</f>
        <v>45673</v>
      </c>
      <c r="F208" s="2">
        <f t="shared" si="3"/>
        <v>1</v>
      </c>
    </row>
    <row r="209" spans="2:6">
      <c r="B209" s="5">
        <f>IF(D209="","",MAX(B$9:B208)+1)</f>
        <v>201</v>
      </c>
      <c r="C209" s="80">
        <f>[1]Summary!C210</f>
        <v>12</v>
      </c>
      <c r="D209" s="39">
        <f>[1]Summary!D210</f>
        <v>45673</v>
      </c>
      <c r="E209" s="39">
        <f>[1]Summary!E210</f>
        <v>45674</v>
      </c>
      <c r="F209" s="2">
        <f t="shared" si="3"/>
        <v>1</v>
      </c>
    </row>
    <row r="210" spans="2:6">
      <c r="B210" s="5">
        <f>IF(D210="","",MAX(B$9:B209)+1)</f>
        <v>202</v>
      </c>
      <c r="C210" s="80">
        <f>[1]Summary!C211</f>
        <v>13</v>
      </c>
      <c r="D210" s="39">
        <f>[1]Summary!D211</f>
        <v>45674</v>
      </c>
      <c r="E210" s="39">
        <f>[1]Summary!E211</f>
        <v>45677</v>
      </c>
      <c r="F210" s="2">
        <f t="shared" si="3"/>
        <v>3</v>
      </c>
    </row>
    <row r="211" spans="2:6">
      <c r="B211" s="5">
        <f>IF(D211="","",MAX(B$9:B210)+1)</f>
        <v>203</v>
      </c>
      <c r="C211" s="80">
        <f>[1]Summary!C212</f>
        <v>14</v>
      </c>
      <c r="D211" s="39">
        <f>[1]Summary!D212</f>
        <v>45677</v>
      </c>
      <c r="E211" s="39">
        <f>[1]Summary!E212</f>
        <v>45678</v>
      </c>
      <c r="F211" s="2">
        <f t="shared" si="3"/>
        <v>1</v>
      </c>
    </row>
    <row r="212" spans="2:6">
      <c r="B212" s="5">
        <f>IF(D212="","",MAX(B$9:B211)+1)</f>
        <v>204</v>
      </c>
      <c r="C212" s="80">
        <f>[1]Summary!C213</f>
        <v>15</v>
      </c>
      <c r="D212" s="39">
        <f>[1]Summary!D213</f>
        <v>45678</v>
      </c>
      <c r="E212" s="39">
        <f>[1]Summary!E213</f>
        <v>45679</v>
      </c>
      <c r="F212" s="2">
        <f t="shared" si="3"/>
        <v>1</v>
      </c>
    </row>
    <row r="213" spans="2:6">
      <c r="B213" s="5">
        <f>IF(D213="","",MAX(B$9:B212)+1)</f>
        <v>205</v>
      </c>
      <c r="C213" s="80">
        <f>[1]Summary!C214</f>
        <v>16</v>
      </c>
      <c r="D213" s="39">
        <f>[1]Summary!D214</f>
        <v>45679</v>
      </c>
      <c r="E213" s="39">
        <f>[1]Summary!E214</f>
        <v>45680</v>
      </c>
      <c r="F213" s="2">
        <f t="shared" si="3"/>
        <v>1</v>
      </c>
    </row>
    <row r="214" spans="2:6">
      <c r="B214" s="5">
        <f>IF(D214="","",MAX(B$9:B213)+1)</f>
        <v>206</v>
      </c>
      <c r="C214" s="80">
        <f>[1]Summary!C215</f>
        <v>17</v>
      </c>
      <c r="D214" s="39">
        <f>[1]Summary!D215</f>
        <v>45680</v>
      </c>
      <c r="E214" s="39">
        <f>[1]Summary!E215</f>
        <v>45681</v>
      </c>
      <c r="F214" s="2">
        <f t="shared" si="3"/>
        <v>1</v>
      </c>
    </row>
    <row r="215" spans="2:6">
      <c r="B215" s="5">
        <f>IF(D215="","",MAX(B$9:B214)+1)</f>
        <v>207</v>
      </c>
      <c r="C215" s="80">
        <f>[1]Summary!C216</f>
        <v>18</v>
      </c>
      <c r="D215" s="39">
        <f>[1]Summary!D216</f>
        <v>45681</v>
      </c>
      <c r="E215" s="39">
        <f>[1]Summary!E216</f>
        <v>45684</v>
      </c>
      <c r="F215" s="2">
        <f t="shared" si="3"/>
        <v>3</v>
      </c>
    </row>
    <row r="216" spans="2:6">
      <c r="B216" s="5">
        <f>IF(D216="","",MAX(B$9:B215)+1)</f>
        <v>208</v>
      </c>
      <c r="C216" s="80">
        <f>[1]Summary!C217</f>
        <v>19</v>
      </c>
      <c r="D216" s="39">
        <f>[1]Summary!D217</f>
        <v>45684</v>
      </c>
      <c r="E216" s="39">
        <f>[1]Summary!E217</f>
        <v>45685</v>
      </c>
      <c r="F216" s="2">
        <f t="shared" si="3"/>
        <v>1</v>
      </c>
    </row>
    <row r="217" spans="2:6">
      <c r="B217" s="5">
        <f>IF(D217="","",MAX(B$9:B216)+1)</f>
        <v>209</v>
      </c>
      <c r="C217" s="80">
        <f>[1]Summary!C218</f>
        <v>20</v>
      </c>
      <c r="D217" s="39">
        <f>[1]Summary!D218</f>
        <v>45685</v>
      </c>
      <c r="E217" s="39">
        <f>[1]Summary!E218</f>
        <v>45686</v>
      </c>
      <c r="F217" s="2">
        <f t="shared" si="3"/>
        <v>1</v>
      </c>
    </row>
    <row r="218" spans="2:6">
      <c r="B218" s="5">
        <f>IF(D218="","",MAX(B$9:B217)+1)</f>
        <v>210</v>
      </c>
      <c r="C218" s="80">
        <f>[1]Summary!C219</f>
        <v>21</v>
      </c>
      <c r="D218" s="39">
        <f>[1]Summary!D219</f>
        <v>45686</v>
      </c>
      <c r="E218" s="39">
        <f>[1]Summary!E219</f>
        <v>45687</v>
      </c>
      <c r="F218" s="2">
        <f t="shared" si="3"/>
        <v>1</v>
      </c>
    </row>
    <row r="219" spans="2:6">
      <c r="B219" s="5">
        <f>IF(D219="","",MAX(B$9:B218)+1)</f>
        <v>211</v>
      </c>
      <c r="C219" s="80">
        <f>[1]Summary!C220</f>
        <v>1</v>
      </c>
      <c r="D219" s="39">
        <f>[1]Summary!D220</f>
        <v>45687</v>
      </c>
      <c r="E219" s="39">
        <f>[1]Summary!E220</f>
        <v>45688</v>
      </c>
      <c r="F219" s="2">
        <f t="shared" si="3"/>
        <v>1</v>
      </c>
    </row>
    <row r="220" spans="2:6">
      <c r="B220" s="5">
        <f>IF(D220="","",MAX(B$9:B219)+1)</f>
        <v>212</v>
      </c>
      <c r="C220" s="80">
        <f>[1]Summary!C221</f>
        <v>2</v>
      </c>
      <c r="D220" s="39">
        <f>[1]Summary!D221</f>
        <v>45688</v>
      </c>
      <c r="E220" s="39">
        <f>[1]Summary!E221</f>
        <v>45691</v>
      </c>
      <c r="F220" s="2">
        <f t="shared" si="3"/>
        <v>3</v>
      </c>
    </row>
    <row r="221" spans="2:6">
      <c r="B221" s="5">
        <f>IF(D221="","",MAX(B$9:B220)+1)</f>
        <v>213</v>
      </c>
      <c r="C221" s="80">
        <f>[1]Summary!C222</f>
        <v>3</v>
      </c>
      <c r="D221" s="39">
        <f>[1]Summary!D222</f>
        <v>45691</v>
      </c>
      <c r="E221" s="39">
        <f>[1]Summary!E222</f>
        <v>45692</v>
      </c>
      <c r="F221" s="2">
        <f t="shared" si="3"/>
        <v>1</v>
      </c>
    </row>
    <row r="222" spans="2:6">
      <c r="B222" s="5">
        <f>IF(D222="","",MAX(B$9:B221)+1)</f>
        <v>214</v>
      </c>
      <c r="C222" s="80">
        <f>[1]Summary!C223</f>
        <v>4</v>
      </c>
      <c r="D222" s="39">
        <f>[1]Summary!D223</f>
        <v>45692</v>
      </c>
      <c r="E222" s="39">
        <f>[1]Summary!E223</f>
        <v>45693</v>
      </c>
      <c r="F222" s="2">
        <f t="shared" si="3"/>
        <v>1</v>
      </c>
    </row>
    <row r="223" spans="2:6">
      <c r="B223" s="5">
        <f>IF(D223="","",MAX(B$9:B222)+1)</f>
        <v>215</v>
      </c>
      <c r="C223" s="80">
        <f>[1]Summary!C224</f>
        <v>5</v>
      </c>
      <c r="D223" s="39">
        <f>[1]Summary!D224</f>
        <v>45693</v>
      </c>
      <c r="E223" s="39">
        <f>[1]Summary!E224</f>
        <v>45694</v>
      </c>
      <c r="F223" s="2">
        <f t="shared" si="3"/>
        <v>1</v>
      </c>
    </row>
    <row r="224" spans="2:6">
      <c r="B224" s="5">
        <f>IF(D224="","",MAX(B$9:B223)+1)</f>
        <v>216</v>
      </c>
      <c r="C224" s="80">
        <f>[1]Summary!C225</f>
        <v>6</v>
      </c>
      <c r="D224" s="39">
        <f>[1]Summary!D225</f>
        <v>45694</v>
      </c>
      <c r="E224" s="39">
        <f>[1]Summary!E225</f>
        <v>45695</v>
      </c>
      <c r="F224" s="2">
        <f t="shared" si="3"/>
        <v>1</v>
      </c>
    </row>
    <row r="225" spans="2:6">
      <c r="B225" s="5">
        <f>IF(D225="","",MAX(B$9:B224)+1)</f>
        <v>217</v>
      </c>
      <c r="C225" s="80">
        <f>[1]Summary!C226</f>
        <v>7</v>
      </c>
      <c r="D225" s="39">
        <f>[1]Summary!D226</f>
        <v>45695</v>
      </c>
      <c r="E225" s="39">
        <f>[1]Summary!E226</f>
        <v>45698</v>
      </c>
      <c r="F225" s="2">
        <f t="shared" si="3"/>
        <v>3</v>
      </c>
    </row>
    <row r="226" spans="2:6">
      <c r="B226" s="5">
        <f>IF(D226="","",MAX(B$9:B225)+1)</f>
        <v>218</v>
      </c>
      <c r="C226" s="80">
        <f>[1]Summary!C227</f>
        <v>8</v>
      </c>
      <c r="D226" s="39">
        <f>[1]Summary!D227</f>
        <v>45698</v>
      </c>
      <c r="E226" s="39">
        <f>[1]Summary!E227</f>
        <v>45699</v>
      </c>
      <c r="F226" s="2">
        <f t="shared" si="3"/>
        <v>1</v>
      </c>
    </row>
    <row r="227" spans="2:6">
      <c r="B227" s="5">
        <f>IF(D227="","",MAX(B$9:B226)+1)</f>
        <v>219</v>
      </c>
      <c r="C227" s="80">
        <f>[1]Summary!C228</f>
        <v>9</v>
      </c>
      <c r="D227" s="39">
        <f>[1]Summary!D228</f>
        <v>45699</v>
      </c>
      <c r="E227" s="39">
        <f>[1]Summary!E228</f>
        <v>45700</v>
      </c>
      <c r="F227" s="2">
        <f t="shared" si="3"/>
        <v>1</v>
      </c>
    </row>
    <row r="228" spans="2:6">
      <c r="B228" s="5">
        <f>IF(D228="","",MAX(B$9:B227)+1)</f>
        <v>220</v>
      </c>
      <c r="C228" s="80">
        <f>[1]Summary!C229</f>
        <v>10</v>
      </c>
      <c r="D228" s="39">
        <f>[1]Summary!D229</f>
        <v>45700</v>
      </c>
      <c r="E228" s="39">
        <f>[1]Summary!E229</f>
        <v>45701</v>
      </c>
      <c r="F228" s="2">
        <f t="shared" si="3"/>
        <v>1</v>
      </c>
    </row>
    <row r="229" spans="2:6">
      <c r="B229" s="5">
        <f>IF(D229="","",MAX(B$9:B228)+1)</f>
        <v>221</v>
      </c>
      <c r="C229" s="80">
        <f>[1]Summary!C230</f>
        <v>11</v>
      </c>
      <c r="D229" s="39">
        <f>[1]Summary!D230</f>
        <v>45701</v>
      </c>
      <c r="E229" s="39">
        <f>[1]Summary!E230</f>
        <v>45702</v>
      </c>
      <c r="F229" s="2">
        <f t="shared" si="3"/>
        <v>1</v>
      </c>
    </row>
    <row r="230" spans="2:6">
      <c r="B230" s="5">
        <f>IF(D230="","",MAX(B$9:B229)+1)</f>
        <v>222</v>
      </c>
      <c r="C230" s="80">
        <f>[1]Summary!C231</f>
        <v>12</v>
      </c>
      <c r="D230" s="39">
        <f>[1]Summary!D231</f>
        <v>45702</v>
      </c>
      <c r="E230" s="39">
        <f>[1]Summary!E231</f>
        <v>45705</v>
      </c>
      <c r="F230" s="2">
        <f t="shared" si="3"/>
        <v>3</v>
      </c>
    </row>
    <row r="231" spans="2:6">
      <c r="B231" s="5">
        <f>IF(D231="","",MAX(B$9:B230)+1)</f>
        <v>223</v>
      </c>
      <c r="C231" s="80">
        <f>[1]Summary!C232</f>
        <v>13</v>
      </c>
      <c r="D231" s="39">
        <f>[1]Summary!D232</f>
        <v>45705</v>
      </c>
      <c r="E231" s="39">
        <f>[1]Summary!E232</f>
        <v>45706</v>
      </c>
      <c r="F231" s="2">
        <f t="shared" si="3"/>
        <v>1</v>
      </c>
    </row>
    <row r="232" spans="2:6">
      <c r="B232" s="5">
        <f>IF(D232="","",MAX(B$9:B231)+1)</f>
        <v>224</v>
      </c>
      <c r="C232" s="80">
        <f>[1]Summary!C233</f>
        <v>14</v>
      </c>
      <c r="D232" s="39">
        <f>[1]Summary!D233</f>
        <v>45706</v>
      </c>
      <c r="E232" s="39">
        <f>[1]Summary!E233</f>
        <v>45707</v>
      </c>
      <c r="F232" s="2">
        <f t="shared" si="3"/>
        <v>1</v>
      </c>
    </row>
    <row r="233" spans="2:6">
      <c r="B233" s="5">
        <f>IF(D233="","",MAX(B$9:B232)+1)</f>
        <v>225</v>
      </c>
      <c r="C233" s="80">
        <f>[1]Summary!C234</f>
        <v>15</v>
      </c>
      <c r="D233" s="39">
        <f>[1]Summary!D234</f>
        <v>45707</v>
      </c>
      <c r="E233" s="39">
        <f>[1]Summary!E234</f>
        <v>45708</v>
      </c>
      <c r="F233" s="2">
        <f t="shared" si="3"/>
        <v>1</v>
      </c>
    </row>
    <row r="234" spans="2:6">
      <c r="B234" s="5">
        <f>IF(D234="","",MAX(B$9:B233)+1)</f>
        <v>226</v>
      </c>
      <c r="C234" s="80">
        <f>[1]Summary!C235</f>
        <v>16</v>
      </c>
      <c r="D234" s="39">
        <f>[1]Summary!D235</f>
        <v>45708</v>
      </c>
      <c r="E234" s="39">
        <f>[1]Summary!E235</f>
        <v>45709</v>
      </c>
      <c r="F234" s="2">
        <f t="shared" si="3"/>
        <v>1</v>
      </c>
    </row>
    <row r="235" spans="2:6">
      <c r="B235" s="5">
        <f>IF(D235="","",MAX(B$9:B234)+1)</f>
        <v>227</v>
      </c>
      <c r="C235" s="80">
        <f>[1]Summary!C236</f>
        <v>17</v>
      </c>
      <c r="D235" s="39">
        <f>[1]Summary!D236</f>
        <v>45709</v>
      </c>
      <c r="E235" s="39">
        <f>[1]Summary!E236</f>
        <v>45712</v>
      </c>
      <c r="F235" s="2">
        <f t="shared" si="3"/>
        <v>3</v>
      </c>
    </row>
    <row r="236" spans="2:6">
      <c r="B236" s="5">
        <f>IF(D236="","",MAX(B$9:B235)+1)</f>
        <v>228</v>
      </c>
      <c r="C236" s="80">
        <f>[1]Summary!C237</f>
        <v>18</v>
      </c>
      <c r="D236" s="39">
        <f>[1]Summary!D237</f>
        <v>45712</v>
      </c>
      <c r="E236" s="39">
        <f>[1]Summary!E237</f>
        <v>45713</v>
      </c>
      <c r="F236" s="2">
        <f t="shared" si="3"/>
        <v>1</v>
      </c>
    </row>
    <row r="237" spans="2:6">
      <c r="B237" s="5">
        <f>IF(D237="","",MAX(B$9:B236)+1)</f>
        <v>229</v>
      </c>
      <c r="C237" s="80">
        <f>[1]Summary!C238</f>
        <v>19</v>
      </c>
      <c r="D237" s="39">
        <f>[1]Summary!D238</f>
        <v>45713</v>
      </c>
      <c r="E237" s="39">
        <f>[1]Summary!E238</f>
        <v>45714</v>
      </c>
      <c r="F237" s="2">
        <f t="shared" si="3"/>
        <v>1</v>
      </c>
    </row>
    <row r="238" spans="2:6">
      <c r="B238" s="5">
        <f>IF(D238="","",MAX(B$9:B237)+1)</f>
        <v>230</v>
      </c>
      <c r="C238" s="80">
        <f>[1]Summary!C239</f>
        <v>20</v>
      </c>
      <c r="D238" s="39">
        <f>[1]Summary!D239</f>
        <v>45714</v>
      </c>
      <c r="E238" s="39">
        <f>[1]Summary!E239</f>
        <v>45715</v>
      </c>
      <c r="F238" s="2">
        <f t="shared" si="3"/>
        <v>1</v>
      </c>
    </row>
    <row r="239" spans="2:6">
      <c r="B239" s="5">
        <f>IF(D239="","",MAX(B$9:B238)+1)</f>
        <v>231</v>
      </c>
      <c r="C239" s="80">
        <f>[1]Summary!C240</f>
        <v>21</v>
      </c>
      <c r="D239" s="39">
        <f>[1]Summary!D240</f>
        <v>45715</v>
      </c>
      <c r="E239" s="39">
        <f>[1]Summary!E240</f>
        <v>45716</v>
      </c>
      <c r="F239" s="2">
        <f t="shared" si="3"/>
        <v>1</v>
      </c>
    </row>
    <row r="240" spans="2:6">
      <c r="B240" s="5">
        <f>IF(D240="","",MAX(B$9:B239)+1)</f>
        <v>232</v>
      </c>
      <c r="C240" s="80">
        <f>[1]Summary!C241</f>
        <v>1</v>
      </c>
      <c r="D240" s="39">
        <f>[1]Summary!D241</f>
        <v>45716</v>
      </c>
      <c r="E240" s="39">
        <f>[1]Summary!E241</f>
        <v>45719</v>
      </c>
      <c r="F240" s="2">
        <f t="shared" si="3"/>
        <v>3</v>
      </c>
    </row>
    <row r="241" spans="2:6">
      <c r="B241" s="5">
        <f>IF(D241="","",MAX(B$9:B240)+1)</f>
        <v>233</v>
      </c>
      <c r="C241" s="80">
        <f>[1]Summary!C242</f>
        <v>2</v>
      </c>
      <c r="D241" s="39">
        <f>[1]Summary!D242</f>
        <v>45719</v>
      </c>
      <c r="E241" s="39">
        <f>[1]Summary!E242</f>
        <v>45720</v>
      </c>
      <c r="F241" s="2">
        <f t="shared" si="3"/>
        <v>1</v>
      </c>
    </row>
    <row r="242" spans="2:6">
      <c r="B242" s="5">
        <f>IF(D242="","",MAX(B$9:B241)+1)</f>
        <v>234</v>
      </c>
      <c r="C242" s="80">
        <f>[1]Summary!C243</f>
        <v>3</v>
      </c>
      <c r="D242" s="39">
        <f>[1]Summary!D243</f>
        <v>45720</v>
      </c>
      <c r="E242" s="39">
        <f>[1]Summary!E243</f>
        <v>45721</v>
      </c>
      <c r="F242" s="2">
        <f t="shared" si="3"/>
        <v>1</v>
      </c>
    </row>
    <row r="243" spans="2:6">
      <c r="B243" s="5">
        <f>IF(D243="","",MAX(B$9:B242)+1)</f>
        <v>235</v>
      </c>
      <c r="C243" s="80">
        <f>[1]Summary!C244</f>
        <v>4</v>
      </c>
      <c r="D243" s="39">
        <f>[1]Summary!D244</f>
        <v>45721</v>
      </c>
      <c r="E243" s="39">
        <f>[1]Summary!E244</f>
        <v>45722</v>
      </c>
      <c r="F243" s="2">
        <f t="shared" si="3"/>
        <v>1</v>
      </c>
    </row>
    <row r="244" spans="2:6">
      <c r="B244" s="5">
        <f>IF(D244="","",MAX(B$9:B243)+1)</f>
        <v>236</v>
      </c>
      <c r="C244" s="80">
        <f>[1]Summary!C245</f>
        <v>5</v>
      </c>
      <c r="D244" s="39">
        <f>[1]Summary!D245</f>
        <v>45722</v>
      </c>
      <c r="E244" s="39">
        <f>[1]Summary!E245</f>
        <v>45723</v>
      </c>
      <c r="F244" s="2">
        <f t="shared" si="3"/>
        <v>1</v>
      </c>
    </row>
    <row r="245" spans="2:6">
      <c r="B245" s="5">
        <f>IF(D245="","",MAX(B$9:B244)+1)</f>
        <v>237</v>
      </c>
      <c r="C245" s="80">
        <f>[1]Summary!C246</f>
        <v>6</v>
      </c>
      <c r="D245" s="39">
        <f>[1]Summary!D246</f>
        <v>45723</v>
      </c>
      <c r="E245" s="39">
        <f>[1]Summary!E246</f>
        <v>45726</v>
      </c>
      <c r="F245" s="2">
        <f t="shared" si="3"/>
        <v>3</v>
      </c>
    </row>
    <row r="246" spans="2:6">
      <c r="B246" s="5">
        <f>IF(D246="","",MAX(B$9:B245)+1)</f>
        <v>238</v>
      </c>
      <c r="C246" s="80">
        <f>[1]Summary!C247</f>
        <v>7</v>
      </c>
      <c r="D246" s="39">
        <f>[1]Summary!D247</f>
        <v>45726</v>
      </c>
      <c r="E246" s="39">
        <f>[1]Summary!E247</f>
        <v>45727</v>
      </c>
      <c r="F246" s="2">
        <f t="shared" si="3"/>
        <v>1</v>
      </c>
    </row>
    <row r="247" spans="2:6">
      <c r="B247" s="5">
        <f>IF(D247="","",MAX(B$9:B246)+1)</f>
        <v>239</v>
      </c>
      <c r="C247" s="80">
        <f>[1]Summary!C248</f>
        <v>8</v>
      </c>
      <c r="D247" s="39">
        <f>[1]Summary!D248</f>
        <v>45727</v>
      </c>
      <c r="E247" s="39">
        <f>[1]Summary!E248</f>
        <v>45728</v>
      </c>
      <c r="F247" s="2">
        <f t="shared" ref="F247:F260" si="4">E247-D247</f>
        <v>1</v>
      </c>
    </row>
    <row r="248" spans="2:6">
      <c r="B248" s="5">
        <f>IF(D248="","",MAX(B$9:B247)+1)</f>
        <v>240</v>
      </c>
      <c r="C248" s="80">
        <f>[1]Summary!C249</f>
        <v>9</v>
      </c>
      <c r="D248" s="39">
        <f>[1]Summary!D249</f>
        <v>45728</v>
      </c>
      <c r="E248" s="39">
        <f>[1]Summary!E249</f>
        <v>45729</v>
      </c>
      <c r="F248" s="2">
        <f t="shared" si="4"/>
        <v>1</v>
      </c>
    </row>
    <row r="249" spans="2:6">
      <c r="B249" s="5">
        <f>IF(D249="","",MAX(B$9:B248)+1)</f>
        <v>241</v>
      </c>
      <c r="C249" s="80">
        <f>[1]Summary!C250</f>
        <v>10</v>
      </c>
      <c r="D249" s="39">
        <f>[1]Summary!D250</f>
        <v>45729</v>
      </c>
      <c r="E249" s="39">
        <f>[1]Summary!E250</f>
        <v>45730</v>
      </c>
      <c r="F249" s="2">
        <f t="shared" si="4"/>
        <v>1</v>
      </c>
    </row>
    <row r="250" spans="2:6">
      <c r="B250" s="5">
        <f>IF(D250="","",MAX(B$9:B249)+1)</f>
        <v>242</v>
      </c>
      <c r="C250" s="80">
        <f>[1]Summary!C251</f>
        <v>11</v>
      </c>
      <c r="D250" s="39">
        <f>[1]Summary!D251</f>
        <v>45730</v>
      </c>
      <c r="E250" s="39">
        <f>[1]Summary!E251</f>
        <v>45733</v>
      </c>
      <c r="F250" s="2">
        <f t="shared" si="4"/>
        <v>3</v>
      </c>
    </row>
    <row r="251" spans="2:6">
      <c r="B251" s="5">
        <f>IF(D251="","",MAX(B$9:B250)+1)</f>
        <v>243</v>
      </c>
      <c r="C251" s="80">
        <f>[1]Summary!C252</f>
        <v>12</v>
      </c>
      <c r="D251" s="39">
        <f>[1]Summary!D252</f>
        <v>45733</v>
      </c>
      <c r="E251" s="39">
        <f>[1]Summary!E252</f>
        <v>45734</v>
      </c>
      <c r="F251" s="2">
        <f t="shared" si="4"/>
        <v>1</v>
      </c>
    </row>
    <row r="252" spans="2:6">
      <c r="B252" s="5">
        <f>IF(D252="","",MAX(B$9:B251)+1)</f>
        <v>244</v>
      </c>
      <c r="C252" s="80">
        <f>[1]Summary!C253</f>
        <v>13</v>
      </c>
      <c r="D252" s="39">
        <f>[1]Summary!D253</f>
        <v>45734</v>
      </c>
      <c r="E252" s="39">
        <f>[1]Summary!E253</f>
        <v>45735</v>
      </c>
      <c r="F252" s="2">
        <f t="shared" si="4"/>
        <v>1</v>
      </c>
    </row>
    <row r="253" spans="2:6">
      <c r="B253" s="5">
        <f>IF(D253="","",MAX(B$9:B252)+1)</f>
        <v>245</v>
      </c>
      <c r="C253" s="80">
        <f>[1]Summary!C254</f>
        <v>14</v>
      </c>
      <c r="D253" s="39">
        <f>[1]Summary!D254</f>
        <v>45735</v>
      </c>
      <c r="E253" s="39">
        <f>[1]Summary!E254</f>
        <v>45736</v>
      </c>
      <c r="F253" s="2">
        <f t="shared" si="4"/>
        <v>1</v>
      </c>
    </row>
    <row r="254" spans="2:6">
      <c r="B254" s="5">
        <f>IF(D254="","",MAX(B$9:B253)+1)</f>
        <v>246</v>
      </c>
      <c r="C254" s="80">
        <f>[1]Summary!C255</f>
        <v>15</v>
      </c>
      <c r="D254" s="39">
        <f>[1]Summary!D255</f>
        <v>45736</v>
      </c>
      <c r="E254" s="39">
        <f>[1]Summary!E255</f>
        <v>45737</v>
      </c>
      <c r="F254" s="2">
        <f t="shared" si="4"/>
        <v>1</v>
      </c>
    </row>
    <row r="255" spans="2:6">
      <c r="B255" s="5">
        <f>IF(D255="","",MAX(B$9:B254)+1)</f>
        <v>247</v>
      </c>
      <c r="C255" s="80">
        <f>[1]Summary!C256</f>
        <v>16</v>
      </c>
      <c r="D255" s="39">
        <f>[1]Summary!D256</f>
        <v>45737</v>
      </c>
      <c r="E255" s="39">
        <f>[1]Summary!E256</f>
        <v>45740</v>
      </c>
      <c r="F255" s="2">
        <f t="shared" si="4"/>
        <v>3</v>
      </c>
    </row>
    <row r="256" spans="2:6">
      <c r="B256" s="5">
        <f>IF(D256="","",MAX(B$9:B255)+1)</f>
        <v>248</v>
      </c>
      <c r="C256" s="80">
        <f>[1]Summary!C257</f>
        <v>17</v>
      </c>
      <c r="D256" s="39">
        <f>[1]Summary!D257</f>
        <v>45740</v>
      </c>
      <c r="E256" s="39">
        <f>[1]Summary!E257</f>
        <v>45741</v>
      </c>
      <c r="F256" s="2">
        <f t="shared" si="4"/>
        <v>1</v>
      </c>
    </row>
    <row r="257" spans="2:6">
      <c r="B257" s="5">
        <f>IF(D257="","",MAX(B$9:B256)+1)</f>
        <v>249</v>
      </c>
      <c r="C257" s="80">
        <f>[1]Summary!C258</f>
        <v>18</v>
      </c>
      <c r="D257" s="39">
        <f>[1]Summary!D258</f>
        <v>45741</v>
      </c>
      <c r="E257" s="39">
        <f>[1]Summary!E258</f>
        <v>45742</v>
      </c>
      <c r="F257" s="2">
        <f t="shared" si="4"/>
        <v>1</v>
      </c>
    </row>
    <row r="258" spans="2:6">
      <c r="B258" s="5">
        <f>IF(D258="","",MAX(B$9:B257)+1)</f>
        <v>250</v>
      </c>
      <c r="C258" s="80">
        <f>[1]Summary!C259</f>
        <v>19</v>
      </c>
      <c r="D258" s="39">
        <f>[1]Summary!D259</f>
        <v>45742</v>
      </c>
      <c r="E258" s="39">
        <f>[1]Summary!E259</f>
        <v>45743</v>
      </c>
      <c r="F258" s="2">
        <f t="shared" si="4"/>
        <v>1</v>
      </c>
    </row>
    <row r="259" spans="2:6">
      <c r="B259" s="5">
        <f>IF(D259="","",MAX(B$9:B258)+1)</f>
        <v>251</v>
      </c>
      <c r="C259" s="80">
        <f>[1]Summary!C260</f>
        <v>20</v>
      </c>
      <c r="D259" s="39">
        <f>[1]Summary!D260</f>
        <v>45743</v>
      </c>
      <c r="E259" s="39">
        <f>[1]Summary!E260</f>
        <v>45744</v>
      </c>
      <c r="F259" s="2">
        <f t="shared" si="4"/>
        <v>1</v>
      </c>
    </row>
    <row r="260" spans="2:6">
      <c r="B260" s="5">
        <f>IF(D260="","",MAX(B$9:B259)+1)</f>
        <v>252</v>
      </c>
      <c r="C260" s="80">
        <f>[1]Summary!C261</f>
        <v>21</v>
      </c>
      <c r="D260" s="39">
        <f>[1]Summary!D261</f>
        <v>45744</v>
      </c>
      <c r="E260" s="39">
        <f>[1]Summary!E261</f>
        <v>45747</v>
      </c>
      <c r="F260" s="2">
        <f t="shared" si="4"/>
        <v>3</v>
      </c>
    </row>
    <row r="261" spans="2:6">
      <c r="B261" s="5"/>
      <c r="C261" s="80"/>
      <c r="D261" s="39"/>
      <c r="E261" s="39"/>
      <c r="F261" s="2"/>
    </row>
    <row r="262" spans="2:6" ht="13.5" thickBot="1">
      <c r="B262" s="5">
        <f>IF(C262="","",MAX(B$9:B261)+1)</f>
        <v>253</v>
      </c>
      <c r="C262" s="49" t="s">
        <v>17</v>
      </c>
      <c r="D262" s="49"/>
      <c r="E262" s="49"/>
      <c r="F262" s="24">
        <f>AVERAGE(F9:F260)</f>
        <v>1.4444444444444444</v>
      </c>
    </row>
    <row r="263" spans="2:6" ht="13.5" thickTop="1">
      <c r="B263" s="14"/>
    </row>
    <row r="265" spans="2:6" ht="15">
      <c r="C265" s="51"/>
      <c r="D265" s="51"/>
    </row>
  </sheetData>
  <mergeCells count="4">
    <mergeCell ref="B2:F2"/>
    <mergeCell ref="B3:F3"/>
    <mergeCell ref="B4:F4"/>
    <mergeCell ref="B5:F5"/>
  </mergeCells>
  <printOptions horizontalCentered="1"/>
  <pageMargins left="0.7" right="0.7" top="0.75" bottom="0.75" header="0.3" footer="0.3"/>
  <pageSetup scale="57" fitToHeight="3" orientation="portrait" useFirstPageNumber="1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3048B-D23A-49BA-84ED-E753536F1B93}">
  <sheetPr>
    <tabColor theme="1" tint="0.34998626667073579"/>
    <pageSetUpPr fitToPage="1"/>
  </sheetPr>
  <dimension ref="B2:K23"/>
  <sheetViews>
    <sheetView view="pageBreakPreview" zoomScaleNormal="100" zoomScaleSheetLayoutView="100" workbookViewId="0"/>
  </sheetViews>
  <sheetFormatPr defaultRowHeight="12.75"/>
  <cols>
    <col min="1" max="1" width="1.42578125" customWidth="1"/>
    <col min="2" max="2" width="6.42578125" customWidth="1"/>
    <col min="3" max="6" width="14.7109375" customWidth="1"/>
    <col min="7" max="7" width="12.28515625" bestFit="1" customWidth="1"/>
    <col min="8" max="8" width="10.140625" customWidth="1"/>
    <col min="9" max="9" width="16.7109375" customWidth="1"/>
  </cols>
  <sheetData>
    <row r="2" spans="2:11"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</row>
    <row r="3" spans="2:11"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</row>
    <row r="4" spans="2:11">
      <c r="B4" s="257" t="s">
        <v>149</v>
      </c>
      <c r="C4" s="257"/>
      <c r="D4" s="257"/>
      <c r="E4" s="257"/>
      <c r="F4" s="257"/>
      <c r="G4" s="257"/>
      <c r="H4" s="257"/>
      <c r="I4" s="257"/>
    </row>
    <row r="5" spans="2:11">
      <c r="B5" s="256"/>
      <c r="C5" s="256"/>
      <c r="D5" s="256"/>
      <c r="E5" s="256"/>
      <c r="F5" s="256"/>
      <c r="G5" s="256"/>
      <c r="H5" s="256"/>
      <c r="I5" s="256"/>
    </row>
    <row r="6" spans="2:11">
      <c r="B6" s="4"/>
      <c r="C6" s="4"/>
      <c r="D6" s="4"/>
      <c r="E6" s="4"/>
      <c r="F6" s="4"/>
      <c r="G6" s="4"/>
      <c r="H6" s="4"/>
      <c r="I6" s="4"/>
    </row>
    <row r="7" spans="2:11" ht="25.5" customHeight="1">
      <c r="B7" s="112" t="s">
        <v>2</v>
      </c>
      <c r="C7" s="112" t="s">
        <v>29</v>
      </c>
      <c r="D7" s="112" t="s">
        <v>30</v>
      </c>
      <c r="E7" s="112" t="s">
        <v>34</v>
      </c>
      <c r="F7" s="112" t="s">
        <v>38</v>
      </c>
      <c r="G7" s="112" t="s">
        <v>98</v>
      </c>
      <c r="H7" s="112" t="s">
        <v>96</v>
      </c>
      <c r="I7" s="112" t="s">
        <v>40</v>
      </c>
    </row>
    <row r="8" spans="2:11">
      <c r="B8" s="4"/>
      <c r="C8" s="4"/>
      <c r="D8" s="4"/>
      <c r="E8" s="4"/>
      <c r="F8" s="4"/>
      <c r="G8" s="4"/>
      <c r="H8" s="4"/>
      <c r="I8" s="4"/>
    </row>
    <row r="9" spans="2:11">
      <c r="B9" s="5">
        <v>1</v>
      </c>
      <c r="C9" s="12">
        <f>'[13]Sales and Use and GRT'!D15</f>
        <v>45383</v>
      </c>
      <c r="D9" s="12">
        <f>'[13]Sales and Use and GRT'!E15</f>
        <v>45412</v>
      </c>
      <c r="E9" s="3">
        <f>-(D9-C9+1)/2</f>
        <v>-15</v>
      </c>
      <c r="F9" s="12">
        <f>'[13]Sales and Use and GRT'!G15</f>
        <v>45436</v>
      </c>
      <c r="G9" s="97">
        <f>'[13]Sales and Use and GRT'!C15</f>
        <v>786419.88</v>
      </c>
      <c r="H9" s="10">
        <f t="shared" ref="H9:H20" si="0">(D9-F9)+E9</f>
        <v>-39</v>
      </c>
      <c r="I9" s="97">
        <f>G9*H9</f>
        <v>-30670375.32</v>
      </c>
    </row>
    <row r="10" spans="2:11">
      <c r="B10" s="5">
        <f>IF(C10="","",MAX(B$9:B9)+1)</f>
        <v>2</v>
      </c>
      <c r="C10" s="12">
        <f>'[13]Sales and Use and GRT'!D16</f>
        <v>45413</v>
      </c>
      <c r="D10" s="12">
        <f>'[13]Sales and Use and GRT'!E16</f>
        <v>45443</v>
      </c>
      <c r="E10" s="3">
        <f t="shared" ref="E10:E20" si="1">-(D10-C10+1)/2</f>
        <v>-15.5</v>
      </c>
      <c r="F10" s="12">
        <f>'[13]Sales and Use and GRT'!G16</f>
        <v>45468</v>
      </c>
      <c r="G10" s="98">
        <f>'[13]Sales and Use and GRT'!C16</f>
        <v>998967.28</v>
      </c>
      <c r="H10" s="10">
        <f t="shared" si="0"/>
        <v>-40.5</v>
      </c>
      <c r="I10" s="98">
        <f t="shared" ref="I10:I20" si="2">G10*H10</f>
        <v>-40458174.840000004</v>
      </c>
    </row>
    <row r="11" spans="2:11">
      <c r="B11" s="5">
        <f>IF(C11="","",MAX(B$9:B10)+1)</f>
        <v>3</v>
      </c>
      <c r="C11" s="12">
        <f>'[13]Sales and Use and GRT'!D17</f>
        <v>45444</v>
      </c>
      <c r="D11" s="12">
        <f>'[13]Sales and Use and GRT'!E17</f>
        <v>45473</v>
      </c>
      <c r="E11" s="3">
        <f t="shared" si="1"/>
        <v>-15</v>
      </c>
      <c r="F11" s="12">
        <f>'[13]Sales and Use and GRT'!G17</f>
        <v>45498</v>
      </c>
      <c r="G11" s="98">
        <f>'[13]Sales and Use and GRT'!C17</f>
        <v>682146.9</v>
      </c>
      <c r="H11" s="10">
        <f t="shared" si="0"/>
        <v>-40</v>
      </c>
      <c r="I11" s="98">
        <f t="shared" si="2"/>
        <v>-27285876</v>
      </c>
    </row>
    <row r="12" spans="2:11">
      <c r="B12" s="5">
        <f>IF(C12="","",MAX(B$9:B11)+1)</f>
        <v>4</v>
      </c>
      <c r="C12" s="12">
        <f>'[13]Sales and Use and GRT'!D18</f>
        <v>45474</v>
      </c>
      <c r="D12" s="12">
        <f>'[13]Sales and Use and GRT'!E18</f>
        <v>45504</v>
      </c>
      <c r="E12" s="3">
        <f t="shared" si="1"/>
        <v>-15.5</v>
      </c>
      <c r="F12" s="12">
        <f>'[13]Sales and Use and GRT'!G18</f>
        <v>45527</v>
      </c>
      <c r="G12" s="98">
        <f>'[13]Sales and Use and GRT'!C18</f>
        <v>479197.26</v>
      </c>
      <c r="H12" s="10">
        <f t="shared" si="0"/>
        <v>-38.5</v>
      </c>
      <c r="I12" s="98">
        <f t="shared" si="2"/>
        <v>-18449094.510000002</v>
      </c>
    </row>
    <row r="13" spans="2:11">
      <c r="B13" s="5">
        <f>IF(C13="","",MAX(B$9:B12)+1)</f>
        <v>5</v>
      </c>
      <c r="C13" s="12">
        <f>'[13]Sales and Use and GRT'!D19</f>
        <v>45505</v>
      </c>
      <c r="D13" s="12">
        <f>'[13]Sales and Use and GRT'!E19</f>
        <v>45535</v>
      </c>
      <c r="E13" s="3">
        <f t="shared" si="1"/>
        <v>-15.5</v>
      </c>
      <c r="F13" s="12">
        <f>'[13]Sales and Use and GRT'!G19</f>
        <v>45560</v>
      </c>
      <c r="G13" s="98">
        <f>'[13]Sales and Use and GRT'!C19</f>
        <v>1079427.8</v>
      </c>
      <c r="H13" s="10">
        <f t="shared" si="0"/>
        <v>-40.5</v>
      </c>
      <c r="I13" s="98">
        <f t="shared" si="2"/>
        <v>-43716825.899999999</v>
      </c>
    </row>
    <row r="14" spans="2:11">
      <c r="B14" s="5">
        <f>IF(C14="","",MAX(B$9:B13)+1)</f>
        <v>6</v>
      </c>
      <c r="C14" s="12">
        <f>'[13]Sales and Use and GRT'!D20</f>
        <v>45536</v>
      </c>
      <c r="D14" s="12">
        <f>'[13]Sales and Use and GRT'!E20</f>
        <v>45565</v>
      </c>
      <c r="E14" s="3">
        <f t="shared" si="1"/>
        <v>-15</v>
      </c>
      <c r="F14" s="12">
        <f>'[13]Sales and Use and GRT'!G20</f>
        <v>45590</v>
      </c>
      <c r="G14" s="98">
        <f>'[13]Sales and Use and GRT'!C20</f>
        <v>750717.2</v>
      </c>
      <c r="H14" s="10">
        <f t="shared" si="0"/>
        <v>-40</v>
      </c>
      <c r="I14" s="98">
        <f t="shared" si="2"/>
        <v>-30028688</v>
      </c>
    </row>
    <row r="15" spans="2:11">
      <c r="B15" s="5">
        <f>IF(C15="","",MAX(B$9:B14)+1)</f>
        <v>7</v>
      </c>
      <c r="C15" s="12">
        <f>'[13]Sales and Use and GRT'!D21</f>
        <v>45566</v>
      </c>
      <c r="D15" s="12">
        <f>'[13]Sales and Use and GRT'!E21</f>
        <v>45596</v>
      </c>
      <c r="E15" s="3">
        <f t="shared" si="1"/>
        <v>-15.5</v>
      </c>
      <c r="F15" s="12">
        <f>'[13]Sales and Use and GRT'!G21</f>
        <v>45621</v>
      </c>
      <c r="G15" s="98">
        <f>'[13]Sales and Use and GRT'!C21</f>
        <v>525978.43999999994</v>
      </c>
      <c r="H15" s="10">
        <f t="shared" si="0"/>
        <v>-40.5</v>
      </c>
      <c r="I15" s="63">
        <f t="shared" si="2"/>
        <v>-21302126.819999997</v>
      </c>
      <c r="K15" s="197"/>
    </row>
    <row r="16" spans="2:11">
      <c r="B16" s="5">
        <f>IF(C16="","",MAX(B$9:B15)+1)</f>
        <v>8</v>
      </c>
      <c r="C16" s="12">
        <f>'[13]Sales and Use and GRT'!D22</f>
        <v>45597</v>
      </c>
      <c r="D16" s="12">
        <f>'[13]Sales and Use and GRT'!E22</f>
        <v>45626</v>
      </c>
      <c r="E16" s="3">
        <f t="shared" si="1"/>
        <v>-15</v>
      </c>
      <c r="F16" s="12">
        <f>'[13]Sales and Use and GRT'!G22</f>
        <v>45650</v>
      </c>
      <c r="G16" s="98">
        <f>'[13]Sales and Use and GRT'!C22</f>
        <v>883404.4</v>
      </c>
      <c r="H16" s="10">
        <f t="shared" si="0"/>
        <v>-39</v>
      </c>
      <c r="I16" s="98">
        <f t="shared" si="2"/>
        <v>-34452771.600000001</v>
      </c>
    </row>
    <row r="17" spans="2:9">
      <c r="B17" s="5">
        <f>IF(C17="","",MAX(B$9:B16)+1)</f>
        <v>9</v>
      </c>
      <c r="C17" s="12">
        <f>'[13]Sales and Use and GRT'!D23</f>
        <v>45627</v>
      </c>
      <c r="D17" s="12">
        <f>'[13]Sales and Use and GRT'!E23</f>
        <v>45657</v>
      </c>
      <c r="E17" s="3">
        <f t="shared" si="1"/>
        <v>-15.5</v>
      </c>
      <c r="F17" s="12">
        <f>'[13]Sales and Use and GRT'!G23</f>
        <v>45684</v>
      </c>
      <c r="G17" s="98">
        <f>'[13]Sales and Use and GRT'!C23</f>
        <v>966221.7</v>
      </c>
      <c r="H17" s="10">
        <f t="shared" si="0"/>
        <v>-42.5</v>
      </c>
      <c r="I17" s="98">
        <f t="shared" si="2"/>
        <v>-41064422.25</v>
      </c>
    </row>
    <row r="18" spans="2:9">
      <c r="B18" s="5">
        <f>IF(C18="","",MAX(B$9:B17)+1)</f>
        <v>10</v>
      </c>
      <c r="C18" s="12">
        <f>'[13]Sales and Use and GRT'!D24</f>
        <v>45658</v>
      </c>
      <c r="D18" s="12">
        <f>'[13]Sales and Use and GRT'!E24</f>
        <v>45688</v>
      </c>
      <c r="E18" s="3">
        <f t="shared" si="1"/>
        <v>-15.5</v>
      </c>
      <c r="F18" s="12">
        <f>'[13]Sales and Use and GRT'!G24</f>
        <v>45713</v>
      </c>
      <c r="G18" s="98">
        <f>'[13]Sales and Use and GRT'!C24</f>
        <v>1051105.98</v>
      </c>
      <c r="H18" s="10">
        <f t="shared" si="0"/>
        <v>-40.5</v>
      </c>
      <c r="I18" s="98">
        <f t="shared" si="2"/>
        <v>-42569792.189999998</v>
      </c>
    </row>
    <row r="19" spans="2:9">
      <c r="B19" s="5">
        <f>IF(C19="","",MAX(B$9:B18)+1)</f>
        <v>11</v>
      </c>
      <c r="C19" s="12">
        <f>'[13]Sales and Use and GRT'!D25</f>
        <v>45689</v>
      </c>
      <c r="D19" s="12">
        <f>'[13]Sales and Use and GRT'!E25</f>
        <v>45716</v>
      </c>
      <c r="E19" s="3">
        <f t="shared" si="1"/>
        <v>-14</v>
      </c>
      <c r="F19" s="12">
        <f>'[13]Sales and Use and GRT'!G25</f>
        <v>45741</v>
      </c>
      <c r="G19" s="98">
        <f>'[13]Sales and Use and GRT'!C25</f>
        <v>988754.3</v>
      </c>
      <c r="H19" s="10">
        <f t="shared" si="0"/>
        <v>-39</v>
      </c>
      <c r="I19" s="98">
        <f t="shared" si="2"/>
        <v>-38561417.700000003</v>
      </c>
    </row>
    <row r="20" spans="2:9">
      <c r="B20" s="5">
        <f>IF(C20="","",MAX(B$9:B19)+1)</f>
        <v>12</v>
      </c>
      <c r="C20" s="12">
        <f>'[13]Sales and Use and GRT'!D26</f>
        <v>45717</v>
      </c>
      <c r="D20" s="12">
        <f>'[13]Sales and Use and GRT'!E26</f>
        <v>45747</v>
      </c>
      <c r="E20" s="3">
        <f t="shared" si="1"/>
        <v>-15.5</v>
      </c>
      <c r="F20" s="12">
        <f>'[13]Sales and Use and GRT'!G26</f>
        <v>45772</v>
      </c>
      <c r="G20" s="98">
        <f>'[13]Sales and Use and GRT'!C26</f>
        <v>976802.64</v>
      </c>
      <c r="H20" s="10">
        <f t="shared" si="0"/>
        <v>-40.5</v>
      </c>
      <c r="I20" s="98">
        <f t="shared" si="2"/>
        <v>-39560506.920000002</v>
      </c>
    </row>
    <row r="21" spans="2:9">
      <c r="B21" s="5" t="str">
        <f>IF(C21="","",MAX(B$9:B20)+1)</f>
        <v/>
      </c>
      <c r="G21" s="163"/>
      <c r="I21" s="163"/>
    </row>
    <row r="22" spans="2:9" ht="13.5" thickBot="1">
      <c r="B22" s="5">
        <f>IF(C22="","",MAX(B$9:B21)+1)</f>
        <v>13</v>
      </c>
      <c r="C22" s="7" t="s">
        <v>21</v>
      </c>
      <c r="D22" s="7"/>
      <c r="E22" s="7"/>
      <c r="F22" s="7"/>
      <c r="G22" s="19">
        <f>SUM(G9:G20)</f>
        <v>10169143.780000001</v>
      </c>
      <c r="H22" s="16">
        <f>I22/G22</f>
        <v>-40.133179437649758</v>
      </c>
      <c r="I22" s="19">
        <f>SUM(I9:I20)</f>
        <v>-408120072.05000001</v>
      </c>
    </row>
    <row r="23" spans="2:9" ht="13.5" thickTop="1">
      <c r="B23" s="5" t="str">
        <f>IF(C23="","",MAX(B$9:B22)+1)</f>
        <v/>
      </c>
      <c r="I23" s="2"/>
    </row>
  </sheetData>
  <mergeCells count="4">
    <mergeCell ref="B2:I2"/>
    <mergeCell ref="B3:I3"/>
    <mergeCell ref="B4:I4"/>
    <mergeCell ref="B5:I5"/>
  </mergeCells>
  <printOptions horizontalCentered="1"/>
  <pageMargins left="0.7" right="0.7" top="0.75" bottom="0.75" header="0.3" footer="0.3"/>
  <pageSetup scale="86" fitToHeight="0" orientation="portrait" r:id="rId1"/>
  <headerFooter scaleWithDoc="0">
    <oddHeader>&amp;RExhibit TSL-3
Page &amp;P of &amp;N</oddHeader>
  </headerFooter>
  <ignoredErrors>
    <ignoredError sqref="H22" 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EF5FC-864D-467C-B432-1C846BCC16CE}">
  <sheetPr>
    <tabColor theme="1" tint="0.34998626667073579"/>
    <pageSetUpPr fitToPage="1"/>
  </sheetPr>
  <dimension ref="B2:I23"/>
  <sheetViews>
    <sheetView view="pageBreakPreview" zoomScaleNormal="100" zoomScaleSheetLayoutView="100" workbookViewId="0"/>
  </sheetViews>
  <sheetFormatPr defaultRowHeight="12.75"/>
  <cols>
    <col min="1" max="1" width="1.42578125" customWidth="1"/>
    <col min="2" max="2" width="6.42578125" customWidth="1"/>
    <col min="3" max="6" width="14.7109375" customWidth="1"/>
    <col min="7" max="7" width="12.28515625" bestFit="1" customWidth="1"/>
    <col min="8" max="8" width="10.140625" customWidth="1"/>
    <col min="9" max="9" width="16.7109375" customWidth="1"/>
  </cols>
  <sheetData>
    <row r="2" spans="2:9"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</row>
    <row r="3" spans="2:9"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</row>
    <row r="4" spans="2:9">
      <c r="B4" s="257" t="s">
        <v>186</v>
      </c>
      <c r="C4" s="257"/>
      <c r="D4" s="257"/>
      <c r="E4" s="257"/>
      <c r="F4" s="257"/>
      <c r="G4" s="257"/>
      <c r="H4" s="257"/>
      <c r="I4" s="257"/>
    </row>
    <row r="5" spans="2:9">
      <c r="B5" s="256"/>
      <c r="C5" s="256"/>
      <c r="D5" s="256"/>
      <c r="E5" s="256"/>
      <c r="F5" s="256"/>
      <c r="G5" s="256"/>
      <c r="H5" s="256"/>
      <c r="I5" s="256"/>
    </row>
    <row r="6" spans="2:9">
      <c r="B6" s="4"/>
      <c r="C6" s="4"/>
      <c r="D6" s="4"/>
      <c r="E6" s="4"/>
      <c r="F6" s="4"/>
      <c r="G6" s="4"/>
      <c r="H6" s="4"/>
      <c r="I6" s="4"/>
    </row>
    <row r="7" spans="2:9" ht="25.5" customHeight="1">
      <c r="B7" s="112" t="s">
        <v>2</v>
      </c>
      <c r="C7" s="112" t="s">
        <v>29</v>
      </c>
      <c r="D7" s="112" t="s">
        <v>30</v>
      </c>
      <c r="E7" s="112" t="s">
        <v>34</v>
      </c>
      <c r="F7" s="112" t="s">
        <v>38</v>
      </c>
      <c r="G7" s="112" t="s">
        <v>98</v>
      </c>
      <c r="H7" s="112" t="s">
        <v>96</v>
      </c>
      <c r="I7" s="112" t="s">
        <v>40</v>
      </c>
    </row>
    <row r="8" spans="2:9">
      <c r="B8" s="4"/>
      <c r="C8" s="4"/>
      <c r="D8" s="4"/>
      <c r="E8" s="4"/>
      <c r="F8" s="4"/>
      <c r="G8" s="4"/>
      <c r="H8" s="4"/>
      <c r="I8" s="4"/>
    </row>
    <row r="9" spans="2:9">
      <c r="B9" s="5">
        <v>1</v>
      </c>
      <c r="C9" s="12">
        <f>'[13]Sales and Use and GRT'!D51</f>
        <v>45383</v>
      </c>
      <c r="D9" s="12">
        <f>'[13]Sales and Use and GRT'!E51</f>
        <v>45412</v>
      </c>
      <c r="E9" s="3">
        <f t="shared" ref="E9:E20" si="0">-(D9-C9+1)/2</f>
        <v>-15</v>
      </c>
      <c r="F9" s="12">
        <f>'[13]Sales and Use and GRT'!G51</f>
        <v>45432</v>
      </c>
      <c r="G9" s="97">
        <f>'[13]Sales and Use and GRT'!C51</f>
        <v>1649.31</v>
      </c>
      <c r="H9" s="10">
        <f t="shared" ref="H9:H14" si="1">(D9-F9)+E9</f>
        <v>-35</v>
      </c>
      <c r="I9" s="97">
        <f t="shared" ref="I9:I20" si="2">G9*H9</f>
        <v>-57725.85</v>
      </c>
    </row>
    <row r="10" spans="2:9">
      <c r="B10" s="5">
        <f>IF(C10="","",MAX(B$9:B9)+1)</f>
        <v>2</v>
      </c>
      <c r="C10" s="12">
        <f>'[13]Sales and Use and GRT'!D52</f>
        <v>45413</v>
      </c>
      <c r="D10" s="12">
        <f>'[13]Sales and Use and GRT'!E52</f>
        <v>45443</v>
      </c>
      <c r="E10" s="3">
        <f t="shared" si="0"/>
        <v>-15.5</v>
      </c>
      <c r="F10" s="12">
        <f>'[13]Sales and Use and GRT'!G52</f>
        <v>45463</v>
      </c>
      <c r="G10" s="98">
        <f>'[13]Sales and Use and GRT'!C52</f>
        <v>1649.31</v>
      </c>
      <c r="H10" s="10">
        <f t="shared" si="1"/>
        <v>-35.5</v>
      </c>
      <c r="I10" s="98">
        <f t="shared" si="2"/>
        <v>-58550.504999999997</v>
      </c>
    </row>
    <row r="11" spans="2:9">
      <c r="B11" s="5">
        <f>IF(C11="","",MAX(B$9:B10)+1)</f>
        <v>3</v>
      </c>
      <c r="C11" s="12">
        <f>'[13]Sales and Use and GRT'!D53</f>
        <v>45444</v>
      </c>
      <c r="D11" s="12">
        <f>'[13]Sales and Use and GRT'!E53</f>
        <v>45473</v>
      </c>
      <c r="E11" s="3">
        <f t="shared" si="0"/>
        <v>-15</v>
      </c>
      <c r="F11" s="12">
        <f>'[13]Sales and Use and GRT'!G53</f>
        <v>45492</v>
      </c>
      <c r="G11" s="98">
        <f>'[13]Sales and Use and GRT'!C53</f>
        <v>1649.31</v>
      </c>
      <c r="H11" s="10">
        <f t="shared" si="1"/>
        <v>-34</v>
      </c>
      <c r="I11" s="98">
        <f t="shared" si="2"/>
        <v>-56076.54</v>
      </c>
    </row>
    <row r="12" spans="2:9">
      <c r="B12" s="5">
        <f>IF(C12="","",MAX(B$9:B11)+1)</f>
        <v>4</v>
      </c>
      <c r="C12" s="12">
        <f>'[13]Sales and Use and GRT'!D54</f>
        <v>45474</v>
      </c>
      <c r="D12" s="12">
        <f>'[13]Sales and Use and GRT'!E54</f>
        <v>45504</v>
      </c>
      <c r="E12" s="3">
        <f t="shared" si="0"/>
        <v>-15.5</v>
      </c>
      <c r="F12" s="12">
        <f>'[13]Sales and Use and GRT'!G54</f>
        <v>45524</v>
      </c>
      <c r="G12" s="98">
        <f>'[13]Sales and Use and GRT'!C54</f>
        <v>1649.31</v>
      </c>
      <c r="H12" s="10">
        <f t="shared" si="1"/>
        <v>-35.5</v>
      </c>
      <c r="I12" s="98">
        <f t="shared" si="2"/>
        <v>-58550.504999999997</v>
      </c>
    </row>
    <row r="13" spans="2:9">
      <c r="B13" s="5">
        <f>IF(C13="","",MAX(B$9:B12)+1)</f>
        <v>5</v>
      </c>
      <c r="C13" s="12">
        <f>'[13]Sales and Use and GRT'!D55</f>
        <v>45505</v>
      </c>
      <c r="D13" s="12">
        <f>'[13]Sales and Use and GRT'!E55</f>
        <v>45535</v>
      </c>
      <c r="E13" s="3">
        <f t="shared" si="0"/>
        <v>-15.5</v>
      </c>
      <c r="F13" s="12">
        <f>'[13]Sales and Use and GRT'!G55</f>
        <v>45555</v>
      </c>
      <c r="G13" s="98">
        <f>'[13]Sales and Use and GRT'!C55</f>
        <v>1649.31</v>
      </c>
      <c r="H13" s="10">
        <f t="shared" si="1"/>
        <v>-35.5</v>
      </c>
      <c r="I13" s="98">
        <f t="shared" si="2"/>
        <v>-58550.504999999997</v>
      </c>
    </row>
    <row r="14" spans="2:9">
      <c r="B14" s="5">
        <f>IF(C14="","",MAX(B$9:B13)+1)</f>
        <v>6</v>
      </c>
      <c r="C14" s="12">
        <f>'[13]Sales and Use and GRT'!D56</f>
        <v>45536</v>
      </c>
      <c r="D14" s="12">
        <f>'[13]Sales and Use and GRT'!E56</f>
        <v>45565</v>
      </c>
      <c r="E14" s="3">
        <f t="shared" si="0"/>
        <v>-15</v>
      </c>
      <c r="F14" s="12">
        <f>'[13]Sales and Use and GRT'!G56</f>
        <v>45583</v>
      </c>
      <c r="G14" s="98">
        <f>'[13]Sales and Use and GRT'!C56</f>
        <v>1649.31</v>
      </c>
      <c r="H14" s="10">
        <f t="shared" si="1"/>
        <v>-33</v>
      </c>
      <c r="I14" s="98">
        <f t="shared" si="2"/>
        <v>-54427.229999999996</v>
      </c>
    </row>
    <row r="15" spans="2:9">
      <c r="B15" s="5">
        <f>IF(C15="","",MAX(B$9:B14)+1)</f>
        <v>7</v>
      </c>
      <c r="C15" s="12">
        <f>'[13]Sales and Use and GRT'!D57</f>
        <v>45566</v>
      </c>
      <c r="D15" s="12">
        <f>'[13]Sales and Use and GRT'!E57</f>
        <v>45596</v>
      </c>
      <c r="E15" s="3">
        <f t="shared" si="0"/>
        <v>-15.5</v>
      </c>
      <c r="F15" s="12">
        <f>'[13]Sales and Use and GRT'!G57</f>
        <v>45616</v>
      </c>
      <c r="G15" s="98">
        <f>'[13]Sales and Use and GRT'!C57</f>
        <v>1649.31</v>
      </c>
      <c r="H15" s="10">
        <f t="shared" ref="H15:H20" si="3">(D15-F15)+E15</f>
        <v>-35.5</v>
      </c>
      <c r="I15" s="98">
        <f t="shared" si="2"/>
        <v>-58550.504999999997</v>
      </c>
    </row>
    <row r="16" spans="2:9">
      <c r="B16" s="5">
        <f>IF(C16="","",MAX(B$9:B15)+1)</f>
        <v>8</v>
      </c>
      <c r="C16" s="12">
        <f>'[13]Sales and Use and GRT'!D58</f>
        <v>45597</v>
      </c>
      <c r="D16" s="12">
        <f>'[13]Sales and Use and GRT'!E58</f>
        <v>45626</v>
      </c>
      <c r="E16" s="3">
        <f t="shared" si="0"/>
        <v>-15</v>
      </c>
      <c r="F16" s="12">
        <f>'[13]Sales and Use and GRT'!G58</f>
        <v>45646</v>
      </c>
      <c r="G16" s="98">
        <f>'[13]Sales and Use and GRT'!C58</f>
        <v>1649.31</v>
      </c>
      <c r="H16" s="10">
        <f t="shared" si="3"/>
        <v>-35</v>
      </c>
      <c r="I16" s="98">
        <f t="shared" si="2"/>
        <v>-57725.85</v>
      </c>
    </row>
    <row r="17" spans="2:9">
      <c r="B17" s="5">
        <f>IF(C17="","",MAX(B$9:B16)+1)</f>
        <v>9</v>
      </c>
      <c r="C17" s="12">
        <f>'[13]Sales and Use and GRT'!D59</f>
        <v>45627</v>
      </c>
      <c r="D17" s="12">
        <f>'[13]Sales and Use and GRT'!E59</f>
        <v>45657</v>
      </c>
      <c r="E17" s="3">
        <f t="shared" si="0"/>
        <v>-15.5</v>
      </c>
      <c r="F17" s="12">
        <f>'[13]Sales and Use and GRT'!G59</f>
        <v>45678</v>
      </c>
      <c r="G17" s="98">
        <f>'[13]Sales and Use and GRT'!C59</f>
        <v>1649.31</v>
      </c>
      <c r="H17" s="10">
        <f t="shared" si="3"/>
        <v>-36.5</v>
      </c>
      <c r="I17" s="98">
        <f t="shared" si="2"/>
        <v>-60199.814999999995</v>
      </c>
    </row>
    <row r="18" spans="2:9">
      <c r="B18" s="5">
        <f>IF(C18="","",MAX(B$9:B17)+1)</f>
        <v>10</v>
      </c>
      <c r="C18" s="12">
        <f>'[13]Sales and Use and GRT'!D60</f>
        <v>45658</v>
      </c>
      <c r="D18" s="12">
        <f>'[13]Sales and Use and GRT'!E60</f>
        <v>45688</v>
      </c>
      <c r="E18" s="3">
        <f t="shared" si="0"/>
        <v>-15.5</v>
      </c>
      <c r="F18" s="12">
        <f>'[13]Sales and Use and GRT'!G60</f>
        <v>45708</v>
      </c>
      <c r="G18" s="98">
        <f>'[13]Sales and Use and GRT'!C60</f>
        <v>1541.46</v>
      </c>
      <c r="H18" s="10">
        <f t="shared" si="3"/>
        <v>-35.5</v>
      </c>
      <c r="I18" s="98">
        <f t="shared" si="2"/>
        <v>-54721.83</v>
      </c>
    </row>
    <row r="19" spans="2:9">
      <c r="B19" s="5">
        <f>IF(C19="","",MAX(B$9:B18)+1)</f>
        <v>11</v>
      </c>
      <c r="C19" s="12">
        <f>'[13]Sales and Use and GRT'!D61</f>
        <v>45689</v>
      </c>
      <c r="D19" s="12">
        <f>'[13]Sales and Use and GRT'!E61</f>
        <v>45716</v>
      </c>
      <c r="E19" s="3">
        <f t="shared" si="0"/>
        <v>-14</v>
      </c>
      <c r="F19" s="12">
        <f>'[13]Sales and Use and GRT'!G61</f>
        <v>45736</v>
      </c>
      <c r="G19" s="98">
        <f>'[13]Sales and Use and GRT'!C61</f>
        <v>1541.46</v>
      </c>
      <c r="H19" s="10">
        <f t="shared" si="3"/>
        <v>-34</v>
      </c>
      <c r="I19" s="98">
        <f t="shared" si="2"/>
        <v>-52409.64</v>
      </c>
    </row>
    <row r="20" spans="2:9">
      <c r="B20" s="5">
        <f>IF(C20="","",MAX(B$9:B19)+1)</f>
        <v>12</v>
      </c>
      <c r="C20" s="12">
        <f>'[13]Sales and Use and GRT'!D62</f>
        <v>45717</v>
      </c>
      <c r="D20" s="12">
        <f>'[13]Sales and Use and GRT'!E62</f>
        <v>45747</v>
      </c>
      <c r="E20" s="3">
        <f t="shared" si="0"/>
        <v>-15.5</v>
      </c>
      <c r="F20" s="12">
        <f>'[13]Sales and Use and GRT'!G62</f>
        <v>45765</v>
      </c>
      <c r="G20" s="98">
        <f>'[13]Sales and Use and GRT'!C62</f>
        <v>1541.46</v>
      </c>
      <c r="H20" s="10">
        <f t="shared" si="3"/>
        <v>-33.5</v>
      </c>
      <c r="I20" s="98">
        <f t="shared" si="2"/>
        <v>-51638.91</v>
      </c>
    </row>
    <row r="21" spans="2:9">
      <c r="B21" s="5" t="str">
        <f>IF(C21="","",MAX(B$9:B20)+1)</f>
        <v/>
      </c>
      <c r="G21" s="163"/>
      <c r="I21" s="163"/>
    </row>
    <row r="22" spans="2:9" ht="13.5" thickBot="1">
      <c r="B22" s="5">
        <f>IF(C22="","",MAX(B$9:B21)+1)</f>
        <v>13</v>
      </c>
      <c r="C22" s="7" t="s">
        <v>21</v>
      </c>
      <c r="D22" s="7"/>
      <c r="E22" s="7"/>
      <c r="F22" s="7"/>
      <c r="G22" s="19">
        <f>SUM(G9:G20)</f>
        <v>19468.169999999995</v>
      </c>
      <c r="H22" s="16">
        <f>I22/G22</f>
        <v>-34.884002194351091</v>
      </c>
      <c r="I22" s="19">
        <f>SUM(I9:I20)</f>
        <v>-679127.68499999994</v>
      </c>
    </row>
    <row r="23" spans="2:9" ht="13.5" thickTop="1">
      <c r="B23" s="5" t="str">
        <f>IF(C23="","",MAX(B$9:B22)+1)</f>
        <v/>
      </c>
    </row>
  </sheetData>
  <mergeCells count="4">
    <mergeCell ref="B2:I2"/>
    <mergeCell ref="B3:I3"/>
    <mergeCell ref="B4:I4"/>
    <mergeCell ref="B5:I5"/>
  </mergeCells>
  <printOptions horizontalCentered="1"/>
  <pageMargins left="0.7" right="0.7" top="0.75" bottom="0.75" header="0.3" footer="0.3"/>
  <pageSetup scale="86" fitToHeight="0" orientation="portrait" r:id="rId1"/>
  <headerFooter scaleWithDoc="0">
    <oddHeader>&amp;RExhibit TSL-3
Page &amp;P of &amp;N</oddHeader>
  </headerFooter>
  <ignoredErrors>
    <ignoredError sqref="H22" 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ED4B7-0C33-4CD5-89B9-52C93F24DC02}">
  <sheetPr>
    <tabColor theme="1" tint="0.34998626667073579"/>
    <pageSetUpPr fitToPage="1"/>
  </sheetPr>
  <dimension ref="B2:J59"/>
  <sheetViews>
    <sheetView view="pageBreakPreview" zoomScaleNormal="100" zoomScaleSheetLayoutView="100" workbookViewId="0"/>
  </sheetViews>
  <sheetFormatPr defaultRowHeight="12.75"/>
  <cols>
    <col min="1" max="1" width="1.42578125" customWidth="1"/>
    <col min="2" max="2" width="6.42578125" customWidth="1"/>
    <col min="3" max="6" width="14.7109375" customWidth="1"/>
    <col min="7" max="7" width="12.28515625" bestFit="1" customWidth="1"/>
    <col min="8" max="8" width="12.28515625" customWidth="1"/>
    <col min="9" max="9" width="10.140625" customWidth="1"/>
    <col min="10" max="10" width="16.7109375" customWidth="1"/>
  </cols>
  <sheetData>
    <row r="2" spans="2:10"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  <c r="J2" s="257"/>
    </row>
    <row r="3" spans="2:10"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  <c r="J3" s="257"/>
    </row>
    <row r="4" spans="2:10">
      <c r="B4" s="257" t="s">
        <v>150</v>
      </c>
      <c r="C4" s="257"/>
      <c r="D4" s="257"/>
      <c r="E4" s="257"/>
      <c r="F4" s="257"/>
      <c r="G4" s="257"/>
      <c r="H4" s="257"/>
      <c r="I4" s="257"/>
      <c r="J4" s="257"/>
    </row>
    <row r="5" spans="2:10">
      <c r="B5" s="256"/>
      <c r="C5" s="256"/>
      <c r="D5" s="256"/>
      <c r="E5" s="256"/>
      <c r="F5" s="256"/>
      <c r="G5" s="256"/>
      <c r="H5" s="256"/>
      <c r="I5" s="256"/>
      <c r="J5" s="256"/>
    </row>
    <row r="6" spans="2:10">
      <c r="B6" s="4"/>
      <c r="C6" s="4"/>
      <c r="D6" s="4"/>
      <c r="E6" s="4"/>
      <c r="F6" s="4"/>
      <c r="G6" s="4"/>
      <c r="H6" s="4"/>
      <c r="I6" s="4"/>
      <c r="J6" s="4"/>
    </row>
    <row r="7" spans="2:10" ht="25.5" customHeight="1">
      <c r="B7" s="112" t="s">
        <v>2</v>
      </c>
      <c r="C7" s="112" t="s">
        <v>29</v>
      </c>
      <c r="D7" s="112" t="s">
        <v>30</v>
      </c>
      <c r="E7" s="112" t="s">
        <v>157</v>
      </c>
      <c r="F7" s="112" t="s">
        <v>38</v>
      </c>
      <c r="G7" s="112" t="s">
        <v>98</v>
      </c>
      <c r="H7" s="112" t="s">
        <v>69</v>
      </c>
      <c r="I7" s="112" t="s">
        <v>156</v>
      </c>
      <c r="J7" s="112" t="s">
        <v>40</v>
      </c>
    </row>
    <row r="8" spans="2:10">
      <c r="B8" s="4"/>
      <c r="C8" s="4"/>
      <c r="D8" s="4"/>
      <c r="E8" s="4"/>
      <c r="F8" s="4"/>
      <c r="G8" s="4"/>
      <c r="H8" s="4"/>
      <c r="I8" s="4"/>
      <c r="J8" s="4"/>
    </row>
    <row r="9" spans="2:10">
      <c r="B9" s="4"/>
      <c r="C9" s="215" t="s">
        <v>151</v>
      </c>
      <c r="D9" s="216"/>
      <c r="E9" s="4"/>
      <c r="F9" s="4"/>
      <c r="G9" s="4"/>
      <c r="H9" s="4"/>
      <c r="I9" s="4"/>
      <c r="J9" s="4"/>
    </row>
    <row r="10" spans="2:10">
      <c r="B10" s="4"/>
      <c r="C10" s="4"/>
      <c r="D10" s="4"/>
      <c r="E10" s="4"/>
      <c r="F10" s="4"/>
      <c r="G10" s="4"/>
      <c r="H10" s="4"/>
      <c r="I10" s="4"/>
      <c r="J10" s="4"/>
    </row>
    <row r="11" spans="2:10">
      <c r="B11" s="5">
        <v>1</v>
      </c>
      <c r="C11" s="12">
        <f>'[14]Other Taxes'!D14</f>
        <v>45383</v>
      </c>
      <c r="D11" s="12">
        <f>'[14]Other Taxes'!E14</f>
        <v>45473</v>
      </c>
      <c r="E11" s="3">
        <f>(C11-D11-1)/2</f>
        <v>-45.5</v>
      </c>
      <c r="F11" s="12">
        <f>'[14]Other Taxes'!G14</f>
        <v>45504</v>
      </c>
      <c r="G11" s="97">
        <f>'[14]Other Taxes'!C14</f>
        <v>964.54</v>
      </c>
      <c r="H11" s="10">
        <f>'[14]Other Taxes'!K14</f>
        <v>0</v>
      </c>
      <c r="I11" s="10">
        <f>(D11-F11)+E11+H11</f>
        <v>-76.5</v>
      </c>
      <c r="J11" s="97">
        <f>G11*I11</f>
        <v>-73787.31</v>
      </c>
    </row>
    <row r="12" spans="2:10">
      <c r="B12" s="5">
        <f>IF(C12="","",MAX(B$11:B11)+1)</f>
        <v>2</v>
      </c>
      <c r="C12" s="12">
        <f>'[14]Other Taxes'!D15</f>
        <v>45474</v>
      </c>
      <c r="D12" s="12">
        <f>'[14]Other Taxes'!E15</f>
        <v>45565</v>
      </c>
      <c r="E12" s="3">
        <f>(C12-D12-1)/2</f>
        <v>-46</v>
      </c>
      <c r="F12" s="12">
        <f>'[14]Other Taxes'!G15</f>
        <v>45596</v>
      </c>
      <c r="G12" s="98">
        <f>'[14]Other Taxes'!C15</f>
        <v>0</v>
      </c>
      <c r="H12" s="10">
        <f>'[14]Other Taxes'!K15</f>
        <v>0</v>
      </c>
      <c r="I12" s="10">
        <f>(D12-F12)+E12+H12</f>
        <v>-77</v>
      </c>
      <c r="J12" s="98">
        <f>G12*I12</f>
        <v>0</v>
      </c>
    </row>
    <row r="13" spans="2:10">
      <c r="B13" s="5">
        <f>IF(C13="","",MAX(B$11:B12)+1)</f>
        <v>3</v>
      </c>
      <c r="C13" s="12">
        <f>'[14]Other Taxes'!D16</f>
        <v>45566</v>
      </c>
      <c r="D13" s="12">
        <f>'[14]Other Taxes'!E16</f>
        <v>45657</v>
      </c>
      <c r="E13" s="3">
        <f>(C13-D13-1)/2</f>
        <v>-46</v>
      </c>
      <c r="F13" s="12">
        <f>'[14]Other Taxes'!G16</f>
        <v>45688</v>
      </c>
      <c r="G13" s="98">
        <f>'[14]Other Taxes'!C16</f>
        <v>1073.29</v>
      </c>
      <c r="H13" s="10">
        <f>'[14]Other Taxes'!K16</f>
        <v>0</v>
      </c>
      <c r="I13" s="10">
        <f>(D13-F13)+E13+H13</f>
        <v>-77</v>
      </c>
      <c r="J13" s="98">
        <f>G13*I13</f>
        <v>-82643.33</v>
      </c>
    </row>
    <row r="14" spans="2:10">
      <c r="B14" s="5">
        <f>IF(C14="","",MAX(B$11:B13)+1)</f>
        <v>4</v>
      </c>
      <c r="C14" s="12">
        <f>'[14]Other Taxes'!D17</f>
        <v>45658</v>
      </c>
      <c r="D14" s="12">
        <f>'[14]Other Taxes'!E17</f>
        <v>45747</v>
      </c>
      <c r="E14" s="3">
        <f>(C14-D14-1)/2</f>
        <v>-45</v>
      </c>
      <c r="F14" s="12">
        <f>'[14]Other Taxes'!G17</f>
        <v>45777</v>
      </c>
      <c r="G14" s="98">
        <f>'[14]Other Taxes'!C17</f>
        <v>871.74</v>
      </c>
      <c r="H14" s="10">
        <f>'[14]Other Taxes'!K17</f>
        <v>0</v>
      </c>
      <c r="I14" s="10">
        <f>(D14-F14)+E14+H14</f>
        <v>-75</v>
      </c>
      <c r="J14" s="98">
        <f>G14*I14</f>
        <v>-65380.5</v>
      </c>
    </row>
    <row r="15" spans="2:10">
      <c r="B15" s="5" t="str">
        <f>IF(C15="","",MAX(B$11:B14)+1)</f>
        <v/>
      </c>
      <c r="C15" s="12"/>
      <c r="D15" s="12"/>
      <c r="E15" s="3"/>
      <c r="F15" s="12"/>
      <c r="G15" s="97"/>
      <c r="H15" s="97"/>
      <c r="I15" s="10"/>
      <c r="J15" s="98"/>
    </row>
    <row r="16" spans="2:10">
      <c r="B16" s="5">
        <f>IF(C16="","",MAX(B$11:B15)+1)</f>
        <v>5</v>
      </c>
      <c r="C16" s="217" t="s">
        <v>154</v>
      </c>
      <c r="D16" s="217"/>
      <c r="E16" s="217"/>
      <c r="F16" s="217"/>
      <c r="G16" s="218">
        <f>SUM(G11:G14)</f>
        <v>2909.5699999999997</v>
      </c>
      <c r="H16" s="218"/>
      <c r="I16" s="219">
        <f>J16/G16</f>
        <v>-76.235024419415936</v>
      </c>
      <c r="J16" s="218">
        <f>SUM(J11:J14)</f>
        <v>-221811.14</v>
      </c>
    </row>
    <row r="17" spans="2:10">
      <c r="B17" s="5" t="str">
        <f>IF(C17="","",MAX(B$11:B16)+1)</f>
        <v/>
      </c>
    </row>
    <row r="18" spans="2:10">
      <c r="B18" s="5"/>
      <c r="C18" s="215" t="s">
        <v>152</v>
      </c>
      <c r="D18" s="216"/>
      <c r="E18" s="3"/>
      <c r="F18" s="12"/>
      <c r="G18" s="97"/>
      <c r="H18" s="97"/>
      <c r="I18" s="10"/>
      <c r="J18" s="98"/>
    </row>
    <row r="19" spans="2:10">
      <c r="B19" s="5" t="str">
        <f>IF(C19="","",MAX(B$11:B18)+1)</f>
        <v/>
      </c>
      <c r="C19" s="12"/>
      <c r="D19" s="12"/>
      <c r="E19" s="3"/>
      <c r="F19" s="12"/>
      <c r="G19" s="97"/>
      <c r="H19" s="97"/>
      <c r="I19" s="10"/>
      <c r="J19" s="98"/>
    </row>
    <row r="20" spans="2:10">
      <c r="B20" s="5">
        <f>IF(C20="","",MAX(B$11:B19)+1)</f>
        <v>6</v>
      </c>
      <c r="C20" s="12">
        <f>'[14]Other Taxes'!D24</f>
        <v>45383</v>
      </c>
      <c r="D20" s="12">
        <f>'[14]Other Taxes'!E24</f>
        <v>45412</v>
      </c>
      <c r="E20" s="3">
        <f>(C20-D20-1)/2</f>
        <v>-15</v>
      </c>
      <c r="F20" s="12">
        <f>'[14]Other Taxes'!G24</f>
        <v>45432</v>
      </c>
      <c r="G20" s="97">
        <f>'[14]Other Taxes'!C24</f>
        <v>53915.92</v>
      </c>
      <c r="H20" s="10">
        <f>-'[14]Other Taxes'!K24</f>
        <v>-12.727273653192686</v>
      </c>
      <c r="I20" s="10">
        <f>(D20-F20)+E20+H20</f>
        <v>-47.727273653192682</v>
      </c>
      <c r="J20" s="97">
        <f t="shared" ref="J20:J31" si="0">G20*I20</f>
        <v>-2573259.8681036443</v>
      </c>
    </row>
    <row r="21" spans="2:10">
      <c r="B21" s="5">
        <f>IF(C21="","",MAX(B$11:B20)+1)</f>
        <v>7</v>
      </c>
      <c r="C21" s="12">
        <f>'[14]Other Taxes'!D25</f>
        <v>45413</v>
      </c>
      <c r="D21" s="12">
        <f>'[14]Other Taxes'!E25</f>
        <v>45443</v>
      </c>
      <c r="E21" s="3">
        <f t="shared" ref="E21:E31" si="1">(C21-D21-1)/2</f>
        <v>-15.5</v>
      </c>
      <c r="F21" s="12">
        <f>'[14]Other Taxes'!G25</f>
        <v>45463</v>
      </c>
      <c r="G21" s="98">
        <f>'[14]Other Taxes'!C25</f>
        <v>52257.38</v>
      </c>
      <c r="H21" s="10">
        <f>-'[14]Other Taxes'!K25</f>
        <v>-12.727273653192686</v>
      </c>
      <c r="I21" s="10">
        <f t="shared" ref="I21:I31" si="2">(D21-F21)+E21+H21</f>
        <v>-48.227273653192682</v>
      </c>
      <c r="J21" s="98">
        <f t="shared" si="0"/>
        <v>-2520230.965658878</v>
      </c>
    </row>
    <row r="22" spans="2:10">
      <c r="B22" s="5">
        <f>IF(C22="","",MAX(B$11:B21)+1)</f>
        <v>8</v>
      </c>
      <c r="C22" s="12">
        <f>'[14]Other Taxes'!D26</f>
        <v>45444</v>
      </c>
      <c r="D22" s="12">
        <f>'[14]Other Taxes'!E26</f>
        <v>45473</v>
      </c>
      <c r="E22" s="3">
        <f t="shared" si="1"/>
        <v>-15</v>
      </c>
      <c r="F22" s="12">
        <f>'[14]Other Taxes'!G26</f>
        <v>45493</v>
      </c>
      <c r="G22" s="98">
        <f>'[14]Other Taxes'!C26</f>
        <v>525117.92000000004</v>
      </c>
      <c r="H22" s="10">
        <f>-'[14]Other Taxes'!K26</f>
        <v>-12.727273653192686</v>
      </c>
      <c r="I22" s="10">
        <f t="shared" si="2"/>
        <v>-47.727273653192682</v>
      </c>
      <c r="J22" s="98">
        <f t="shared" si="0"/>
        <v>-25062446.668035343</v>
      </c>
    </row>
    <row r="23" spans="2:10">
      <c r="B23" s="5">
        <f>IF(C23="","",MAX(B$11:B22)+1)</f>
        <v>9</v>
      </c>
      <c r="C23" s="12">
        <f>'[14]Other Taxes'!D27</f>
        <v>45474</v>
      </c>
      <c r="D23" s="12">
        <f>'[14]Other Taxes'!E27</f>
        <v>45504</v>
      </c>
      <c r="E23" s="3">
        <f t="shared" si="1"/>
        <v>-15.5</v>
      </c>
      <c r="F23" s="12">
        <f>'[14]Other Taxes'!G27</f>
        <v>45524</v>
      </c>
      <c r="G23" s="98">
        <f>'[14]Other Taxes'!C27</f>
        <v>60465.33</v>
      </c>
      <c r="H23" s="10">
        <f>-'[14]Other Taxes'!K27</f>
        <v>-12.727273653192686</v>
      </c>
      <c r="I23" s="10">
        <f t="shared" si="2"/>
        <v>-48.227273653192682</v>
      </c>
      <c r="J23" s="98">
        <f t="shared" si="0"/>
        <v>-2916078.0164406011</v>
      </c>
    </row>
    <row r="24" spans="2:10">
      <c r="B24" s="5">
        <f>IF(C24="","",MAX(B$11:B23)+1)</f>
        <v>10</v>
      </c>
      <c r="C24" s="12">
        <f>'[14]Other Taxes'!D28</f>
        <v>45505</v>
      </c>
      <c r="D24" s="12">
        <f>'[14]Other Taxes'!E28</f>
        <v>45535</v>
      </c>
      <c r="E24" s="3">
        <f t="shared" si="1"/>
        <v>-15.5</v>
      </c>
      <c r="F24" s="12">
        <f>'[14]Other Taxes'!G28</f>
        <v>45555</v>
      </c>
      <c r="G24" s="98">
        <f>'[14]Other Taxes'!C28</f>
        <v>68400.17</v>
      </c>
      <c r="H24" s="10">
        <f>-'[14]Other Taxes'!K28</f>
        <v>-12.727273653192686</v>
      </c>
      <c r="I24" s="10">
        <f t="shared" si="2"/>
        <v>-48.227273653192682</v>
      </c>
      <c r="J24" s="98">
        <f t="shared" si="0"/>
        <v>-3298753.7165149003</v>
      </c>
    </row>
    <row r="25" spans="2:10">
      <c r="B25" s="5">
        <f>IF(C25="","",MAX(B$11:B24)+1)</f>
        <v>11</v>
      </c>
      <c r="C25" s="12">
        <f>'[14]Other Taxes'!D29</f>
        <v>45536</v>
      </c>
      <c r="D25" s="12">
        <f>'[14]Other Taxes'!E29</f>
        <v>45565</v>
      </c>
      <c r="E25" s="3">
        <f t="shared" si="1"/>
        <v>-15</v>
      </c>
      <c r="F25" s="12">
        <f>'[14]Other Taxes'!G29</f>
        <v>45585</v>
      </c>
      <c r="G25" s="98">
        <f>'[14]Other Taxes'!C29</f>
        <v>640144.18000000005</v>
      </c>
      <c r="H25" s="10">
        <f>-'[14]Other Taxes'!K29</f>
        <v>-12.727273653192686</v>
      </c>
      <c r="I25" s="10">
        <f t="shared" si="2"/>
        <v>-47.727273653192682</v>
      </c>
      <c r="J25" s="98">
        <f t="shared" si="0"/>
        <v>-30552336.456358638</v>
      </c>
    </row>
    <row r="26" spans="2:10">
      <c r="B26" s="5">
        <f>IF(C26="","",MAX(B$11:B25)+1)</f>
        <v>12</v>
      </c>
      <c r="C26" s="12">
        <f>'[14]Other Taxes'!D30</f>
        <v>45566</v>
      </c>
      <c r="D26" s="12">
        <f>'[14]Other Taxes'!E30</f>
        <v>45596</v>
      </c>
      <c r="E26" s="3">
        <f t="shared" si="1"/>
        <v>-15.5</v>
      </c>
      <c r="F26" s="12">
        <f>'[14]Other Taxes'!G30</f>
        <v>45616</v>
      </c>
      <c r="G26" s="98">
        <f>'[14]Other Taxes'!C30</f>
        <v>57166.91</v>
      </c>
      <c r="H26" s="10">
        <f>-'[14]Other Taxes'!K30</f>
        <v>-12.727273653192686</v>
      </c>
      <c r="I26" s="10">
        <f t="shared" si="2"/>
        <v>-48.227273653192682</v>
      </c>
      <c r="J26" s="98">
        <f t="shared" si="0"/>
        <v>-2757004.2124774377</v>
      </c>
    </row>
    <row r="27" spans="2:10">
      <c r="B27" s="5">
        <f>IF(C27="","",MAX(B$11:B26)+1)</f>
        <v>13</v>
      </c>
      <c r="C27" s="12">
        <f>'[14]Other Taxes'!D31</f>
        <v>45597</v>
      </c>
      <c r="D27" s="12">
        <f>'[14]Other Taxes'!E31</f>
        <v>45626</v>
      </c>
      <c r="E27" s="3">
        <f t="shared" si="1"/>
        <v>-15</v>
      </c>
      <c r="F27" s="12">
        <f>'[14]Other Taxes'!G31</f>
        <v>45646</v>
      </c>
      <c r="G27" s="98">
        <f>'[14]Other Taxes'!C31</f>
        <v>47957.96</v>
      </c>
      <c r="H27" s="10">
        <f>-'[14]Other Taxes'!K31</f>
        <v>-12.727273653192686</v>
      </c>
      <c r="I27" s="10">
        <f t="shared" si="2"/>
        <v>-47.727273653192682</v>
      </c>
      <c r="J27" s="98">
        <f t="shared" si="0"/>
        <v>-2288902.6807688684</v>
      </c>
    </row>
    <row r="28" spans="2:10">
      <c r="B28" s="5">
        <f>IF(C28="","",MAX(B$11:B27)+1)</f>
        <v>14</v>
      </c>
      <c r="C28" s="12">
        <f>'[14]Other Taxes'!D32</f>
        <v>45627</v>
      </c>
      <c r="D28" s="12">
        <f>'[14]Other Taxes'!E32</f>
        <v>45657</v>
      </c>
      <c r="E28" s="3">
        <f t="shared" si="1"/>
        <v>-15.5</v>
      </c>
      <c r="F28" s="12">
        <f>'[14]Other Taxes'!G32</f>
        <v>45677</v>
      </c>
      <c r="G28" s="98">
        <f>'[14]Other Taxes'!C32</f>
        <v>527552.24</v>
      </c>
      <c r="H28" s="10">
        <f>-'[14]Other Taxes'!K32</f>
        <v>-12.727273653192686</v>
      </c>
      <c r="I28" s="10">
        <f t="shared" si="2"/>
        <v>-48.227273653192682</v>
      </c>
      <c r="J28" s="98">
        <f t="shared" si="0"/>
        <v>-25442406.244834781</v>
      </c>
    </row>
    <row r="29" spans="2:10">
      <c r="B29" s="5">
        <f>IF(C29="","",MAX(B$11:B28)+1)</f>
        <v>15</v>
      </c>
      <c r="C29" s="12">
        <f>'[14]Other Taxes'!D33</f>
        <v>45658</v>
      </c>
      <c r="D29" s="12">
        <f>'[14]Other Taxes'!E33</f>
        <v>45688</v>
      </c>
      <c r="E29" s="3">
        <f t="shared" si="1"/>
        <v>-15.5</v>
      </c>
      <c r="F29" s="12">
        <f>'[14]Other Taxes'!G33</f>
        <v>45708</v>
      </c>
      <c r="G29" s="98">
        <f>'[14]Other Taxes'!C33</f>
        <v>72816.27</v>
      </c>
      <c r="H29" s="10">
        <f>-'[14]Other Taxes'!K33</f>
        <v>-12.727273653192686</v>
      </c>
      <c r="I29" s="10">
        <f t="shared" si="2"/>
        <v>-48.227273653192682</v>
      </c>
      <c r="J29" s="98">
        <f t="shared" si="0"/>
        <v>-3511730.1796947648</v>
      </c>
    </row>
    <row r="30" spans="2:10">
      <c r="B30" s="5">
        <f>IF(C30="","",MAX(B$11:B29)+1)</f>
        <v>16</v>
      </c>
      <c r="C30" s="12">
        <f>'[14]Other Taxes'!D34</f>
        <v>45689</v>
      </c>
      <c r="D30" s="12">
        <f>'[14]Other Taxes'!E34</f>
        <v>45716</v>
      </c>
      <c r="E30" s="3">
        <f t="shared" si="1"/>
        <v>-14</v>
      </c>
      <c r="F30" s="12">
        <f>'[14]Other Taxes'!G34</f>
        <v>45736</v>
      </c>
      <c r="G30" s="98">
        <f>'[14]Other Taxes'!C34</f>
        <v>81727.45</v>
      </c>
      <c r="H30" s="10">
        <f>-'[14]Other Taxes'!K34</f>
        <v>-12.727273653192686</v>
      </c>
      <c r="I30" s="10">
        <f t="shared" si="2"/>
        <v>-46.727273653192682</v>
      </c>
      <c r="J30" s="98">
        <f t="shared" si="0"/>
        <v>-3818900.921127622</v>
      </c>
    </row>
    <row r="31" spans="2:10">
      <c r="B31" s="5">
        <f>IF(C31="","",MAX(B$11:B30)+1)</f>
        <v>17</v>
      </c>
      <c r="C31" s="12">
        <f>'[14]Other Taxes'!D35</f>
        <v>45717</v>
      </c>
      <c r="D31" s="12">
        <f>'[14]Other Taxes'!E35</f>
        <v>45747</v>
      </c>
      <c r="E31" s="3">
        <f t="shared" si="1"/>
        <v>-15.5</v>
      </c>
      <c r="F31" s="12">
        <f>'[14]Other Taxes'!G35</f>
        <v>45767</v>
      </c>
      <c r="G31" s="98">
        <f>'[14]Other Taxes'!C35</f>
        <v>644390.96</v>
      </c>
      <c r="H31" s="10">
        <f>-'[14]Other Taxes'!K35</f>
        <v>-12.727273653192686</v>
      </c>
      <c r="I31" s="10">
        <f t="shared" si="2"/>
        <v>-48.227273653192682</v>
      </c>
      <c r="J31" s="98">
        <f t="shared" si="0"/>
        <v>-31077219.167563539</v>
      </c>
    </row>
    <row r="32" spans="2:10">
      <c r="B32" s="5" t="str">
        <f>IF(C32="","",MAX(B$11:B31)+1)</f>
        <v/>
      </c>
      <c r="C32" s="12"/>
      <c r="D32" s="12"/>
      <c r="E32" s="3"/>
      <c r="F32" s="12"/>
      <c r="G32" s="97"/>
      <c r="H32" s="97"/>
      <c r="I32" s="10"/>
      <c r="J32" s="98"/>
    </row>
    <row r="33" spans="2:10">
      <c r="B33" s="5">
        <f>IF(C33="","",MAX(B$11:B32)+1)</f>
        <v>18</v>
      </c>
      <c r="C33" s="217" t="s">
        <v>155</v>
      </c>
      <c r="D33" s="217"/>
      <c r="E33" s="217"/>
      <c r="F33" s="217"/>
      <c r="G33" s="218">
        <f>SUM(G20:G31)</f>
        <v>2831912.69</v>
      </c>
      <c r="H33" s="218"/>
      <c r="I33" s="219">
        <f>J33/G33</f>
        <v>-47.960260066343714</v>
      </c>
      <c r="J33" s="218">
        <f>SUM(J20:J31)</f>
        <v>-135819269.097579</v>
      </c>
    </row>
    <row r="34" spans="2:10">
      <c r="B34" s="5" t="str">
        <f>IF(C34="","",MAX(B$11:B33)+1)</f>
        <v/>
      </c>
    </row>
    <row r="35" spans="2:10">
      <c r="B35" s="5"/>
      <c r="C35" s="215" t="s">
        <v>153</v>
      </c>
      <c r="D35" s="216"/>
    </row>
    <row r="36" spans="2:10">
      <c r="B36" s="5" t="str">
        <f>IF(C36="","",MAX(B$11:B35)+1)</f>
        <v/>
      </c>
    </row>
    <row r="37" spans="2:10">
      <c r="B37" s="5">
        <f>IF(C37="","",MAX(B$11:B36)+1)</f>
        <v>19</v>
      </c>
      <c r="C37" s="12">
        <f>'[14]Other Taxes'!D43</f>
        <v>45017</v>
      </c>
      <c r="D37" s="12">
        <f>'[14]Other Taxes'!E43</f>
        <v>45382</v>
      </c>
      <c r="E37" s="3">
        <f>(C37-D37-1)/2</f>
        <v>-183</v>
      </c>
      <c r="F37" s="12">
        <f>'[14]Other Taxes'!G43</f>
        <v>45394</v>
      </c>
      <c r="G37" s="97">
        <f>'[14]Other Taxes'!C43</f>
        <v>18458.91</v>
      </c>
      <c r="H37" s="10">
        <f>-'[14]Other Taxes'!K43</f>
        <v>-12.727273653192686</v>
      </c>
      <c r="I37" s="10">
        <f t="shared" ref="I37:I45" si="3">(D37-F37)+E37+H37</f>
        <v>-207.7272736531927</v>
      </c>
      <c r="J37" s="97">
        <f t="shared" ref="J37:J45" si="4">G37*I37</f>
        <v>-3834419.0489096553</v>
      </c>
    </row>
    <row r="38" spans="2:10">
      <c r="B38" s="5">
        <f>IF(C38="","",MAX(B$11:B37)+1)</f>
        <v>20</v>
      </c>
      <c r="C38" s="12">
        <f>'[14]Other Taxes'!D44</f>
        <v>45047</v>
      </c>
      <c r="D38" s="12">
        <f>'[14]Other Taxes'!E44</f>
        <v>45412</v>
      </c>
      <c r="E38" s="3">
        <f t="shared" ref="E38:E45" si="5">(C38-D38-1)/2</f>
        <v>-183</v>
      </c>
      <c r="F38" s="12">
        <f>'[14]Other Taxes'!G44</f>
        <v>45424</v>
      </c>
      <c r="G38" s="98">
        <f>'[14]Other Taxes'!C44</f>
        <v>3213.43</v>
      </c>
      <c r="H38" s="10">
        <f>-'[14]Other Taxes'!K44</f>
        <v>-12.727273653192686</v>
      </c>
      <c r="I38" s="10">
        <f t="shared" si="3"/>
        <v>-207.7272736531927</v>
      </c>
      <c r="J38" s="98">
        <f t="shared" si="4"/>
        <v>-667517.05297537893</v>
      </c>
    </row>
    <row r="39" spans="2:10">
      <c r="B39" s="5">
        <f>IF(C39="","",MAX(B$11:B38)+1)</f>
        <v>21</v>
      </c>
      <c r="C39" s="12">
        <f>'[14]Other Taxes'!D45</f>
        <v>45078</v>
      </c>
      <c r="D39" s="12">
        <f>'[14]Other Taxes'!E45</f>
        <v>45443</v>
      </c>
      <c r="E39" s="3">
        <f t="shared" si="5"/>
        <v>-183</v>
      </c>
      <c r="F39" s="12">
        <f>'[14]Other Taxes'!G45</f>
        <v>45455</v>
      </c>
      <c r="G39" s="98">
        <f>'[14]Other Taxes'!C45</f>
        <v>23548.19</v>
      </c>
      <c r="H39" s="10">
        <f>-'[14]Other Taxes'!K45</f>
        <v>-12.727273653192686</v>
      </c>
      <c r="I39" s="10">
        <f t="shared" si="3"/>
        <v>-207.7272736531927</v>
      </c>
      <c r="J39" s="98">
        <f t="shared" si="4"/>
        <v>-4891601.3081673756</v>
      </c>
    </row>
    <row r="40" spans="2:10">
      <c r="B40" s="5">
        <f>IF(C40="","",MAX(B$11:B39)+1)</f>
        <v>22</v>
      </c>
      <c r="C40" s="12">
        <f>'[14]Other Taxes'!D46</f>
        <v>45108</v>
      </c>
      <c r="D40" s="12">
        <f>'[14]Other Taxes'!E46</f>
        <v>45473</v>
      </c>
      <c r="E40" s="3">
        <f t="shared" si="5"/>
        <v>-183</v>
      </c>
      <c r="F40" s="12">
        <f>'[14]Other Taxes'!G46</f>
        <v>45485</v>
      </c>
      <c r="G40" s="98">
        <f>'[14]Other Taxes'!C46</f>
        <v>41627.589999999997</v>
      </c>
      <c r="H40" s="10">
        <f>-'[14]Other Taxes'!K46</f>
        <v>-12.727273653192686</v>
      </c>
      <c r="I40" s="10">
        <f t="shared" si="3"/>
        <v>-207.7272736531927</v>
      </c>
      <c r="J40" s="98">
        <f t="shared" si="4"/>
        <v>-8647185.7794529069</v>
      </c>
    </row>
    <row r="41" spans="2:10">
      <c r="B41" s="5">
        <f>IF(C41="","",MAX(B$11:B40)+1)</f>
        <v>23</v>
      </c>
      <c r="C41" s="12">
        <f>'[14]Other Taxes'!D47</f>
        <v>45139</v>
      </c>
      <c r="D41" s="12">
        <f>'[14]Other Taxes'!E47</f>
        <v>45504</v>
      </c>
      <c r="E41" s="3">
        <f t="shared" si="5"/>
        <v>-183</v>
      </c>
      <c r="F41" s="12">
        <f>'[14]Other Taxes'!G47</f>
        <v>45516</v>
      </c>
      <c r="G41" s="98">
        <f>'[14]Other Taxes'!C47</f>
        <v>19768.580000000002</v>
      </c>
      <c r="H41" s="10">
        <f>-'[14]Other Taxes'!K47</f>
        <v>-12.727273653192686</v>
      </c>
      <c r="I41" s="10">
        <f t="shared" si="3"/>
        <v>-207.7272736531927</v>
      </c>
      <c r="J41" s="98">
        <f t="shared" si="4"/>
        <v>-4106473.2273950325</v>
      </c>
    </row>
    <row r="42" spans="2:10">
      <c r="B42" s="5">
        <f>IF(C42="","",MAX(B$11:B41)+1)</f>
        <v>24</v>
      </c>
      <c r="C42" s="12">
        <f>'[14]Other Taxes'!D48</f>
        <v>45200</v>
      </c>
      <c r="D42" s="12">
        <f>'[14]Other Taxes'!E48</f>
        <v>45565</v>
      </c>
      <c r="E42" s="3">
        <f t="shared" si="5"/>
        <v>-183</v>
      </c>
      <c r="F42" s="12">
        <f>'[14]Other Taxes'!G48</f>
        <v>45577</v>
      </c>
      <c r="G42" s="98">
        <f>'[14]Other Taxes'!C48</f>
        <v>21104.36</v>
      </c>
      <c r="H42" s="10">
        <f>-'[14]Other Taxes'!K48</f>
        <v>-12.727273653192686</v>
      </c>
      <c r="I42" s="10">
        <f t="shared" si="3"/>
        <v>-207.7272736531927</v>
      </c>
      <c r="J42" s="98">
        <f t="shared" si="4"/>
        <v>-4383951.1649954943</v>
      </c>
    </row>
    <row r="43" spans="2:10">
      <c r="B43" s="5">
        <f>IF(C43="","",MAX(B$11:B42)+1)</f>
        <v>25</v>
      </c>
      <c r="C43" s="12">
        <f>'[14]Other Taxes'!D49</f>
        <v>45261</v>
      </c>
      <c r="D43" s="12">
        <f>'[14]Other Taxes'!E49</f>
        <v>45626</v>
      </c>
      <c r="E43" s="3">
        <f t="shared" si="5"/>
        <v>-183</v>
      </c>
      <c r="F43" s="12">
        <f>'[14]Other Taxes'!G49</f>
        <v>45638</v>
      </c>
      <c r="G43" s="98">
        <f>'[14]Other Taxes'!C49</f>
        <v>2349.9299999999998</v>
      </c>
      <c r="H43" s="10">
        <f>-'[14]Other Taxes'!K49</f>
        <v>-12.727273653192686</v>
      </c>
      <c r="I43" s="10">
        <f t="shared" si="3"/>
        <v>-207.7272736531927</v>
      </c>
      <c r="J43" s="98">
        <f t="shared" si="4"/>
        <v>-488144.55217584706</v>
      </c>
    </row>
    <row r="44" spans="2:10">
      <c r="B44" s="5">
        <f>IF(C44="","",MAX(B$11:B43)+1)</f>
        <v>26</v>
      </c>
      <c r="C44" s="12">
        <f>'[14]Other Taxes'!D50</f>
        <v>45292</v>
      </c>
      <c r="D44" s="12">
        <f>'[14]Other Taxes'!E50</f>
        <v>45657</v>
      </c>
      <c r="E44" s="3">
        <f t="shared" si="5"/>
        <v>-183</v>
      </c>
      <c r="F44" s="12">
        <f>'[14]Other Taxes'!G50</f>
        <v>45669</v>
      </c>
      <c r="G44" s="98">
        <f>'[14]Other Taxes'!C50</f>
        <v>19894.080000000002</v>
      </c>
      <c r="H44" s="10">
        <f>-'[14]Other Taxes'!K50</f>
        <v>-12.727273653192686</v>
      </c>
      <c r="I44" s="10">
        <f t="shared" si="3"/>
        <v>-207.7272736531927</v>
      </c>
      <c r="J44" s="98">
        <f t="shared" si="4"/>
        <v>-4132543.000238508</v>
      </c>
    </row>
    <row r="45" spans="2:10">
      <c r="B45" s="5">
        <f>IF(C45="","",MAX(B$11:B44)+1)</f>
        <v>27</v>
      </c>
      <c r="C45" s="12">
        <f>'[14]Other Taxes'!D51</f>
        <v>45352</v>
      </c>
      <c r="D45" s="12">
        <f>'[14]Other Taxes'!E51</f>
        <v>45716</v>
      </c>
      <c r="E45" s="3">
        <f t="shared" si="5"/>
        <v>-182.5</v>
      </c>
      <c r="F45" s="12">
        <f>'[14]Other Taxes'!G51</f>
        <v>45728</v>
      </c>
      <c r="G45" s="98">
        <f>'[14]Other Taxes'!C51</f>
        <v>1549.68</v>
      </c>
      <c r="H45" s="10">
        <f>-'[14]Other Taxes'!K51</f>
        <v>-12.727273653192686</v>
      </c>
      <c r="I45" s="10">
        <f t="shared" si="3"/>
        <v>-207.2272736531927</v>
      </c>
      <c r="J45" s="98">
        <f t="shared" si="4"/>
        <v>-321135.96143487969</v>
      </c>
    </row>
    <row r="46" spans="2:10">
      <c r="B46" s="5" t="str">
        <f>IF(C46="","",MAX(B$11:B45)+1)</f>
        <v/>
      </c>
      <c r="C46" s="12"/>
      <c r="D46" s="12"/>
      <c r="E46" s="3"/>
      <c r="F46" s="12"/>
      <c r="G46" s="97"/>
      <c r="H46" s="10"/>
      <c r="I46" s="10"/>
      <c r="J46" s="98"/>
    </row>
    <row r="47" spans="2:10">
      <c r="B47" s="5">
        <f>IF(C47="","",MAX(B$11:B46)+1)</f>
        <v>28</v>
      </c>
      <c r="C47" s="217" t="s">
        <v>159</v>
      </c>
      <c r="D47" s="217"/>
      <c r="E47" s="217"/>
      <c r="F47" s="217"/>
      <c r="G47" s="218">
        <f>SUM(G37:G45)</f>
        <v>151514.75</v>
      </c>
      <c r="H47" s="218"/>
      <c r="I47" s="219">
        <f>J47/G47</f>
        <v>-207.7221596956407</v>
      </c>
      <c r="J47" s="218">
        <f>SUM(J37:J45)</f>
        <v>-31472971.095745075</v>
      </c>
    </row>
    <row r="48" spans="2:10">
      <c r="B48" s="5" t="str">
        <f>IF(C48="","",MAX(B$11:B47)+1)</f>
        <v/>
      </c>
      <c r="G48" s="163"/>
      <c r="H48" s="163"/>
      <c r="J48" s="163"/>
    </row>
    <row r="49" spans="2:10" ht="13.5" thickBot="1">
      <c r="B49" s="5">
        <f>IF(C49="","",MAX(B$11:B48)+1)</f>
        <v>29</v>
      </c>
      <c r="C49" s="7" t="s">
        <v>158</v>
      </c>
      <c r="D49" s="7"/>
      <c r="E49" s="7"/>
      <c r="F49" s="7"/>
      <c r="G49" s="19">
        <f>SUM(G16,G33,G47)</f>
        <v>2986337.01</v>
      </c>
      <c r="H49" s="19"/>
      <c r="I49" s="16">
        <f>J49/G49</f>
        <v>-56.093485354261503</v>
      </c>
      <c r="J49" s="19">
        <f>SUM(J16,J33,J47)</f>
        <v>-167514051.33332407</v>
      </c>
    </row>
    <row r="50" spans="2:10" ht="13.5" thickTop="1">
      <c r="B50" s="5"/>
      <c r="J50" s="2"/>
    </row>
    <row r="51" spans="2:10">
      <c r="B51" s="5"/>
      <c r="J51" s="2"/>
    </row>
    <row r="52" spans="2:10">
      <c r="B52" s="5"/>
      <c r="J52" s="2"/>
    </row>
    <row r="53" spans="2:10">
      <c r="B53" s="5" t="str">
        <f>IF(C53="","",MAX(B$11:B52)+1)</f>
        <v/>
      </c>
    </row>
    <row r="54" spans="2:10">
      <c r="B54" s="5" t="str">
        <f>IF(C54="","",MAX(B$11:B53)+1)</f>
        <v/>
      </c>
    </row>
    <row r="55" spans="2:10">
      <c r="B55" s="5" t="str">
        <f>IF(C55="","",MAX(B$11:B54)+1)</f>
        <v/>
      </c>
    </row>
    <row r="56" spans="2:10">
      <c r="B56" s="5" t="str">
        <f>IF(C56="","",MAX(B$11:B55)+1)</f>
        <v/>
      </c>
    </row>
    <row r="57" spans="2:10">
      <c r="B57" s="5" t="str">
        <f>IF(C57="","",MAX(B$11:B56)+1)</f>
        <v/>
      </c>
    </row>
    <row r="58" spans="2:10">
      <c r="B58" s="5" t="str">
        <f>IF(C58="","",MAX(B$11:B57)+1)</f>
        <v/>
      </c>
    </row>
    <row r="59" spans="2:10">
      <c r="B59" s="5" t="str">
        <f>IF(C59="","",MAX(B$11:B58)+1)</f>
        <v/>
      </c>
    </row>
  </sheetData>
  <mergeCells count="4">
    <mergeCell ref="B2:J2"/>
    <mergeCell ref="B3:J3"/>
    <mergeCell ref="B4:J4"/>
    <mergeCell ref="B5:J5"/>
  </mergeCells>
  <printOptions horizontalCentered="1"/>
  <pageMargins left="0.7" right="0.7" top="0.75" bottom="0.75" header="0.3" footer="0.3"/>
  <pageSetup scale="78" fitToHeight="0" orientation="portrait" r:id="rId1"/>
  <headerFooter scaleWithDoc="0">
    <oddHeader>&amp;RExhibit TSL-3
Page &amp;P of &amp;N</oddHeader>
  </headerFooter>
  <rowBreaks count="1" manualBreakCount="1">
    <brk id="34" min="1" max="9" man="1"/>
  </rowBreaks>
  <ignoredErrors>
    <ignoredError sqref="I49 I16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744C2-2EF5-4C3D-9648-607C23E16B93}">
  <sheetPr>
    <tabColor theme="1" tint="0.34998626667073579"/>
    <pageSetUpPr fitToPage="1"/>
  </sheetPr>
  <dimension ref="B2:N44"/>
  <sheetViews>
    <sheetView view="pageBreakPreview" zoomScaleNormal="100" zoomScaleSheetLayoutView="100" workbookViewId="0"/>
  </sheetViews>
  <sheetFormatPr defaultRowHeight="12.75"/>
  <cols>
    <col min="1" max="1" width="1.42578125" customWidth="1"/>
    <col min="2" max="2" width="6.42578125" customWidth="1"/>
    <col min="3" max="3" width="1.42578125" customWidth="1"/>
    <col min="4" max="4" width="46.85546875" bestFit="1" customWidth="1"/>
    <col min="5" max="5" width="1.42578125" customWidth="1"/>
    <col min="6" max="8" width="14.7109375" customWidth="1"/>
    <col min="9" max="9" width="15" bestFit="1" customWidth="1"/>
    <col min="10" max="10" width="15" customWidth="1"/>
    <col min="11" max="11" width="11.5703125" customWidth="1"/>
    <col min="14" max="14" width="9.140625" bestFit="1" customWidth="1"/>
  </cols>
  <sheetData>
    <row r="2" spans="2:14">
      <c r="B2" s="257" t="str">
        <f>Summary!B2</f>
        <v>Kentucky Power Company</v>
      </c>
      <c r="C2" s="257"/>
      <c r="D2" s="257"/>
      <c r="E2" s="257"/>
      <c r="F2" s="257"/>
      <c r="G2" s="257"/>
      <c r="H2" s="257"/>
      <c r="I2" s="257"/>
      <c r="J2" s="257"/>
      <c r="K2" s="257"/>
    </row>
    <row r="3" spans="2:14">
      <c r="B3" s="257" t="str">
        <f>Summary!B3</f>
        <v>2025 Lead-Lag Study</v>
      </c>
      <c r="C3" s="257"/>
      <c r="D3" s="257"/>
      <c r="E3" s="257"/>
      <c r="F3" s="257"/>
      <c r="G3" s="257"/>
      <c r="H3" s="257"/>
      <c r="I3" s="257"/>
      <c r="J3" s="257"/>
      <c r="K3" s="257"/>
    </row>
    <row r="4" spans="2:14">
      <c r="B4" s="257" t="s">
        <v>113</v>
      </c>
      <c r="C4" s="257"/>
      <c r="D4" s="257"/>
      <c r="E4" s="257"/>
      <c r="F4" s="257"/>
      <c r="G4" s="257"/>
      <c r="H4" s="257"/>
      <c r="I4" s="257"/>
      <c r="J4" s="257"/>
      <c r="K4" s="257"/>
    </row>
    <row r="5" spans="2:14"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2:14">
      <c r="B6" s="4"/>
      <c r="C6" s="4"/>
      <c r="D6" s="4"/>
      <c r="E6" s="4"/>
      <c r="F6" s="4"/>
      <c r="G6" s="4"/>
      <c r="H6" s="4"/>
      <c r="I6" s="4"/>
      <c r="J6" s="4"/>
      <c r="K6" s="4"/>
    </row>
    <row r="7" spans="2:14" ht="25.5" customHeight="1">
      <c r="B7" s="112" t="s">
        <v>2</v>
      </c>
      <c r="C7" s="112"/>
      <c r="D7" s="112" t="s">
        <v>3</v>
      </c>
      <c r="E7" s="112"/>
      <c r="F7" s="112" t="s">
        <v>29</v>
      </c>
      <c r="G7" s="112" t="s">
        <v>30</v>
      </c>
      <c r="H7" s="112" t="s">
        <v>34</v>
      </c>
      <c r="I7" s="112" t="s">
        <v>114</v>
      </c>
      <c r="J7" s="112" t="s">
        <v>144</v>
      </c>
      <c r="K7" s="112" t="s">
        <v>145</v>
      </c>
    </row>
    <row r="8" spans="2:14">
      <c r="B8" s="4"/>
      <c r="C8" s="4"/>
      <c r="D8" s="4"/>
      <c r="E8" s="4"/>
      <c r="F8" s="4"/>
      <c r="G8" s="4"/>
      <c r="H8" s="4"/>
      <c r="I8" s="4"/>
      <c r="J8" s="4"/>
      <c r="K8" s="4"/>
    </row>
    <row r="9" spans="2:14">
      <c r="B9" s="5">
        <v>1</v>
      </c>
      <c r="C9" s="5"/>
      <c r="D9" s="165" t="str">
        <f>'[15]Interest Expense - 4.24-3.25'!A10</f>
        <v>Senior Notes (Private Placement)</v>
      </c>
      <c r="F9" s="12">
        <f>'[15]Interest Expense - 4.24-3.25'!C10</f>
        <v>45201</v>
      </c>
      <c r="G9" s="12">
        <f>'[15]Interest Expense - 4.24-3.25'!D10</f>
        <v>45383</v>
      </c>
      <c r="H9" s="3">
        <f>(F9-G9-1+1)/2</f>
        <v>-91</v>
      </c>
      <c r="I9" s="97">
        <f>'[15]Interest Expense - 4.24-3.25'!B10</f>
        <v>2508000</v>
      </c>
      <c r="J9" s="214">
        <f t="shared" ref="J9:J41" si="0">I9/$I$43</f>
        <v>3.4285617939143899E-2</v>
      </c>
      <c r="K9" s="3">
        <f>+H9*J9</f>
        <v>-3.1199912324620946</v>
      </c>
      <c r="M9" s="197"/>
      <c r="N9" s="166"/>
    </row>
    <row r="10" spans="2:14">
      <c r="B10" s="5">
        <f>IF(D10="","",MAX(B$9:B9)+1)</f>
        <v>2</v>
      </c>
      <c r="C10" s="5"/>
      <c r="D10" s="165" t="str">
        <f>'[15]Interest Expense - 4.24-3.25'!A11</f>
        <v>$150M Bank Term Loan (CIBC)</v>
      </c>
      <c r="F10" s="12">
        <f>'[15]Interest Expense - 4.24-3.25'!C11</f>
        <v>45310</v>
      </c>
      <c r="G10" s="12">
        <f>'[15]Interest Expense - 4.24-3.25'!D11</f>
        <v>45400</v>
      </c>
      <c r="H10" s="3">
        <f t="shared" ref="H10:H41" si="1">(F10-G10-1+1)/2</f>
        <v>-45</v>
      </c>
      <c r="I10" s="98">
        <f>'[15]Interest Expense - 4.24-3.25'!B11</f>
        <v>2384838.75</v>
      </c>
      <c r="J10" s="214">
        <f t="shared" si="0"/>
        <v>3.2601941877577957E-2</v>
      </c>
      <c r="K10" s="3">
        <f t="shared" ref="K10:K41" si="2">+H10*J10</f>
        <v>-1.4670873844910082</v>
      </c>
      <c r="M10" s="197"/>
      <c r="N10" s="166"/>
    </row>
    <row r="11" spans="2:14">
      <c r="B11" s="5">
        <f>IF(D11="","",MAX(B$9:B10)+1)</f>
        <v>3</v>
      </c>
      <c r="C11" s="5"/>
      <c r="D11" s="165" t="str">
        <f>'[15]Interest Expense - 4.24-3.25'!A12</f>
        <v>Senior Notes (Public)</v>
      </c>
      <c r="F11" s="12">
        <f>'[15]Interest Expense - 4.24-3.25'!C12</f>
        <v>45240</v>
      </c>
      <c r="G11" s="12">
        <f>'[15]Interest Expense - 4.24-3.25'!D12</f>
        <v>45427</v>
      </c>
      <c r="H11" s="3">
        <f t="shared" si="1"/>
        <v>-93.5</v>
      </c>
      <c r="I11" s="98">
        <f>'[15]Interest Expense - 4.24-3.25'!B12</f>
        <v>13489583.33</v>
      </c>
      <c r="J11" s="214">
        <f t="shared" si="0"/>
        <v>0.18440937009993003</v>
      </c>
      <c r="K11" s="3">
        <f t="shared" si="2"/>
        <v>-17.242276104343457</v>
      </c>
      <c r="M11" s="197"/>
      <c r="N11" s="166"/>
    </row>
    <row r="12" spans="2:14">
      <c r="B12" s="5">
        <f>IF(D12="","",MAX(B$9:B11)+1)</f>
        <v>4</v>
      </c>
      <c r="C12" s="5"/>
      <c r="D12" s="165" t="str">
        <f>'[15]Interest Expense - 4.24-3.25'!A13</f>
        <v>$150M Bank Term Loan (CIBC)</v>
      </c>
      <c r="F12" s="12">
        <f>'[15]Interest Expense - 4.24-3.25'!C13</f>
        <v>45400</v>
      </c>
      <c r="G12" s="12">
        <f>'[15]Interest Expense - 4.24-3.25'!D13</f>
        <v>45432</v>
      </c>
      <c r="H12" s="3">
        <f t="shared" si="1"/>
        <v>-16</v>
      </c>
      <c r="I12" s="98">
        <f>'[15]Interest Expense - 4.24-3.25'!B13</f>
        <v>849185.34</v>
      </c>
      <c r="J12" s="214">
        <f t="shared" si="0"/>
        <v>1.1608789524227277E-2</v>
      </c>
      <c r="K12" s="3">
        <f t="shared" si="2"/>
        <v>-0.18574063238763644</v>
      </c>
      <c r="M12" s="197"/>
      <c r="N12" s="166"/>
    </row>
    <row r="13" spans="2:14">
      <c r="B13" s="5">
        <f>IF(D13="","",MAX(B$9:B12)+1)</f>
        <v>5</v>
      </c>
      <c r="C13" s="5"/>
      <c r="D13" s="165" t="str">
        <f>'[15]Interest Expense - 4.24-3.25'!A14</f>
        <v>Senior Notes (Private Placement)</v>
      </c>
      <c r="F13" s="12">
        <f>'[15]Interest Expense - 4.24-3.25'!C14</f>
        <v>45261</v>
      </c>
      <c r="G13" s="12">
        <f>'[15]Interest Expense - 4.24-3.25'!D14</f>
        <v>45446</v>
      </c>
      <c r="H13" s="3">
        <f t="shared" si="1"/>
        <v>-92.5</v>
      </c>
      <c r="I13" s="98">
        <f>'[15]Interest Expense - 4.24-3.25'!B14</f>
        <v>2109375</v>
      </c>
      <c r="J13" s="214">
        <f t="shared" si="0"/>
        <v>2.8836214250550902E-2</v>
      </c>
      <c r="K13" s="3">
        <f t="shared" si="2"/>
        <v>-2.6673498181759583</v>
      </c>
      <c r="M13" s="197"/>
      <c r="N13" s="166"/>
    </row>
    <row r="14" spans="2:14">
      <c r="B14" s="5">
        <f>IF(D14="","",MAX(B$9:B13)+1)</f>
        <v>6</v>
      </c>
      <c r="C14" s="5"/>
      <c r="D14" s="165" t="str">
        <f>'[15]Interest Expense - 4.24-3.25'!A15</f>
        <v>WV Economic Dev. Authority, Series 2014A (Mitchell)</v>
      </c>
      <c r="F14" s="12">
        <f>'[15]Interest Expense - 4.24-3.25'!C15</f>
        <v>45261</v>
      </c>
      <c r="G14" s="12">
        <f>'[15]Interest Expense - 4.24-3.25'!D15</f>
        <v>45446</v>
      </c>
      <c r="H14" s="3">
        <f t="shared" si="1"/>
        <v>-92.5</v>
      </c>
      <c r="I14" s="98">
        <f>'[15]Interest Expense - 4.24-3.25'!B15</f>
        <v>1527500</v>
      </c>
      <c r="J14" s="214">
        <f t="shared" si="0"/>
        <v>2.0881691149139677E-2</v>
      </c>
      <c r="K14" s="3">
        <f t="shared" si="2"/>
        <v>-1.9315564312954201</v>
      </c>
      <c r="M14" s="197"/>
      <c r="N14" s="166"/>
    </row>
    <row r="15" spans="2:14">
      <c r="B15" s="5">
        <f>IF(D15="","",MAX(B$9:B14)+1)</f>
        <v>7</v>
      </c>
      <c r="C15" s="5"/>
      <c r="D15" s="165" t="str">
        <f>'[15]Interest Expense - 4.24-3.25'!A16</f>
        <v>Intercompany Notes (paid to AEP Inc.)</v>
      </c>
      <c r="F15" s="12">
        <f>'[15]Interest Expense - 4.24-3.25'!C16</f>
        <v>45363</v>
      </c>
      <c r="G15" s="12">
        <f>'[15]Interest Expense - 4.24-3.25'!D16</f>
        <v>45455</v>
      </c>
      <c r="H15" s="3">
        <f t="shared" si="1"/>
        <v>-46</v>
      </c>
      <c r="I15" s="98">
        <f>'[15]Interest Expense - 4.24-3.25'!B16</f>
        <v>330625</v>
      </c>
      <c r="J15" s="214">
        <f t="shared" si="0"/>
        <v>4.5198095817900524E-3</v>
      </c>
      <c r="K15" s="3">
        <f t="shared" si="2"/>
        <v>-0.20791124076234241</v>
      </c>
      <c r="M15" s="197"/>
      <c r="N15" s="166"/>
    </row>
    <row r="16" spans="2:14">
      <c r="B16" s="5">
        <f>IF(D16="","",MAX(B$9:B15)+1)</f>
        <v>8</v>
      </c>
      <c r="C16" s="5"/>
      <c r="D16" s="165" t="str">
        <f>'[15]Interest Expense - 4.24-3.25'!A17</f>
        <v>Senior Notes (Private Placement)</v>
      </c>
      <c r="F16" s="12">
        <f>'[15]Interest Expense - 4.24-3.25'!C17</f>
        <v>45278</v>
      </c>
      <c r="G16" s="12">
        <f>'[15]Interest Expense - 4.24-3.25'!D17</f>
        <v>45461</v>
      </c>
      <c r="H16" s="3">
        <f t="shared" si="1"/>
        <v>-91.5</v>
      </c>
      <c r="I16" s="98">
        <f>'[15]Interest Expense - 4.24-3.25'!B17</f>
        <v>1204500</v>
      </c>
      <c r="J16" s="214">
        <f t="shared" si="0"/>
        <v>1.6466119141825688E-2</v>
      </c>
      <c r="K16" s="3">
        <f t="shared" si="2"/>
        <v>-1.5066499014770505</v>
      </c>
      <c r="M16" s="197"/>
      <c r="N16" s="166"/>
    </row>
    <row r="17" spans="2:14">
      <c r="B17" s="5">
        <f>IF(D17="","",MAX(B$9:B16)+1)</f>
        <v>9</v>
      </c>
      <c r="C17" s="5"/>
      <c r="D17" s="165" t="str">
        <f>'[15]Interest Expense - 4.24-3.25'!A18</f>
        <v>Senior Notes (Private Placement)</v>
      </c>
      <c r="F17" s="12">
        <f>'[15]Interest Expense - 4.24-3.25'!C18</f>
        <v>45278</v>
      </c>
      <c r="G17" s="12">
        <f>'[15]Interest Expense - 4.24-3.25'!D18</f>
        <v>45461</v>
      </c>
      <c r="H17" s="3">
        <f t="shared" si="1"/>
        <v>-91.5</v>
      </c>
      <c r="I17" s="98">
        <f>'[15]Interest Expense - 4.24-3.25'!B18</f>
        <v>2439000</v>
      </c>
      <c r="J17" s="214">
        <f t="shared" si="0"/>
        <v>3.3342353330770326E-2</v>
      </c>
      <c r="K17" s="3">
        <f t="shared" si="2"/>
        <v>-3.0508253297654848</v>
      </c>
      <c r="M17" s="197"/>
      <c r="N17" s="166"/>
    </row>
    <row r="18" spans="2:14">
      <c r="B18" s="5">
        <f>IF(D18="","",MAX(B$9:B17)+1)</f>
        <v>10</v>
      </c>
      <c r="C18" s="5"/>
      <c r="D18" s="165" t="str">
        <f>'[15]Interest Expense - 4.24-3.25'!A19</f>
        <v>$150M Bank Term Loan (CIBC)</v>
      </c>
      <c r="F18" s="12">
        <f>'[15]Interest Expense - 4.24-3.25'!C19</f>
        <v>45432</v>
      </c>
      <c r="G18" s="12">
        <f>'[15]Interest Expense - 4.24-3.25'!D19</f>
        <v>45463</v>
      </c>
      <c r="H18" s="3">
        <f t="shared" si="1"/>
        <v>-15.5</v>
      </c>
      <c r="I18" s="98">
        <f>'[15]Interest Expense - 4.24-3.25'!B19</f>
        <v>822802</v>
      </c>
      <c r="J18" s="214">
        <f t="shared" si="0"/>
        <v>1.1248116033318772E-2</v>
      </c>
      <c r="K18" s="3">
        <f t="shared" si="2"/>
        <v>-0.17434579851644097</v>
      </c>
      <c r="M18" s="197"/>
      <c r="N18" s="166"/>
    </row>
    <row r="19" spans="2:14">
      <c r="B19" s="5">
        <f>IF(D19="","",MAX(B$9:B18)+1)</f>
        <v>11</v>
      </c>
      <c r="C19" s="5"/>
      <c r="D19" s="165" t="str">
        <f>'[15]Interest Expense - 4.24-3.25'!A20</f>
        <v>Senior Notes (Private Placement)</v>
      </c>
      <c r="F19" s="12">
        <f>'[15]Interest Expense - 4.24-3.25'!C20</f>
        <v>45293</v>
      </c>
      <c r="G19" s="12">
        <f>'[15]Interest Expense - 4.24-3.25'!D20</f>
        <v>45474</v>
      </c>
      <c r="H19" s="3">
        <f t="shared" si="1"/>
        <v>-90.5</v>
      </c>
      <c r="I19" s="98">
        <f>'[15]Interest Expense - 4.24-3.25'!B20</f>
        <v>1732000</v>
      </c>
      <c r="J19" s="214">
        <f t="shared" si="0"/>
        <v>2.3677308720333825E-2</v>
      </c>
      <c r="K19" s="3">
        <f t="shared" si="2"/>
        <v>-2.142796439190211</v>
      </c>
      <c r="M19" s="197"/>
      <c r="N19" s="166"/>
    </row>
    <row r="20" spans="2:14">
      <c r="B20" s="5">
        <f>IF(D20="","",MAX(B$9:B19)+1)</f>
        <v>12</v>
      </c>
      <c r="C20" s="5"/>
      <c r="D20" s="165" t="str">
        <f>'[15]Interest Expense - 4.24-3.25'!A21</f>
        <v>$150M Bank Term Loan (CIBC)</v>
      </c>
      <c r="F20" s="12">
        <f>'[15]Interest Expense - 4.24-3.25'!C21</f>
        <v>45463</v>
      </c>
      <c r="G20" s="12">
        <f>'[15]Interest Expense - 4.24-3.25'!D21</f>
        <v>45495</v>
      </c>
      <c r="H20" s="3">
        <f t="shared" si="1"/>
        <v>-16</v>
      </c>
      <c r="I20" s="98">
        <f>'[15]Interest Expense - 4.24-3.25'!B21</f>
        <v>851822.66</v>
      </c>
      <c r="J20" s="214">
        <f t="shared" si="0"/>
        <v>1.1644843011429536E-2</v>
      </c>
      <c r="K20" s="3">
        <f t="shared" si="2"/>
        <v>-0.18631748818287258</v>
      </c>
      <c r="M20" s="197"/>
      <c r="N20" s="166"/>
    </row>
    <row r="21" spans="2:14">
      <c r="B21" s="5">
        <f>IF(D21="","",MAX(B$9:B20)+1)</f>
        <v>13</v>
      </c>
      <c r="C21" s="5"/>
      <c r="D21" s="165" t="str">
        <f>'[15]Interest Expense - 4.24-3.25'!A22</f>
        <v>Intercompany Notes (paid to AEP Inc.)</v>
      </c>
      <c r="F21" s="12">
        <f>'[15]Interest Expense - 4.24-3.25'!C22</f>
        <v>45455</v>
      </c>
      <c r="G21" s="12">
        <f>'[15]Interest Expense - 4.24-3.25'!D22</f>
        <v>45524</v>
      </c>
      <c r="H21" s="3">
        <f t="shared" si="1"/>
        <v>-34.5</v>
      </c>
      <c r="I21" s="98">
        <f>'[15]Interest Expense - 4.24-3.25'!B22</f>
        <v>249805.55999999866</v>
      </c>
      <c r="J21" s="214">
        <f t="shared" si="0"/>
        <v>3.414967300332473E-3</v>
      </c>
      <c r="K21" s="3">
        <f t="shared" si="2"/>
        <v>-0.11781637186147031</v>
      </c>
      <c r="M21" s="197"/>
      <c r="N21" s="166"/>
    </row>
    <row r="22" spans="2:14">
      <c r="B22" s="5">
        <f>IF(D22="","",MAX(B$9:B21)+1)</f>
        <v>14</v>
      </c>
      <c r="C22" s="5"/>
      <c r="D22" s="165" t="str">
        <f>'[15]Interest Expense - 4.24-3.25'!A23</f>
        <v>Senior Notes (Private Placement)</v>
      </c>
      <c r="F22" s="12">
        <f>'[15]Interest Expense - 4.24-3.25'!C23</f>
        <v>45363</v>
      </c>
      <c r="G22" s="12">
        <f>'[15]Interest Expense - 4.24-3.25'!D23</f>
        <v>45547</v>
      </c>
      <c r="H22" s="3">
        <f t="shared" si="1"/>
        <v>-92</v>
      </c>
      <c r="I22" s="98">
        <f>'[15]Interest Expense - 4.24-3.25'!B23</f>
        <v>1017250</v>
      </c>
      <c r="J22" s="214">
        <f t="shared" si="0"/>
        <v>1.3906317722724933E-2</v>
      </c>
      <c r="K22" s="3">
        <f t="shared" si="2"/>
        <v>-1.279381230490694</v>
      </c>
      <c r="M22" s="197"/>
      <c r="N22" s="166"/>
    </row>
    <row r="23" spans="2:14">
      <c r="B23" s="5">
        <f>IF(D23="","",MAX(B$9:B22)+1)</f>
        <v>15</v>
      </c>
      <c r="C23" s="5"/>
      <c r="D23" s="165" t="str">
        <f>'[15]Interest Expense - 4.24-3.25'!A24</f>
        <v>Senior Notes (Private Placement)</v>
      </c>
      <c r="F23" s="12">
        <f>'[15]Interest Expense - 4.24-3.25'!C24</f>
        <v>45363</v>
      </c>
      <c r="G23" s="12">
        <f>'[15]Interest Expense - 4.24-3.25'!D24</f>
        <v>45547</v>
      </c>
      <c r="H23" s="3">
        <f t="shared" si="1"/>
        <v>-92</v>
      </c>
      <c r="I23" s="98">
        <f>'[15]Interest Expense - 4.24-3.25'!B24</f>
        <v>670000</v>
      </c>
      <c r="J23" s="214">
        <f t="shared" si="0"/>
        <v>9.1592360523231314E-3</v>
      </c>
      <c r="K23" s="3">
        <f t="shared" si="2"/>
        <v>-0.84264971681372813</v>
      </c>
      <c r="M23" s="197"/>
      <c r="N23" s="166"/>
    </row>
    <row r="24" spans="2:14">
      <c r="B24" s="5">
        <f>IF(D24="","",MAX(B$9:B23)+1)</f>
        <v>16</v>
      </c>
      <c r="C24" s="5"/>
      <c r="D24" s="165" t="str">
        <f>'[15]Interest Expense - 4.24-3.25'!A25</f>
        <v>Senior Notes (Private Placement)</v>
      </c>
      <c r="F24" s="12">
        <f>'[15]Interest Expense - 4.24-3.25'!C25</f>
        <v>45363</v>
      </c>
      <c r="G24" s="12">
        <f>'[15]Interest Expense - 4.24-3.25'!D25</f>
        <v>45547</v>
      </c>
      <c r="H24" s="3">
        <f t="shared" si="1"/>
        <v>-92</v>
      </c>
      <c r="I24" s="98">
        <f>'[15]Interest Expense - 4.24-3.25'!B25</f>
        <v>2846250</v>
      </c>
      <c r="J24" s="214">
        <f t="shared" si="0"/>
        <v>3.8909665095410016E-2</v>
      </c>
      <c r="K24" s="3">
        <f t="shared" si="2"/>
        <v>-3.5796891887777216</v>
      </c>
      <c r="M24" s="197"/>
      <c r="N24" s="166"/>
    </row>
    <row r="25" spans="2:14">
      <c r="B25" s="5">
        <f>IF(D25="","",MAX(B$9:B24)+1)</f>
        <v>17</v>
      </c>
      <c r="C25" s="5"/>
      <c r="D25" s="165" t="str">
        <f>'[15]Interest Expense - 4.24-3.25'!A26</f>
        <v>Senior Notes (Private Placement)</v>
      </c>
      <c r="F25" s="12">
        <f>'[15]Interest Expense - 4.24-3.25'!C26</f>
        <v>45363</v>
      </c>
      <c r="G25" s="12">
        <f>'[15]Interest Expense - 4.24-3.25'!D26</f>
        <v>45547</v>
      </c>
      <c r="H25" s="3">
        <f t="shared" si="1"/>
        <v>-92</v>
      </c>
      <c r="I25" s="98">
        <f>'[15]Interest Expense - 4.24-3.25'!B26</f>
        <v>1133000</v>
      </c>
      <c r="J25" s="214">
        <f t="shared" si="0"/>
        <v>1.5488678279525533E-2</v>
      </c>
      <c r="K25" s="3">
        <f t="shared" si="2"/>
        <v>-1.424958401716349</v>
      </c>
      <c r="M25" s="197"/>
      <c r="N25" s="166"/>
    </row>
    <row r="26" spans="2:14">
      <c r="B26" s="5">
        <f>IF(D26="","",MAX(B$9:B25)+1)</f>
        <v>18</v>
      </c>
      <c r="C26" s="5"/>
      <c r="D26" s="165" t="str">
        <f>'[15]Interest Expense - 4.24-3.25'!A27</f>
        <v>Senior Notes (Private Placement)</v>
      </c>
      <c r="F26" s="12">
        <f>'[15]Interest Expense - 4.24-3.25'!C27</f>
        <v>45383</v>
      </c>
      <c r="G26" s="12">
        <f>'[15]Interest Expense - 4.24-3.25'!D27</f>
        <v>45565</v>
      </c>
      <c r="H26" s="3">
        <f t="shared" si="1"/>
        <v>-91</v>
      </c>
      <c r="I26" s="98">
        <f>'[15]Interest Expense - 4.24-3.25'!B27</f>
        <v>2508000</v>
      </c>
      <c r="J26" s="214">
        <f t="shared" si="0"/>
        <v>3.4285617939143899E-2</v>
      </c>
      <c r="K26" s="3">
        <f t="shared" si="2"/>
        <v>-3.1199912324620946</v>
      </c>
      <c r="M26" s="197"/>
      <c r="N26" s="166"/>
    </row>
    <row r="27" spans="2:14">
      <c r="B27" s="5">
        <f>IF(D27="","",MAX(B$9:B26)+1)</f>
        <v>19</v>
      </c>
      <c r="C27" s="5"/>
      <c r="D27" s="165" t="str">
        <f>'[15]Interest Expense - 4.24-3.25'!A28</f>
        <v>$150M Bank Term Loan (CIBC)</v>
      </c>
      <c r="F27" s="12">
        <f>'[15]Interest Expense - 4.24-3.25'!C28</f>
        <v>45495</v>
      </c>
      <c r="G27" s="12">
        <f>'[15]Interest Expense - 4.24-3.25'!D28</f>
        <v>45587</v>
      </c>
      <c r="H27" s="3">
        <f t="shared" si="1"/>
        <v>-46</v>
      </c>
      <c r="I27" s="98">
        <f>'[15]Interest Expense - 4.24-3.25'!B28</f>
        <v>2427270.5</v>
      </c>
      <c r="J27" s="214">
        <f t="shared" si="0"/>
        <v>3.3182005182597604E-2</v>
      </c>
      <c r="K27" s="3">
        <f t="shared" si="2"/>
        <v>-1.5263722383994898</v>
      </c>
      <c r="M27" s="197"/>
      <c r="N27" s="166"/>
    </row>
    <row r="28" spans="2:14">
      <c r="B28" s="5">
        <f>IF(D28="","",MAX(B$9:B27)+1)</f>
        <v>20</v>
      </c>
      <c r="C28" s="5"/>
      <c r="D28" s="165" t="str">
        <f>'[15]Interest Expense - 4.24-3.25'!A29</f>
        <v>Senior Notes (Public)</v>
      </c>
      <c r="F28" s="12">
        <f>'[15]Interest Expense - 4.24-3.25'!C29</f>
        <v>45427</v>
      </c>
      <c r="G28" s="12">
        <f>'[15]Interest Expense - 4.24-3.25'!D29</f>
        <v>45611</v>
      </c>
      <c r="H28" s="3">
        <f t="shared" si="1"/>
        <v>-92</v>
      </c>
      <c r="I28" s="98">
        <f>'[15]Interest Expense - 4.24-3.25'!B29</f>
        <v>13125000</v>
      </c>
      <c r="J28" s="214">
        <f t="shared" si="0"/>
        <v>0.17942533311453895</v>
      </c>
      <c r="K28" s="3">
        <f t="shared" si="2"/>
        <v>-16.507130646537583</v>
      </c>
      <c r="M28" s="197"/>
      <c r="N28" s="166"/>
    </row>
    <row r="29" spans="2:14">
      <c r="B29" s="5">
        <f>IF(D29="","",MAX(B$9:B28)+1)</f>
        <v>21</v>
      </c>
      <c r="C29" s="5"/>
      <c r="D29" s="165" t="str">
        <f>'[15]Interest Expense - 4.24-3.25'!A30</f>
        <v>$150M Bank Term Loan (CIBC)</v>
      </c>
      <c r="F29" s="12">
        <f>'[15]Interest Expense - 4.24-3.25'!C30</f>
        <v>45587</v>
      </c>
      <c r="G29" s="12">
        <f>'[15]Interest Expense - 4.24-3.25'!D30</f>
        <v>45618</v>
      </c>
      <c r="H29" s="3">
        <f t="shared" si="1"/>
        <v>-15.5</v>
      </c>
      <c r="I29" s="98">
        <f>'[15]Interest Expense - 4.24-3.25'!B30</f>
        <v>750336.92</v>
      </c>
      <c r="J29" s="214">
        <f t="shared" si="0"/>
        <v>1.0257482043362832E-2</v>
      </c>
      <c r="K29" s="3">
        <f t="shared" si="2"/>
        <v>-0.15899097167212389</v>
      </c>
      <c r="M29" s="197"/>
      <c r="N29" s="166"/>
    </row>
    <row r="30" spans="2:14">
      <c r="B30" s="5">
        <f>IF(D30="","",MAX(B$9:B29)+1)</f>
        <v>22</v>
      </c>
      <c r="C30" s="5"/>
      <c r="D30" s="165" t="str">
        <f>'[15]Interest Expense - 4.24-3.25'!A31</f>
        <v>Senior Notes (Private Placement)</v>
      </c>
      <c r="F30" s="12">
        <f>'[15]Interest Expense - 4.24-3.25'!C31</f>
        <v>45446</v>
      </c>
      <c r="G30" s="12">
        <f>'[15]Interest Expense - 4.24-3.25'!D31</f>
        <v>45628</v>
      </c>
      <c r="H30" s="3">
        <f t="shared" si="1"/>
        <v>-91</v>
      </c>
      <c r="I30" s="98">
        <f>'[15]Interest Expense - 4.24-3.25'!B31</f>
        <v>2109375</v>
      </c>
      <c r="J30" s="214">
        <f t="shared" si="0"/>
        <v>2.8836214250550902E-2</v>
      </c>
      <c r="K30" s="3">
        <f t="shared" si="2"/>
        <v>-2.6240954968001322</v>
      </c>
      <c r="M30" s="197"/>
      <c r="N30" s="166"/>
    </row>
    <row r="31" spans="2:14">
      <c r="B31" s="5">
        <f>IF(D31="","",MAX(B$9:B30)+1)</f>
        <v>23</v>
      </c>
      <c r="C31" s="5"/>
      <c r="D31" s="165" t="str">
        <f>'[15]Interest Expense - 4.24-3.25'!A32</f>
        <v>WV Economic Dev. Authority, Series 2014A (Mitchell)</v>
      </c>
      <c r="F31" s="12">
        <f>'[15]Interest Expense - 4.24-3.25'!C32</f>
        <v>45446</v>
      </c>
      <c r="G31" s="12">
        <f>'[15]Interest Expense - 4.24-3.25'!D32</f>
        <v>45628</v>
      </c>
      <c r="H31" s="3">
        <f t="shared" si="1"/>
        <v>-91</v>
      </c>
      <c r="I31" s="98">
        <f>'[15]Interest Expense - 4.24-3.25'!B32</f>
        <v>1527500</v>
      </c>
      <c r="J31" s="214">
        <f t="shared" si="0"/>
        <v>2.0881691149139677E-2</v>
      </c>
      <c r="K31" s="3">
        <f t="shared" si="2"/>
        <v>-1.9002338945717105</v>
      </c>
      <c r="M31" s="197"/>
      <c r="N31" s="166"/>
    </row>
    <row r="32" spans="2:14">
      <c r="B32" s="5">
        <f>IF(D32="","",MAX(B$9:B31)+1)</f>
        <v>24</v>
      </c>
      <c r="C32" s="5"/>
      <c r="D32" s="165" t="str">
        <f>'[15]Interest Expense - 4.24-3.25'!A33</f>
        <v>Senior Notes (Private Placement)</v>
      </c>
      <c r="F32" s="12">
        <f>'[15]Interest Expense - 4.24-3.25'!C33</f>
        <v>45461</v>
      </c>
      <c r="G32" s="12">
        <f>'[15]Interest Expense - 4.24-3.25'!D33</f>
        <v>45644</v>
      </c>
      <c r="H32" s="3">
        <f t="shared" si="1"/>
        <v>-91.5</v>
      </c>
      <c r="I32" s="98">
        <f>'[15]Interest Expense - 4.24-3.25'!B33</f>
        <v>1204500</v>
      </c>
      <c r="J32" s="214">
        <f t="shared" si="0"/>
        <v>1.6466119141825688E-2</v>
      </c>
      <c r="K32" s="3">
        <f t="shared" si="2"/>
        <v>-1.5066499014770505</v>
      </c>
      <c r="M32" s="197"/>
      <c r="N32" s="166"/>
    </row>
    <row r="33" spans="2:14">
      <c r="B33" s="5">
        <f>IF(D33="","",MAX(B$9:B32)+1)</f>
        <v>25</v>
      </c>
      <c r="C33" s="5"/>
      <c r="D33" s="165" t="str">
        <f>'[15]Interest Expense - 4.24-3.25'!A34</f>
        <v>Senior Notes (Private Placement)</v>
      </c>
      <c r="F33" s="12">
        <f>'[15]Interest Expense - 4.24-3.25'!C34</f>
        <v>45461</v>
      </c>
      <c r="G33" s="12">
        <f>'[15]Interest Expense - 4.24-3.25'!D34</f>
        <v>45644</v>
      </c>
      <c r="H33" s="3">
        <f t="shared" si="1"/>
        <v>-91.5</v>
      </c>
      <c r="I33" s="98">
        <f>'[15]Interest Expense - 4.24-3.25'!B34</f>
        <v>2439000</v>
      </c>
      <c r="J33" s="214">
        <f t="shared" si="0"/>
        <v>3.3342353330770326E-2</v>
      </c>
      <c r="K33" s="3">
        <f t="shared" si="2"/>
        <v>-3.0508253297654848</v>
      </c>
      <c r="M33" s="197"/>
      <c r="N33" s="166"/>
    </row>
    <row r="34" spans="2:14">
      <c r="B34" s="5">
        <f>IF(D34="","",MAX(B$9:B33)+1)</f>
        <v>26</v>
      </c>
      <c r="C34" s="5"/>
      <c r="D34" s="165" t="str">
        <f>'[15]Interest Expense - 4.24-3.25'!A35</f>
        <v>$150M Bank Term Loan (CIBC)</v>
      </c>
      <c r="F34" s="12">
        <f>'[15]Interest Expense - 4.24-3.25'!C35</f>
        <v>45618</v>
      </c>
      <c r="G34" s="12">
        <f>'[15]Interest Expense - 4.24-3.25'!D35</f>
        <v>45646</v>
      </c>
      <c r="H34" s="3">
        <f t="shared" si="1"/>
        <v>-14</v>
      </c>
      <c r="I34" s="98">
        <f>'[15]Interest Expense - 4.24-3.25'!B35</f>
        <v>658598.5</v>
      </c>
      <c r="J34" s="214">
        <f t="shared" si="0"/>
        <v>9.0033718286655767E-3</v>
      </c>
      <c r="K34" s="3">
        <f t="shared" si="2"/>
        <v>-0.12604720560131807</v>
      </c>
      <c r="M34" s="197"/>
      <c r="N34" s="166"/>
    </row>
    <row r="35" spans="2:14">
      <c r="B35" s="5">
        <f>IF(D35="","",MAX(B$9:B34)+1)</f>
        <v>27</v>
      </c>
      <c r="C35" s="5"/>
      <c r="D35" s="165" t="str">
        <f>'[15]Interest Expense - 4.24-3.25'!A36</f>
        <v>Senior Notes (Private Placement)</v>
      </c>
      <c r="F35" s="12">
        <f>'[15]Interest Expense - 4.24-3.25'!C36</f>
        <v>45474</v>
      </c>
      <c r="G35" s="12">
        <f>'[15]Interest Expense - 4.24-3.25'!D36</f>
        <v>45656</v>
      </c>
      <c r="H35" s="3">
        <f t="shared" si="1"/>
        <v>-91</v>
      </c>
      <c r="I35" s="98">
        <f>'[15]Interest Expense - 4.24-3.25'!B36</f>
        <v>1732000</v>
      </c>
      <c r="J35" s="214">
        <f t="shared" si="0"/>
        <v>2.3677308720333825E-2</v>
      </c>
      <c r="K35" s="3">
        <f t="shared" si="2"/>
        <v>-2.154635093550378</v>
      </c>
      <c r="M35" s="197"/>
      <c r="N35" s="166"/>
    </row>
    <row r="36" spans="2:14">
      <c r="B36" s="5">
        <f>IF(D36="","",MAX(B$9:B35)+1)</f>
        <v>28</v>
      </c>
      <c r="C36" s="5"/>
      <c r="D36" s="165" t="str">
        <f>'[15]Interest Expense - 4.24-3.25'!A37</f>
        <v>$150M Bank Term Loan (CIBC)</v>
      </c>
      <c r="F36" s="12">
        <f>'[15]Interest Expense - 4.24-3.25'!C37</f>
        <v>45646</v>
      </c>
      <c r="G36" s="12">
        <f>'[15]Interest Expense - 4.24-3.25'!D37</f>
        <v>45674</v>
      </c>
      <c r="H36" s="3">
        <f t="shared" si="1"/>
        <v>-14</v>
      </c>
      <c r="I36" s="98">
        <f>'[15]Interest Expense - 4.24-3.25'!B37</f>
        <v>632363.67000000004</v>
      </c>
      <c r="J36" s="214">
        <f t="shared" si="0"/>
        <v>8.6447285439453254E-3</v>
      </c>
      <c r="K36" s="3">
        <f t="shared" si="2"/>
        <v>-0.12102619961523456</v>
      </c>
      <c r="M36" s="197"/>
      <c r="N36" s="166"/>
    </row>
    <row r="37" spans="2:14">
      <c r="B37" s="5">
        <f>IF(D37="","",MAX(B$9:B36)+1)</f>
        <v>29</v>
      </c>
      <c r="C37" s="5"/>
      <c r="D37" s="165" t="str">
        <f>'[15]Interest Expense - 4.24-3.25'!A38</f>
        <v>$150M Bank Term Loan (CIBC)</v>
      </c>
      <c r="F37" s="12">
        <f>'[15]Interest Expense - 4.24-3.25'!C38</f>
        <v>45674</v>
      </c>
      <c r="G37" s="12">
        <f>'[15]Interest Expense - 4.24-3.25'!D38</f>
        <v>45706</v>
      </c>
      <c r="H37" s="3">
        <f t="shared" si="1"/>
        <v>-16</v>
      </c>
      <c r="I37" s="98">
        <f>'[15]Interest Expense - 4.24-3.25'!B38</f>
        <v>713473.33</v>
      </c>
      <c r="J37" s="214">
        <f t="shared" si="0"/>
        <v>9.7535382783687143E-3</v>
      </c>
      <c r="K37" s="3">
        <f t="shared" si="2"/>
        <v>-0.15605661245389943</v>
      </c>
      <c r="M37" s="197"/>
      <c r="N37" s="166"/>
    </row>
    <row r="38" spans="2:14">
      <c r="B38" s="5">
        <f>IF(D38="","",MAX(B$9:B37)+1)</f>
        <v>30</v>
      </c>
      <c r="C38" s="5"/>
      <c r="D38" s="165" t="str">
        <f>'[15]Interest Expense - 4.24-3.25'!A39</f>
        <v>Senior Notes (Private Placement)</v>
      </c>
      <c r="F38" s="12">
        <f>'[15]Interest Expense - 4.24-3.25'!C39</f>
        <v>45547</v>
      </c>
      <c r="G38" s="12">
        <f>'[15]Interest Expense - 4.24-3.25'!D39</f>
        <v>45728</v>
      </c>
      <c r="H38" s="3">
        <f t="shared" si="1"/>
        <v>-90.5</v>
      </c>
      <c r="I38" s="98">
        <f>'[15]Interest Expense - 4.24-3.25'!B39</f>
        <v>670000</v>
      </c>
      <c r="J38" s="214">
        <f t="shared" si="0"/>
        <v>9.1592360523231314E-3</v>
      </c>
      <c r="K38" s="3">
        <f t="shared" si="2"/>
        <v>-0.82891086273524339</v>
      </c>
      <c r="M38" s="197"/>
      <c r="N38" s="166"/>
    </row>
    <row r="39" spans="2:14">
      <c r="B39" s="5">
        <f>IF(D39="","",MAX(B$9:B38)+1)</f>
        <v>31</v>
      </c>
      <c r="C39" s="5"/>
      <c r="D39" s="165" t="str">
        <f>'[15]Interest Expense - 4.24-3.25'!A40</f>
        <v>Senior Notes (Private Placement)</v>
      </c>
      <c r="F39" s="12">
        <f>'[15]Interest Expense - 4.24-3.25'!C40</f>
        <v>45547</v>
      </c>
      <c r="G39" s="12">
        <f>'[15]Interest Expense - 4.24-3.25'!D40</f>
        <v>45729</v>
      </c>
      <c r="H39" s="3">
        <f t="shared" si="1"/>
        <v>-91</v>
      </c>
      <c r="I39" s="98">
        <f>'[15]Interest Expense - 4.24-3.25'!B40</f>
        <v>2846250</v>
      </c>
      <c r="J39" s="214">
        <f t="shared" si="0"/>
        <v>3.8909665095410016E-2</v>
      </c>
      <c r="K39" s="3">
        <f t="shared" si="2"/>
        <v>-3.5407795236823114</v>
      </c>
      <c r="M39" s="197"/>
      <c r="N39" s="166"/>
    </row>
    <row r="40" spans="2:14">
      <c r="B40" s="5">
        <f>IF(D40="","",MAX(B$9:B39)+1)</f>
        <v>32</v>
      </c>
      <c r="C40" s="5"/>
      <c r="D40" s="165" t="str">
        <f>'[15]Interest Expense - 4.24-3.25'!A41</f>
        <v>Senior Notes (Private Placement)</v>
      </c>
      <c r="F40" s="12">
        <f>'[15]Interest Expense - 4.24-3.25'!C41</f>
        <v>45547</v>
      </c>
      <c r="G40" s="12">
        <f>'[15]Interest Expense - 4.24-3.25'!D41</f>
        <v>45730</v>
      </c>
      <c r="H40" s="3">
        <f t="shared" si="1"/>
        <v>-91.5</v>
      </c>
      <c r="I40" s="98">
        <f>'[15]Interest Expense - 4.24-3.25'!B41</f>
        <v>1133000</v>
      </c>
      <c r="J40" s="214">
        <f t="shared" si="0"/>
        <v>1.5488678279525533E-2</v>
      </c>
      <c r="K40" s="3">
        <f t="shared" si="2"/>
        <v>-1.4172140625765863</v>
      </c>
      <c r="M40" s="197"/>
      <c r="N40" s="166"/>
    </row>
    <row r="41" spans="2:14">
      <c r="B41" s="5">
        <f>IF(D41="","",MAX(B$9:B40)+1)</f>
        <v>33</v>
      </c>
      <c r="C41" s="5"/>
      <c r="D41" s="165" t="str">
        <f>'[15]Interest Expense - 4.24-3.25'!A42</f>
        <v>Senior Notes (Private Placement)</v>
      </c>
      <c r="F41" s="12">
        <f>'[15]Interest Expense - 4.24-3.25'!C42</f>
        <v>45565</v>
      </c>
      <c r="G41" s="12">
        <f>'[15]Interest Expense - 4.24-3.25'!D42</f>
        <v>45747</v>
      </c>
      <c r="H41" s="3">
        <f t="shared" si="1"/>
        <v>-91</v>
      </c>
      <c r="I41" s="98">
        <f>'[15]Interest Expense - 4.24-3.25'!B42</f>
        <v>2508000</v>
      </c>
      <c r="J41" s="214">
        <f t="shared" si="0"/>
        <v>3.4285617939143899E-2</v>
      </c>
      <c r="K41" s="3">
        <f t="shared" si="2"/>
        <v>-3.1199912324620946</v>
      </c>
      <c r="M41" s="197"/>
      <c r="N41" s="166"/>
    </row>
    <row r="42" spans="2:14">
      <c r="B42" s="5" t="str">
        <f>IF(D42="","",MAX(B$9:B41)+1)</f>
        <v/>
      </c>
      <c r="D42" s="165"/>
      <c r="N42" s="166"/>
    </row>
    <row r="43" spans="2:14" ht="13.5" thickBot="1">
      <c r="B43" s="5">
        <f>IF(D43="","",MAX(B$9:B42)+1)</f>
        <v>34</v>
      </c>
      <c r="D43" s="167" t="s">
        <v>21</v>
      </c>
      <c r="E43" s="7"/>
      <c r="F43" s="7"/>
      <c r="G43" s="7"/>
      <c r="H43" s="7"/>
      <c r="I43" s="19">
        <f>SUM(I9:I41)</f>
        <v>73150205.560000002</v>
      </c>
      <c r="J43" s="19"/>
      <c r="K43" s="16">
        <f>SUM(K9:K41)</f>
        <v>-82.986293215072678</v>
      </c>
      <c r="N43" s="166"/>
    </row>
    <row r="44" spans="2:14" ht="13.5" thickTop="1">
      <c r="B44" s="5" t="str">
        <f>IF(D44="","",MAX(B$9:B43)+1)</f>
        <v/>
      </c>
      <c r="D44" s="165"/>
      <c r="N44" s="166"/>
    </row>
  </sheetData>
  <mergeCells count="4">
    <mergeCell ref="B2:K2"/>
    <mergeCell ref="B3:K3"/>
    <mergeCell ref="B4:K4"/>
    <mergeCell ref="B5:K5"/>
  </mergeCells>
  <printOptions horizontalCentered="1"/>
  <pageMargins left="0.7" right="0.7" top="0.75" bottom="0.75" header="0.3" footer="0.3"/>
  <pageSetup scale="64" fitToHeight="0" orientation="portrait" r:id="rId1"/>
  <headerFooter scaleWithDoc="0">
    <oddHeader>&amp;RExhibit TSL-3
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22016-ACD6-49F0-8B72-9B8C6F4CE0BA}">
  <sheetPr codeName="Sheet7">
    <tabColor theme="1" tint="0.34998626667073579"/>
    <pageSetUpPr fitToPage="1"/>
  </sheetPr>
  <dimension ref="B2:G17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3" width="28.85546875" customWidth="1"/>
    <col min="4" max="4" width="16" bestFit="1" customWidth="1"/>
    <col min="5" max="5" width="12.7109375" style="13" customWidth="1"/>
    <col min="6" max="6" width="16.7109375" bestFit="1" customWidth="1"/>
    <col min="7" max="7" width="18.42578125" customWidth="1"/>
    <col min="8" max="8" width="1.42578125" customWidth="1"/>
  </cols>
  <sheetData>
    <row r="2" spans="2:7">
      <c r="B2" s="258" t="str">
        <f>Summary!B2</f>
        <v>Kentucky Power Company</v>
      </c>
      <c r="C2" s="258"/>
      <c r="D2" s="258"/>
      <c r="E2" s="258"/>
      <c r="F2" s="258"/>
      <c r="G2" s="258"/>
    </row>
    <row r="3" spans="2:7">
      <c r="B3" s="258" t="str">
        <f>Summary!B3</f>
        <v>2025 Lead-Lag Study</v>
      </c>
      <c r="C3" s="258"/>
      <c r="D3" s="258"/>
      <c r="E3" s="258"/>
      <c r="F3" s="258"/>
      <c r="G3" s="258"/>
    </row>
    <row r="4" spans="2:7">
      <c r="B4" s="258" t="s">
        <v>57</v>
      </c>
      <c r="C4" s="258"/>
      <c r="D4" s="258"/>
      <c r="E4" s="258"/>
      <c r="F4" s="258"/>
      <c r="G4" s="258"/>
    </row>
    <row r="5" spans="2:7" ht="15.75" customHeight="1">
      <c r="B5" s="257"/>
      <c r="C5" s="257"/>
      <c r="D5" s="257"/>
      <c r="E5" s="257"/>
      <c r="F5" s="257"/>
      <c r="G5" s="257"/>
    </row>
    <row r="6" spans="2:7" ht="15.75">
      <c r="C6" s="29"/>
      <c r="D6" s="29"/>
      <c r="E6" s="83"/>
      <c r="F6" s="30"/>
    </row>
    <row r="7" spans="2:7" ht="25.5" customHeight="1">
      <c r="B7" s="209" t="s">
        <v>19</v>
      </c>
      <c r="C7" s="210" t="s">
        <v>60</v>
      </c>
      <c r="D7" s="210" t="s">
        <v>20</v>
      </c>
      <c r="E7" s="211" t="s">
        <v>56</v>
      </c>
      <c r="F7" s="212" t="s">
        <v>13</v>
      </c>
      <c r="G7" s="209" t="s">
        <v>12</v>
      </c>
    </row>
    <row r="8" spans="2:7">
      <c r="C8" s="31"/>
      <c r="D8" s="37"/>
      <c r="E8" s="84"/>
      <c r="F8" s="38"/>
    </row>
    <row r="9" spans="2:7">
      <c r="B9" s="14">
        <v>1</v>
      </c>
      <c r="C9" s="31" t="s">
        <v>61</v>
      </c>
      <c r="D9" s="18">
        <f>[2]COAL!$N$208</f>
        <v>117222131.82000004</v>
      </c>
      <c r="E9" s="84">
        <f>IFERROR(F9/D9,0)</f>
        <v>-12.962082586871684</v>
      </c>
      <c r="F9" s="18">
        <f>[2]COAL!$T$208</f>
        <v>-1519442953.6599996</v>
      </c>
      <c r="G9" s="14" t="s">
        <v>63</v>
      </c>
    </row>
    <row r="10" spans="2:7">
      <c r="B10" s="14">
        <f>IF(C10="","",MAX(B$9:B9)+1)</f>
        <v>2</v>
      </c>
      <c r="C10" s="31" t="s">
        <v>62</v>
      </c>
      <c r="D10" s="244">
        <f>[2]OIL!$N$369</f>
        <v>6908736.729999993</v>
      </c>
      <c r="E10" s="84">
        <f>IFERROR(F10/D10,0)</f>
        <v>-10.347697646310502</v>
      </c>
      <c r="F10" s="244">
        <f>[2]OIL!$T$369</f>
        <v>-71489518.799999848</v>
      </c>
      <c r="G10" s="14" t="s">
        <v>63</v>
      </c>
    </row>
    <row r="11" spans="2:7">
      <c r="B11" s="14">
        <f>IF(C11="","",MAX(B$9:B10)+1)</f>
        <v>3</v>
      </c>
      <c r="C11" s="128" t="s">
        <v>58</v>
      </c>
      <c r="D11" s="129">
        <f>SUM(D9:D10)</f>
        <v>124130868.55000003</v>
      </c>
      <c r="E11" s="130">
        <f>IFERROR(F11/D11,0)</f>
        <v>-12.816574080597611</v>
      </c>
      <c r="F11" s="129">
        <f>SUM(F9:F10)</f>
        <v>-1590932472.4599996</v>
      </c>
      <c r="G11" s="14"/>
    </row>
    <row r="12" spans="2:7">
      <c r="B12" s="14" t="str">
        <f>IF(C12="","",MAX(B$9:B11)+1)</f>
        <v/>
      </c>
      <c r="C12" s="31"/>
      <c r="D12" s="18"/>
      <c r="E12" s="84"/>
      <c r="F12" s="32"/>
      <c r="G12" s="14"/>
    </row>
    <row r="13" spans="2:7">
      <c r="B13" s="14">
        <f>IF(C13="","",MAX(B$9:B12)+1)</f>
        <v>4</v>
      </c>
      <c r="C13" s="31" t="s">
        <v>59</v>
      </c>
      <c r="D13" s="18">
        <f>[2]GAS!$N$61</f>
        <v>40754343.509999998</v>
      </c>
      <c r="E13" s="84">
        <f>IFERROR(F13/D13,0)</f>
        <v>-40.801371345780268</v>
      </c>
      <c r="F13" s="18">
        <f>[2]GAS!$U$61</f>
        <v>-1662833103.5049999</v>
      </c>
      <c r="G13" s="14" t="s">
        <v>63</v>
      </c>
    </row>
    <row r="14" spans="2:7">
      <c r="B14" s="14" t="str">
        <f>IF(C14="","",MAX(B$9:B13)+1)</f>
        <v/>
      </c>
      <c r="C14" s="31"/>
      <c r="D14" s="18"/>
      <c r="E14" s="84"/>
      <c r="F14" s="32"/>
      <c r="G14" s="14"/>
    </row>
    <row r="15" spans="2:7" ht="13.5" thickBot="1">
      <c r="B15" s="14">
        <f>IF(C15="","",MAX(B$9:B14)+1)</f>
        <v>5</v>
      </c>
      <c r="C15" s="45" t="s">
        <v>21</v>
      </c>
      <c r="D15" s="46">
        <f>SUM(D11,D13)</f>
        <v>164885212.06000003</v>
      </c>
      <c r="E15" s="85">
        <f>IFERROR(F15/D15,0)</f>
        <v>-19.733519672952767</v>
      </c>
      <c r="F15" s="46">
        <f>SUM(F11,F13)</f>
        <v>-3253765575.9649992</v>
      </c>
      <c r="G15" s="14"/>
    </row>
    <row r="16" spans="2:7" ht="13.5" thickTop="1">
      <c r="B16" s="14" t="str">
        <f>IF(C16="","",MAX(B$9:B15)+1)</f>
        <v/>
      </c>
    </row>
    <row r="17" spans="2:2">
      <c r="B17" s="14" t="str">
        <f>IF(C17="","",MAX(B$9:B16)+1)</f>
        <v/>
      </c>
    </row>
  </sheetData>
  <mergeCells count="4">
    <mergeCell ref="B2:G2"/>
    <mergeCell ref="B3:G3"/>
    <mergeCell ref="B4:G4"/>
    <mergeCell ref="B5:G5"/>
  </mergeCells>
  <phoneticPr fontId="34" type="noConversion"/>
  <printOptions horizontalCentered="1"/>
  <pageMargins left="0.7" right="0.7" top="0.75" bottom="0.75" header="0.3" footer="0.3"/>
  <pageSetup scale="91" fitToHeight="0" orientation="portrait" r:id="rId1"/>
  <headerFooter scaleWithDoc="0">
    <oddHeader>&amp;RExhibit TSL-3
Page &amp;P of &amp;N</oddHeader>
  </headerFooter>
  <ignoredErrors>
    <ignoredError sqref="E11 E1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>
    <tabColor theme="1" tint="0.34998626667073579"/>
    <pageSetUpPr fitToPage="1"/>
  </sheetPr>
  <dimension ref="B2:H14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3" width="1.42578125" customWidth="1"/>
    <col min="4" max="4" width="24.28515625" customWidth="1"/>
    <col min="5" max="5" width="17.42578125" bestFit="1" customWidth="1"/>
    <col min="6" max="6" width="12.140625" customWidth="1"/>
    <col min="7" max="7" width="20" style="86" bestFit="1" customWidth="1"/>
    <col min="8" max="8" width="12.42578125" bestFit="1" customWidth="1"/>
    <col min="9" max="9" width="1.42578125" customWidth="1"/>
  </cols>
  <sheetData>
    <row r="2" spans="2:8">
      <c r="B2" s="257" t="str">
        <f>Summary!B2</f>
        <v>Kentucky Power Company</v>
      </c>
      <c r="C2" s="257"/>
      <c r="D2" s="257"/>
      <c r="E2" s="257"/>
      <c r="F2" s="257"/>
      <c r="G2" s="257"/>
      <c r="H2" s="257"/>
    </row>
    <row r="3" spans="2:8">
      <c r="B3" s="257" t="str">
        <f>Summary!B3</f>
        <v>2025 Lead-Lag Study</v>
      </c>
      <c r="C3" s="257"/>
      <c r="D3" s="257"/>
      <c r="E3" s="257"/>
      <c r="F3" s="257"/>
      <c r="G3" s="257"/>
      <c r="H3" s="257"/>
    </row>
    <row r="4" spans="2:8">
      <c r="B4" s="257" t="s">
        <v>41</v>
      </c>
      <c r="C4" s="257"/>
      <c r="D4" s="257"/>
      <c r="E4" s="257"/>
      <c r="F4" s="257"/>
      <c r="G4" s="257"/>
      <c r="H4" s="257"/>
    </row>
    <row r="5" spans="2:8">
      <c r="B5" s="256"/>
      <c r="C5" s="256"/>
      <c r="D5" s="256"/>
      <c r="E5" s="256"/>
      <c r="F5" s="256"/>
      <c r="G5" s="256"/>
      <c r="H5" s="256"/>
    </row>
    <row r="6" spans="2:8">
      <c r="B6" s="4"/>
      <c r="C6" s="4"/>
      <c r="D6" s="4"/>
      <c r="E6" s="4"/>
      <c r="F6" s="4"/>
      <c r="G6" s="81"/>
      <c r="H6" s="5"/>
    </row>
    <row r="7" spans="2:8" s="1" customFormat="1" ht="25.5" customHeight="1">
      <c r="B7" s="112" t="s">
        <v>2</v>
      </c>
      <c r="C7" s="112"/>
      <c r="D7" s="112" t="s">
        <v>3</v>
      </c>
      <c r="E7" s="112" t="s">
        <v>18</v>
      </c>
      <c r="F7" s="112" t="s">
        <v>11</v>
      </c>
      <c r="G7" s="112" t="s">
        <v>64</v>
      </c>
      <c r="H7" s="112" t="s">
        <v>12</v>
      </c>
    </row>
    <row r="8" spans="2:8">
      <c r="B8" s="4"/>
      <c r="C8" s="4"/>
      <c r="D8" s="4"/>
      <c r="E8" s="4"/>
      <c r="F8" s="4"/>
      <c r="G8" s="96"/>
      <c r="H8" s="4"/>
    </row>
    <row r="9" spans="2:8">
      <c r="B9" s="5">
        <v>1</v>
      </c>
      <c r="C9" s="5"/>
      <c r="D9" s="25" t="s">
        <v>41</v>
      </c>
      <c r="E9" s="132">
        <f>'C-1'!D20</f>
        <v>38891435.480000049</v>
      </c>
      <c r="F9" s="84">
        <f>IFERROR(G9/E9,0)</f>
        <v>-24.458821581556439</v>
      </c>
      <c r="G9" s="132">
        <f>'C-1'!J20</f>
        <v>-951238681.455935</v>
      </c>
      <c r="H9" s="10" t="s">
        <v>129</v>
      </c>
    </row>
    <row r="10" spans="2:8">
      <c r="B10" s="5">
        <f>IF(D10="","",MAX(B$9:B9)+1)</f>
        <v>2</v>
      </c>
      <c r="C10" s="5"/>
      <c r="D10" s="25" t="s">
        <v>115</v>
      </c>
      <c r="E10" s="131">
        <f>'C-2'!D13</f>
        <v>1929421.6699999997</v>
      </c>
      <c r="F10" s="84">
        <f t="shared" ref="F10:F11" si="0">IFERROR(G10/E10,0)</f>
        <v>-256</v>
      </c>
      <c r="G10" s="131">
        <f>'C-2'!J13</f>
        <v>-493931947.51999992</v>
      </c>
      <c r="H10" s="226" t="s">
        <v>130</v>
      </c>
    </row>
    <row r="11" spans="2:8">
      <c r="B11" s="5">
        <f>IF(D11="","",MAX(B$9:B10)+1)</f>
        <v>3</v>
      </c>
      <c r="C11" s="5"/>
      <c r="D11" s="25" t="s">
        <v>217</v>
      </c>
      <c r="E11" s="131">
        <f>'C-3'!D12</f>
        <v>11463311.690000001</v>
      </c>
      <c r="F11" s="84">
        <f t="shared" si="0"/>
        <v>-28.747862252797201</v>
      </c>
      <c r="G11" s="131">
        <f>'C-3'!F12</f>
        <v>-329545705.42499995</v>
      </c>
      <c r="H11" s="226" t="s">
        <v>220</v>
      </c>
    </row>
    <row r="12" spans="2:8">
      <c r="B12" s="5" t="str">
        <f>IF(D12="","",MAX(B$9:B11)+1)</f>
        <v/>
      </c>
      <c r="D12" s="20"/>
      <c r="E12" s="20"/>
      <c r="F12" s="10"/>
      <c r="G12" s="82"/>
      <c r="H12" s="41"/>
    </row>
    <row r="13" spans="2:8">
      <c r="B13" s="5" t="str">
        <f>IF(D13="","",MAX(B$9:B12)+1)</f>
        <v/>
      </c>
      <c r="D13" s="20"/>
      <c r="E13" s="20"/>
      <c r="F13" s="10"/>
      <c r="G13" s="82"/>
      <c r="H13" s="41"/>
    </row>
    <row r="14" spans="2:8">
      <c r="B14" s="5" t="str">
        <f>IF(D14="","",MAX(B$9:B13)+1)</f>
        <v/>
      </c>
      <c r="G14" s="82"/>
    </row>
  </sheetData>
  <mergeCells count="4">
    <mergeCell ref="B2:H2"/>
    <mergeCell ref="B3:H3"/>
    <mergeCell ref="B4:H4"/>
    <mergeCell ref="B5:H5"/>
  </mergeCells>
  <phoneticPr fontId="34" type="noConversion"/>
  <printOptions horizontalCentered="1"/>
  <pageMargins left="0.7" right="0.7" top="0.75" bottom="0.75" header="0.3" footer="0.3"/>
  <pageSetup scale="96" fitToHeight="0" orientation="portrait" r:id="rId1"/>
  <headerFooter scaleWithDoc="0">
    <oddHeader>&amp;RExhibit TSL-3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73C7A-D3E9-4BD6-AB36-8EB9B5684CF3}">
  <sheetPr>
    <pageSetUpPr fitToPage="1"/>
  </sheetPr>
  <dimension ref="A2:K32"/>
  <sheetViews>
    <sheetView view="pageBreakPreview" zoomScaleNormal="100" zoomScaleSheetLayoutView="100" workbookViewId="0"/>
  </sheetViews>
  <sheetFormatPr defaultColWidth="9.28515625" defaultRowHeight="12.75"/>
  <cols>
    <col min="1" max="1" width="1.42578125" style="52" customWidth="1"/>
    <col min="2" max="2" width="6.42578125" style="52" customWidth="1"/>
    <col min="3" max="3" width="44.140625" style="52" customWidth="1"/>
    <col min="4" max="5" width="14.7109375" style="52" customWidth="1"/>
    <col min="6" max="8" width="12.7109375" style="52" customWidth="1"/>
    <col min="9" max="9" width="19.85546875" style="52" bestFit="1" customWidth="1"/>
    <col min="10" max="10" width="16" style="52" customWidth="1"/>
    <col min="11" max="11" width="1.42578125" style="52" customWidth="1"/>
    <col min="12" max="16384" width="9.28515625" style="52"/>
  </cols>
  <sheetData>
    <row r="2" spans="1:11">
      <c r="B2" s="259" t="str">
        <f>Summary!B2</f>
        <v>Kentucky Power Company</v>
      </c>
      <c r="C2" s="259"/>
      <c r="D2" s="259"/>
      <c r="E2" s="259"/>
      <c r="F2" s="259"/>
      <c r="G2" s="259"/>
      <c r="H2" s="259"/>
      <c r="I2" s="259"/>
      <c r="J2" s="259"/>
    </row>
    <row r="3" spans="1:11">
      <c r="B3" s="259" t="str">
        <f>Summary!B3</f>
        <v>2025 Lead-Lag Study</v>
      </c>
      <c r="C3" s="259"/>
      <c r="D3" s="259"/>
      <c r="E3" s="259"/>
      <c r="F3" s="259"/>
      <c r="G3" s="259"/>
      <c r="H3" s="259"/>
      <c r="I3" s="259"/>
      <c r="J3" s="259"/>
    </row>
    <row r="4" spans="1:11">
      <c r="B4" s="260" t="s">
        <v>65</v>
      </c>
      <c r="C4" s="259"/>
      <c r="D4" s="259"/>
      <c r="E4" s="259"/>
      <c r="F4" s="259"/>
      <c r="G4" s="259"/>
      <c r="H4" s="259"/>
      <c r="I4" s="259"/>
      <c r="J4" s="259"/>
    </row>
    <row r="5" spans="1:11">
      <c r="B5" s="261"/>
      <c r="C5" s="261"/>
      <c r="D5" s="261"/>
      <c r="E5" s="261"/>
      <c r="F5" s="261"/>
      <c r="G5" s="261"/>
      <c r="H5" s="261"/>
      <c r="I5" s="261"/>
      <c r="J5" s="261"/>
    </row>
    <row r="6" spans="1:11">
      <c r="B6" s="53"/>
      <c r="C6" s="53"/>
      <c r="D6" s="53"/>
      <c r="E6" s="53"/>
      <c r="F6" s="53"/>
      <c r="G6" s="53"/>
      <c r="H6" s="53"/>
      <c r="I6" s="108"/>
      <c r="J6" s="53"/>
    </row>
    <row r="7" spans="1:11" s="242" customFormat="1" ht="25.5" customHeight="1">
      <c r="A7" s="240"/>
      <c r="B7" s="241" t="s">
        <v>2</v>
      </c>
      <c r="C7" s="241" t="s">
        <v>3</v>
      </c>
      <c r="D7" s="241" t="s">
        <v>22</v>
      </c>
      <c r="E7" s="241" t="s">
        <v>23</v>
      </c>
      <c r="F7" s="241" t="s">
        <v>11</v>
      </c>
      <c r="G7" s="241" t="s">
        <v>69</v>
      </c>
      <c r="H7" s="241" t="s">
        <v>70</v>
      </c>
      <c r="I7" s="241" t="s">
        <v>12</v>
      </c>
      <c r="J7" s="241" t="s">
        <v>13</v>
      </c>
      <c r="K7" s="240"/>
    </row>
    <row r="8" spans="1:11">
      <c r="B8" s="53"/>
      <c r="C8" s="53"/>
      <c r="D8" s="53"/>
      <c r="E8" s="53"/>
      <c r="F8" s="53"/>
      <c r="G8" s="53"/>
      <c r="H8" s="53"/>
      <c r="I8" s="53"/>
      <c r="J8" s="53"/>
    </row>
    <row r="9" spans="1:11">
      <c r="B9" s="108">
        <v>1</v>
      </c>
      <c r="C9" s="76" t="s">
        <v>66</v>
      </c>
      <c r="D9" s="136">
        <f>'C-1a'!D13</f>
        <v>23940502.290000085</v>
      </c>
      <c r="E9" s="135"/>
      <c r="F9" s="56">
        <f>'C-1b'!G36</f>
        <v>-14</v>
      </c>
      <c r="G9" s="56">
        <v>0</v>
      </c>
      <c r="H9" s="56">
        <f>SUM(F9,G9)</f>
        <v>-14</v>
      </c>
      <c r="I9" s="188" t="s">
        <v>162</v>
      </c>
      <c r="J9" s="57">
        <f>H9*D9</f>
        <v>-335167032.06000119</v>
      </c>
    </row>
    <row r="10" spans="1:11">
      <c r="B10" s="108">
        <f>IF(C10="","",MAX(B$9:B9)+1)</f>
        <v>2</v>
      </c>
      <c r="C10" s="54" t="s">
        <v>67</v>
      </c>
      <c r="D10" s="71">
        <f>'C-1a'!E13</f>
        <v>85545.340000000011</v>
      </c>
      <c r="E10" s="135"/>
      <c r="F10" s="56">
        <f>F9</f>
        <v>-14</v>
      </c>
      <c r="G10" s="56">
        <f>'C-1b-3'!E14</f>
        <v>-10.296029440094056</v>
      </c>
      <c r="H10" s="56">
        <f>SUM(F10,G10)</f>
        <v>-24.296029440094056</v>
      </c>
      <c r="I10" s="188" t="s">
        <v>163</v>
      </c>
      <c r="J10" s="126">
        <f>H10*D10</f>
        <v>-2078412.0991028559</v>
      </c>
    </row>
    <row r="11" spans="1:11">
      <c r="B11" s="108">
        <f>IF(C11="","",MAX(B$9:B10)+1)</f>
        <v>3</v>
      </c>
      <c r="C11" s="54" t="s">
        <v>193</v>
      </c>
      <c r="D11" s="71">
        <f>'C-1a'!F13</f>
        <v>14865387.849999966</v>
      </c>
      <c r="E11" s="55"/>
      <c r="F11" s="56">
        <f>'C-1b-2'!E15</f>
        <v>-13.504147162228264</v>
      </c>
      <c r="G11" s="56">
        <v>0</v>
      </c>
      <c r="H11" s="56">
        <f>SUM(F11,G11)</f>
        <v>-13.504147162228264</v>
      </c>
      <c r="I11" s="189" t="s">
        <v>164</v>
      </c>
      <c r="J11" s="126">
        <f>H11*D11</f>
        <v>-200744385.14999956</v>
      </c>
    </row>
    <row r="12" spans="1:11">
      <c r="B12" s="108"/>
      <c r="C12" s="54"/>
      <c r="D12" s="71"/>
      <c r="E12" s="55"/>
      <c r="F12" s="56"/>
      <c r="G12" s="56"/>
      <c r="H12" s="56"/>
      <c r="I12" s="189"/>
      <c r="J12" s="126"/>
    </row>
    <row r="13" spans="1:11" ht="13.5" thickBot="1">
      <c r="B13" s="108">
        <f>IF(C13="","",MAX(B$9:B11)+1)</f>
        <v>4</v>
      </c>
      <c r="C13" s="58" t="s">
        <v>42</v>
      </c>
      <c r="D13" s="60">
        <f>SUM(D9:D11)</f>
        <v>38891435.480000049</v>
      </c>
      <c r="E13" s="61"/>
      <c r="F13" s="62"/>
      <c r="G13" s="59"/>
      <c r="H13" s="62">
        <f>IFERROR(J13/D13,0)</f>
        <v>-13.833118337474719</v>
      </c>
      <c r="I13" s="62"/>
      <c r="J13" s="60">
        <f>SUM(J9:J11)</f>
        <v>-537989829.30910361</v>
      </c>
    </row>
    <row r="14" spans="1:11" ht="13.5" thickTop="1">
      <c r="B14" s="108" t="str">
        <f>IF(C14="","",MAX(B$9:B13)+1)</f>
        <v/>
      </c>
      <c r="D14" s="67"/>
    </row>
    <row r="15" spans="1:11">
      <c r="B15" s="108">
        <f>IF(C15="","",MAX(B$9:B14)+1)</f>
        <v>5</v>
      </c>
      <c r="C15" s="137" t="s">
        <v>71</v>
      </c>
    </row>
    <row r="16" spans="1:11">
      <c r="B16" s="108" t="str">
        <f>IF(C16="","",MAX(B$9:B15)+1)</f>
        <v/>
      </c>
    </row>
    <row r="17" spans="2:10">
      <c r="B17" s="108">
        <f>IF(C17="","",MAX(B$9:B16)+1)</f>
        <v>6</v>
      </c>
      <c r="C17" s="107" t="s">
        <v>72</v>
      </c>
      <c r="D17" s="17">
        <f>ROUND(E17*$D$20,0)</f>
        <v>36627019</v>
      </c>
      <c r="E17" s="140">
        <f>1-E18</f>
        <v>0.94177597092901144</v>
      </c>
      <c r="F17" s="56">
        <f>H13</f>
        <v>-13.833118337474719</v>
      </c>
      <c r="G17" s="56">
        <v>0</v>
      </c>
      <c r="H17" s="56">
        <f>SUM(F17,G17)</f>
        <v>-13.833118337474719</v>
      </c>
      <c r="J17" s="57">
        <f>H17*D17</f>
        <v>-506665888.17593497</v>
      </c>
    </row>
    <row r="18" spans="2:10">
      <c r="B18" s="108">
        <f>IF(C18="","",MAX(B$9:B17)+1)</f>
        <v>7</v>
      </c>
      <c r="C18" s="107" t="s">
        <v>134</v>
      </c>
      <c r="D18" s="207">
        <f>ROUND(E18*$D$20,0)</f>
        <v>2264416</v>
      </c>
      <c r="E18" s="140">
        <f>'C-1b-4'!F15</f>
        <v>5.82240290709886E-2</v>
      </c>
      <c r="F18" s="56">
        <f>ROUND(F17-(365/2),2)</f>
        <v>-196.33</v>
      </c>
      <c r="G18" s="56">
        <v>0</v>
      </c>
      <c r="H18" s="56">
        <f>SUM(F18,G18)</f>
        <v>-196.33</v>
      </c>
      <c r="I18" s="127" t="s">
        <v>216</v>
      </c>
      <c r="J18" s="126">
        <f>H18*D18</f>
        <v>-444572793.28000003</v>
      </c>
    </row>
    <row r="19" spans="2:10">
      <c r="B19" s="108" t="str">
        <f>IF(C19="","",MAX(B$9:B18)+1)</f>
        <v/>
      </c>
    </row>
    <row r="20" spans="2:10" ht="13.5" thickBot="1">
      <c r="B20" s="108">
        <f>IF(C20="","",MAX(B$9:B19)+1)</f>
        <v>8</v>
      </c>
      <c r="C20" s="139" t="s">
        <v>42</v>
      </c>
      <c r="D20" s="60">
        <f>D13</f>
        <v>38891435.480000049</v>
      </c>
      <c r="E20" s="141">
        <f>SUM(E17:E18)</f>
        <v>1</v>
      </c>
      <c r="F20" s="142"/>
      <c r="G20" s="139"/>
      <c r="H20" s="139"/>
      <c r="I20" s="139"/>
      <c r="J20" s="60">
        <f>SUM(J17:J18)</f>
        <v>-951238681.455935</v>
      </c>
    </row>
    <row r="21" spans="2:10" ht="13.5" thickTop="1">
      <c r="B21" s="108" t="str">
        <f>IF(C21="","",MAX(B$9:B20)+1)</f>
        <v/>
      </c>
    </row>
    <row r="22" spans="2:10" ht="13.5" thickBot="1">
      <c r="B22" s="108">
        <v>10</v>
      </c>
      <c r="E22" s="137"/>
      <c r="G22" s="138" t="s">
        <v>73</v>
      </c>
      <c r="H22" s="62">
        <f>IFERROR(J20/D20,0)</f>
        <v>-24.458821581556439</v>
      </c>
    </row>
    <row r="23" spans="2:10" ht="13.5" thickTop="1">
      <c r="B23" s="108" t="str">
        <f>IF(C23="","",MAX(B$9:B22)+1)</f>
        <v/>
      </c>
    </row>
    <row r="24" spans="2:10">
      <c r="B24" s="108" t="str">
        <f>IF(C24="","",MAX(B$9:B23)+1)</f>
        <v/>
      </c>
    </row>
    <row r="25" spans="2:10">
      <c r="B25" s="108" t="str">
        <f>IF(C25="","",MAX(B$9:B24)+1)</f>
        <v/>
      </c>
    </row>
    <row r="26" spans="2:10">
      <c r="B26" s="108" t="str">
        <f>IF(C26="","",MAX(B$9:B25)+1)</f>
        <v/>
      </c>
    </row>
    <row r="27" spans="2:10">
      <c r="B27" s="108" t="str">
        <f>IF(C27="","",MAX(B$9:B26)+1)</f>
        <v/>
      </c>
    </row>
    <row r="28" spans="2:10">
      <c r="B28" s="108" t="str">
        <f>IF(C28="","",MAX(B$9:B27)+1)</f>
        <v/>
      </c>
    </row>
    <row r="29" spans="2:10">
      <c r="B29" s="108" t="str">
        <f>IF(C29="","",MAX(B$9:B28)+1)</f>
        <v/>
      </c>
    </row>
    <row r="30" spans="2:10">
      <c r="B30" s="108" t="str">
        <f>IF(C30="","",MAX(B$9:B29)+1)</f>
        <v/>
      </c>
    </row>
    <row r="31" spans="2:10">
      <c r="B31" s="108" t="str">
        <f>IF(C31="","",MAX(B$9:B30)+1)</f>
        <v/>
      </c>
    </row>
    <row r="32" spans="2:10">
      <c r="B32" s="108" t="str">
        <f>IF(C32="","",MAX(B$9:B31)+1)</f>
        <v/>
      </c>
    </row>
  </sheetData>
  <mergeCells count="4">
    <mergeCell ref="B2:J2"/>
    <mergeCell ref="B3:J3"/>
    <mergeCell ref="B4:J4"/>
    <mergeCell ref="B5:J5"/>
  </mergeCells>
  <printOptions horizontalCentered="1"/>
  <pageMargins left="0.7" right="0.7" top="0.75" bottom="0.75" header="0.3" footer="0.3"/>
  <pageSetup scale="59" fitToHeight="3" orientation="portrait" useFirstPageNumber="1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E93B0-CFD6-4F4D-B6CF-4424D50F3EED}">
  <sheetPr codeName="Sheet8">
    <pageSetUpPr fitToPage="1"/>
  </sheetPr>
  <dimension ref="B2:G14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3" width="27.5703125" customWidth="1"/>
    <col min="4" max="6" width="17" customWidth="1"/>
    <col min="7" max="7" width="22.140625" customWidth="1"/>
    <col min="8" max="8" width="1.42578125" customWidth="1"/>
  </cols>
  <sheetData>
    <row r="2" spans="2:7">
      <c r="B2" s="257" t="str">
        <f>Summary!B2</f>
        <v>Kentucky Power Company</v>
      </c>
      <c r="C2" s="257"/>
      <c r="D2" s="257"/>
      <c r="E2" s="257"/>
      <c r="F2" s="257"/>
      <c r="G2" s="257"/>
    </row>
    <row r="3" spans="2:7">
      <c r="B3" s="257" t="str">
        <f>Summary!B3</f>
        <v>2025 Lead-Lag Study</v>
      </c>
      <c r="C3" s="257"/>
      <c r="D3" s="257"/>
      <c r="E3" s="257"/>
      <c r="F3" s="257"/>
      <c r="G3" s="257"/>
    </row>
    <row r="4" spans="2:7">
      <c r="B4" s="257" t="s">
        <v>74</v>
      </c>
      <c r="C4" s="257"/>
      <c r="D4" s="257"/>
      <c r="E4" s="257"/>
      <c r="F4" s="257"/>
      <c r="G4" s="257"/>
    </row>
    <row r="5" spans="2:7">
      <c r="B5" s="256"/>
      <c r="C5" s="256"/>
      <c r="D5" s="256"/>
      <c r="E5" s="256"/>
      <c r="F5" s="256"/>
      <c r="G5" s="256"/>
    </row>
    <row r="6" spans="2:7">
      <c r="B6" s="4"/>
      <c r="C6" s="4"/>
      <c r="D6" s="4"/>
      <c r="E6" s="4"/>
      <c r="F6" s="4"/>
      <c r="G6" s="4"/>
    </row>
    <row r="7" spans="2:7" s="1" customFormat="1" ht="38.25">
      <c r="B7" s="112" t="s">
        <v>2</v>
      </c>
      <c r="C7" s="112" t="s">
        <v>3</v>
      </c>
      <c r="D7" s="112" t="s">
        <v>66</v>
      </c>
      <c r="E7" s="112" t="s">
        <v>75</v>
      </c>
      <c r="F7" s="112" t="s">
        <v>68</v>
      </c>
      <c r="G7" s="112" t="s">
        <v>160</v>
      </c>
    </row>
    <row r="8" spans="2:7" s="1" customFormat="1">
      <c r="B8" s="15"/>
      <c r="C8" s="15"/>
      <c r="D8" s="15"/>
      <c r="E8" s="15"/>
      <c r="F8" s="15"/>
      <c r="G8" s="15"/>
    </row>
    <row r="9" spans="2:7">
      <c r="B9" s="14">
        <v>1</v>
      </c>
      <c r="C9" s="251" t="s">
        <v>171</v>
      </c>
      <c r="D9" s="143">
        <f>[3]Payroll!N7350</f>
        <v>21784651.910000082</v>
      </c>
      <c r="E9" s="143">
        <f>[3]Payroll!N7344</f>
        <v>3968.71</v>
      </c>
      <c r="F9" s="143">
        <f>[3]Payroll!O7338</f>
        <v>13346389.799999965</v>
      </c>
      <c r="G9" s="143">
        <f>SUM(D9:F9)</f>
        <v>35135010.420000046</v>
      </c>
    </row>
    <row r="10" spans="2:7">
      <c r="B10" s="108">
        <f>IF(C10="","",MAX(B$9:B9)+1)</f>
        <v>2</v>
      </c>
      <c r="C10" s="251" t="s">
        <v>172</v>
      </c>
      <c r="D10" s="228">
        <f>[3]Payroll!N7351</f>
        <v>1952167.5800000003</v>
      </c>
      <c r="E10" s="228">
        <f>[3]Payroll!N7345</f>
        <v>81576.63</v>
      </c>
      <c r="F10" s="228">
        <f>[3]Payroll!O7339</f>
        <v>1393105.97</v>
      </c>
      <c r="G10" s="228">
        <f>SUM(D10:F10)</f>
        <v>3426850.1800000006</v>
      </c>
    </row>
    <row r="11" spans="2:7">
      <c r="B11" s="108">
        <f>IF(C11="","",MAX(B$9:B10)+1)</f>
        <v>3</v>
      </c>
      <c r="C11" s="251" t="s">
        <v>173</v>
      </c>
      <c r="D11" s="228">
        <f>[3]Payroll!N7352</f>
        <v>203682.80000000002</v>
      </c>
      <c r="E11" s="228">
        <f>[3]Payroll!N7346</f>
        <v>0</v>
      </c>
      <c r="F11" s="228">
        <f>[3]Payroll!O7340</f>
        <v>125892.07999999997</v>
      </c>
      <c r="G11" s="228">
        <f>SUM(D11:F11)</f>
        <v>329574.88</v>
      </c>
    </row>
    <row r="12" spans="2:7">
      <c r="B12" s="108" t="str">
        <f>IF(C12="","",MAX(B$9:B11)+1)</f>
        <v/>
      </c>
      <c r="E12" s="4"/>
    </row>
    <row r="13" spans="2:7" ht="13.5" thickBot="1">
      <c r="B13" s="108">
        <f>IF(C13="","",MAX(B$9:B12)+1)</f>
        <v>4</v>
      </c>
      <c r="C13" s="7" t="s">
        <v>76</v>
      </c>
      <c r="D13" s="145">
        <f>SUM(D9:D11)</f>
        <v>23940502.290000085</v>
      </c>
      <c r="E13" s="145">
        <f>SUM(E9:E11)</f>
        <v>85545.340000000011</v>
      </c>
      <c r="F13" s="145">
        <f>SUM(F9:F11)</f>
        <v>14865387.849999966</v>
      </c>
      <c r="G13" s="145">
        <f>SUM(G9:G11)</f>
        <v>38891435.480000049</v>
      </c>
    </row>
    <row r="14" spans="2:7" ht="13.5" thickTop="1">
      <c r="B14" s="108" t="str">
        <f>IF(D14="","",MAX(B$9:B13)+1)</f>
        <v/>
      </c>
    </row>
  </sheetData>
  <mergeCells count="4">
    <mergeCell ref="B2:G2"/>
    <mergeCell ref="B3:G3"/>
    <mergeCell ref="B4:G4"/>
    <mergeCell ref="B5:G5"/>
  </mergeCells>
  <printOptions horizontalCentered="1"/>
  <pageMargins left="0.7" right="0.7" top="0.75" bottom="0.75" header="0.3" footer="0.3"/>
  <pageSetup scale="86" fitToHeight="3" orientation="portrait" useFirstPageNumber="1" r:id="rId1"/>
  <headerFooter scaleWithDoc="0"/>
  <ignoredErrors>
    <ignoredError sqref="B13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06F7F-8F2B-409F-B4EB-573DB790F22C}">
  <sheetPr>
    <pageSetUpPr fitToPage="1"/>
  </sheetPr>
  <dimension ref="B2:G37"/>
  <sheetViews>
    <sheetView view="pageBreakPreview" zoomScaleNormal="100" zoomScaleSheetLayoutView="100" workbookViewId="0"/>
  </sheetViews>
  <sheetFormatPr defaultColWidth="8.85546875" defaultRowHeight="12.75"/>
  <cols>
    <col min="1" max="1" width="1.42578125" customWidth="1"/>
    <col min="2" max="2" width="6.42578125" customWidth="1"/>
    <col min="3" max="4" width="29" customWidth="1"/>
    <col min="5" max="5" width="17" customWidth="1"/>
    <col min="6" max="6" width="29" customWidth="1"/>
    <col min="7" max="7" width="20.140625" customWidth="1"/>
    <col min="8" max="8" width="1.42578125" customWidth="1"/>
  </cols>
  <sheetData>
    <row r="2" spans="2:7">
      <c r="B2" s="257" t="str">
        <f>Summary!B2</f>
        <v>Kentucky Power Company</v>
      </c>
      <c r="C2" s="257"/>
      <c r="D2" s="257"/>
      <c r="E2" s="257"/>
      <c r="F2" s="257"/>
      <c r="G2" s="257"/>
    </row>
    <row r="3" spans="2:7">
      <c r="B3" s="257" t="str">
        <f>Summary!B3</f>
        <v>2025 Lead-Lag Study</v>
      </c>
      <c r="C3" s="257"/>
      <c r="D3" s="257"/>
      <c r="E3" s="257"/>
      <c r="F3" s="257"/>
      <c r="G3" s="257"/>
    </row>
    <row r="4" spans="2:7">
      <c r="B4" s="257" t="s">
        <v>65</v>
      </c>
      <c r="C4" s="257"/>
      <c r="D4" s="257"/>
      <c r="E4" s="257"/>
      <c r="F4" s="257"/>
      <c r="G4" s="257"/>
    </row>
    <row r="5" spans="2:7">
      <c r="B5" s="256"/>
      <c r="C5" s="256"/>
      <c r="D5" s="256"/>
      <c r="E5" s="256"/>
      <c r="F5" s="256"/>
      <c r="G5" s="256"/>
    </row>
    <row r="6" spans="2:7">
      <c r="B6" s="4"/>
      <c r="C6" s="4"/>
      <c r="D6" s="4"/>
      <c r="E6" s="4"/>
      <c r="F6" s="4"/>
      <c r="G6" s="4"/>
    </row>
    <row r="7" spans="2:7" s="1" customFormat="1" ht="25.5" customHeight="1">
      <c r="B7" s="112" t="s">
        <v>2</v>
      </c>
      <c r="C7" s="112" t="s">
        <v>24</v>
      </c>
      <c r="D7" s="112" t="s">
        <v>25</v>
      </c>
      <c r="E7" s="112" t="s">
        <v>26</v>
      </c>
      <c r="F7" s="112" t="s">
        <v>27</v>
      </c>
      <c r="G7" s="112" t="s">
        <v>11</v>
      </c>
    </row>
    <row r="8" spans="2:7" s="1" customFormat="1">
      <c r="B8" s="15"/>
      <c r="C8" s="15"/>
      <c r="D8" s="15"/>
      <c r="E8" s="15"/>
      <c r="F8" s="15"/>
      <c r="G8" s="15"/>
    </row>
    <row r="9" spans="2:7">
      <c r="B9" s="5">
        <v>1</v>
      </c>
      <c r="C9" s="72">
        <f>[3]Schedule!B6</f>
        <v>45367</v>
      </c>
      <c r="D9" s="72">
        <f>[3]Schedule!C6</f>
        <v>45380</v>
      </c>
      <c r="E9" s="3">
        <f>-(D9-C9+1)/2</f>
        <v>-7</v>
      </c>
      <c r="F9" s="72">
        <f>[3]Schedule!E6</f>
        <v>45387</v>
      </c>
      <c r="G9" s="3">
        <f>D9-F9+E9</f>
        <v>-14</v>
      </c>
    </row>
    <row r="10" spans="2:7">
      <c r="B10" s="5">
        <f>+B9+1</f>
        <v>2</v>
      </c>
      <c r="C10" s="72">
        <f>[3]Schedule!B7</f>
        <v>45381</v>
      </c>
      <c r="D10" s="72">
        <f>[3]Schedule!C7</f>
        <v>45394</v>
      </c>
      <c r="E10" s="3">
        <f t="shared" ref="E10:E34" si="0">-(D10-C10+1)/2</f>
        <v>-7</v>
      </c>
      <c r="F10" s="72">
        <f>[3]Schedule!E7</f>
        <v>45401</v>
      </c>
      <c r="G10" s="3">
        <f>D10-F10+E10</f>
        <v>-14</v>
      </c>
    </row>
    <row r="11" spans="2:7">
      <c r="B11" s="5">
        <f t="shared" ref="B11:B34" si="1">+B10+1</f>
        <v>3</v>
      </c>
      <c r="C11" s="72">
        <f>[3]Schedule!B8</f>
        <v>45395</v>
      </c>
      <c r="D11" s="72">
        <f>[3]Schedule!C8</f>
        <v>45408</v>
      </c>
      <c r="E11" s="3">
        <f t="shared" si="0"/>
        <v>-7</v>
      </c>
      <c r="F11" s="72">
        <f>[3]Schedule!E8</f>
        <v>45415</v>
      </c>
      <c r="G11" s="3">
        <f t="shared" ref="G11:G22" si="2">D11-F11+E11</f>
        <v>-14</v>
      </c>
    </row>
    <row r="12" spans="2:7">
      <c r="B12" s="5">
        <f t="shared" si="1"/>
        <v>4</v>
      </c>
      <c r="C12" s="72">
        <f>[3]Schedule!B9</f>
        <v>45409</v>
      </c>
      <c r="D12" s="72">
        <f>[3]Schedule!C9</f>
        <v>45422</v>
      </c>
      <c r="E12" s="3">
        <f t="shared" si="0"/>
        <v>-7</v>
      </c>
      <c r="F12" s="72">
        <f>[3]Schedule!E9</f>
        <v>45429</v>
      </c>
      <c r="G12" s="3">
        <f t="shared" si="2"/>
        <v>-14</v>
      </c>
    </row>
    <row r="13" spans="2:7">
      <c r="B13" s="5">
        <f t="shared" si="1"/>
        <v>5</v>
      </c>
      <c r="C13" s="72">
        <f>[3]Schedule!B10</f>
        <v>45423</v>
      </c>
      <c r="D13" s="72">
        <f>[3]Schedule!C10</f>
        <v>45436</v>
      </c>
      <c r="E13" s="3">
        <f t="shared" si="0"/>
        <v>-7</v>
      </c>
      <c r="F13" s="72">
        <f>[3]Schedule!E10</f>
        <v>45443</v>
      </c>
      <c r="G13" s="3">
        <f t="shared" si="2"/>
        <v>-14</v>
      </c>
    </row>
    <row r="14" spans="2:7">
      <c r="B14" s="5">
        <f t="shared" si="1"/>
        <v>6</v>
      </c>
      <c r="C14" s="72">
        <f>[3]Schedule!B11</f>
        <v>45437</v>
      </c>
      <c r="D14" s="72">
        <f>[3]Schedule!C11</f>
        <v>45450</v>
      </c>
      <c r="E14" s="3">
        <f t="shared" si="0"/>
        <v>-7</v>
      </c>
      <c r="F14" s="72">
        <f>[3]Schedule!E11</f>
        <v>45457</v>
      </c>
      <c r="G14" s="3">
        <f t="shared" si="2"/>
        <v>-14</v>
      </c>
    </row>
    <row r="15" spans="2:7">
      <c r="B15" s="5">
        <f t="shared" si="1"/>
        <v>7</v>
      </c>
      <c r="C15" s="72">
        <f>[3]Schedule!B12</f>
        <v>45451</v>
      </c>
      <c r="D15" s="72">
        <f>[3]Schedule!C12</f>
        <v>45464</v>
      </c>
      <c r="E15" s="3">
        <f t="shared" si="0"/>
        <v>-7</v>
      </c>
      <c r="F15" s="72">
        <f>[3]Schedule!E12</f>
        <v>45471</v>
      </c>
      <c r="G15" s="3">
        <f t="shared" si="2"/>
        <v>-14</v>
      </c>
    </row>
    <row r="16" spans="2:7">
      <c r="B16" s="5">
        <f t="shared" si="1"/>
        <v>8</v>
      </c>
      <c r="C16" s="72">
        <f>[3]Schedule!B13</f>
        <v>45465</v>
      </c>
      <c r="D16" s="72">
        <f>[3]Schedule!C13</f>
        <v>45478</v>
      </c>
      <c r="E16" s="3">
        <f t="shared" si="0"/>
        <v>-7</v>
      </c>
      <c r="F16" s="72">
        <f>[3]Schedule!E13</f>
        <v>45485</v>
      </c>
      <c r="G16" s="3">
        <f t="shared" si="2"/>
        <v>-14</v>
      </c>
    </row>
    <row r="17" spans="2:7">
      <c r="B17" s="5">
        <f t="shared" si="1"/>
        <v>9</v>
      </c>
      <c r="C17" s="72">
        <f>[3]Schedule!B14</f>
        <v>45479</v>
      </c>
      <c r="D17" s="72">
        <f>[3]Schedule!C14</f>
        <v>45492</v>
      </c>
      <c r="E17" s="3">
        <f t="shared" si="0"/>
        <v>-7</v>
      </c>
      <c r="F17" s="72">
        <f>[3]Schedule!E14</f>
        <v>45499</v>
      </c>
      <c r="G17" s="3">
        <f t="shared" si="2"/>
        <v>-14</v>
      </c>
    </row>
    <row r="18" spans="2:7">
      <c r="B18" s="5">
        <f t="shared" si="1"/>
        <v>10</v>
      </c>
      <c r="C18" s="72">
        <f>[3]Schedule!B15</f>
        <v>45493</v>
      </c>
      <c r="D18" s="72">
        <f>[3]Schedule!C15</f>
        <v>45506</v>
      </c>
      <c r="E18" s="3">
        <f t="shared" si="0"/>
        <v>-7</v>
      </c>
      <c r="F18" s="72">
        <f>[3]Schedule!E15</f>
        <v>45513</v>
      </c>
      <c r="G18" s="3">
        <f t="shared" si="2"/>
        <v>-14</v>
      </c>
    </row>
    <row r="19" spans="2:7">
      <c r="B19" s="5">
        <f t="shared" si="1"/>
        <v>11</v>
      </c>
      <c r="C19" s="72">
        <f>[3]Schedule!B16</f>
        <v>45507</v>
      </c>
      <c r="D19" s="72">
        <f>[3]Schedule!C16</f>
        <v>45520</v>
      </c>
      <c r="E19" s="3">
        <f t="shared" si="0"/>
        <v>-7</v>
      </c>
      <c r="F19" s="72">
        <f>[3]Schedule!E16</f>
        <v>45527</v>
      </c>
      <c r="G19" s="3">
        <f t="shared" si="2"/>
        <v>-14</v>
      </c>
    </row>
    <row r="20" spans="2:7">
      <c r="B20" s="5">
        <f t="shared" si="1"/>
        <v>12</v>
      </c>
      <c r="C20" s="72">
        <f>[3]Schedule!B17</f>
        <v>45521</v>
      </c>
      <c r="D20" s="72">
        <f>[3]Schedule!C17</f>
        <v>45534</v>
      </c>
      <c r="E20" s="3">
        <f t="shared" si="0"/>
        <v>-7</v>
      </c>
      <c r="F20" s="72">
        <f>[3]Schedule!E17</f>
        <v>45541</v>
      </c>
      <c r="G20" s="3">
        <f t="shared" si="2"/>
        <v>-14</v>
      </c>
    </row>
    <row r="21" spans="2:7">
      <c r="B21" s="5">
        <f t="shared" si="1"/>
        <v>13</v>
      </c>
      <c r="C21" s="72">
        <f>[3]Schedule!B18</f>
        <v>45535</v>
      </c>
      <c r="D21" s="72">
        <f>[3]Schedule!C18</f>
        <v>45548</v>
      </c>
      <c r="E21" s="3">
        <f t="shared" si="0"/>
        <v>-7</v>
      </c>
      <c r="F21" s="72">
        <f>[3]Schedule!E18</f>
        <v>45555</v>
      </c>
      <c r="G21" s="3">
        <f t="shared" si="2"/>
        <v>-14</v>
      </c>
    </row>
    <row r="22" spans="2:7">
      <c r="B22" s="5">
        <f t="shared" si="1"/>
        <v>14</v>
      </c>
      <c r="C22" s="72">
        <f>[3]Schedule!B19</f>
        <v>45549</v>
      </c>
      <c r="D22" s="72">
        <f>[3]Schedule!C19</f>
        <v>45562</v>
      </c>
      <c r="E22" s="3">
        <f t="shared" si="0"/>
        <v>-7</v>
      </c>
      <c r="F22" s="72">
        <f>[3]Schedule!E19</f>
        <v>45569</v>
      </c>
      <c r="G22" s="3">
        <f t="shared" si="2"/>
        <v>-14</v>
      </c>
    </row>
    <row r="23" spans="2:7">
      <c r="B23" s="5">
        <f t="shared" si="1"/>
        <v>15</v>
      </c>
      <c r="C23" s="72">
        <f>[3]Schedule!B20</f>
        <v>45563</v>
      </c>
      <c r="D23" s="72">
        <f>[3]Schedule!C20</f>
        <v>45576</v>
      </c>
      <c r="E23" s="3">
        <f t="shared" si="0"/>
        <v>-7</v>
      </c>
      <c r="F23" s="72">
        <f>[3]Schedule!E20</f>
        <v>45583</v>
      </c>
      <c r="G23" s="3">
        <f t="shared" ref="G23:G31" si="3">D23-F23+E23</f>
        <v>-14</v>
      </c>
    </row>
    <row r="24" spans="2:7">
      <c r="B24" s="5">
        <f t="shared" si="1"/>
        <v>16</v>
      </c>
      <c r="C24" s="72">
        <f>[3]Schedule!B21</f>
        <v>45577</v>
      </c>
      <c r="D24" s="72">
        <f>[3]Schedule!C21</f>
        <v>45590</v>
      </c>
      <c r="E24" s="3">
        <f t="shared" si="0"/>
        <v>-7</v>
      </c>
      <c r="F24" s="72">
        <f>[3]Schedule!E21</f>
        <v>45597</v>
      </c>
      <c r="G24" s="3">
        <f t="shared" si="3"/>
        <v>-14</v>
      </c>
    </row>
    <row r="25" spans="2:7">
      <c r="B25" s="5">
        <f t="shared" si="1"/>
        <v>17</v>
      </c>
      <c r="C25" s="72">
        <f>[3]Schedule!B22</f>
        <v>45591</v>
      </c>
      <c r="D25" s="72">
        <f>[3]Schedule!C22</f>
        <v>45604</v>
      </c>
      <c r="E25" s="3">
        <f t="shared" si="0"/>
        <v>-7</v>
      </c>
      <c r="F25" s="72">
        <f>[3]Schedule!E22</f>
        <v>45611</v>
      </c>
      <c r="G25" s="3">
        <f t="shared" si="3"/>
        <v>-14</v>
      </c>
    </row>
    <row r="26" spans="2:7">
      <c r="B26" s="5">
        <f t="shared" si="1"/>
        <v>18</v>
      </c>
      <c r="C26" s="72">
        <f>[3]Schedule!B23</f>
        <v>45605</v>
      </c>
      <c r="D26" s="72">
        <f>[3]Schedule!C23</f>
        <v>45618</v>
      </c>
      <c r="E26" s="3">
        <f t="shared" si="0"/>
        <v>-7</v>
      </c>
      <c r="F26" s="72">
        <f>[3]Schedule!E23</f>
        <v>45625</v>
      </c>
      <c r="G26" s="3">
        <f t="shared" si="3"/>
        <v>-14</v>
      </c>
    </row>
    <row r="27" spans="2:7">
      <c r="B27" s="5">
        <f t="shared" si="1"/>
        <v>19</v>
      </c>
      <c r="C27" s="72">
        <f>[3]Schedule!B24</f>
        <v>45619</v>
      </c>
      <c r="D27" s="72">
        <f>[3]Schedule!C24</f>
        <v>45632</v>
      </c>
      <c r="E27" s="3">
        <f t="shared" si="0"/>
        <v>-7</v>
      </c>
      <c r="F27" s="72">
        <f>[3]Schedule!E24</f>
        <v>45639</v>
      </c>
      <c r="G27" s="3">
        <f t="shared" si="3"/>
        <v>-14</v>
      </c>
    </row>
    <row r="28" spans="2:7">
      <c r="B28" s="5">
        <f t="shared" si="1"/>
        <v>20</v>
      </c>
      <c r="C28" s="72">
        <f>[3]Schedule!B25</f>
        <v>45633</v>
      </c>
      <c r="D28" s="72">
        <f>[3]Schedule!C25</f>
        <v>45646</v>
      </c>
      <c r="E28" s="3">
        <f t="shared" si="0"/>
        <v>-7</v>
      </c>
      <c r="F28" s="72">
        <f>[3]Schedule!E25</f>
        <v>45653</v>
      </c>
      <c r="G28" s="3">
        <f t="shared" si="3"/>
        <v>-14</v>
      </c>
    </row>
    <row r="29" spans="2:7">
      <c r="B29" s="5">
        <f t="shared" si="1"/>
        <v>21</v>
      </c>
      <c r="C29" s="72">
        <f>[3]Schedule!B26</f>
        <v>45647</v>
      </c>
      <c r="D29" s="72">
        <f>[3]Schedule!C26</f>
        <v>45660</v>
      </c>
      <c r="E29" s="3">
        <f t="shared" si="0"/>
        <v>-7</v>
      </c>
      <c r="F29" s="72">
        <f>[3]Schedule!E26</f>
        <v>45667</v>
      </c>
      <c r="G29" s="3">
        <f t="shared" si="3"/>
        <v>-14</v>
      </c>
    </row>
    <row r="30" spans="2:7">
      <c r="B30" s="5">
        <f t="shared" si="1"/>
        <v>22</v>
      </c>
      <c r="C30" s="72">
        <f>[3]Schedule!B27</f>
        <v>45661</v>
      </c>
      <c r="D30" s="72">
        <f>[3]Schedule!C27</f>
        <v>45674</v>
      </c>
      <c r="E30" s="3">
        <f t="shared" si="0"/>
        <v>-7</v>
      </c>
      <c r="F30" s="72">
        <f>[3]Schedule!E27</f>
        <v>45681</v>
      </c>
      <c r="G30" s="3">
        <f t="shared" si="3"/>
        <v>-14</v>
      </c>
    </row>
    <row r="31" spans="2:7">
      <c r="B31" s="5">
        <f t="shared" si="1"/>
        <v>23</v>
      </c>
      <c r="C31" s="72">
        <f>[3]Schedule!B28</f>
        <v>45675</v>
      </c>
      <c r="D31" s="72">
        <f>[3]Schedule!C28</f>
        <v>45688</v>
      </c>
      <c r="E31" s="3">
        <f t="shared" si="0"/>
        <v>-7</v>
      </c>
      <c r="F31" s="72">
        <f>[3]Schedule!E28</f>
        <v>45695</v>
      </c>
      <c r="G31" s="3">
        <f t="shared" si="3"/>
        <v>-14</v>
      </c>
    </row>
    <row r="32" spans="2:7">
      <c r="B32" s="5">
        <f t="shared" si="1"/>
        <v>24</v>
      </c>
      <c r="C32" s="72">
        <f>[3]Schedule!B29</f>
        <v>45689</v>
      </c>
      <c r="D32" s="72">
        <f>[3]Schedule!C29</f>
        <v>45702</v>
      </c>
      <c r="E32" s="3">
        <f t="shared" si="0"/>
        <v>-7</v>
      </c>
      <c r="F32" s="72">
        <f>[3]Schedule!E29</f>
        <v>45709</v>
      </c>
      <c r="G32" s="3">
        <f>D32-F32+E32</f>
        <v>-14</v>
      </c>
    </row>
    <row r="33" spans="2:7">
      <c r="B33" s="5">
        <f t="shared" si="1"/>
        <v>25</v>
      </c>
      <c r="C33" s="72">
        <f>[3]Schedule!B30</f>
        <v>45703</v>
      </c>
      <c r="D33" s="72">
        <f>[3]Schedule!C30</f>
        <v>45716</v>
      </c>
      <c r="E33" s="3">
        <f t="shared" si="0"/>
        <v>-7</v>
      </c>
      <c r="F33" s="72">
        <f>[3]Schedule!E30</f>
        <v>45723</v>
      </c>
      <c r="G33" s="3">
        <f>D33-F33+E33</f>
        <v>-14</v>
      </c>
    </row>
    <row r="34" spans="2:7">
      <c r="B34" s="5">
        <f t="shared" si="1"/>
        <v>26</v>
      </c>
      <c r="C34" s="72">
        <f>[3]Schedule!B31</f>
        <v>45717</v>
      </c>
      <c r="D34" s="72">
        <f>[3]Schedule!C31</f>
        <v>45730</v>
      </c>
      <c r="E34" s="3">
        <f t="shared" si="0"/>
        <v>-7</v>
      </c>
      <c r="F34" s="72">
        <f>[3]Schedule!E31</f>
        <v>45737</v>
      </c>
      <c r="G34" s="3">
        <f>D34-F34+E34</f>
        <v>-14</v>
      </c>
    </row>
    <row r="35" spans="2:7">
      <c r="B35" s="5"/>
      <c r="C35" s="4"/>
      <c r="D35" s="4"/>
      <c r="E35" s="4"/>
      <c r="F35" s="4"/>
      <c r="G35" s="4"/>
    </row>
    <row r="36" spans="2:7" ht="13.5" thickBot="1">
      <c r="B36" s="5">
        <v>27</v>
      </c>
      <c r="C36" s="21" t="s">
        <v>17</v>
      </c>
      <c r="D36" s="21"/>
      <c r="E36" s="21"/>
      <c r="F36" s="73"/>
      <c r="G36" s="24">
        <f>AVERAGE(G9:G34)</f>
        <v>-14</v>
      </c>
    </row>
    <row r="37" spans="2:7" ht="13.5" thickTop="1">
      <c r="B37" s="5" t="str">
        <f>IF(C37="","",MAX(B$9:B36)+1)</f>
        <v/>
      </c>
    </row>
  </sheetData>
  <mergeCells count="4">
    <mergeCell ref="B2:G2"/>
    <mergeCell ref="B3:G3"/>
    <mergeCell ref="B4:G4"/>
    <mergeCell ref="B5:G5"/>
  </mergeCells>
  <printOptions horizontalCentered="1"/>
  <pageMargins left="0.7" right="0.7" top="0.75" bottom="0.75" header="0.3" footer="0.3"/>
  <pageSetup scale="70" fitToHeight="3" orientation="portrait" useFirstPageNumber="1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pageSetUpPr fitToPage="1"/>
  </sheetPr>
  <dimension ref="B2:F17"/>
  <sheetViews>
    <sheetView view="pageBreakPreview" zoomScaleNormal="100" zoomScaleSheetLayoutView="100" workbookViewId="0"/>
  </sheetViews>
  <sheetFormatPr defaultColWidth="9.140625" defaultRowHeight="12.75"/>
  <cols>
    <col min="1" max="1" width="1.42578125" customWidth="1"/>
    <col min="2" max="2" width="6.42578125" customWidth="1"/>
    <col min="3" max="3" width="33.28515625" bestFit="1" customWidth="1"/>
    <col min="4" max="6" width="16" customWidth="1"/>
  </cols>
  <sheetData>
    <row r="2" spans="2:6">
      <c r="B2" s="256" t="str">
        <f>Summary!B2</f>
        <v>Kentucky Power Company</v>
      </c>
      <c r="C2" s="256"/>
      <c r="D2" s="256"/>
      <c r="E2" s="256"/>
      <c r="F2" s="256"/>
    </row>
    <row r="3" spans="2:6">
      <c r="B3" s="256" t="str">
        <f>Summary!B3</f>
        <v>2025 Lead-Lag Study</v>
      </c>
      <c r="C3" s="256"/>
      <c r="D3" s="256"/>
      <c r="E3" s="256"/>
      <c r="F3" s="256"/>
    </row>
    <row r="4" spans="2:6">
      <c r="B4" s="256" t="s">
        <v>77</v>
      </c>
      <c r="C4" s="256"/>
      <c r="D4" s="256"/>
      <c r="E4" s="256"/>
      <c r="F4" s="256"/>
    </row>
    <row r="5" spans="2:6">
      <c r="B5" s="256"/>
      <c r="C5" s="256"/>
      <c r="D5" s="256"/>
      <c r="E5" s="256"/>
      <c r="F5" s="256"/>
    </row>
    <row r="6" spans="2:6">
      <c r="B6" s="4"/>
      <c r="C6" s="14"/>
      <c r="D6" s="14"/>
    </row>
    <row r="7" spans="2:6" ht="25.5" customHeight="1">
      <c r="B7" s="112" t="s">
        <v>2</v>
      </c>
      <c r="C7" s="209" t="s">
        <v>3</v>
      </c>
      <c r="D7" s="209" t="s">
        <v>18</v>
      </c>
      <c r="E7" s="209" t="s">
        <v>11</v>
      </c>
      <c r="F7" s="113" t="s">
        <v>64</v>
      </c>
    </row>
    <row r="8" spans="2:6">
      <c r="B8" s="15"/>
      <c r="C8" s="14"/>
      <c r="D8" s="14"/>
      <c r="E8" s="14"/>
      <c r="F8" s="14"/>
    </row>
    <row r="9" spans="2:6">
      <c r="B9" s="15"/>
      <c r="C9" s="206" t="s">
        <v>197</v>
      </c>
      <c r="D9" s="14"/>
      <c r="E9" s="14"/>
      <c r="F9" s="14"/>
    </row>
    <row r="10" spans="2:6">
      <c r="B10" s="15"/>
      <c r="C10" s="14"/>
      <c r="D10" s="14"/>
      <c r="E10" s="14"/>
      <c r="F10" s="14"/>
    </row>
    <row r="11" spans="2:6">
      <c r="B11" s="108">
        <v>1</v>
      </c>
      <c r="C11" s="251" t="s">
        <v>171</v>
      </c>
      <c r="D11" s="147">
        <f>[3]Withholdings!P7338</f>
        <v>13346389.799999965</v>
      </c>
      <c r="E11" s="2">
        <f>F11/D11</f>
        <v>-13.402397652135113</v>
      </c>
      <c r="F11" s="147">
        <f>[3]Withholdings!S7338</f>
        <v>-178873623.31999955</v>
      </c>
    </row>
    <row r="12" spans="2:6">
      <c r="B12" s="108">
        <f>IF(C12="","",MAX(B$11:B11)+1)</f>
        <v>2</v>
      </c>
      <c r="C12" s="251" t="s">
        <v>172</v>
      </c>
      <c r="D12" s="230">
        <f>[3]Withholdings!P7339</f>
        <v>1393105.97</v>
      </c>
      <c r="E12" s="2">
        <f>F12/D12</f>
        <v>-14.483782637152867</v>
      </c>
      <c r="F12" s="230">
        <f>[3]Withholdings!S7339</f>
        <v>-20177444.060000002</v>
      </c>
    </row>
    <row r="13" spans="2:6">
      <c r="B13" s="108">
        <f>IF(C13="","",MAX(B$11:B12)+1)</f>
        <v>3</v>
      </c>
      <c r="C13" s="251" t="s">
        <v>173</v>
      </c>
      <c r="D13" s="230">
        <f>[3]Withholdings!P7340</f>
        <v>125892.07999999997</v>
      </c>
      <c r="E13" s="2">
        <f>F13/D13</f>
        <v>-13.450550423823323</v>
      </c>
      <c r="F13" s="230">
        <f>[3]Withholdings!S7340</f>
        <v>-1693317.7699999993</v>
      </c>
    </row>
    <row r="14" spans="2:6">
      <c r="B14" s="108" t="str">
        <f>IF(C14="","",MAX(B$11:B13)+1)</f>
        <v/>
      </c>
      <c r="C14" s="14"/>
      <c r="D14" s="14"/>
      <c r="E14" s="14"/>
      <c r="F14" s="14"/>
    </row>
    <row r="15" spans="2:6" ht="13.5" thickBot="1">
      <c r="B15" s="108">
        <f>IF(C15="","",MAX(B$11:B14)+1)</f>
        <v>4</v>
      </c>
      <c r="C15" s="146" t="s">
        <v>198</v>
      </c>
      <c r="D15" s="145">
        <f>SUM(D11:D13)</f>
        <v>14865387.849999966</v>
      </c>
      <c r="E15" s="27">
        <f>IFERROR(F15/D15,0)</f>
        <v>-13.504147162228264</v>
      </c>
      <c r="F15" s="145">
        <f>SUM(F11:F13)</f>
        <v>-200744385.14999956</v>
      </c>
    </row>
    <row r="16" spans="2:6" ht="13.5" thickTop="1">
      <c r="B16" s="108" t="str">
        <f>IF(C16="","",MAX(B$11:B15)+1)</f>
        <v/>
      </c>
    </row>
    <row r="17" spans="2:2">
      <c r="B17" s="5"/>
    </row>
  </sheetData>
  <mergeCells count="4">
    <mergeCell ref="B2:F2"/>
    <mergeCell ref="B3:F3"/>
    <mergeCell ref="B4:F4"/>
    <mergeCell ref="B5:F5"/>
  </mergeCells>
  <printOptions horizontalCentered="1"/>
  <pageMargins left="0.7" right="0.7" top="0.75" bottom="0.75" header="0.3" footer="0.3"/>
  <pageSetup fitToHeight="3" orientation="portrait" useFirstPageNumber="1" r:id="rId1"/>
  <headerFooter scaleWithDoc="0"/>
  <ignoredErrors>
    <ignoredError sqref="E15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Notes xmlns="f88ffb1c-9230-4705-a789-27bae69f5829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  <DueDate xmlns="f88ffb1c-9230-4705-a789-27bae69f5829" xsi:nil="true"/>
    <_Flow_SignoffStatus xmlns="f88ffb1c-9230-4705-a789-27bae69f582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20" ma:contentTypeDescription="Create a new document." ma:contentTypeScope="" ma:versionID="37e8545f9097af293d07877c154c5451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8edfe77cef90f9ce79cdb433746aba48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Notes" minOccurs="0"/>
                <xsd:element ref="ns2:OriginalFileDate" minOccurs="0"/>
                <xsd:element ref="ns2:_Flow_SignoffStatus" minOccurs="0"/>
                <xsd:element ref="ns2:DueDat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OriginalFileDate" ma:index="24" nillable="true" ma:displayName="Original File Date" ma:format="DateOnly" ma:internalName="OriginalFileDate">
      <xsd:simpleType>
        <xsd:restriction base="dms:DateTime"/>
      </xsd:simpleType>
    </xsd:element>
    <xsd:element name="_Flow_SignoffStatus" ma:index="25" nillable="true" ma:displayName="Sign-off status" ma:internalName="_x0024_Resources_x003a_core_x002c_Signoff_Status">
      <xsd:simpleType>
        <xsd:restriction base="dms:Text"/>
      </xsd:simpleType>
    </xsd:element>
    <xsd:element name="DueDate" ma:index="26" nillable="true" ma:displayName="Due Date" ma:format="DateOnly" ma:indexed="true" ma:internalName="DueDate">
      <xsd:simpleType>
        <xsd:restriction base="dms:DateTime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B62600-BAA4-4D19-840D-705985349FB7}">
  <ds:schemaRefs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75c655ea-7edf-4865-88af-a2395289072f"/>
  </ds:schemaRefs>
</ds:datastoreItem>
</file>

<file path=customXml/itemProps2.xml><?xml version="1.0" encoding="utf-8"?>
<ds:datastoreItem xmlns:ds="http://schemas.openxmlformats.org/officeDocument/2006/customXml" ds:itemID="{E085CDCF-DDC9-4578-BD2D-086FE274258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920481D-4D45-440A-B959-2186803616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50</vt:i4>
      </vt:variant>
    </vt:vector>
  </HeadingPairs>
  <TitlesOfParts>
    <vt:vector size="83" baseType="lpstr">
      <vt:lpstr>Summary</vt:lpstr>
      <vt:lpstr>A</vt:lpstr>
      <vt:lpstr>A-1</vt:lpstr>
      <vt:lpstr>B</vt:lpstr>
      <vt:lpstr>C</vt:lpstr>
      <vt:lpstr>C-1</vt:lpstr>
      <vt:lpstr>C-1a</vt:lpstr>
      <vt:lpstr>C-1b</vt:lpstr>
      <vt:lpstr>C-1b-2</vt:lpstr>
      <vt:lpstr>C-1b-3</vt:lpstr>
      <vt:lpstr>C-1b-4</vt:lpstr>
      <vt:lpstr>C-2</vt:lpstr>
      <vt:lpstr>C-3</vt:lpstr>
      <vt:lpstr>D</vt:lpstr>
      <vt:lpstr>D-1</vt:lpstr>
      <vt:lpstr>D-2</vt:lpstr>
      <vt:lpstr>D-2a</vt:lpstr>
      <vt:lpstr>D-2b</vt:lpstr>
      <vt:lpstr>D-2c</vt:lpstr>
      <vt:lpstr>D-2d</vt:lpstr>
      <vt:lpstr>D-2e</vt:lpstr>
      <vt:lpstr>E</vt:lpstr>
      <vt:lpstr>F</vt:lpstr>
      <vt:lpstr>G</vt:lpstr>
      <vt:lpstr>H</vt:lpstr>
      <vt:lpstr>H-1</vt:lpstr>
      <vt:lpstr>H-2</vt:lpstr>
      <vt:lpstr>H-3</vt:lpstr>
      <vt:lpstr>I</vt:lpstr>
      <vt:lpstr>J</vt:lpstr>
      <vt:lpstr>K</vt:lpstr>
      <vt:lpstr>L</vt:lpstr>
      <vt:lpstr>M</vt:lpstr>
      <vt:lpstr>A!Print_Area</vt:lpstr>
      <vt:lpstr>'A-1'!Print_Area</vt:lpstr>
      <vt:lpstr>B!Print_Area</vt:lpstr>
      <vt:lpstr>'C'!Print_Area</vt:lpstr>
      <vt:lpstr>'C-1'!Print_Area</vt:lpstr>
      <vt:lpstr>'C-1a'!Print_Area</vt:lpstr>
      <vt:lpstr>'C-1b'!Print_Area</vt:lpstr>
      <vt:lpstr>'C-1b-2'!Print_Area</vt:lpstr>
      <vt:lpstr>'C-1b-3'!Print_Area</vt:lpstr>
      <vt:lpstr>'C-1b-4'!Print_Area</vt:lpstr>
      <vt:lpstr>'C-2'!Print_Area</vt:lpstr>
      <vt:lpstr>'C-3'!Print_Area</vt:lpstr>
      <vt:lpstr>D!Print_Area</vt:lpstr>
      <vt:lpstr>'D-1'!Print_Area</vt:lpstr>
      <vt:lpstr>'D-2'!Print_Area</vt:lpstr>
      <vt:lpstr>'D-2a'!Print_Area</vt:lpstr>
      <vt:lpstr>'D-2b'!Print_Area</vt:lpstr>
      <vt:lpstr>'D-2c'!Print_Area</vt:lpstr>
      <vt:lpstr>'D-2d'!Print_Area</vt:lpstr>
      <vt:lpstr>'D-2e'!Print_Area</vt:lpstr>
      <vt:lpstr>E!Print_Area</vt:lpstr>
      <vt:lpstr>F!Print_Area</vt:lpstr>
      <vt:lpstr>G!Print_Area</vt:lpstr>
      <vt:lpstr>H!Print_Area</vt:lpstr>
      <vt:lpstr>'H-1'!Print_Area</vt:lpstr>
      <vt:lpstr>'H-2'!Print_Area</vt:lpstr>
      <vt:lpstr>'H-3'!Print_Area</vt:lpstr>
      <vt:lpstr>I!Print_Area</vt:lpstr>
      <vt:lpstr>J!Print_Area</vt:lpstr>
      <vt:lpstr>K!Print_Area</vt:lpstr>
      <vt:lpstr>L!Print_Area</vt:lpstr>
      <vt:lpstr>M!Print_Area</vt:lpstr>
      <vt:lpstr>Summary!Print_Area</vt:lpstr>
      <vt:lpstr>A!Print_Titles</vt:lpstr>
      <vt:lpstr>'A-1'!Print_Titles</vt:lpstr>
      <vt:lpstr>'C'!Print_Titles</vt:lpstr>
      <vt:lpstr>'C-1a'!Print_Titles</vt:lpstr>
      <vt:lpstr>'C-1b'!Print_Titles</vt:lpstr>
      <vt:lpstr>'C-1b-2'!Print_Titles</vt:lpstr>
      <vt:lpstr>'C-1b-3'!Print_Titles</vt:lpstr>
      <vt:lpstr>'C-1b-4'!Print_Titles</vt:lpstr>
      <vt:lpstr>'C-2'!Print_Titles</vt:lpstr>
      <vt:lpstr>'C-3'!Print_Titles</vt:lpstr>
      <vt:lpstr>D!Print_Titles</vt:lpstr>
      <vt:lpstr>'D-1'!Print_Titles</vt:lpstr>
      <vt:lpstr>'D-2'!Print_Titles</vt:lpstr>
      <vt:lpstr>'D-2b'!Print_Titles</vt:lpstr>
      <vt:lpstr>G!Print_Titles</vt:lpstr>
      <vt:lpstr>L!Print_Titles</vt:lpstr>
      <vt:lpstr>Summary!Print_Titles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2015-12-07T06:53:58Z</dcterms:created>
  <dcterms:modified xsi:type="dcterms:W3CDTF">2025-08-16T16:15:21Z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{6B25B052-5821-499A-BF7A-96006FB196F0}</vt:lpwstr>
  </property>
  <property fmtid="{D5CDD505-2E9C-101B-9397-08002B2CF9AE}" pid="3" name="Workbook id">
    <vt:lpwstr>23a586d8-883e-4ccf-aaa2-4ef76946544b</vt:lpwstr>
  </property>
  <property fmtid="{D5CDD505-2E9C-101B-9397-08002B2CF9AE}" pid="4" name="Workbook type">
    <vt:lpwstr>Custom</vt:lpwstr>
  </property>
  <property fmtid="{D5CDD505-2E9C-101B-9397-08002B2CF9AE}" pid="5" name="Workbook version">
    <vt:lpwstr>Custom</vt:lpwstr>
  </property>
  <property fmtid="{D5CDD505-2E9C-101B-9397-08002B2CF9AE}" pid="6" name="ContentTypeId">
    <vt:lpwstr>0x0101004DF805D1E1DA4A49A223477D3B105720</vt:lpwstr>
  </property>
</Properties>
</file>