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Q55\Ross WP\"/>
    </mc:Choice>
  </mc:AlternateContent>
  <xr:revisionPtr revIDLastSave="0" documentId="13_ncr:1_{8D48AECA-5BE4-4399-A21D-94885E92F6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igure MR-6" sheetId="2" r:id="rId1"/>
    <sheet name="MED Days Excluded Pivot" sheetId="3" r:id="rId2"/>
  </sheets>
  <externalReferences>
    <externalReference r:id="rId3"/>
  </externalReferences>
  <calcPr calcId="191029"/>
  <pivotCaches>
    <pivotCache cacheId="7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4" i="2"/>
  <c r="J23" i="2"/>
  <c r="I20" i="2"/>
  <c r="G21" i="2"/>
  <c r="G20" i="2"/>
  <c r="E21" i="2"/>
  <c r="E20" i="2"/>
  <c r="J18" i="2"/>
  <c r="J17" i="2"/>
  <c r="I18" i="2" l="1"/>
  <c r="I17" i="2"/>
  <c r="G18" i="2"/>
  <c r="G17" i="2"/>
  <c r="E18" i="2"/>
  <c r="E17" i="2"/>
  <c r="K18" i="2"/>
  <c r="K17" i="2"/>
  <c r="L17" i="2" s="1"/>
  <c r="K16" i="2"/>
  <c r="L16" i="2" s="1"/>
  <c r="J16" i="2"/>
  <c r="I16" i="2"/>
  <c r="G16" i="2"/>
  <c r="E16" i="2"/>
  <c r="K15" i="2"/>
  <c r="L15" i="2" s="1"/>
  <c r="J15" i="2"/>
  <c r="I15" i="2"/>
  <c r="G15" i="2"/>
  <c r="E15" i="2"/>
  <c r="K14" i="2"/>
  <c r="L14" i="2" s="1"/>
  <c r="J14" i="2"/>
  <c r="I14" i="2"/>
  <c r="G14" i="2"/>
  <c r="E14" i="2"/>
  <c r="K13" i="2"/>
  <c r="L13" i="2" s="1"/>
  <c r="J13" i="2"/>
  <c r="I13" i="2"/>
  <c r="G13" i="2"/>
  <c r="E13" i="2"/>
  <c r="K12" i="2"/>
  <c r="L12" i="2" s="1"/>
  <c r="J12" i="2"/>
  <c r="I12" i="2"/>
  <c r="G12" i="2"/>
  <c r="E12" i="2"/>
  <c r="K11" i="2"/>
  <c r="L11" i="2" s="1"/>
  <c r="J11" i="2"/>
  <c r="I11" i="2"/>
  <c r="G11" i="2"/>
  <c r="E11" i="2"/>
  <c r="K10" i="2"/>
  <c r="L10" i="2" s="1"/>
  <c r="J10" i="2"/>
  <c r="I10" i="2"/>
  <c r="G10" i="2"/>
  <c r="E10" i="2"/>
  <c r="K9" i="2"/>
  <c r="L9" i="2" s="1"/>
  <c r="J9" i="2"/>
  <c r="I9" i="2"/>
  <c r="G9" i="2"/>
  <c r="E9" i="2"/>
  <c r="K8" i="2"/>
  <c r="L8" i="2" s="1"/>
  <c r="J8" i="2"/>
  <c r="I8" i="2"/>
  <c r="G8" i="2"/>
  <c r="E8" i="2"/>
  <c r="K7" i="2"/>
  <c r="L7" i="2" s="1"/>
  <c r="J7" i="2"/>
  <c r="I7" i="2"/>
  <c r="G7" i="2"/>
  <c r="E7" i="2"/>
  <c r="K6" i="2"/>
  <c r="L6" i="2" s="1"/>
  <c r="J6" i="2"/>
  <c r="I6" i="2"/>
  <c r="G6" i="2"/>
  <c r="E6" i="2"/>
  <c r="K5" i="2"/>
  <c r="L5" i="2" s="1"/>
  <c r="J5" i="2"/>
  <c r="G5" i="2"/>
  <c r="E5" i="2"/>
  <c r="K4" i="2"/>
  <c r="L4" i="2" s="1"/>
  <c r="K20" i="2" l="1"/>
  <c r="L18" i="2"/>
  <c r="L20" i="2" s="1"/>
  <c r="B15" i="2"/>
</calcChain>
</file>

<file path=xl/sharedStrings.xml><?xml version="1.0" encoding="utf-8"?>
<sst xmlns="http://schemas.openxmlformats.org/spreadsheetml/2006/main" count="46" uniqueCount="30">
  <si>
    <t>Figure 2: Veg Inside ROW - Customer Minutes of Interruption (CMI)</t>
  </si>
  <si>
    <t>Year</t>
  </si>
  <si>
    <t>% change</t>
  </si>
  <si>
    <t>Match TIR + VIN</t>
  </si>
  <si>
    <t>CMI (TIR+VIN)</t>
  </si>
  <si>
    <t>CMI TIR</t>
  </si>
  <si>
    <t>CMI VIN</t>
  </si>
  <si>
    <t>VIN %</t>
  </si>
  <si>
    <t>-</t>
  </si>
  <si>
    <t>Prev.3YrAvg.</t>
  </si>
  <si>
    <t>Net change from 2010</t>
  </si>
  <si>
    <t>Change from Peak in 2011</t>
  </si>
  <si>
    <t>OpUnit</t>
  </si>
  <si>
    <t>AEP-KYP</t>
  </si>
  <si>
    <t>Major Cause Name</t>
  </si>
  <si>
    <t>(Multiple Items)</t>
  </si>
  <si>
    <t>Sum of CMI</t>
  </si>
  <si>
    <t>Column Labels</t>
  </si>
  <si>
    <t>Row Labels</t>
  </si>
  <si>
    <t>2020</t>
  </si>
  <si>
    <t>2021</t>
  </si>
  <si>
    <t>2022</t>
  </si>
  <si>
    <t>2023</t>
  </si>
  <si>
    <t>2024</t>
  </si>
  <si>
    <t>2025</t>
  </si>
  <si>
    <t>Grand Total</t>
  </si>
  <si>
    <t>TREE INSIDE ROW</t>
  </si>
  <si>
    <t>VINE</t>
  </si>
  <si>
    <t>2024 =</t>
  </si>
  <si>
    <t>21-'23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</si>
</sst>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3" borderId="0" xfId="0" applyFill="1" applyAlignment="1">
      <alignment horizontal="left"/>
    </xf>
    <xf numFmtId="165" fontId="0" fillId="3" borderId="0" xfId="0" applyNumberFormat="1" applyFill="1"/>
    <xf numFmtId="0" fontId="4" fillId="4" borderId="0" xfId="0" applyFont="1" applyFill="1"/>
    <xf numFmtId="0" fontId="4" fillId="4" borderId="4" xfId="0" applyFont="1" applyFill="1" applyBorder="1"/>
    <xf numFmtId="0" fontId="0" fillId="0" borderId="0" xfId="0" pivotButton="1"/>
    <xf numFmtId="3" fontId="1" fillId="5" borderId="1" xfId="0" applyNumberFormat="1" applyFont="1" applyFill="1" applyBorder="1" applyAlignment="1">
      <alignment horizontal="center" vertical="center"/>
    </xf>
    <xf numFmtId="10" fontId="1" fillId="5" borderId="1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horizontal="left" vertical="center"/>
    </xf>
    <xf numFmtId="3" fontId="0" fillId="5" borderId="0" xfId="0" applyNumberFormat="1" applyFill="1"/>
    <xf numFmtId="10" fontId="1" fillId="5" borderId="3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/>
    </xf>
    <xf numFmtId="165" fontId="4" fillId="4" borderId="5" xfId="0" applyNumberFormat="1" applyFont="1" applyFill="1" applyBorder="1"/>
    <xf numFmtId="164" fontId="0" fillId="5" borderId="0" xfId="1" applyNumberFormat="1" applyFont="1" applyFill="1"/>
    <xf numFmtId="3" fontId="0" fillId="5" borderId="0" xfId="0" applyNumberFormat="1" applyFill="1" applyAlignment="1">
      <alignment horizontal="left"/>
    </xf>
    <xf numFmtId="0" fontId="2" fillId="0" borderId="1" xfId="0" applyFont="1" applyBorder="1" applyAlignment="1">
      <alignment horizontal="center"/>
    </xf>
    <xf numFmtId="1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quotePrefix="1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left" vertical="center"/>
    </xf>
  </cellXfs>
  <cellStyles count="2">
    <cellStyle name="Normal" xfId="0" builtinId="0"/>
    <cellStyle name="Percent" xfId="1" builtinId="5"/>
  </cellStyles>
  <dxfs count="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Veg Inside ROW - Customer Minutes of Interruption (CMI)</c:v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 MR-6'!$C$4:$C$18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'Figure MR-6'!$D$4:$D$18</c:f>
              <c:numCache>
                <c:formatCode>#,##0</c:formatCode>
                <c:ptCount val="15"/>
                <c:pt idx="0">
                  <c:v>12280664</c:v>
                </c:pt>
                <c:pt idx="1">
                  <c:v>16388594</c:v>
                </c:pt>
                <c:pt idx="2">
                  <c:v>11369680</c:v>
                </c:pt>
                <c:pt idx="3">
                  <c:v>8866856</c:v>
                </c:pt>
                <c:pt idx="4">
                  <c:v>8616513</c:v>
                </c:pt>
                <c:pt idx="5">
                  <c:v>6236943</c:v>
                </c:pt>
                <c:pt idx="6">
                  <c:v>5949862</c:v>
                </c:pt>
                <c:pt idx="7">
                  <c:v>4098559</c:v>
                </c:pt>
                <c:pt idx="8">
                  <c:v>2539186</c:v>
                </c:pt>
                <c:pt idx="9">
                  <c:v>2073038</c:v>
                </c:pt>
                <c:pt idx="10">
                  <c:v>3011960</c:v>
                </c:pt>
                <c:pt idx="11">
                  <c:v>1820992</c:v>
                </c:pt>
                <c:pt idx="12">
                  <c:v>2719179</c:v>
                </c:pt>
                <c:pt idx="13">
                  <c:v>1442741</c:v>
                </c:pt>
                <c:pt idx="14">
                  <c:v>1585590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5-4A09-8568-14471EA23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326200"/>
        <c:axId val="391326528"/>
      </c:lineChart>
      <c:catAx>
        <c:axId val="391326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Year of CMI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326528"/>
        <c:crosses val="autoZero"/>
        <c:auto val="1"/>
        <c:lblAlgn val="ctr"/>
        <c:lblOffset val="100"/>
        <c:noMultiLvlLbl val="0"/>
      </c:catAx>
      <c:valAx>
        <c:axId val="39132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Minutes</a:t>
                </a:r>
                <a:r>
                  <a:rPr lang="en-US" baseline="0">
                    <a:solidFill>
                      <a:schemeClr val="tx1"/>
                    </a:solidFill>
                  </a:rPr>
                  <a:t> of Interruption (CMI)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3262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22</xdr:row>
      <xdr:rowOff>0</xdr:rowOff>
    </xdr:from>
    <xdr:to>
      <xdr:col>8</xdr:col>
      <xdr:colOff>394606</xdr:colOff>
      <xdr:row>42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CFD273-38EE-44AD-9814-834F69BA4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xternal\Broll\2023\PSC\April%20Filing\2023%20Veg%20Filing%20Tabls%20Fi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 (match Tbl 6)"/>
      <sheetName val="Filed Table 1 (match Tbl 6)"/>
      <sheetName val="Reactive"/>
      <sheetName val="Table 2"/>
      <sheetName val="Table 3"/>
      <sheetName val="Table 4"/>
      <sheetName val="Table 5"/>
      <sheetName val="Figures 1 &amp; 2"/>
      <sheetName val="Table 6"/>
      <sheetName val="Program Units"/>
      <sheetName val="Internal Breakdown"/>
      <sheetName val="TOR Rel Wid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Figure 1: Number of Interruptions Tree Inside ROW</v>
          </cell>
          <cell r="P2" t="str">
            <v>Figure 2: Veg Inside ROW - Customer Minutes of Interruption (CMI)</v>
          </cell>
        </row>
        <row r="4">
          <cell r="C4">
            <v>2010</v>
          </cell>
          <cell r="D4">
            <v>2250</v>
          </cell>
          <cell r="P4">
            <v>2010</v>
          </cell>
          <cell r="Q4">
            <v>12280664</v>
          </cell>
        </row>
        <row r="5">
          <cell r="C5">
            <v>2011</v>
          </cell>
          <cell r="D5">
            <v>2427</v>
          </cell>
          <cell r="P5">
            <v>2011</v>
          </cell>
          <cell r="Q5">
            <v>16388594</v>
          </cell>
        </row>
        <row r="6">
          <cell r="C6">
            <v>2012</v>
          </cell>
          <cell r="D6">
            <v>1674</v>
          </cell>
          <cell r="P6">
            <v>2012</v>
          </cell>
          <cell r="Q6">
            <v>11369680</v>
          </cell>
        </row>
        <row r="7">
          <cell r="C7">
            <v>2013</v>
          </cell>
          <cell r="D7">
            <v>1555</v>
          </cell>
          <cell r="P7">
            <v>2013</v>
          </cell>
          <cell r="Q7">
            <v>8866856</v>
          </cell>
        </row>
        <row r="8">
          <cell r="C8">
            <v>2014</v>
          </cell>
          <cell r="D8">
            <v>1462</v>
          </cell>
          <cell r="P8">
            <v>2014</v>
          </cell>
          <cell r="Q8">
            <v>8616513</v>
          </cell>
        </row>
        <row r="9">
          <cell r="C9">
            <v>2015</v>
          </cell>
          <cell r="D9">
            <v>1102</v>
          </cell>
          <cell r="P9">
            <v>2015</v>
          </cell>
          <cell r="Q9">
            <v>6236943</v>
          </cell>
        </row>
        <row r="10">
          <cell r="C10">
            <v>2016</v>
          </cell>
          <cell r="D10">
            <v>943</v>
          </cell>
          <cell r="P10">
            <v>2016</v>
          </cell>
          <cell r="Q10">
            <v>5949862</v>
          </cell>
        </row>
        <row r="11">
          <cell r="C11">
            <v>2017</v>
          </cell>
          <cell r="D11">
            <v>660</v>
          </cell>
          <cell r="P11">
            <v>2017</v>
          </cell>
          <cell r="Q11">
            <v>4098559</v>
          </cell>
        </row>
        <row r="12">
          <cell r="C12">
            <v>2018</v>
          </cell>
          <cell r="D12">
            <v>645</v>
          </cell>
          <cell r="P12">
            <v>2018</v>
          </cell>
          <cell r="Q12">
            <v>2539186</v>
          </cell>
        </row>
        <row r="13">
          <cell r="C13">
            <v>2019</v>
          </cell>
          <cell r="D13">
            <v>545</v>
          </cell>
          <cell r="P13">
            <v>2019</v>
          </cell>
          <cell r="Q13">
            <v>2073038</v>
          </cell>
        </row>
        <row r="14">
          <cell r="C14">
            <v>2020</v>
          </cell>
          <cell r="D14">
            <v>599</v>
          </cell>
          <cell r="P14">
            <v>2020</v>
          </cell>
          <cell r="Q14">
            <v>3011960</v>
          </cell>
        </row>
        <row r="15">
          <cell r="C15">
            <v>2021</v>
          </cell>
          <cell r="D15">
            <v>518</v>
          </cell>
          <cell r="P15">
            <v>2021</v>
          </cell>
          <cell r="Q15">
            <v>1820992</v>
          </cell>
        </row>
        <row r="16">
          <cell r="C16">
            <v>2022</v>
          </cell>
          <cell r="D16">
            <v>633</v>
          </cell>
          <cell r="P16">
            <v>2022</v>
          </cell>
          <cell r="Q16">
            <v>2719179</v>
          </cell>
        </row>
      </sheetData>
      <sheetData sheetId="8"/>
      <sheetData sheetId="9"/>
      <sheetData sheetId="10"/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https://aepenergy.sharepoint.com/sites/RegulatoryServices/OPCO/Kentucky%20Power/Regulatory%20Base%20Cases/Kentucky%20Base%20Case%202025/01%20Admin,%20Strategy,%20&amp;%20Internal%20Communications/Regulatory%20Support/Distribution%20-%20Ross%20supported%20by%20Whitlow/02-%20Documentation%20and%20Research/Reliability/KYP%20Indices%20Include%20and%20Exclude%20MED%202020%20to%20March%202025.xlsx?4B04D176" TargetMode="External"/><Relationship Id="rId2" Type="http://schemas.openxmlformats.org/officeDocument/2006/relationships/externalLinkPath" Target="file:///\\4B04D176\KYP%20Indices%20Include%20and%20Exclude%20MED%202020%20to%20March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80960" refreshedDate="45784.744768171295" createdVersion="8" refreshedVersion="8" minRefreshableVersion="3" recordCount="416" xr:uid="{C633567F-DE2D-460A-A816-C2D1454B5B86}">
  <cacheSource type="worksheet">
    <worksheetSource ref="A1:N1048576" sheet="12Mth Maj&amp;Min Cause Excl MED" r:id="rId2"/>
  </cacheSource>
  <cacheFields count="17">
    <cacheField name="OpUnit" numFmtId="0">
      <sharedItems containsBlank="1" count="2">
        <s v="AEP-KYP"/>
        <m/>
      </sharedItems>
    </cacheField>
    <cacheField name="MthEndDt" numFmtId="0">
      <sharedItems containsNonDate="0" containsDate="1" containsString="0" containsBlank="1" minDate="2020-12-31T00:00:00" maxDate="2025-04-01T00:00:00" count="7">
        <d v="2020-12-31T00:00:00"/>
        <d v="2021-12-31T00:00:00"/>
        <d v="2022-12-31T00:00:00"/>
        <d v="2023-12-31T00:00:00"/>
        <d v="2024-12-31T00:00:00"/>
        <d v="2025-03-31T00:00:00"/>
        <m/>
      </sharedItems>
      <fieldGroup par="16"/>
    </cacheField>
    <cacheField name="Cause Grouping" numFmtId="0">
      <sharedItems containsBlank="1"/>
    </cacheField>
    <cacheField name="Major Cause Code" numFmtId="0">
      <sharedItems containsBlank="1" count="8">
        <s v="PP"/>
        <s v="DL"/>
        <s v="DS"/>
        <s v="TL"/>
        <s v="TS"/>
        <s v="ST"/>
        <s v="DIS"/>
        <m/>
      </sharedItems>
    </cacheField>
    <cacheField name="Major Cause Name" numFmtId="0">
      <sharedItems containsBlank="1" count="8">
        <s v="PARTIAL POWER"/>
        <s v="DISTRIBUTION LINE"/>
        <s v="DISTRIBUTION STATION"/>
        <s v="TRANSMISSION LINE"/>
        <s v="TRANSMISSION STATION"/>
        <s v="SUBTRANSMISSION LINE"/>
        <s v="DISTRIBUTION SOURCE"/>
        <m/>
      </sharedItems>
    </cacheField>
    <cacheField name="Minor Cause Code" numFmtId="0">
      <sharedItems containsBlank="1"/>
    </cacheField>
    <cacheField name="Minor Cause Name" numFmtId="0">
      <sharedItems containsBlank="1" count="40">
        <s v="ANIMAL - NON BIRD"/>
        <s v="ANIMAL BUS"/>
        <s v="ANIMAL - BIRD"/>
        <s v="ANIMAL BUSHING XFMR"/>
        <s v="ABNORMAL FEED"/>
        <s v="ANIMAL - OTHER"/>
        <s v="CUST. EQUIPMENT &gt; 1 CUSTOMER"/>
        <s v="CONTAMINATION/FLASHOVER"/>
        <s v="CORROSION"/>
        <s v="EQUIPMENT FAILURE"/>
        <s v="ERROR-FIELD"/>
        <s v="ERROR - FIELD"/>
        <s v="ERROR - OPERATIONS"/>
        <s v="FIRE - AEP, OR AFFECTING &gt; 1 CUSTOMER"/>
        <s v="FOREIGN OBJECT (NON ANIMAL)"/>
        <s v="FACILITATION OF WORK"/>
        <s v="OTHER"/>
        <s v="OVERLOAD"/>
        <s v="OTHER UTILITY"/>
        <s v="SCHEDULED COMPANY"/>
        <s v="SCHEDULED OUTSIDE REQUEST &gt; 1 CUSTOMER"/>
        <s v="TREE INSIDE ROW"/>
        <s v="TREE OUT OF ROW"/>
        <s v="TREE REMOVAL (NON AEP)"/>
        <s v="UNKNOWN (NON WEATHER)"/>
        <s v="UNBALANCE"/>
        <s v="UG CONST. /DIG-INS (NON AEP)"/>
        <s v="VANDALISM"/>
        <s v="VEHICLE ACCIDENT (NON AEP)"/>
        <s v="VINE"/>
        <s v="WEATHER - FLOOD/SLIDE"/>
        <s v="WEATHER - ICE (1/2 INCH OR &gt; 6 &quot; SNOW)"/>
        <s v="WEATHER - LIGHTNING"/>
        <s v="WEATHER - UNKNOWN"/>
        <s v="WEATHER - HIGH WINDS (EXCEEDING 60 MPH)"/>
        <s v="BLAST/EXPLOSION (NON AEP)"/>
        <s v="WEATHER-FLOOD/SLIDE"/>
        <s v="WEATHER - HURRICANE"/>
        <s v="WEATHER - TORNADO"/>
        <m/>
      </sharedItems>
    </cacheField>
    <cacheField name="Served" numFmtId="0">
      <sharedItems containsString="0" containsBlank="1" containsNumber="1" containsInteger="1" minValue="161599" maxValue="165077"/>
    </cacheField>
    <cacheField name="Outages" numFmtId="0">
      <sharedItems containsString="0" containsBlank="1" containsNumber="1" containsInteger="1" minValue="1" maxValue="2361"/>
    </cacheField>
    <cacheField name="CI" numFmtId="0">
      <sharedItems containsString="0" containsBlank="1" containsNumber="1" containsInteger="1" minValue="1" maxValue="130360"/>
    </cacheField>
    <cacheField name="CMI" numFmtId="0">
      <sharedItems containsString="0" containsBlank="1" containsNumber="1" containsInteger="1" minValue="54" maxValue="35997447"/>
    </cacheField>
    <cacheField name="SAIDI" numFmtId="0">
      <sharedItems containsString="0" containsBlank="1" containsNumber="1" minValue="3.3407158999999999E-4" maxValue="222.18177609895201"/>
    </cacheField>
    <cacheField name="SAIFI" numFmtId="0">
      <sharedItems containsString="0" containsBlank="1" containsNumber="1" minValue="6.0577790970274504E-6" maxValue="0.80668816019900003"/>
    </cacheField>
    <cacheField name="CAIDI" numFmtId="0">
      <sharedItems containsString="0" containsBlank="1" containsNumber="1" minValue="7" maxValue="2703.2857142857101"/>
    </cacheField>
    <cacheField name="Months (MthEndDt)" numFmtId="0" databaseField="0">
      <fieldGroup base="1">
        <rangePr groupBy="months" startDate="2020-12-31T00:00:00" endDate="2025-04-01T00:00:00"/>
        <groupItems count="14">
          <s v="&lt;12/3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4/1/2025"/>
        </groupItems>
      </fieldGroup>
    </cacheField>
    <cacheField name="Quarters (MthEndDt)" numFmtId="0" databaseField="0">
      <fieldGroup base="1">
        <rangePr groupBy="quarters" startDate="2020-12-31T00:00:00" endDate="2025-04-01T00:00:00"/>
        <groupItems count="6">
          <s v="&lt;12/31/2020"/>
          <s v="Qtr1"/>
          <s v="Qtr2"/>
          <s v="Qtr3"/>
          <s v="Qtr4"/>
          <s v="&gt;4/1/2025"/>
        </groupItems>
      </fieldGroup>
    </cacheField>
    <cacheField name="Years (MthEndDt)" numFmtId="0" databaseField="0">
      <fieldGroup base="1">
        <rangePr groupBy="years" startDate="2020-12-31T00:00:00" endDate="2025-04-01T00:00:00"/>
        <groupItems count="8">
          <s v="&lt;12/31/2020"/>
          <s v="2020"/>
          <s v="2021"/>
          <s v="2022"/>
          <s v="2023"/>
          <s v="2024"/>
          <s v="2025"/>
          <s v="&gt;4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6">
  <r>
    <x v="0"/>
    <x v="0"/>
    <s v="Animal"/>
    <x v="0"/>
    <x v="0"/>
    <s v="A"/>
    <x v="0"/>
    <n v="165077"/>
    <n v="4"/>
    <n v="6"/>
    <n v="198"/>
    <n v="1.199440261E-3"/>
    <n v="3.6346674582164699E-5"/>
    <n v="33"/>
  </r>
  <r>
    <x v="0"/>
    <x v="0"/>
    <s v="Animal"/>
    <x v="1"/>
    <x v="1"/>
    <s v="A"/>
    <x v="0"/>
    <n v="165077"/>
    <n v="361"/>
    <n v="3386"/>
    <n v="290385"/>
    <n v="1.75908818309"/>
    <n v="2.0511640022E-2"/>
    <n v="85.760484347312001"/>
  </r>
  <r>
    <x v="0"/>
    <x v="0"/>
    <s v="Station - Distribution"/>
    <x v="2"/>
    <x v="2"/>
    <s v="AB"/>
    <x v="1"/>
    <n v="165077"/>
    <n v="2"/>
    <n v="1325"/>
    <n v="238526"/>
    <n v="1.444937816897"/>
    <n v="8.0265573030000002E-3"/>
    <n v="180.01962264150899"/>
  </r>
  <r>
    <x v="0"/>
    <x v="0"/>
    <s v="Animal"/>
    <x v="1"/>
    <x v="1"/>
    <s v="ABI"/>
    <x v="2"/>
    <n v="165077"/>
    <n v="84"/>
    <n v="4533"/>
    <n v="538658"/>
    <n v="3.2630711728459998"/>
    <n v="2.7459912646E-2"/>
    <n v="118.830355173174"/>
  </r>
  <r>
    <x v="0"/>
    <x v="0"/>
    <s v="Animal"/>
    <x v="0"/>
    <x v="0"/>
    <s v="ABI"/>
    <x v="2"/>
    <n v="165077"/>
    <n v="6"/>
    <n v="20"/>
    <n v="1217"/>
    <n v="7.3723171610000004E-3"/>
    <n v="1.21155581E-4"/>
    <n v="60.85"/>
  </r>
  <r>
    <x v="0"/>
    <x v="0"/>
    <s v="Station - Distribution"/>
    <x v="2"/>
    <x v="2"/>
    <s v="ABX"/>
    <x v="3"/>
    <n v="165077"/>
    <n v="1"/>
    <n v="355"/>
    <n v="62835"/>
    <n v="0.38064054956100002"/>
    <n v="2.1505115790000002E-3"/>
    <n v="177"/>
  </r>
  <r>
    <x v="0"/>
    <x v="0"/>
    <s v="Remaining"/>
    <x v="1"/>
    <x v="1"/>
    <s v="AF"/>
    <x v="4"/>
    <n v="165077"/>
    <n v="4"/>
    <n v="101"/>
    <n v="41488"/>
    <n v="0.251325139177"/>
    <n v="6.1183568799999999E-4"/>
    <n v="410.77227722772301"/>
  </r>
  <r>
    <x v="0"/>
    <x v="0"/>
    <s v="Station - Distribution"/>
    <x v="2"/>
    <x v="2"/>
    <s v="AF"/>
    <x v="4"/>
    <n v="165077"/>
    <n v="1"/>
    <n v="45"/>
    <n v="9000"/>
    <n v="5.4520011872999999E-2"/>
    <n v="2.7260005899999999E-4"/>
    <n v="200"/>
  </r>
  <r>
    <x v="0"/>
    <x v="0"/>
    <s v="Station - Distribution"/>
    <x v="2"/>
    <x v="2"/>
    <s v="AO"/>
    <x v="5"/>
    <n v="165077"/>
    <n v="1"/>
    <n v="1659"/>
    <n v="296961"/>
    <n v="1.7989241384320001"/>
    <n v="1.0049855521E-2"/>
    <n v="179"/>
  </r>
  <r>
    <x v="0"/>
    <x v="0"/>
    <s v="Remaining"/>
    <x v="0"/>
    <x v="0"/>
    <s v="CE"/>
    <x v="6"/>
    <n v="165077"/>
    <n v="1"/>
    <n v="1"/>
    <n v="261"/>
    <n v="1.581080344E-3"/>
    <n v="6.0577790970274504E-6"/>
    <n v="261"/>
  </r>
  <r>
    <x v="0"/>
    <x v="0"/>
    <s v="Remaining"/>
    <x v="1"/>
    <x v="1"/>
    <s v="CE"/>
    <x v="6"/>
    <n v="165077"/>
    <n v="32"/>
    <n v="484"/>
    <n v="103978"/>
    <n v="0.62987575495000003"/>
    <n v="2.931965082E-3"/>
    <n v="214.83057851239701"/>
  </r>
  <r>
    <x v="0"/>
    <x v="0"/>
    <s v="Remaining"/>
    <x v="1"/>
    <x v="1"/>
    <s v="CF"/>
    <x v="7"/>
    <n v="165077"/>
    <n v="4"/>
    <n v="22"/>
    <n v="5167"/>
    <n v="3.1300544594000002E-2"/>
    <n v="1.3327114E-4"/>
    <n v="234.863636363636"/>
  </r>
  <r>
    <x v="0"/>
    <x v="0"/>
    <s v="Remaining"/>
    <x v="0"/>
    <x v="0"/>
    <s v="CO"/>
    <x v="8"/>
    <n v="165077"/>
    <n v="3"/>
    <n v="20"/>
    <n v="3633"/>
    <n v="2.2007911458999999E-2"/>
    <n v="1.21155581E-4"/>
    <n v="181.65"/>
  </r>
  <r>
    <x v="0"/>
    <x v="0"/>
    <s v="Remaining"/>
    <x v="1"/>
    <x v="1"/>
    <s v="CO"/>
    <x v="8"/>
    <n v="165077"/>
    <n v="3"/>
    <n v="4"/>
    <n v="1224"/>
    <n v="7.4147216140000001E-3"/>
    <n v="2.4231116388109801E-5"/>
    <n v="306"/>
  </r>
  <r>
    <x v="0"/>
    <x v="0"/>
    <s v="Equipment"/>
    <x v="0"/>
    <x v="0"/>
    <s v="EQF"/>
    <x v="9"/>
    <n v="165077"/>
    <n v="201"/>
    <n v="567"/>
    <n v="66125"/>
    <n v="0.40057064278999999"/>
    <n v="3.4347607479999999E-3"/>
    <n v="116.62257495590799"/>
  </r>
  <r>
    <x v="0"/>
    <x v="0"/>
    <s v="T&amp;G"/>
    <x v="3"/>
    <x v="3"/>
    <s v="EQF"/>
    <x v="9"/>
    <n v="165077"/>
    <n v="8"/>
    <n v="3408"/>
    <n v="616243"/>
    <n v="3.7330639640890002"/>
    <n v="2.0644911161999999E-2"/>
    <n v="180.822476525822"/>
  </r>
  <r>
    <x v="0"/>
    <x v="0"/>
    <s v="Station - Distribution"/>
    <x v="2"/>
    <x v="2"/>
    <s v="EQF"/>
    <x v="9"/>
    <n v="165077"/>
    <n v="15"/>
    <n v="10453"/>
    <n v="2210705"/>
    <n v="13.391962538694001"/>
    <n v="6.3321964901000005E-2"/>
    <n v="211.49000286998901"/>
  </r>
  <r>
    <x v="0"/>
    <x v="0"/>
    <s v="Equipment"/>
    <x v="1"/>
    <x v="1"/>
    <s v="EQF"/>
    <x v="9"/>
    <n v="165077"/>
    <n v="1298"/>
    <n v="68006"/>
    <n v="10051463"/>
    <n v="60.889542455944003"/>
    <n v="0.41196532527200003"/>
    <n v="147.80259094785799"/>
  </r>
  <r>
    <x v="0"/>
    <x v="0"/>
    <s v="T&amp;G"/>
    <x v="4"/>
    <x v="4"/>
    <s v="EQF"/>
    <x v="9"/>
    <n v="165077"/>
    <n v="7"/>
    <n v="5619"/>
    <n v="1431039"/>
    <n v="8.6689181412309999"/>
    <n v="3.4038660746000003E-2"/>
    <n v="254.67859049653001"/>
  </r>
  <r>
    <x v="0"/>
    <x v="0"/>
    <s v="Remaining"/>
    <x v="0"/>
    <x v="0"/>
    <s v="ERF"/>
    <x v="10"/>
    <n v="165077"/>
    <n v="2"/>
    <n v="10"/>
    <n v="1102"/>
    <n v="6.675672564E-3"/>
    <n v="6.05777909702745E-5"/>
    <n v="110.2"/>
  </r>
  <r>
    <x v="0"/>
    <x v="0"/>
    <s v="Remaining"/>
    <x v="1"/>
    <x v="1"/>
    <s v="ERF"/>
    <x v="11"/>
    <n v="165077"/>
    <n v="19"/>
    <n v="595"/>
    <n v="23953"/>
    <n v="0.145101982711"/>
    <n v="3.604378562E-3"/>
    <n v="40.257142857142"/>
  </r>
  <r>
    <x v="0"/>
    <x v="0"/>
    <s v="Remaining"/>
    <x v="1"/>
    <x v="1"/>
    <s v="ERO"/>
    <x v="12"/>
    <n v="165077"/>
    <n v="2"/>
    <n v="2"/>
    <n v="114"/>
    <n v="6.9058681699999997E-4"/>
    <n v="1.2115558194054901E-5"/>
    <n v="57"/>
  </r>
  <r>
    <x v="0"/>
    <x v="0"/>
    <s v="Remaining"/>
    <x v="1"/>
    <x v="1"/>
    <s v="F"/>
    <x v="13"/>
    <n v="165077"/>
    <n v="39"/>
    <n v="593"/>
    <n v="128942"/>
    <n v="0.78110215232799995"/>
    <n v="3.592263004E-3"/>
    <n v="217.44013490725101"/>
  </r>
  <r>
    <x v="0"/>
    <x v="0"/>
    <s v="Remaining"/>
    <x v="0"/>
    <x v="0"/>
    <s v="FO"/>
    <x v="14"/>
    <n v="165077"/>
    <n v="2"/>
    <n v="2"/>
    <n v="236"/>
    <n v="1.4296358660000001E-3"/>
    <n v="1.2115558194054901E-5"/>
    <n v="118"/>
  </r>
  <r>
    <x v="0"/>
    <x v="0"/>
    <s v="Remaining"/>
    <x v="1"/>
    <x v="1"/>
    <s v="FO"/>
    <x v="14"/>
    <n v="165077"/>
    <n v="17"/>
    <n v="536"/>
    <n v="68476"/>
    <n v="0.41481248144799998"/>
    <n v="3.2469695959999999E-3"/>
    <n v="127.753731343284"/>
  </r>
  <r>
    <x v="0"/>
    <x v="0"/>
    <s v="T&amp;G"/>
    <x v="3"/>
    <x v="3"/>
    <s v="FW"/>
    <x v="15"/>
    <n v="165077"/>
    <n v="1"/>
    <n v="12"/>
    <n v="3850"/>
    <n v="2.3322449523E-2"/>
    <n v="7.2693349164329398E-5"/>
    <n v="320.83333333333297"/>
  </r>
  <r>
    <x v="0"/>
    <x v="0"/>
    <s v="Work Facilitation"/>
    <x v="1"/>
    <x v="1"/>
    <s v="FW"/>
    <x v="15"/>
    <n v="165077"/>
    <n v="341"/>
    <n v="6378"/>
    <n v="478761"/>
    <n v="2.9002283782710001"/>
    <n v="3.8636515080000003E-2"/>
    <n v="75.064440263405004"/>
  </r>
  <r>
    <x v="0"/>
    <x v="0"/>
    <s v="Remaining"/>
    <x v="0"/>
    <x v="0"/>
    <s v="O"/>
    <x v="16"/>
    <n v="165077"/>
    <n v="4"/>
    <n v="9"/>
    <n v="953"/>
    <n v="5.7730634790000004E-3"/>
    <n v="5.4520011873247001E-5"/>
    <n v="105.888888888889"/>
  </r>
  <r>
    <x v="0"/>
    <x v="0"/>
    <s v="Station - Distribution"/>
    <x v="2"/>
    <x v="2"/>
    <s v="O"/>
    <x v="16"/>
    <n v="165077"/>
    <n v="2"/>
    <n v="3254"/>
    <n v="292860"/>
    <n v="1.7740811863549999"/>
    <n v="1.9712013181E-2"/>
    <n v="90"/>
  </r>
  <r>
    <x v="0"/>
    <x v="0"/>
    <s v="Remaining"/>
    <x v="1"/>
    <x v="1"/>
    <s v="O"/>
    <x v="16"/>
    <n v="165077"/>
    <n v="46"/>
    <n v="2373"/>
    <n v="410559"/>
    <n v="2.4870757282959999"/>
    <n v="1.4375109796999999E-2"/>
    <n v="173.01264222503201"/>
  </r>
  <r>
    <x v="0"/>
    <x v="0"/>
    <s v="T&amp;G"/>
    <x v="3"/>
    <x v="3"/>
    <s v="O"/>
    <x v="16"/>
    <n v="165077"/>
    <n v="3"/>
    <n v="38"/>
    <n v="6847"/>
    <n v="4.1477613476999999E-2"/>
    <n v="2.3019560500000001E-4"/>
    <n v="180.18421052631601"/>
  </r>
  <r>
    <x v="0"/>
    <x v="0"/>
    <s v="Remaining"/>
    <x v="1"/>
    <x v="1"/>
    <s v="OL"/>
    <x v="17"/>
    <n v="165077"/>
    <n v="6"/>
    <n v="103"/>
    <n v="13015"/>
    <n v="7.8841994947000005E-2"/>
    <n v="6.2395124599999997E-4"/>
    <n v="126.359223300971"/>
  </r>
  <r>
    <x v="0"/>
    <x v="0"/>
    <s v="T&amp;G"/>
    <x v="3"/>
    <x v="3"/>
    <s v="OU"/>
    <x v="18"/>
    <n v="165077"/>
    <n v="1"/>
    <n v="20"/>
    <n v="21080"/>
    <n v="0.12769798336499999"/>
    <n v="1.21155581E-4"/>
    <n v="1054"/>
  </r>
  <r>
    <x v="0"/>
    <x v="0"/>
    <s v="Remaining"/>
    <x v="1"/>
    <x v="1"/>
    <s v="OU"/>
    <x v="18"/>
    <n v="165077"/>
    <n v="9"/>
    <n v="669"/>
    <n v="52150"/>
    <n v="0.31591317990899997"/>
    <n v="4.0526542149999997E-3"/>
    <n v="77.952167414049995"/>
  </r>
  <r>
    <x v="0"/>
    <x v="0"/>
    <s v="Remaining"/>
    <x v="0"/>
    <x v="0"/>
    <s v="OU"/>
    <x v="18"/>
    <n v="165077"/>
    <n v="1"/>
    <n v="1"/>
    <n v="287"/>
    <n v="1.7385826E-3"/>
    <n v="6.0577790970274504E-6"/>
    <n v="287"/>
  </r>
  <r>
    <x v="0"/>
    <x v="0"/>
    <s v="Scheduled"/>
    <x v="1"/>
    <x v="1"/>
    <s v="SCO"/>
    <x v="19"/>
    <n v="165077"/>
    <n v="1735"/>
    <n v="29263"/>
    <n v="4394518"/>
    <n v="26.621019281910002"/>
    <n v="0.17726878971599999"/>
    <n v="150.173187984827"/>
  </r>
  <r>
    <x v="0"/>
    <x v="0"/>
    <s v="T&amp;G"/>
    <x v="3"/>
    <x v="3"/>
    <s v="SCO"/>
    <x v="19"/>
    <n v="165077"/>
    <n v="3"/>
    <n v="114"/>
    <n v="4157"/>
    <n v="2.5182187706E-2"/>
    <n v="6.9058681699999997E-4"/>
    <n v="36.464912280701"/>
  </r>
  <r>
    <x v="0"/>
    <x v="0"/>
    <s v="Station - Distribution"/>
    <x v="2"/>
    <x v="2"/>
    <s v="SCO"/>
    <x v="19"/>
    <n v="165077"/>
    <n v="3"/>
    <n v="4006"/>
    <n v="43706"/>
    <n v="0.26476129321399999"/>
    <n v="2.4267463061999998E-2"/>
    <n v="10.910134797803"/>
  </r>
  <r>
    <x v="0"/>
    <x v="0"/>
    <s v="Scheduled"/>
    <x v="1"/>
    <x v="1"/>
    <s v="SO"/>
    <x v="20"/>
    <n v="165077"/>
    <n v="36"/>
    <n v="1836"/>
    <n v="237737"/>
    <n v="1.4401582291899999"/>
    <n v="1.1122082421999999E-2"/>
    <n v="129.486383442266"/>
  </r>
  <r>
    <x v="0"/>
    <x v="0"/>
    <s v="TIR"/>
    <x v="0"/>
    <x v="0"/>
    <s v="TIR"/>
    <x v="21"/>
    <n v="165077"/>
    <n v="7"/>
    <n v="18"/>
    <n v="4160"/>
    <n v="2.5200361043E-2"/>
    <n v="1.09040023E-4"/>
    <n v="231.111111111111"/>
  </r>
  <r>
    <x v="0"/>
    <x v="0"/>
    <s v="TIR"/>
    <x v="1"/>
    <x v="1"/>
    <s v="TIR"/>
    <x v="21"/>
    <n v="165077"/>
    <n v="287"/>
    <n v="10549"/>
    <n v="2795618"/>
    <n v="16.935236283672999"/>
    <n v="6.3903511694000006E-2"/>
    <n v="265.012607830126"/>
  </r>
  <r>
    <x v="0"/>
    <x v="0"/>
    <s v="T&amp;G"/>
    <x v="5"/>
    <x v="5"/>
    <s v="TOR"/>
    <x v="22"/>
    <n v="165077"/>
    <n v="1"/>
    <n v="490"/>
    <n v="126588"/>
    <n v="0.766842140334"/>
    <n v="2.968311757E-3"/>
    <n v="258.34285714285699"/>
  </r>
  <r>
    <x v="0"/>
    <x v="0"/>
    <s v="TOR"/>
    <x v="1"/>
    <x v="1"/>
    <s v="TOR"/>
    <x v="22"/>
    <n v="165077"/>
    <n v="2003"/>
    <n v="107305"/>
    <n v="30053870"/>
    <n v="182.05970547077999"/>
    <n v="0.65002998600600004"/>
    <n v="280.07893388006198"/>
  </r>
  <r>
    <x v="0"/>
    <x v="0"/>
    <s v="T&amp;G"/>
    <x v="3"/>
    <x v="3"/>
    <s v="TOR"/>
    <x v="22"/>
    <n v="165077"/>
    <n v="1"/>
    <n v="19"/>
    <n v="33991"/>
    <n v="0.20590996928700001"/>
    <n v="1.1509780200000001E-4"/>
    <n v="1789"/>
  </r>
  <r>
    <x v="0"/>
    <x v="0"/>
    <s v="TOR"/>
    <x v="0"/>
    <x v="0"/>
    <s v="TOR"/>
    <x v="22"/>
    <n v="165077"/>
    <n v="39"/>
    <n v="97"/>
    <n v="40763"/>
    <n v="0.246933249332"/>
    <n v="5.8760457200000003E-4"/>
    <n v="420.23711340206199"/>
  </r>
  <r>
    <x v="0"/>
    <x v="0"/>
    <s v="Remaining"/>
    <x v="0"/>
    <x v="0"/>
    <s v="TR"/>
    <x v="23"/>
    <n v="165077"/>
    <n v="5"/>
    <n v="12"/>
    <n v="1167"/>
    <n v="7.069428206E-3"/>
    <n v="7.2693349164329398E-5"/>
    <n v="97.25"/>
  </r>
  <r>
    <x v="0"/>
    <x v="0"/>
    <s v="Remaining"/>
    <x v="1"/>
    <x v="1"/>
    <s v="TR"/>
    <x v="23"/>
    <n v="165077"/>
    <n v="77"/>
    <n v="1954"/>
    <n v="262088"/>
    <n v="1.587671207981"/>
    <n v="1.1836900355000001E-2"/>
    <n v="134.12896622313201"/>
  </r>
  <r>
    <x v="0"/>
    <x v="0"/>
    <s v="Unknown"/>
    <x v="1"/>
    <x v="1"/>
    <s v="U"/>
    <x v="24"/>
    <n v="165077"/>
    <n v="1444"/>
    <n v="27433"/>
    <n v="2687186"/>
    <n v="16.278379180624"/>
    <n v="0.16618305396800001"/>
    <n v="97.954507345167997"/>
  </r>
  <r>
    <x v="0"/>
    <x v="0"/>
    <s v="Station - Distribution"/>
    <x v="2"/>
    <x v="2"/>
    <s v="U"/>
    <x v="24"/>
    <n v="165077"/>
    <n v="2"/>
    <n v="847"/>
    <n v="58616"/>
    <n v="0.35508277955099998"/>
    <n v="5.1309388950000001E-3"/>
    <n v="69.204250295159"/>
  </r>
  <r>
    <x v="0"/>
    <x v="0"/>
    <s v="Unknown"/>
    <x v="6"/>
    <x v="6"/>
    <s v="U"/>
    <x v="24"/>
    <n v="165077"/>
    <n v="1"/>
    <n v="6"/>
    <n v="696"/>
    <n v="4.2162142509999997E-3"/>
    <n v="3.6346674582164699E-5"/>
    <n v="116"/>
  </r>
  <r>
    <x v="0"/>
    <x v="0"/>
    <s v="Unknown"/>
    <x v="0"/>
    <x v="0"/>
    <s v="U"/>
    <x v="24"/>
    <n v="165077"/>
    <n v="48"/>
    <n v="175"/>
    <n v="18026"/>
    <n v="0.10919752600300001"/>
    <n v="1.060111341E-3"/>
    <n v="103.00571428571401"/>
  </r>
  <r>
    <x v="0"/>
    <x v="0"/>
    <s v="Remaining"/>
    <x v="1"/>
    <x v="1"/>
    <s v="UB"/>
    <x v="25"/>
    <n v="165077"/>
    <n v="3"/>
    <n v="258"/>
    <n v="63638"/>
    <n v="0.38550494617600001"/>
    <n v="1.5629070070000001E-3"/>
    <n v="246.65891472868199"/>
  </r>
  <r>
    <x v="0"/>
    <x v="0"/>
    <s v="Remaining"/>
    <x v="0"/>
    <x v="0"/>
    <s v="UG"/>
    <x v="26"/>
    <n v="165077"/>
    <n v="1"/>
    <n v="3"/>
    <n v="1407"/>
    <n v="8.5232951889999999E-3"/>
    <n v="1.8173337291082299E-5"/>
    <n v="469"/>
  </r>
  <r>
    <x v="0"/>
    <x v="0"/>
    <s v="T&amp;G"/>
    <x v="4"/>
    <x v="4"/>
    <s v="UG"/>
    <x v="26"/>
    <n v="165077"/>
    <n v="1"/>
    <n v="486"/>
    <n v="128790"/>
    <n v="0.78018136990599996"/>
    <n v="2.944080641E-3"/>
    <n v="265"/>
  </r>
  <r>
    <x v="0"/>
    <x v="0"/>
    <s v="Remaining"/>
    <x v="1"/>
    <x v="1"/>
    <s v="UG"/>
    <x v="26"/>
    <n v="165077"/>
    <n v="8"/>
    <n v="17"/>
    <n v="2736"/>
    <n v="1.6574083609E-2"/>
    <n v="1.02982244E-4"/>
    <n v="160.941176470588"/>
  </r>
  <r>
    <x v="0"/>
    <x v="0"/>
    <s v="Remaining"/>
    <x v="1"/>
    <x v="1"/>
    <s v="V"/>
    <x v="27"/>
    <n v="165077"/>
    <n v="18"/>
    <n v="747"/>
    <n v="157852"/>
    <n v="0.95623254602300001"/>
    <n v="4.5251609850000003E-3"/>
    <n v="211.314591700134"/>
  </r>
  <r>
    <x v="0"/>
    <x v="0"/>
    <s v="Vehicle Accident"/>
    <x v="0"/>
    <x v="0"/>
    <s v="VA"/>
    <x v="28"/>
    <n v="165077"/>
    <n v="1"/>
    <n v="1"/>
    <n v="104"/>
    <n v="6.3000902599999996E-4"/>
    <n v="6.0577790970274504E-6"/>
    <n v="104"/>
  </r>
  <r>
    <x v="0"/>
    <x v="0"/>
    <s v="Vehicle Accident"/>
    <x v="1"/>
    <x v="1"/>
    <s v="VA"/>
    <x v="28"/>
    <n v="165077"/>
    <n v="86"/>
    <n v="12749"/>
    <n v="1604614"/>
    <n v="9.7203971479969997"/>
    <n v="7.7230625708000003E-2"/>
    <n v="125.86194995685899"/>
  </r>
  <r>
    <x v="0"/>
    <x v="0"/>
    <s v="T&amp;G"/>
    <x v="3"/>
    <x v="3"/>
    <s v="VA"/>
    <x v="28"/>
    <n v="165077"/>
    <n v="2"/>
    <n v="5"/>
    <n v="813"/>
    <n v="4.924974405E-3"/>
    <n v="3.0288895485137199E-5"/>
    <n v="162.6"/>
  </r>
  <r>
    <x v="0"/>
    <x v="0"/>
    <s v="TIR"/>
    <x v="0"/>
    <x v="0"/>
    <s v="VIN"/>
    <x v="29"/>
    <n v="165077"/>
    <n v="5"/>
    <n v="8"/>
    <n v="896"/>
    <n v="5.4277700699999999E-3"/>
    <n v="4.8462232776219603E-5"/>
    <n v="112"/>
  </r>
  <r>
    <x v="0"/>
    <x v="0"/>
    <s v="TIR"/>
    <x v="1"/>
    <x v="1"/>
    <s v="VIN"/>
    <x v="29"/>
    <n v="165077"/>
    <n v="300"/>
    <n v="1652"/>
    <n v="211286"/>
    <n v="1.279923914294"/>
    <n v="1.0007451068E-2"/>
    <n v="127.89709443099299"/>
  </r>
  <r>
    <x v="0"/>
    <x v="0"/>
    <s v="Weather - Non Lightning"/>
    <x v="1"/>
    <x v="1"/>
    <s v="WFS"/>
    <x v="30"/>
    <n v="165077"/>
    <n v="27"/>
    <n v="2476"/>
    <n v="543619"/>
    <n v="3.293123814946"/>
    <n v="1.4999061044000001E-2"/>
    <n v="219.555331179321"/>
  </r>
  <r>
    <x v="0"/>
    <x v="0"/>
    <s v="Weather - Non Lightning"/>
    <x v="1"/>
    <x v="1"/>
    <s v="WI"/>
    <x v="31"/>
    <n v="165077"/>
    <n v="40"/>
    <n v="904"/>
    <n v="723332"/>
    <n v="4.3817854698109997"/>
    <n v="5.4762323030000002E-3"/>
    <n v="800.14601769911496"/>
  </r>
  <r>
    <x v="0"/>
    <x v="0"/>
    <s v="T&amp;G"/>
    <x v="3"/>
    <x v="3"/>
    <s v="WI"/>
    <x v="31"/>
    <n v="165077"/>
    <n v="1"/>
    <n v="603"/>
    <n v="97686"/>
    <n v="0.59176020887199998"/>
    <n v="3.6528407949999999E-3"/>
    <n v="162"/>
  </r>
  <r>
    <x v="0"/>
    <x v="0"/>
    <s v="Lightning"/>
    <x v="0"/>
    <x v="0"/>
    <s v="WL"/>
    <x v="32"/>
    <n v="165077"/>
    <n v="1"/>
    <n v="4"/>
    <n v="588"/>
    <n v="3.5619741089999999E-3"/>
    <n v="2.4231116388109801E-5"/>
    <n v="147"/>
  </r>
  <r>
    <x v="0"/>
    <x v="0"/>
    <s v="Lightning"/>
    <x v="1"/>
    <x v="1"/>
    <s v="WL"/>
    <x v="32"/>
    <n v="165077"/>
    <n v="51"/>
    <n v="1661"/>
    <n v="196308"/>
    <n v="1.1891904989790001"/>
    <n v="1.0061971080000001E-2"/>
    <n v="118.186634557495"/>
  </r>
  <r>
    <x v="0"/>
    <x v="0"/>
    <s v="Station - Distribution"/>
    <x v="2"/>
    <x v="2"/>
    <s v="WU"/>
    <x v="33"/>
    <n v="165077"/>
    <n v="1"/>
    <n v="905"/>
    <n v="83260"/>
    <n v="0.50437068761799997"/>
    <n v="5.4822900819999996E-3"/>
    <n v="92"/>
  </r>
  <r>
    <x v="0"/>
    <x v="0"/>
    <s v="Unknown"/>
    <x v="1"/>
    <x v="1"/>
    <s v="WU"/>
    <x v="33"/>
    <n v="165077"/>
    <n v="297"/>
    <n v="9246"/>
    <n v="2624957"/>
    <n v="15.901409645195001"/>
    <n v="5.6010225530999998E-2"/>
    <n v="283.90190352584898"/>
  </r>
  <r>
    <x v="0"/>
    <x v="0"/>
    <s v="Unknown"/>
    <x v="0"/>
    <x v="0"/>
    <s v="WU"/>
    <x v="33"/>
    <n v="165077"/>
    <n v="4"/>
    <n v="16"/>
    <n v="3602"/>
    <n v="2.1820120307E-2"/>
    <n v="9.6924465552439206E-5"/>
    <n v="225.125"/>
  </r>
  <r>
    <x v="0"/>
    <x v="0"/>
    <s v="Weather - Non Lightning"/>
    <x v="1"/>
    <x v="1"/>
    <s v="WW"/>
    <x v="34"/>
    <n v="165077"/>
    <n v="95"/>
    <n v="1352"/>
    <n v="920007"/>
    <n v="5.5731991737179998"/>
    <n v="8.1901173390000002E-3"/>
    <n v="680.47855029585799"/>
  </r>
  <r>
    <x v="0"/>
    <x v="1"/>
    <s v="Animal"/>
    <x v="1"/>
    <x v="1"/>
    <s v="A"/>
    <x v="0"/>
    <n v="164021"/>
    <n v="240"/>
    <n v="1901"/>
    <n v="198426"/>
    <n v="1.209759725888"/>
    <n v="1.1589979331E-2"/>
    <n v="104.37980010520801"/>
  </r>
  <r>
    <x v="0"/>
    <x v="1"/>
    <s v="Animal"/>
    <x v="0"/>
    <x v="0"/>
    <s v="A"/>
    <x v="0"/>
    <n v="164021"/>
    <n v="6"/>
    <n v="10"/>
    <n v="929"/>
    <n v="5.663908889E-3"/>
    <n v="6.0967802903286799E-5"/>
    <n v="92.9"/>
  </r>
  <r>
    <x v="0"/>
    <x v="1"/>
    <s v="Station - Distribution"/>
    <x v="2"/>
    <x v="2"/>
    <s v="AB"/>
    <x v="1"/>
    <n v="164021"/>
    <n v="2"/>
    <n v="1106"/>
    <n v="193340"/>
    <n v="1.178751501332"/>
    <n v="6.7430390009999997E-3"/>
    <n v="174.810126582278"/>
  </r>
  <r>
    <x v="0"/>
    <x v="1"/>
    <s v="Animal"/>
    <x v="1"/>
    <x v="1"/>
    <s v="ABI"/>
    <x v="2"/>
    <n v="164021"/>
    <n v="63"/>
    <n v="410"/>
    <n v="58568"/>
    <n v="0.35707622804299999"/>
    <n v="2.4996799190000001E-3"/>
    <n v="142.84878048780499"/>
  </r>
  <r>
    <x v="0"/>
    <x v="1"/>
    <s v="Animal"/>
    <x v="0"/>
    <x v="0"/>
    <s v="ABI"/>
    <x v="2"/>
    <n v="164021"/>
    <n v="1"/>
    <n v="1"/>
    <n v="101"/>
    <n v="6.1577480900000005E-4"/>
    <n v="6.0967802903286802E-6"/>
    <n v="101"/>
  </r>
  <r>
    <x v="0"/>
    <x v="1"/>
    <s v="Remaining"/>
    <x v="1"/>
    <x v="1"/>
    <s v="CE"/>
    <x v="6"/>
    <n v="164021"/>
    <n v="13"/>
    <n v="83"/>
    <n v="9111"/>
    <n v="5.5547765224999997E-2"/>
    <n v="5.0603276399999999E-4"/>
    <n v="109.771084337349"/>
  </r>
  <r>
    <x v="0"/>
    <x v="1"/>
    <s v="Remaining"/>
    <x v="0"/>
    <x v="0"/>
    <s v="CE"/>
    <x v="6"/>
    <n v="164021"/>
    <n v="5"/>
    <n v="13"/>
    <n v="2079"/>
    <n v="1.2675206223E-2"/>
    <n v="7.9258143774272794E-5"/>
    <n v="159.92307692307699"/>
  </r>
  <r>
    <x v="0"/>
    <x v="1"/>
    <s v="T&amp;G"/>
    <x v="3"/>
    <x v="3"/>
    <s v="CE"/>
    <x v="6"/>
    <n v="164021"/>
    <n v="1"/>
    <n v="785"/>
    <n v="143655"/>
    <n v="0.87583297260699999"/>
    <n v="4.7859725270000004E-3"/>
    <n v="183"/>
  </r>
  <r>
    <x v="0"/>
    <x v="1"/>
    <s v="Remaining"/>
    <x v="1"/>
    <x v="1"/>
    <s v="CF"/>
    <x v="7"/>
    <n v="164021"/>
    <n v="4"/>
    <n v="198"/>
    <n v="54954"/>
    <n v="0.33504246407400001"/>
    <n v="1.2071624970000001E-3"/>
    <n v="277.54545454545502"/>
  </r>
  <r>
    <x v="0"/>
    <x v="1"/>
    <s v="Remaining"/>
    <x v="0"/>
    <x v="0"/>
    <s v="CF"/>
    <x v="7"/>
    <n v="164021"/>
    <n v="1"/>
    <n v="3"/>
    <n v="582"/>
    <n v="3.548326128E-3"/>
    <n v="1.8290340870986002E-5"/>
    <n v="194"/>
  </r>
  <r>
    <x v="0"/>
    <x v="1"/>
    <s v="Remaining"/>
    <x v="0"/>
    <x v="0"/>
    <s v="CO"/>
    <x v="8"/>
    <n v="164021"/>
    <n v="15"/>
    <n v="31"/>
    <n v="5559"/>
    <n v="3.3892001632999998E-2"/>
    <n v="1.8900018899999999E-4"/>
    <n v="179.322580645161"/>
  </r>
  <r>
    <x v="0"/>
    <x v="1"/>
    <s v="Remaining"/>
    <x v="1"/>
    <x v="1"/>
    <s v="CO"/>
    <x v="8"/>
    <n v="164021"/>
    <n v="14"/>
    <n v="103"/>
    <n v="15710"/>
    <n v="9.5780418361E-2"/>
    <n v="6.2796836899999995E-4"/>
    <n v="152.52427184466001"/>
  </r>
  <r>
    <x v="0"/>
    <x v="1"/>
    <s v="T&amp;G"/>
    <x v="3"/>
    <x v="3"/>
    <s v="EQF"/>
    <x v="9"/>
    <n v="164021"/>
    <n v="10"/>
    <n v="5398"/>
    <n v="343608"/>
    <n v="2.0949024819990001"/>
    <n v="3.2910420007000001E-2"/>
    <n v="63.654686921081002"/>
  </r>
  <r>
    <x v="0"/>
    <x v="1"/>
    <s v="Equipment"/>
    <x v="0"/>
    <x v="0"/>
    <s v="EQF"/>
    <x v="9"/>
    <n v="164021"/>
    <n v="161"/>
    <n v="444"/>
    <n v="85704"/>
    <n v="0.52251845800200003"/>
    <n v="2.7069704479999999E-3"/>
    <n v="193.027027027027"/>
  </r>
  <r>
    <x v="0"/>
    <x v="1"/>
    <s v="Station - Distribution"/>
    <x v="2"/>
    <x v="2"/>
    <s v="EQF"/>
    <x v="9"/>
    <n v="164021"/>
    <n v="7"/>
    <n v="4935"/>
    <n v="2468675"/>
    <n v="15.050969083227001"/>
    <n v="3.0087610732E-2"/>
    <n v="500.23809523809501"/>
  </r>
  <r>
    <x v="0"/>
    <x v="1"/>
    <s v="Equipment"/>
    <x v="1"/>
    <x v="1"/>
    <s v="EQF"/>
    <x v="9"/>
    <n v="164021"/>
    <n v="1163"/>
    <n v="49351"/>
    <n v="8904896"/>
    <n v="54.291194420225999"/>
    <n v="0.30088220410799998"/>
    <n v="180.44003161030199"/>
  </r>
  <r>
    <x v="0"/>
    <x v="1"/>
    <s v="Remaining"/>
    <x v="0"/>
    <x v="0"/>
    <s v="ERF"/>
    <x v="10"/>
    <n v="164021"/>
    <n v="1"/>
    <n v="1"/>
    <n v="197"/>
    <n v="1.201065717E-3"/>
    <n v="6.0967802903286802E-6"/>
    <n v="197"/>
  </r>
  <r>
    <x v="0"/>
    <x v="1"/>
    <s v="Remaining"/>
    <x v="1"/>
    <x v="1"/>
    <s v="ERF"/>
    <x v="11"/>
    <n v="164021"/>
    <n v="14"/>
    <n v="81"/>
    <n v="26791"/>
    <n v="0.16333884075800001"/>
    <n v="4.9383920299999999E-4"/>
    <n v="330.753086419753"/>
  </r>
  <r>
    <x v="0"/>
    <x v="1"/>
    <s v="Remaining"/>
    <x v="1"/>
    <x v="1"/>
    <s v="ERO"/>
    <x v="12"/>
    <n v="164021"/>
    <n v="9"/>
    <n v="126"/>
    <n v="32419"/>
    <n v="0.197651520232"/>
    <n v="7.6819431599999997E-4"/>
    <n v="257.29365079365101"/>
  </r>
  <r>
    <x v="0"/>
    <x v="1"/>
    <s v="T&amp;G"/>
    <x v="3"/>
    <x v="3"/>
    <s v="F"/>
    <x v="13"/>
    <n v="164021"/>
    <n v="2"/>
    <n v="1212"/>
    <n v="391563"/>
    <n v="2.3872735808210002"/>
    <n v="7.3892977109999997E-3"/>
    <n v="323.07178217821797"/>
  </r>
  <r>
    <x v="0"/>
    <x v="1"/>
    <s v="Remaining"/>
    <x v="1"/>
    <x v="1"/>
    <s v="F"/>
    <x v="13"/>
    <n v="164021"/>
    <n v="43"/>
    <n v="340"/>
    <n v="51340"/>
    <n v="0.31300870010499998"/>
    <n v="2.072905298E-3"/>
    <n v="151"/>
  </r>
  <r>
    <x v="0"/>
    <x v="1"/>
    <s v="Remaining"/>
    <x v="1"/>
    <x v="1"/>
    <s v="FO"/>
    <x v="14"/>
    <n v="164021"/>
    <n v="23"/>
    <n v="625"/>
    <n v="40134"/>
    <n v="0.244688180172"/>
    <n v="3.8104876809999999E-3"/>
    <n v="64.214399999999998"/>
  </r>
  <r>
    <x v="0"/>
    <x v="1"/>
    <s v="Remaining"/>
    <x v="0"/>
    <x v="0"/>
    <s v="FO"/>
    <x v="14"/>
    <n v="164021"/>
    <n v="2"/>
    <n v="4"/>
    <n v="3289"/>
    <n v="2.0052310374000001E-2"/>
    <n v="2.4387121161314701E-5"/>
    <n v="822.25"/>
  </r>
  <r>
    <x v="0"/>
    <x v="1"/>
    <s v="Station - Distribution"/>
    <x v="2"/>
    <x v="2"/>
    <s v="FW"/>
    <x v="15"/>
    <n v="164021"/>
    <n v="1"/>
    <n v="777"/>
    <n v="13986"/>
    <n v="8.5269569140000001E-2"/>
    <n v="4.7371982849999999E-3"/>
    <n v="18"/>
  </r>
  <r>
    <x v="0"/>
    <x v="1"/>
    <s v="Work Facilitation"/>
    <x v="1"/>
    <x v="1"/>
    <s v="FW"/>
    <x v="15"/>
    <n v="164021"/>
    <n v="317"/>
    <n v="4934"/>
    <n v="376925"/>
    <n v="2.298028910932"/>
    <n v="3.0081513952E-2"/>
    <n v="76.393392784758007"/>
  </r>
  <r>
    <x v="0"/>
    <x v="1"/>
    <s v="T&amp;G"/>
    <x v="3"/>
    <x v="3"/>
    <s v="FW"/>
    <x v="15"/>
    <n v="164021"/>
    <n v="1"/>
    <n v="1042"/>
    <n v="20840"/>
    <n v="0.12705690124999999"/>
    <n v="6.3528450619999999E-3"/>
    <n v="20"/>
  </r>
  <r>
    <x v="0"/>
    <x v="1"/>
    <s v="Remaining"/>
    <x v="0"/>
    <x v="0"/>
    <s v="O"/>
    <x v="16"/>
    <n v="164021"/>
    <n v="8"/>
    <n v="10"/>
    <n v="2834"/>
    <n v="1.7278275342E-2"/>
    <n v="6.0967802903286799E-5"/>
    <n v="283.39999999999998"/>
  </r>
  <r>
    <x v="0"/>
    <x v="1"/>
    <s v="Remaining"/>
    <x v="1"/>
    <x v="1"/>
    <s v="O"/>
    <x v="16"/>
    <n v="164021"/>
    <n v="60"/>
    <n v="1438"/>
    <n v="281174"/>
    <n v="1.7142561013519999"/>
    <n v="8.7671700569999997E-3"/>
    <n v="195.53129346314299"/>
  </r>
  <r>
    <x v="0"/>
    <x v="1"/>
    <s v="T&amp;G"/>
    <x v="3"/>
    <x v="3"/>
    <s v="O"/>
    <x v="16"/>
    <n v="164021"/>
    <n v="3"/>
    <n v="822"/>
    <n v="13257"/>
    <n v="8.0825016308E-2"/>
    <n v="5.0115533980000003E-3"/>
    <n v="16.127737226276999"/>
  </r>
  <r>
    <x v="0"/>
    <x v="1"/>
    <s v="Remaining"/>
    <x v="6"/>
    <x v="6"/>
    <s v="O"/>
    <x v="16"/>
    <n v="164021"/>
    <n v="1"/>
    <n v="1038"/>
    <n v="90306"/>
    <n v="0.55057584089800005"/>
    <n v="6.3284579410000001E-3"/>
    <n v="87"/>
  </r>
  <r>
    <x v="0"/>
    <x v="1"/>
    <s v="Remaining"/>
    <x v="1"/>
    <x v="1"/>
    <s v="OL"/>
    <x v="17"/>
    <n v="164021"/>
    <n v="8"/>
    <n v="86"/>
    <n v="15397"/>
    <n v="9.3872126129999997E-2"/>
    <n v="5.2432310399999995E-4"/>
    <n v="179.03488372093"/>
  </r>
  <r>
    <x v="0"/>
    <x v="1"/>
    <s v="Remaining"/>
    <x v="0"/>
    <x v="0"/>
    <s v="OL"/>
    <x v="17"/>
    <n v="164021"/>
    <n v="1"/>
    <n v="2"/>
    <n v="186"/>
    <n v="1.134001134E-3"/>
    <n v="1.2193560580657399E-5"/>
    <n v="93"/>
  </r>
  <r>
    <x v="0"/>
    <x v="1"/>
    <s v="Remaining"/>
    <x v="1"/>
    <x v="1"/>
    <s v="OU"/>
    <x v="18"/>
    <n v="164021"/>
    <n v="10"/>
    <n v="314"/>
    <n v="76239"/>
    <n v="0.46481243255400001"/>
    <n v="1.914389011E-3"/>
    <n v="242.799363057325"/>
  </r>
  <r>
    <x v="0"/>
    <x v="1"/>
    <s v="T&amp;G"/>
    <x v="3"/>
    <x v="3"/>
    <s v="OU"/>
    <x v="18"/>
    <n v="164021"/>
    <n v="3"/>
    <n v="3984"/>
    <n v="913054"/>
    <n v="5.5666896312049996"/>
    <n v="2.4289572676000001E-2"/>
    <n v="229.18022088353399"/>
  </r>
  <r>
    <x v="0"/>
    <x v="1"/>
    <s v="Remaining"/>
    <x v="0"/>
    <x v="0"/>
    <s v="OU"/>
    <x v="18"/>
    <n v="164021"/>
    <n v="2"/>
    <n v="2"/>
    <n v="242"/>
    <n v="1.47542083E-3"/>
    <n v="1.2193560580657399E-5"/>
    <n v="121"/>
  </r>
  <r>
    <x v="0"/>
    <x v="1"/>
    <s v="Scheduled"/>
    <x v="1"/>
    <x v="1"/>
    <s v="SCO"/>
    <x v="19"/>
    <n v="164021"/>
    <n v="1802"/>
    <n v="51903"/>
    <n v="6647720"/>
    <n v="40.529688271623002"/>
    <n v="0.31644118740799998"/>
    <n v="128.079687108645"/>
  </r>
  <r>
    <x v="0"/>
    <x v="1"/>
    <s v="Scheduled"/>
    <x v="6"/>
    <x v="6"/>
    <s v="SCO"/>
    <x v="19"/>
    <n v="164021"/>
    <n v="1"/>
    <n v="24"/>
    <n v="2040"/>
    <n v="1.2437431792000001E-2"/>
    <n v="1.46322726E-4"/>
    <n v="85"/>
  </r>
  <r>
    <x v="0"/>
    <x v="1"/>
    <s v="Station - Distribution"/>
    <x v="2"/>
    <x v="2"/>
    <s v="SCO"/>
    <x v="19"/>
    <n v="164021"/>
    <n v="9"/>
    <n v="8628"/>
    <n v="441259"/>
    <n v="2.6902591741299999"/>
    <n v="5.2603020344000002E-2"/>
    <n v="51.142675011590001"/>
  </r>
  <r>
    <x v="0"/>
    <x v="1"/>
    <s v="T&amp;G"/>
    <x v="3"/>
    <x v="3"/>
    <s v="SCO"/>
    <x v="19"/>
    <n v="164021"/>
    <n v="6"/>
    <n v="59"/>
    <n v="12738"/>
    <n v="7.7660787337999998E-2"/>
    <n v="3.5971003700000002E-4"/>
    <n v="215.898305084746"/>
  </r>
  <r>
    <x v="0"/>
    <x v="1"/>
    <s v="Scheduled"/>
    <x v="1"/>
    <x v="1"/>
    <s v="SO"/>
    <x v="20"/>
    <n v="164021"/>
    <n v="26"/>
    <n v="457"/>
    <n v="95248"/>
    <n v="0.58070612909300001"/>
    <n v="2.7862285920000002E-3"/>
    <n v="208.42013129102801"/>
  </r>
  <r>
    <x v="0"/>
    <x v="1"/>
    <s v="TIR"/>
    <x v="0"/>
    <x v="0"/>
    <s v="TIR"/>
    <x v="21"/>
    <n v="164021"/>
    <n v="7"/>
    <n v="17"/>
    <n v="2801"/>
    <n v="1.7077081593000001E-2"/>
    <n v="1.03645264E-4"/>
    <n v="164.76470588235301"/>
  </r>
  <r>
    <x v="0"/>
    <x v="1"/>
    <s v="TIR"/>
    <x v="1"/>
    <x v="1"/>
    <s v="TIR"/>
    <x v="21"/>
    <n v="164021"/>
    <n v="242"/>
    <n v="7550"/>
    <n v="1585333"/>
    <n v="9.6654269880070007"/>
    <n v="4.6030691190999999E-2"/>
    <n v="209.977880794702"/>
  </r>
  <r>
    <x v="0"/>
    <x v="1"/>
    <s v="TOR"/>
    <x v="1"/>
    <x v="1"/>
    <s v="TOR"/>
    <x v="22"/>
    <n v="164021"/>
    <n v="1837"/>
    <n v="96564"/>
    <n v="30402551"/>
    <n v="185.357673712512"/>
    <n v="0.58872949195500002"/>
    <n v="314.84353382212799"/>
  </r>
  <r>
    <x v="0"/>
    <x v="1"/>
    <s v="TOR"/>
    <x v="0"/>
    <x v="0"/>
    <s v="TOR"/>
    <x v="22"/>
    <n v="164021"/>
    <n v="48"/>
    <n v="126"/>
    <n v="72062"/>
    <n v="0.439346181281"/>
    <n v="7.6819431599999997E-4"/>
    <n v="571.92063492063505"/>
  </r>
  <r>
    <x v="0"/>
    <x v="1"/>
    <s v="Remaining"/>
    <x v="1"/>
    <x v="1"/>
    <s v="TR"/>
    <x v="23"/>
    <n v="164021"/>
    <n v="62"/>
    <n v="2766"/>
    <n v="672239"/>
    <n v="4.0984934855899997"/>
    <n v="1.6863694283E-2"/>
    <n v="243.036514822849"/>
  </r>
  <r>
    <x v="0"/>
    <x v="1"/>
    <s v="Remaining"/>
    <x v="0"/>
    <x v="0"/>
    <s v="TR"/>
    <x v="23"/>
    <n v="164021"/>
    <n v="1"/>
    <n v="1"/>
    <n v="194"/>
    <n v="1.1827753760000001E-3"/>
    <n v="6.0967802903286802E-6"/>
    <n v="194"/>
  </r>
  <r>
    <x v="0"/>
    <x v="1"/>
    <s v="Unknown"/>
    <x v="0"/>
    <x v="0"/>
    <s v="U"/>
    <x v="24"/>
    <n v="164021"/>
    <n v="47"/>
    <n v="105"/>
    <n v="9646"/>
    <n v="5.880954268E-2"/>
    <n v="6.4016192999999996E-4"/>
    <n v="91.866666666666006"/>
  </r>
  <r>
    <x v="0"/>
    <x v="1"/>
    <s v="Unknown"/>
    <x v="1"/>
    <x v="1"/>
    <s v="U"/>
    <x v="24"/>
    <n v="164021"/>
    <n v="1230"/>
    <n v="22242"/>
    <n v="2440740"/>
    <n v="14.880655525816"/>
    <n v="0.135604587217"/>
    <n v="109.735635284597"/>
  </r>
  <r>
    <x v="0"/>
    <x v="1"/>
    <s v="Unknown"/>
    <x v="6"/>
    <x v="6"/>
    <s v="U"/>
    <x v="24"/>
    <n v="164021"/>
    <n v="1"/>
    <n v="2"/>
    <n v="108"/>
    <n v="6.5845227100000002E-4"/>
    <n v="1.2193560580657399E-5"/>
    <n v="54"/>
  </r>
  <r>
    <x v="0"/>
    <x v="1"/>
    <s v="T&amp;G"/>
    <x v="3"/>
    <x v="3"/>
    <s v="U"/>
    <x v="24"/>
    <n v="164021"/>
    <n v="2"/>
    <n v="2233"/>
    <n v="175896"/>
    <n v="1.0723992659470001"/>
    <n v="1.3614110388000001E-2"/>
    <n v="78.771159874608003"/>
  </r>
  <r>
    <x v="0"/>
    <x v="1"/>
    <s v="Remaining"/>
    <x v="0"/>
    <x v="0"/>
    <s v="UB"/>
    <x v="25"/>
    <n v="164021"/>
    <n v="1"/>
    <n v="10"/>
    <n v="2680"/>
    <n v="1.6339371177999999E-2"/>
    <n v="6.0967802903286799E-5"/>
    <n v="268"/>
  </r>
  <r>
    <x v="0"/>
    <x v="1"/>
    <s v="Remaining"/>
    <x v="1"/>
    <x v="1"/>
    <s v="UB"/>
    <x v="25"/>
    <n v="164021"/>
    <n v="2"/>
    <n v="248"/>
    <n v="84816"/>
    <n v="0.51710451710399996"/>
    <n v="1.5120015119999999E-3"/>
    <n v="342"/>
  </r>
  <r>
    <x v="0"/>
    <x v="1"/>
    <s v="Remaining"/>
    <x v="0"/>
    <x v="0"/>
    <s v="UG"/>
    <x v="26"/>
    <n v="164021"/>
    <n v="2"/>
    <n v="2"/>
    <n v="598"/>
    <n v="3.6458746130000001E-3"/>
    <n v="1.2193560580657399E-5"/>
    <n v="299"/>
  </r>
  <r>
    <x v="0"/>
    <x v="1"/>
    <s v="Remaining"/>
    <x v="1"/>
    <x v="1"/>
    <s v="UG"/>
    <x v="26"/>
    <n v="164021"/>
    <n v="5"/>
    <n v="70"/>
    <n v="8336"/>
    <n v="5.0822760500000001E-2"/>
    <n v="4.2677462000000001E-4"/>
    <n v="119.085714285714"/>
  </r>
  <r>
    <x v="0"/>
    <x v="1"/>
    <s v="Remaining"/>
    <x v="1"/>
    <x v="1"/>
    <s v="V"/>
    <x v="27"/>
    <n v="164021"/>
    <n v="21"/>
    <n v="131"/>
    <n v="54645"/>
    <n v="0.33315855896500002"/>
    <n v="7.9867821800000004E-4"/>
    <n v="417.13740458015297"/>
  </r>
  <r>
    <x v="0"/>
    <x v="1"/>
    <s v="Remaining"/>
    <x v="0"/>
    <x v="0"/>
    <s v="V"/>
    <x v="27"/>
    <n v="164021"/>
    <n v="1"/>
    <n v="1"/>
    <n v="55"/>
    <n v="3.3532291500000002E-4"/>
    <n v="6.0967802903286802E-6"/>
    <n v="55"/>
  </r>
  <r>
    <x v="0"/>
    <x v="1"/>
    <s v="Vehicle Accident"/>
    <x v="0"/>
    <x v="0"/>
    <s v="VA"/>
    <x v="28"/>
    <n v="164021"/>
    <n v="3"/>
    <n v="7"/>
    <n v="1799"/>
    <n v="1.0968107741999999E-2"/>
    <n v="4.2677462032300702E-5"/>
    <n v="257"/>
  </r>
  <r>
    <x v="0"/>
    <x v="1"/>
    <s v="Vehicle Accident"/>
    <x v="1"/>
    <x v="1"/>
    <s v="VA"/>
    <x v="28"/>
    <n v="164021"/>
    <n v="81"/>
    <n v="9785"/>
    <n v="1784965"/>
    <n v="10.882539430926"/>
    <n v="5.9656995140000002E-2"/>
    <n v="182.418497700562"/>
  </r>
  <r>
    <x v="0"/>
    <x v="1"/>
    <s v="TIR"/>
    <x v="1"/>
    <x v="1"/>
    <s v="VIN"/>
    <x v="29"/>
    <n v="164021"/>
    <n v="263"/>
    <n v="1447"/>
    <n v="230785"/>
    <n v="1.4070454393030001"/>
    <n v="8.8220410800000006E-3"/>
    <n v="159.49205252246"/>
  </r>
  <r>
    <x v="0"/>
    <x v="1"/>
    <s v="TIR"/>
    <x v="0"/>
    <x v="0"/>
    <s v="VIN"/>
    <x v="29"/>
    <n v="164021"/>
    <n v="6"/>
    <n v="23"/>
    <n v="2073"/>
    <n v="1.2638625541000001E-2"/>
    <n v="1.4022594599999999E-4"/>
    <n v="90.130434782608006"/>
  </r>
  <r>
    <x v="0"/>
    <x v="1"/>
    <s v="T&amp;G"/>
    <x v="3"/>
    <x v="3"/>
    <s v="WFS"/>
    <x v="30"/>
    <n v="164021"/>
    <n v="1"/>
    <n v="45"/>
    <n v="21285"/>
    <n v="0.12976996847899999"/>
    <n v="2.7435511299999998E-4"/>
    <n v="473"/>
  </r>
  <r>
    <x v="0"/>
    <x v="1"/>
    <s v="Weather - Non Lightning"/>
    <x v="1"/>
    <x v="1"/>
    <s v="WFS"/>
    <x v="30"/>
    <n v="164021"/>
    <n v="29"/>
    <n v="1345"/>
    <n v="1194083"/>
    <n v="7.2800616994159997"/>
    <n v="8.2001694900000009E-3"/>
    <n v="887.79405204461"/>
  </r>
  <r>
    <x v="0"/>
    <x v="1"/>
    <s v="Weather - Non Lightning"/>
    <x v="0"/>
    <x v="0"/>
    <s v="WI"/>
    <x v="31"/>
    <n v="164021"/>
    <n v="3"/>
    <n v="11"/>
    <n v="8101"/>
    <n v="4.9390017130999997E-2"/>
    <n v="6.7064583193615504E-5"/>
    <n v="736.45454545454504"/>
  </r>
  <r>
    <x v="0"/>
    <x v="1"/>
    <s v="Weather - Non Lightning"/>
    <x v="1"/>
    <x v="1"/>
    <s v="WI"/>
    <x v="31"/>
    <n v="164021"/>
    <n v="160"/>
    <n v="2683"/>
    <n v="2975935"/>
    <n v="18.143621853298999"/>
    <n v="1.6357661518E-2"/>
    <n v="1109.18188594856"/>
  </r>
  <r>
    <x v="0"/>
    <x v="1"/>
    <s v="T&amp;G"/>
    <x v="3"/>
    <x v="3"/>
    <s v="WI"/>
    <x v="31"/>
    <n v="164021"/>
    <n v="1"/>
    <n v="804"/>
    <n v="101304"/>
    <n v="0.61762823053100002"/>
    <n v="4.9018113529999997E-3"/>
    <n v="126"/>
  </r>
  <r>
    <x v="0"/>
    <x v="1"/>
    <s v="Station - Distribution"/>
    <x v="2"/>
    <x v="2"/>
    <s v="WL"/>
    <x v="32"/>
    <n v="164021"/>
    <n v="1"/>
    <n v="409"/>
    <n v="95706"/>
    <n v="0.58349845446600002"/>
    <n v="2.4935831380000001E-3"/>
    <n v="234"/>
  </r>
  <r>
    <x v="0"/>
    <x v="1"/>
    <s v="Lightning"/>
    <x v="0"/>
    <x v="0"/>
    <s v="WL"/>
    <x v="32"/>
    <n v="164021"/>
    <n v="2"/>
    <n v="11"/>
    <n v="1160"/>
    <n v="7.0722651359999998E-3"/>
    <n v="6.7064583193615504E-5"/>
    <n v="105.454545454545"/>
  </r>
  <r>
    <x v="0"/>
    <x v="1"/>
    <s v="Lightning"/>
    <x v="1"/>
    <x v="1"/>
    <s v="WL"/>
    <x v="32"/>
    <n v="164021"/>
    <n v="77"/>
    <n v="2017"/>
    <n v="201530"/>
    <n v="1.2286841319090001"/>
    <n v="1.2297205845000001E-2"/>
    <n v="99.915716410510001"/>
  </r>
  <r>
    <x v="0"/>
    <x v="1"/>
    <s v="Unknown"/>
    <x v="0"/>
    <x v="0"/>
    <s v="WU"/>
    <x v="33"/>
    <n v="164021"/>
    <n v="4"/>
    <n v="34"/>
    <n v="1677"/>
    <n v="1.0224300546000001E-2"/>
    <n v="2.07290529E-4"/>
    <n v="49.323529411764"/>
  </r>
  <r>
    <x v="0"/>
    <x v="1"/>
    <s v="Unknown"/>
    <x v="1"/>
    <x v="1"/>
    <s v="WU"/>
    <x v="33"/>
    <n v="164021"/>
    <n v="219"/>
    <n v="9402"/>
    <n v="1673445"/>
    <n v="10.202626492948999"/>
    <n v="5.7321928288999999E-2"/>
    <n v="177.98819400127601"/>
  </r>
  <r>
    <x v="0"/>
    <x v="1"/>
    <s v="Weather - Non Lightning"/>
    <x v="1"/>
    <x v="1"/>
    <s v="WW"/>
    <x v="34"/>
    <n v="164021"/>
    <n v="17"/>
    <n v="973"/>
    <n v="114691"/>
    <n v="0.69924582827799997"/>
    <n v="5.9321672220000003E-3"/>
    <n v="117.87358684481001"/>
  </r>
  <r>
    <x v="0"/>
    <x v="2"/>
    <s v="Animal"/>
    <x v="0"/>
    <x v="0"/>
    <s v="A"/>
    <x v="0"/>
    <n v="162018"/>
    <n v="5"/>
    <n v="9"/>
    <n v="713"/>
    <n v="4.4007455960000004E-3"/>
    <n v="5.5549383401844201E-5"/>
    <n v="79.222222222222001"/>
  </r>
  <r>
    <x v="0"/>
    <x v="2"/>
    <s v="Animal"/>
    <x v="1"/>
    <x v="1"/>
    <s v="A"/>
    <x v="0"/>
    <n v="162018"/>
    <n v="260"/>
    <n v="1364"/>
    <n v="158097"/>
    <n v="0.97579898529700004"/>
    <n v="8.4188176620000003E-3"/>
    <n v="115.906891495601"/>
  </r>
  <r>
    <x v="0"/>
    <x v="2"/>
    <s v="Station - Distribution"/>
    <x v="2"/>
    <x v="2"/>
    <s v="ABI"/>
    <x v="2"/>
    <n v="162018"/>
    <n v="2"/>
    <n v="1563"/>
    <n v="203705"/>
    <n v="1.2572985717630001"/>
    <n v="9.6470762500000008E-3"/>
    <n v="130.32949456174001"/>
  </r>
  <r>
    <x v="0"/>
    <x v="2"/>
    <s v="Animal"/>
    <x v="0"/>
    <x v="0"/>
    <s v="ABI"/>
    <x v="2"/>
    <n v="162018"/>
    <n v="1"/>
    <n v="1"/>
    <n v="61"/>
    <n v="3.7650137600000002E-4"/>
    <n v="6.17215371131603E-6"/>
    <n v="61"/>
  </r>
  <r>
    <x v="0"/>
    <x v="2"/>
    <s v="Animal"/>
    <x v="1"/>
    <x v="1"/>
    <s v="ABI"/>
    <x v="2"/>
    <n v="162018"/>
    <n v="55"/>
    <n v="654"/>
    <n v="82610"/>
    <n v="0.50988161809099997"/>
    <n v="4.0365885269999999E-3"/>
    <n v="126.31498470948"/>
  </r>
  <r>
    <x v="0"/>
    <x v="2"/>
    <s v="Remaining"/>
    <x v="1"/>
    <x v="1"/>
    <s v="BE"/>
    <x v="35"/>
    <n v="162018"/>
    <n v="1"/>
    <n v="6"/>
    <n v="630"/>
    <n v="3.8884568379999999E-3"/>
    <n v="3.7032922267896202E-5"/>
    <n v="105"/>
  </r>
  <r>
    <x v="0"/>
    <x v="2"/>
    <s v="Remaining"/>
    <x v="0"/>
    <x v="0"/>
    <s v="CE"/>
    <x v="6"/>
    <n v="162018"/>
    <n v="2"/>
    <n v="5"/>
    <n v="620"/>
    <n v="3.826735301E-3"/>
    <n v="3.0860768556580098E-5"/>
    <n v="124"/>
  </r>
  <r>
    <x v="0"/>
    <x v="2"/>
    <s v="Remaining"/>
    <x v="1"/>
    <x v="1"/>
    <s v="CE"/>
    <x v="6"/>
    <n v="162018"/>
    <n v="26"/>
    <n v="244"/>
    <n v="65087"/>
    <n v="0.401726968608"/>
    <n v="1.5060055050000001E-3"/>
    <n v="266.75"/>
  </r>
  <r>
    <x v="0"/>
    <x v="2"/>
    <s v="Remaining"/>
    <x v="0"/>
    <x v="0"/>
    <s v="CF"/>
    <x v="7"/>
    <n v="162018"/>
    <n v="2"/>
    <n v="37"/>
    <n v="1604"/>
    <n v="9.9001345519999992E-3"/>
    <n v="2.2836968699999999E-4"/>
    <n v="43.351351351350999"/>
  </r>
  <r>
    <x v="0"/>
    <x v="2"/>
    <s v="Remaining"/>
    <x v="1"/>
    <x v="1"/>
    <s v="CF"/>
    <x v="7"/>
    <n v="162018"/>
    <n v="3"/>
    <n v="12"/>
    <n v="13345"/>
    <n v="8.2367391277000004E-2"/>
    <n v="7.4065844535792295E-5"/>
    <n v="1112.0833333333301"/>
  </r>
  <r>
    <x v="0"/>
    <x v="2"/>
    <s v="Remaining"/>
    <x v="0"/>
    <x v="0"/>
    <s v="CO"/>
    <x v="8"/>
    <n v="162018"/>
    <n v="24"/>
    <n v="61"/>
    <n v="8723"/>
    <n v="5.3839696823000001E-2"/>
    <n v="3.7650137600000002E-4"/>
    <n v="143"/>
  </r>
  <r>
    <x v="0"/>
    <x v="2"/>
    <s v="Remaining"/>
    <x v="1"/>
    <x v="1"/>
    <s v="CO"/>
    <x v="8"/>
    <n v="162018"/>
    <n v="16"/>
    <n v="178"/>
    <n v="19211"/>
    <n v="0.11857324494800001"/>
    <n v="1.0986433599999999E-3"/>
    <n v="107.92696629213501"/>
  </r>
  <r>
    <x v="0"/>
    <x v="2"/>
    <s v="Station - Distribution"/>
    <x v="2"/>
    <x v="2"/>
    <s v="EQF"/>
    <x v="9"/>
    <n v="162018"/>
    <n v="6"/>
    <n v="5455"/>
    <n v="1277388"/>
    <n v="7.8842350849900003"/>
    <n v="3.3669098495000001E-2"/>
    <n v="234.16828597616899"/>
  </r>
  <r>
    <x v="0"/>
    <x v="2"/>
    <s v="Equipment"/>
    <x v="1"/>
    <x v="1"/>
    <s v="EQF"/>
    <x v="9"/>
    <n v="162018"/>
    <n v="1387"/>
    <n v="75423"/>
    <n v="16127263"/>
    <n v="99.539946178818994"/>
    <n v="0.46552234936800002"/>
    <n v="213.82420481815899"/>
  </r>
  <r>
    <x v="0"/>
    <x v="2"/>
    <s v="Equipment"/>
    <x v="0"/>
    <x v="0"/>
    <s v="EQF"/>
    <x v="9"/>
    <n v="162018"/>
    <n v="152"/>
    <n v="413"/>
    <n v="84120"/>
    <n v="0.51920157019500002"/>
    <n v="2.5490994819999998E-3"/>
    <n v="203.68038740920099"/>
  </r>
  <r>
    <x v="0"/>
    <x v="2"/>
    <s v="T&amp;G"/>
    <x v="3"/>
    <x v="3"/>
    <s v="EQF"/>
    <x v="9"/>
    <n v="162018"/>
    <n v="5"/>
    <n v="1281"/>
    <n v="156066"/>
    <n v="0.96326334111"/>
    <n v="7.9065289039999993E-3"/>
    <n v="121.831381733021"/>
  </r>
  <r>
    <x v="0"/>
    <x v="2"/>
    <s v="Remaining"/>
    <x v="0"/>
    <x v="0"/>
    <s v="ERF"/>
    <x v="10"/>
    <n v="162018"/>
    <n v="1"/>
    <n v="3"/>
    <n v="3528"/>
    <n v="2.1775358293000001E-2"/>
    <n v="1.8516461133948101E-5"/>
    <n v="1176"/>
  </r>
  <r>
    <x v="0"/>
    <x v="2"/>
    <s v="Remaining"/>
    <x v="1"/>
    <x v="1"/>
    <s v="ERF"/>
    <x v="11"/>
    <n v="162018"/>
    <n v="19"/>
    <n v="981"/>
    <n v="42048"/>
    <n v="0.25952671925300003"/>
    <n v="6.0548827899999996E-3"/>
    <n v="42.8623853211"/>
  </r>
  <r>
    <x v="0"/>
    <x v="2"/>
    <s v="T&amp;G"/>
    <x v="3"/>
    <x v="3"/>
    <s v="ERF"/>
    <x v="11"/>
    <n v="162018"/>
    <n v="1"/>
    <n v="264"/>
    <n v="14256"/>
    <n v="8.7990223308000007E-2"/>
    <n v="1.629448579E-3"/>
    <n v="54"/>
  </r>
  <r>
    <x v="0"/>
    <x v="2"/>
    <s v="Remaining"/>
    <x v="1"/>
    <x v="1"/>
    <s v="ERO"/>
    <x v="12"/>
    <n v="162018"/>
    <n v="2"/>
    <n v="298"/>
    <n v="4980"/>
    <n v="3.0737325481999998E-2"/>
    <n v="1.839301805E-3"/>
    <n v="16.711409395973"/>
  </r>
  <r>
    <x v="0"/>
    <x v="2"/>
    <s v="Remaining"/>
    <x v="1"/>
    <x v="1"/>
    <s v="F"/>
    <x v="13"/>
    <n v="162018"/>
    <n v="64"/>
    <n v="4039"/>
    <n v="431660"/>
    <n v="2.664271871026"/>
    <n v="2.4929328840000001E-2"/>
    <n v="106.872988363456"/>
  </r>
  <r>
    <x v="0"/>
    <x v="2"/>
    <s v="Remaining"/>
    <x v="1"/>
    <x v="1"/>
    <s v="FO"/>
    <x v="14"/>
    <n v="162018"/>
    <n v="10"/>
    <n v="63"/>
    <n v="7944"/>
    <n v="4.9031589081999997E-2"/>
    <n v="3.88845683E-4"/>
    <n v="126.095238095238"/>
  </r>
  <r>
    <x v="0"/>
    <x v="2"/>
    <s v="Remaining"/>
    <x v="0"/>
    <x v="0"/>
    <s v="FO"/>
    <x v="14"/>
    <n v="162018"/>
    <n v="1"/>
    <n v="1"/>
    <n v="64"/>
    <n v="3.9501783700000002E-4"/>
    <n v="6.17215371131603E-6"/>
    <n v="64"/>
  </r>
  <r>
    <x v="0"/>
    <x v="2"/>
    <s v="T&amp;G"/>
    <x v="4"/>
    <x v="4"/>
    <s v="FW"/>
    <x v="15"/>
    <n v="162018"/>
    <n v="3"/>
    <n v="1711"/>
    <n v="22747"/>
    <n v="0.14039798047099999"/>
    <n v="1.0560554999999999E-2"/>
    <n v="13.294564582114999"/>
  </r>
  <r>
    <x v="0"/>
    <x v="2"/>
    <s v="Work Facilitation"/>
    <x v="0"/>
    <x v="0"/>
    <s v="FW"/>
    <x v="15"/>
    <n v="162018"/>
    <n v="1"/>
    <n v="5"/>
    <n v="380"/>
    <n v="2.3454184099999998E-3"/>
    <n v="3.0860768556580098E-5"/>
    <n v="76"/>
  </r>
  <r>
    <x v="0"/>
    <x v="2"/>
    <s v="T&amp;G"/>
    <x v="3"/>
    <x v="3"/>
    <s v="FW"/>
    <x v="15"/>
    <n v="162018"/>
    <n v="1"/>
    <n v="335"/>
    <n v="2345"/>
    <n v="1.4473700452999999E-2"/>
    <n v="2.0676714929999999E-3"/>
    <n v="7"/>
  </r>
  <r>
    <x v="0"/>
    <x v="2"/>
    <s v="Work Facilitation"/>
    <x v="1"/>
    <x v="1"/>
    <s v="FW"/>
    <x v="15"/>
    <n v="162018"/>
    <n v="369"/>
    <n v="9511"/>
    <n v="752828"/>
    <n v="4.6465701341820003"/>
    <n v="5.8703353947999998E-2"/>
    <n v="79.153401324781001"/>
  </r>
  <r>
    <x v="0"/>
    <x v="2"/>
    <s v="T&amp;G"/>
    <x v="3"/>
    <x v="3"/>
    <s v="O"/>
    <x v="16"/>
    <n v="162018"/>
    <n v="3"/>
    <n v="2630"/>
    <n v="205625"/>
    <n v="1.269149106889"/>
    <n v="1.6232764260000001E-2"/>
    <n v="78.184410646386993"/>
  </r>
  <r>
    <x v="0"/>
    <x v="2"/>
    <s v="Remaining"/>
    <x v="0"/>
    <x v="0"/>
    <s v="O"/>
    <x v="16"/>
    <n v="162018"/>
    <n v="4"/>
    <n v="10"/>
    <n v="3376"/>
    <n v="2.0837190929E-2"/>
    <n v="6.1721537113160305E-5"/>
    <n v="337.6"/>
  </r>
  <r>
    <x v="0"/>
    <x v="2"/>
    <s v="Remaining"/>
    <x v="1"/>
    <x v="1"/>
    <s v="O"/>
    <x v="16"/>
    <n v="162018"/>
    <n v="66"/>
    <n v="2727"/>
    <n v="397759"/>
    <n v="2.4550296880590001"/>
    <n v="1.6831463170000002E-2"/>
    <n v="145.859552621929"/>
  </r>
  <r>
    <x v="0"/>
    <x v="2"/>
    <s v="Remaining"/>
    <x v="1"/>
    <x v="1"/>
    <s v="OL"/>
    <x v="17"/>
    <n v="162018"/>
    <n v="13"/>
    <n v="141"/>
    <n v="20948"/>
    <n v="0.129294275944"/>
    <n v="8.7027367299999999E-4"/>
    <n v="148.56737588652501"/>
  </r>
  <r>
    <x v="0"/>
    <x v="2"/>
    <s v="Remaining"/>
    <x v="0"/>
    <x v="0"/>
    <s v="OL"/>
    <x v="17"/>
    <n v="162018"/>
    <n v="2"/>
    <n v="8"/>
    <n v="498"/>
    <n v="3.073732548E-3"/>
    <n v="4.9377229690528199E-5"/>
    <n v="62.25"/>
  </r>
  <r>
    <x v="0"/>
    <x v="2"/>
    <s v="Remaining"/>
    <x v="1"/>
    <x v="1"/>
    <s v="OU"/>
    <x v="18"/>
    <n v="162018"/>
    <n v="7"/>
    <n v="48"/>
    <n v="6229"/>
    <n v="3.8446345467000001E-2"/>
    <n v="2.9626337800000001E-4"/>
    <n v="129.770833333333"/>
  </r>
  <r>
    <x v="0"/>
    <x v="2"/>
    <s v="Remaining"/>
    <x v="0"/>
    <x v="0"/>
    <s v="OU"/>
    <x v="18"/>
    <n v="162018"/>
    <n v="1"/>
    <n v="1"/>
    <n v="300"/>
    <n v="1.851646113E-3"/>
    <n v="6.17215371131603E-6"/>
    <n v="300"/>
  </r>
  <r>
    <x v="0"/>
    <x v="2"/>
    <s v="T&amp;G"/>
    <x v="4"/>
    <x v="4"/>
    <s v="SCO"/>
    <x v="19"/>
    <n v="162018"/>
    <n v="3"/>
    <n v="1581"/>
    <n v="85655"/>
    <n v="0.52867582614200004"/>
    <n v="9.7581750169999995E-3"/>
    <n v="54.177735610372999"/>
  </r>
  <r>
    <x v="0"/>
    <x v="2"/>
    <s v="Scheduled"/>
    <x v="1"/>
    <x v="1"/>
    <s v="SCO"/>
    <x v="19"/>
    <n v="162018"/>
    <n v="2012"/>
    <n v="36772"/>
    <n v="5501568"/>
    <n v="33.956523349256997"/>
    <n v="0.226962436272"/>
    <n v="149.61296638746899"/>
  </r>
  <r>
    <x v="0"/>
    <x v="2"/>
    <s v="T&amp;G"/>
    <x v="3"/>
    <x v="3"/>
    <s v="SCO"/>
    <x v="19"/>
    <n v="162018"/>
    <n v="4"/>
    <n v="208"/>
    <n v="33141"/>
    <n v="0.20455134614600001"/>
    <n v="1.2838079709999999E-3"/>
    <n v="159.331730769231"/>
  </r>
  <r>
    <x v="0"/>
    <x v="2"/>
    <s v="Station - Distribution"/>
    <x v="2"/>
    <x v="2"/>
    <s v="SCO"/>
    <x v="19"/>
    <n v="162018"/>
    <n v="1"/>
    <n v="1296"/>
    <n v="45360"/>
    <n v="0.279968892345"/>
    <n v="7.9991112089999993E-3"/>
    <n v="35"/>
  </r>
  <r>
    <x v="0"/>
    <x v="2"/>
    <s v="Scheduled"/>
    <x v="1"/>
    <x v="1"/>
    <s v="SO"/>
    <x v="20"/>
    <n v="162018"/>
    <n v="17"/>
    <n v="1138"/>
    <n v="112835"/>
    <n v="0.69643496401600002"/>
    <n v="7.0239109229999997E-3"/>
    <n v="99.152021089629997"/>
  </r>
  <r>
    <x v="0"/>
    <x v="2"/>
    <s v="TIR"/>
    <x v="0"/>
    <x v="0"/>
    <s v="TIR"/>
    <x v="21"/>
    <n v="162018"/>
    <n v="8"/>
    <n v="16"/>
    <n v="4112"/>
    <n v="2.5379896060000001E-2"/>
    <n v="9.8754459381056398E-5"/>
    <n v="257"/>
  </r>
  <r>
    <x v="0"/>
    <x v="2"/>
    <s v="TIR"/>
    <x v="1"/>
    <x v="1"/>
    <s v="TIR"/>
    <x v="21"/>
    <n v="162018"/>
    <n v="237"/>
    <n v="8114"/>
    <n v="2014685"/>
    <n v="12.434945499882"/>
    <n v="5.0080855213E-2"/>
    <n v="248.29738723194501"/>
  </r>
  <r>
    <x v="0"/>
    <x v="2"/>
    <s v="TIR"/>
    <x v="6"/>
    <x v="6"/>
    <s v="TIR"/>
    <x v="21"/>
    <n v="162018"/>
    <n v="1"/>
    <n v="924"/>
    <n v="71328"/>
    <n v="0.44024737992000001"/>
    <n v="5.7030700289999996E-3"/>
    <n v="77.194805194804999"/>
  </r>
  <r>
    <x v="0"/>
    <x v="2"/>
    <s v="T&amp;G"/>
    <x v="3"/>
    <x v="3"/>
    <s v="TOR"/>
    <x v="22"/>
    <n v="162018"/>
    <n v="7"/>
    <n v="3253"/>
    <n v="473896"/>
    <n v="2.9249589551769999"/>
    <n v="2.0078016022E-2"/>
    <n v="145.67968029511201"/>
  </r>
  <r>
    <x v="0"/>
    <x v="2"/>
    <s v="TOR"/>
    <x v="0"/>
    <x v="0"/>
    <s v="TOR"/>
    <x v="22"/>
    <n v="162018"/>
    <n v="47"/>
    <n v="85"/>
    <n v="27915"/>
    <n v="0.172295670851"/>
    <n v="5.24633065E-4"/>
    <n v="328.41176470588198"/>
  </r>
  <r>
    <x v="0"/>
    <x v="2"/>
    <s v="TOR"/>
    <x v="1"/>
    <x v="1"/>
    <s v="TOR"/>
    <x v="22"/>
    <n v="162018"/>
    <n v="2251"/>
    <n v="126105"/>
    <n v="35997447"/>
    <n v="222.18177609895201"/>
    <n v="0.77833944376499997"/>
    <n v="285.45614368978198"/>
  </r>
  <r>
    <x v="0"/>
    <x v="2"/>
    <s v="Remaining"/>
    <x v="1"/>
    <x v="1"/>
    <s v="TR"/>
    <x v="23"/>
    <n v="162018"/>
    <n v="54"/>
    <n v="3724"/>
    <n v="719479"/>
    <n v="4.4407349800629996"/>
    <n v="2.2985100420000001E-2"/>
    <n v="193.200590762621"/>
  </r>
  <r>
    <x v="0"/>
    <x v="2"/>
    <s v="Remaining"/>
    <x v="0"/>
    <x v="0"/>
    <s v="TR"/>
    <x v="23"/>
    <n v="162018"/>
    <n v="1"/>
    <n v="1"/>
    <n v="60"/>
    <n v="3.7032922200000001E-4"/>
    <n v="6.17215371131603E-6"/>
    <n v="60"/>
  </r>
  <r>
    <x v="0"/>
    <x v="2"/>
    <s v="Unknown"/>
    <x v="0"/>
    <x v="0"/>
    <s v="U"/>
    <x v="24"/>
    <n v="162018"/>
    <n v="39"/>
    <n v="77"/>
    <n v="12532"/>
    <n v="7.7349430309999995E-2"/>
    <n v="4.7525583500000003E-4"/>
    <n v="162.753246753247"/>
  </r>
  <r>
    <x v="0"/>
    <x v="2"/>
    <s v="Unknown"/>
    <x v="1"/>
    <x v="1"/>
    <s v="U"/>
    <x v="24"/>
    <n v="162018"/>
    <n v="1254"/>
    <n v="24723"/>
    <n v="2847199"/>
    <n v="17.573349874704999"/>
    <n v="0.15259415620399999"/>
    <n v="115.163976863649"/>
  </r>
  <r>
    <x v="0"/>
    <x v="2"/>
    <s v="Station - Distribution"/>
    <x v="2"/>
    <x v="2"/>
    <s v="U"/>
    <x v="24"/>
    <n v="162018"/>
    <n v="1"/>
    <n v="1007"/>
    <n v="187193"/>
    <n v="1.1553839696820001"/>
    <n v="6.2153587869999997E-3"/>
    <n v="185.891757696127"/>
  </r>
  <r>
    <x v="0"/>
    <x v="2"/>
    <s v="T&amp;G"/>
    <x v="3"/>
    <x v="3"/>
    <s v="U"/>
    <x v="24"/>
    <n v="162018"/>
    <n v="9"/>
    <n v="7424"/>
    <n v="498735"/>
    <n v="3.078269081213"/>
    <n v="4.5822069152000003E-2"/>
    <n v="67.178744612068996"/>
  </r>
  <r>
    <x v="0"/>
    <x v="2"/>
    <s v="Remaining"/>
    <x v="1"/>
    <x v="1"/>
    <s v="UG"/>
    <x v="26"/>
    <n v="162018"/>
    <n v="9"/>
    <n v="60"/>
    <n v="11939"/>
    <n v="7.3689343158999998E-2"/>
    <n v="3.7032922200000001E-4"/>
    <n v="198.98333333333301"/>
  </r>
  <r>
    <x v="0"/>
    <x v="2"/>
    <s v="Remaining"/>
    <x v="0"/>
    <x v="0"/>
    <s v="UG"/>
    <x v="26"/>
    <n v="162018"/>
    <n v="1"/>
    <n v="1"/>
    <n v="163"/>
    <n v="1.0060610539999999E-3"/>
    <n v="6.17215371131603E-6"/>
    <n v="163"/>
  </r>
  <r>
    <x v="0"/>
    <x v="2"/>
    <s v="Remaining"/>
    <x v="1"/>
    <x v="1"/>
    <s v="V"/>
    <x v="27"/>
    <n v="162018"/>
    <n v="22"/>
    <n v="61"/>
    <n v="23626"/>
    <n v="0.145823303583"/>
    <n v="3.7650137600000002E-4"/>
    <n v="387.31147540983602"/>
  </r>
  <r>
    <x v="0"/>
    <x v="2"/>
    <s v="Vehicle Accident"/>
    <x v="0"/>
    <x v="0"/>
    <s v="VA"/>
    <x v="28"/>
    <n v="162018"/>
    <n v="3"/>
    <n v="6"/>
    <n v="620"/>
    <n v="3.826735301E-3"/>
    <n v="3.7032922267896202E-5"/>
    <n v="103.333333333333"/>
  </r>
  <r>
    <x v="0"/>
    <x v="2"/>
    <s v="Vehicle Accident"/>
    <x v="1"/>
    <x v="1"/>
    <s v="VA"/>
    <x v="28"/>
    <n v="162018"/>
    <n v="100"/>
    <n v="11471"/>
    <n v="1731625"/>
    <n v="10.687855670356999"/>
    <n v="7.0800775221999998E-2"/>
    <n v="150.956760526545"/>
  </r>
  <r>
    <x v="0"/>
    <x v="2"/>
    <s v="T&amp;G"/>
    <x v="3"/>
    <x v="3"/>
    <s v="VIN"/>
    <x v="29"/>
    <n v="162018"/>
    <n v="3"/>
    <n v="2371"/>
    <n v="231789"/>
    <n v="1.430637336592"/>
    <n v="1.4634176449000001E-2"/>
    <n v="97.760016870518001"/>
  </r>
  <r>
    <x v="0"/>
    <x v="2"/>
    <s v="TIR"/>
    <x v="1"/>
    <x v="1"/>
    <s v="VIN"/>
    <x v="29"/>
    <n v="162018"/>
    <n v="372"/>
    <n v="2135"/>
    <n v="391615"/>
    <n v="2.4171079756570002"/>
    <n v="1.3177548173E-2"/>
    <n v="183.426229508197"/>
  </r>
  <r>
    <x v="0"/>
    <x v="2"/>
    <s v="TIR"/>
    <x v="0"/>
    <x v="0"/>
    <s v="VIN"/>
    <x v="29"/>
    <n v="162018"/>
    <n v="12"/>
    <n v="29"/>
    <n v="5650"/>
    <n v="3.4872668468000002E-2"/>
    <n v="1.7899245699999999E-4"/>
    <n v="194.827586206897"/>
  </r>
  <r>
    <x v="0"/>
    <x v="2"/>
    <s v="Weather - Non Lightning"/>
    <x v="0"/>
    <x v="0"/>
    <s v="WFS"/>
    <x v="36"/>
    <n v="162018"/>
    <n v="3"/>
    <n v="14"/>
    <n v="37846"/>
    <n v="0.233591329358"/>
    <n v="8.6410151958424394E-5"/>
    <n v="2703.2857142857101"/>
  </r>
  <r>
    <x v="0"/>
    <x v="2"/>
    <s v="Weather - Non Lightning"/>
    <x v="1"/>
    <x v="1"/>
    <s v="WFS"/>
    <x v="30"/>
    <n v="162018"/>
    <n v="143"/>
    <n v="2424"/>
    <n v="2729006"/>
    <n v="16.843844511103001"/>
    <n v="1.4961300596E-2"/>
    <n v="1125.8275577557799"/>
  </r>
  <r>
    <x v="0"/>
    <x v="2"/>
    <s v="Weather - Non Lightning"/>
    <x v="1"/>
    <x v="1"/>
    <s v="WH"/>
    <x v="37"/>
    <n v="162018"/>
    <n v="1"/>
    <n v="3"/>
    <n v="159"/>
    <n v="9.8137244000000008E-4"/>
    <n v="1.8516461133948101E-5"/>
    <n v="53"/>
  </r>
  <r>
    <x v="0"/>
    <x v="2"/>
    <s v="Weather - Non Lightning"/>
    <x v="0"/>
    <x v="0"/>
    <s v="WI"/>
    <x v="31"/>
    <n v="162018"/>
    <n v="3"/>
    <n v="18"/>
    <n v="4464"/>
    <n v="2.7552494167000001E-2"/>
    <n v="1.11098766E-4"/>
    <n v="248"/>
  </r>
  <r>
    <x v="0"/>
    <x v="2"/>
    <s v="Weather - Non Lightning"/>
    <x v="1"/>
    <x v="1"/>
    <s v="WI"/>
    <x v="31"/>
    <n v="162018"/>
    <n v="57"/>
    <n v="4265"/>
    <n v="1442630"/>
    <n v="8.9041341085550005"/>
    <n v="2.6324235578E-2"/>
    <n v="338.24853458382199"/>
  </r>
  <r>
    <x v="0"/>
    <x v="2"/>
    <s v="Lightning"/>
    <x v="1"/>
    <x v="1"/>
    <s v="WL"/>
    <x v="32"/>
    <n v="162018"/>
    <n v="81"/>
    <n v="2151"/>
    <n v="347156"/>
    <n v="2.1427001938050001"/>
    <n v="1.3276302633E-2"/>
    <n v="161.39284053928401"/>
  </r>
  <r>
    <x v="0"/>
    <x v="2"/>
    <s v="Lightning"/>
    <x v="0"/>
    <x v="0"/>
    <s v="WL"/>
    <x v="32"/>
    <n v="162018"/>
    <n v="1"/>
    <n v="2"/>
    <n v="572"/>
    <n v="3.5304719220000001E-3"/>
    <n v="1.2344307422632101E-5"/>
    <n v="286"/>
  </r>
  <r>
    <x v="0"/>
    <x v="2"/>
    <s v="T&amp;G"/>
    <x v="3"/>
    <x v="3"/>
    <s v="WU"/>
    <x v="33"/>
    <n v="162018"/>
    <n v="6"/>
    <n v="3393"/>
    <n v="330691"/>
    <n v="2.0410756829480001"/>
    <n v="2.0942117542E-2"/>
    <n v="97.462717359269007"/>
  </r>
  <r>
    <x v="0"/>
    <x v="2"/>
    <s v="Unknown"/>
    <x v="1"/>
    <x v="1"/>
    <s v="WU"/>
    <x v="33"/>
    <n v="162018"/>
    <n v="375"/>
    <n v="15001"/>
    <n v="2885208"/>
    <n v="17.807947265117999"/>
    <n v="9.2588477823000004E-2"/>
    <n v="192.334377708153"/>
  </r>
  <r>
    <x v="0"/>
    <x v="2"/>
    <s v="Unknown"/>
    <x v="0"/>
    <x v="0"/>
    <s v="WU"/>
    <x v="33"/>
    <n v="162018"/>
    <n v="9"/>
    <n v="25"/>
    <n v="4046"/>
    <n v="2.4972533915000001E-2"/>
    <n v="1.54303842E-4"/>
    <n v="161.84"/>
  </r>
  <r>
    <x v="0"/>
    <x v="2"/>
    <s v="Weather - Non Lightning"/>
    <x v="1"/>
    <x v="1"/>
    <s v="WW"/>
    <x v="34"/>
    <n v="162018"/>
    <n v="42"/>
    <n v="1522"/>
    <n v="560024"/>
    <n v="3.4565542100259998"/>
    <n v="9.3940179480000007E-3"/>
    <n v="367.95269382391598"/>
  </r>
  <r>
    <x v="0"/>
    <x v="3"/>
    <s v="Animal"/>
    <x v="0"/>
    <x v="0"/>
    <s v="A"/>
    <x v="0"/>
    <n v="161642"/>
    <n v="2"/>
    <n v="6"/>
    <n v="754"/>
    <n v="4.6646292419999999E-3"/>
    <n v="3.7119065589388902E-5"/>
    <n v="125.666666666667"/>
  </r>
  <r>
    <x v="0"/>
    <x v="3"/>
    <s v="Animal"/>
    <x v="1"/>
    <x v="1"/>
    <s v="A"/>
    <x v="0"/>
    <n v="161642"/>
    <n v="321"/>
    <n v="1329"/>
    <n v="127579"/>
    <n v="0.78926887813799995"/>
    <n v="8.2218730279999992E-3"/>
    <n v="95.996237772761006"/>
  </r>
  <r>
    <x v="0"/>
    <x v="3"/>
    <s v="Station - Distribution"/>
    <x v="2"/>
    <x v="2"/>
    <s v="AB"/>
    <x v="1"/>
    <n v="161642"/>
    <n v="2"/>
    <n v="1040"/>
    <n v="101920"/>
    <n v="0.63052919414499997"/>
    <n v="6.4339713680000004E-3"/>
    <n v="98"/>
  </r>
  <r>
    <x v="0"/>
    <x v="3"/>
    <s v="Animal"/>
    <x v="1"/>
    <x v="1"/>
    <s v="ABI"/>
    <x v="2"/>
    <n v="161642"/>
    <n v="67"/>
    <n v="1713"/>
    <n v="232796"/>
    <n v="1.4401949988239999"/>
    <n v="1.0597493225000001E-2"/>
    <n v="135.899591360187"/>
  </r>
  <r>
    <x v="0"/>
    <x v="3"/>
    <s v="Animal"/>
    <x v="0"/>
    <x v="0"/>
    <s v="ABI"/>
    <x v="2"/>
    <n v="161642"/>
    <n v="6"/>
    <n v="8"/>
    <n v="621"/>
    <n v="3.841823288E-3"/>
    <n v="4.94920874525185E-5"/>
    <n v="77.625"/>
  </r>
  <r>
    <x v="0"/>
    <x v="3"/>
    <s v="Remaining"/>
    <x v="1"/>
    <x v="1"/>
    <s v="CE"/>
    <x v="6"/>
    <n v="161642"/>
    <n v="4"/>
    <n v="11"/>
    <n v="319"/>
    <n v="1.9734969869999999E-3"/>
    <n v="6.8051620247212995E-5"/>
    <n v="29"/>
  </r>
  <r>
    <x v="0"/>
    <x v="3"/>
    <s v="Remaining"/>
    <x v="0"/>
    <x v="0"/>
    <s v="CE"/>
    <x v="6"/>
    <n v="161642"/>
    <n v="1"/>
    <n v="3"/>
    <n v="1110"/>
    <n v="6.8670271339999998E-3"/>
    <n v="1.85595327946944E-5"/>
    <n v="370"/>
  </r>
  <r>
    <x v="0"/>
    <x v="3"/>
    <s v="Remaining"/>
    <x v="1"/>
    <x v="1"/>
    <s v="CF"/>
    <x v="7"/>
    <n v="161642"/>
    <n v="2"/>
    <n v="216"/>
    <n v="37589"/>
    <n v="0.232544759406"/>
    <n v="1.336286361E-3"/>
    <n v="174.02314814814801"/>
  </r>
  <r>
    <x v="0"/>
    <x v="3"/>
    <s v="Remaining"/>
    <x v="0"/>
    <x v="0"/>
    <s v="CO"/>
    <x v="8"/>
    <n v="161642"/>
    <n v="9"/>
    <n v="13"/>
    <n v="1457"/>
    <n v="9.0137464269999992E-3"/>
    <n v="8.04246421103426E-5"/>
    <n v="112.07692307692299"/>
  </r>
  <r>
    <x v="0"/>
    <x v="3"/>
    <s v="Remaining"/>
    <x v="1"/>
    <x v="1"/>
    <s v="CO"/>
    <x v="8"/>
    <n v="161642"/>
    <n v="13"/>
    <n v="735"/>
    <n v="86171"/>
    <n v="0.53309783348299999"/>
    <n v="4.5470855339999998E-3"/>
    <n v="117.239455782313"/>
  </r>
  <r>
    <x v="0"/>
    <x v="3"/>
    <s v="Equipment"/>
    <x v="1"/>
    <x v="1"/>
    <s v="EQF"/>
    <x v="9"/>
    <n v="161642"/>
    <n v="1167"/>
    <n v="44354"/>
    <n v="6395450"/>
    <n v="39.565521337276003"/>
    <n v="0.27439650585800002"/>
    <n v="144.191053794472"/>
  </r>
  <r>
    <x v="0"/>
    <x v="3"/>
    <s v="Station - Distribution"/>
    <x v="2"/>
    <x v="2"/>
    <s v="EQF"/>
    <x v="9"/>
    <n v="161642"/>
    <n v="3"/>
    <n v="1929"/>
    <n v="254869"/>
    <n v="1.5767498546159999"/>
    <n v="1.1933779586000001E-2"/>
    <n v="132.124935199585"/>
  </r>
  <r>
    <x v="0"/>
    <x v="3"/>
    <s v="T&amp;G"/>
    <x v="4"/>
    <x v="4"/>
    <s v="EQF"/>
    <x v="9"/>
    <n v="161642"/>
    <n v="3"/>
    <n v="1911"/>
    <n v="406418"/>
    <n v="2.514309399784"/>
    <n v="1.182242239E-2"/>
    <n v="212.67294610151799"/>
  </r>
  <r>
    <x v="0"/>
    <x v="3"/>
    <s v="Equipment"/>
    <x v="0"/>
    <x v="0"/>
    <s v="EQF"/>
    <x v="9"/>
    <n v="161642"/>
    <n v="166"/>
    <n v="895"/>
    <n v="54140"/>
    <n v="0.33493770183400001"/>
    <n v="5.5369272829999998E-3"/>
    <n v="60.491620111731002"/>
  </r>
  <r>
    <x v="0"/>
    <x v="3"/>
    <s v="T&amp;G"/>
    <x v="3"/>
    <x v="3"/>
    <s v="EQF"/>
    <x v="9"/>
    <n v="161642"/>
    <n v="11"/>
    <n v="8234"/>
    <n v="584179"/>
    <n v="3.6140297694900001"/>
    <n v="5.0939731010000003E-2"/>
    <n v="70.947170269612997"/>
  </r>
  <r>
    <x v="0"/>
    <x v="3"/>
    <s v="Remaining"/>
    <x v="1"/>
    <x v="1"/>
    <s v="ERF"/>
    <x v="11"/>
    <n v="161642"/>
    <n v="14"/>
    <n v="448"/>
    <n v="46069"/>
    <n v="0.28500637210599999"/>
    <n v="2.771556897E-3"/>
    <n v="102.83258928571399"/>
  </r>
  <r>
    <x v="0"/>
    <x v="3"/>
    <s v="T&amp;G"/>
    <x v="4"/>
    <x v="4"/>
    <s v="ERF"/>
    <x v="11"/>
    <n v="161642"/>
    <n v="4"/>
    <n v="3112"/>
    <n v="44531"/>
    <n v="0.275491518293"/>
    <n v="1.9252422019000001E-2"/>
    <n v="14.309447300771"/>
  </r>
  <r>
    <x v="0"/>
    <x v="3"/>
    <s v="Remaining"/>
    <x v="0"/>
    <x v="0"/>
    <s v="ERF"/>
    <x v="10"/>
    <n v="161642"/>
    <n v="2"/>
    <n v="2"/>
    <n v="266"/>
    <n v="1.645611907E-3"/>
    <n v="1.23730218631296E-5"/>
    <n v="133"/>
  </r>
  <r>
    <x v="0"/>
    <x v="3"/>
    <s v="Remaining"/>
    <x v="1"/>
    <x v="1"/>
    <s v="ERO"/>
    <x v="12"/>
    <n v="161642"/>
    <n v="3"/>
    <n v="3"/>
    <n v="151"/>
    <n v="9.3416314999999995E-4"/>
    <n v="1.85595327946944E-5"/>
    <n v="50.333333333333002"/>
  </r>
  <r>
    <x v="0"/>
    <x v="3"/>
    <s v="Station - Distribution"/>
    <x v="2"/>
    <x v="2"/>
    <s v="ERO"/>
    <x v="12"/>
    <n v="161642"/>
    <n v="1"/>
    <n v="1644"/>
    <n v="274548"/>
    <n v="1.698494203239"/>
    <n v="1.0170623970999999E-2"/>
    <n v="167"/>
  </r>
  <r>
    <x v="0"/>
    <x v="3"/>
    <s v="T&amp;G"/>
    <x v="3"/>
    <x v="3"/>
    <s v="F"/>
    <x v="13"/>
    <n v="161642"/>
    <n v="9"/>
    <n v="3186"/>
    <n v="346622"/>
    <n v="2.1443807921200002"/>
    <n v="1.9710223826999999E-2"/>
    <n v="108.795354676711"/>
  </r>
  <r>
    <x v="0"/>
    <x v="3"/>
    <s v="Remaining"/>
    <x v="1"/>
    <x v="1"/>
    <s v="F"/>
    <x v="13"/>
    <n v="161642"/>
    <n v="44"/>
    <n v="4294"/>
    <n v="789011"/>
    <n v="4.8812251766239996"/>
    <n v="2.6564877939999999E-2"/>
    <n v="183.747321844434"/>
  </r>
  <r>
    <x v="0"/>
    <x v="3"/>
    <s v="Remaining"/>
    <x v="0"/>
    <x v="0"/>
    <s v="FO"/>
    <x v="14"/>
    <n v="161642"/>
    <n v="2"/>
    <n v="2"/>
    <n v="280"/>
    <n v="1.7322230599999999E-3"/>
    <n v="1.23730218631296E-5"/>
    <n v="140"/>
  </r>
  <r>
    <x v="0"/>
    <x v="3"/>
    <s v="Remaining"/>
    <x v="1"/>
    <x v="1"/>
    <s v="FO"/>
    <x v="14"/>
    <n v="161642"/>
    <n v="22"/>
    <n v="881"/>
    <n v="55616"/>
    <n v="0.34406899196899998"/>
    <n v="5.4503161299999997E-3"/>
    <n v="63.128263337116003"/>
  </r>
  <r>
    <x v="0"/>
    <x v="3"/>
    <s v="T&amp;G"/>
    <x v="4"/>
    <x v="4"/>
    <s v="FW"/>
    <x v="15"/>
    <n v="161642"/>
    <n v="7"/>
    <n v="3061"/>
    <n v="70593"/>
    <n v="0.43672436619100002"/>
    <n v="1.8936909961E-2"/>
    <n v="23.062071218556"/>
  </r>
  <r>
    <x v="0"/>
    <x v="3"/>
    <s v="Work Facilitation"/>
    <x v="1"/>
    <x v="1"/>
    <s v="FW"/>
    <x v="15"/>
    <n v="161642"/>
    <n v="506"/>
    <n v="6302"/>
    <n v="526781"/>
    <n v="3.25893641504"/>
    <n v="3.898739189E-2"/>
    <n v="83.589495398286005"/>
  </r>
  <r>
    <x v="0"/>
    <x v="3"/>
    <s v="Station - Distribution"/>
    <x v="2"/>
    <x v="2"/>
    <s v="FW"/>
    <x v="15"/>
    <n v="161642"/>
    <n v="1"/>
    <n v="2018"/>
    <n v="30270"/>
    <n v="0.18726568589799999"/>
    <n v="1.2484379059E-2"/>
    <n v="15"/>
  </r>
  <r>
    <x v="0"/>
    <x v="3"/>
    <s v="Remaining"/>
    <x v="1"/>
    <x v="1"/>
    <s v="O"/>
    <x v="16"/>
    <n v="161642"/>
    <n v="37"/>
    <n v="1389"/>
    <n v="264521"/>
    <n v="1.6364620581280001"/>
    <n v="8.593063683E-3"/>
    <n v="190.43988480921499"/>
  </r>
  <r>
    <x v="0"/>
    <x v="3"/>
    <s v="T&amp;G"/>
    <x v="3"/>
    <x v="3"/>
    <s v="O"/>
    <x v="16"/>
    <n v="161642"/>
    <n v="2"/>
    <n v="118"/>
    <n v="10842"/>
    <n v="6.707415152E-2"/>
    <n v="7.3000828900000002E-4"/>
    <n v="91.881355932202993"/>
  </r>
  <r>
    <x v="0"/>
    <x v="3"/>
    <s v="Remaining"/>
    <x v="0"/>
    <x v="0"/>
    <s v="O"/>
    <x v="16"/>
    <n v="161642"/>
    <n v="5"/>
    <n v="13"/>
    <n v="2488"/>
    <n v="1.5392039196999999E-2"/>
    <n v="8.04246421103426E-5"/>
    <n v="191.38461538461499"/>
  </r>
  <r>
    <x v="0"/>
    <x v="3"/>
    <s v="Remaining"/>
    <x v="1"/>
    <x v="1"/>
    <s v="OL"/>
    <x v="17"/>
    <n v="161642"/>
    <n v="5"/>
    <n v="611"/>
    <n v="99892"/>
    <n v="0.61798294997500003"/>
    <n v="3.7799581790000001E-3"/>
    <n v="163.48936170212801"/>
  </r>
  <r>
    <x v="0"/>
    <x v="3"/>
    <s v="Remaining"/>
    <x v="0"/>
    <x v="0"/>
    <s v="OL"/>
    <x v="17"/>
    <n v="161642"/>
    <n v="3"/>
    <n v="6"/>
    <n v="468"/>
    <n v="2.8952871149999998E-3"/>
    <n v="3.7119065589388902E-5"/>
    <n v="78"/>
  </r>
  <r>
    <x v="0"/>
    <x v="3"/>
    <s v="Remaining"/>
    <x v="0"/>
    <x v="0"/>
    <s v="OU"/>
    <x v="18"/>
    <n v="161642"/>
    <n v="1"/>
    <n v="1"/>
    <n v="129"/>
    <n v="7.9805990999999999E-4"/>
    <n v="6.1865109315648201E-6"/>
    <n v="129"/>
  </r>
  <r>
    <x v="0"/>
    <x v="3"/>
    <s v="Remaining"/>
    <x v="1"/>
    <x v="1"/>
    <s v="OU"/>
    <x v="18"/>
    <n v="161642"/>
    <n v="8"/>
    <n v="246"/>
    <n v="15750"/>
    <n v="9.7437547171999997E-2"/>
    <n v="1.521881689E-3"/>
    <n v="64.024390243902005"/>
  </r>
  <r>
    <x v="0"/>
    <x v="3"/>
    <s v="T&amp;G"/>
    <x v="5"/>
    <x v="5"/>
    <s v="SCO"/>
    <x v="19"/>
    <n v="161642"/>
    <n v="3"/>
    <n v="12"/>
    <n v="632"/>
    <n v="3.9098749079999997E-3"/>
    <n v="7.4238131178777804E-5"/>
    <n v="52.666666666666003"/>
  </r>
  <r>
    <x v="0"/>
    <x v="3"/>
    <s v="T&amp;G"/>
    <x v="4"/>
    <x v="4"/>
    <s v="SCO"/>
    <x v="19"/>
    <n v="161642"/>
    <n v="5"/>
    <n v="2853"/>
    <n v="191633"/>
    <n v="1.1855396493479999"/>
    <n v="1.7650115686999999E-2"/>
    <n v="67.168944970205999"/>
  </r>
  <r>
    <x v="0"/>
    <x v="3"/>
    <s v="T&amp;G"/>
    <x v="3"/>
    <x v="3"/>
    <s v="SCO"/>
    <x v="19"/>
    <n v="161642"/>
    <n v="4"/>
    <n v="1045"/>
    <n v="17302"/>
    <n v="0.107039012137"/>
    <n v="6.4649039230000004E-3"/>
    <n v="16.556937799042998"/>
  </r>
  <r>
    <x v="0"/>
    <x v="3"/>
    <s v="Station - Distribution"/>
    <x v="2"/>
    <x v="2"/>
    <s v="SCO"/>
    <x v="19"/>
    <n v="161642"/>
    <n v="3"/>
    <n v="3140"/>
    <n v="349252"/>
    <n v="2.16065131587"/>
    <n v="1.9425644325000001E-2"/>
    <n v="111.226751592357"/>
  </r>
  <r>
    <x v="0"/>
    <x v="3"/>
    <s v="Scheduled"/>
    <x v="1"/>
    <x v="1"/>
    <s v="SCO"/>
    <x v="19"/>
    <n v="161642"/>
    <n v="2279"/>
    <n v="35649"/>
    <n v="4357277"/>
    <n v="26.956341792355001"/>
    <n v="0.22054292819900001"/>
    <n v="122.227187298381"/>
  </r>
  <r>
    <x v="0"/>
    <x v="3"/>
    <s v="Scheduled"/>
    <x v="1"/>
    <x v="1"/>
    <s v="SO"/>
    <x v="20"/>
    <n v="161642"/>
    <n v="25"/>
    <n v="390"/>
    <n v="117961"/>
    <n v="0.72976701599799998"/>
    <n v="2.4127392629999999E-3"/>
    <n v="302.46410256410297"/>
  </r>
  <r>
    <x v="0"/>
    <x v="3"/>
    <s v="TIR"/>
    <x v="1"/>
    <x v="1"/>
    <s v="TIR"/>
    <x v="21"/>
    <n v="161642"/>
    <n v="191"/>
    <n v="5366"/>
    <n v="1124541"/>
    <n v="6.9569851894920003"/>
    <n v="3.3196817657999998E-2"/>
    <n v="209.567834513604"/>
  </r>
  <r>
    <x v="0"/>
    <x v="3"/>
    <s v="TIR"/>
    <x v="0"/>
    <x v="0"/>
    <s v="TIR"/>
    <x v="21"/>
    <n v="161642"/>
    <n v="10"/>
    <n v="36"/>
    <n v="6065"/>
    <n v="3.7521188799000002E-2"/>
    <n v="2.22714393E-4"/>
    <n v="168.472222222222"/>
  </r>
  <r>
    <x v="0"/>
    <x v="3"/>
    <s v="T&amp;G"/>
    <x v="3"/>
    <x v="3"/>
    <s v="TOR"/>
    <x v="22"/>
    <n v="161642"/>
    <n v="3"/>
    <n v="2247"/>
    <n v="189944"/>
    <n v="1.1750906323849999"/>
    <n v="1.3901090063000001E-2"/>
    <n v="84.532265242544995"/>
  </r>
  <r>
    <x v="0"/>
    <x v="3"/>
    <s v="TOR"/>
    <x v="1"/>
    <x v="1"/>
    <s v="TOR"/>
    <x v="22"/>
    <n v="161642"/>
    <n v="1729"/>
    <n v="98653"/>
    <n v="28466781"/>
    <n v="176.11005184296201"/>
    <n v="0.61031786293099999"/>
    <n v="288.55464101446501"/>
  </r>
  <r>
    <x v="0"/>
    <x v="3"/>
    <s v="TOR"/>
    <x v="0"/>
    <x v="0"/>
    <s v="TOR"/>
    <x v="22"/>
    <n v="161642"/>
    <n v="35"/>
    <n v="71"/>
    <n v="40811"/>
    <n v="0.25247769762799999"/>
    <n v="4.3924227599999999E-4"/>
    <n v="574.80281690140896"/>
  </r>
  <r>
    <x v="0"/>
    <x v="3"/>
    <s v="Remaining"/>
    <x v="1"/>
    <x v="1"/>
    <s v="TR"/>
    <x v="23"/>
    <n v="161642"/>
    <n v="46"/>
    <n v="2026"/>
    <n v="335488"/>
    <n v="2.0755001794079999"/>
    <n v="1.2533871146999999E-2"/>
    <n v="165.591312931885"/>
  </r>
  <r>
    <x v="0"/>
    <x v="3"/>
    <s v="Remaining"/>
    <x v="0"/>
    <x v="0"/>
    <s v="TR"/>
    <x v="23"/>
    <n v="161642"/>
    <n v="4"/>
    <n v="4"/>
    <n v="858"/>
    <n v="5.3080263790000002E-3"/>
    <n v="2.4746043726259301E-5"/>
    <n v="214.5"/>
  </r>
  <r>
    <x v="0"/>
    <x v="3"/>
    <s v="Unknown"/>
    <x v="0"/>
    <x v="0"/>
    <s v="U"/>
    <x v="24"/>
    <n v="161642"/>
    <n v="32"/>
    <n v="83"/>
    <n v="7017"/>
    <n v="4.3410747206000001E-2"/>
    <n v="5.1348040699999997E-4"/>
    <n v="84.542168674698004"/>
  </r>
  <r>
    <x v="0"/>
    <x v="3"/>
    <s v="Unknown"/>
    <x v="1"/>
    <x v="1"/>
    <s v="U"/>
    <x v="24"/>
    <n v="161642"/>
    <n v="1107"/>
    <n v="18951"/>
    <n v="2230592"/>
    <n v="13.799581791861"/>
    <n v="0.117240568664"/>
    <n v="117.703129122474"/>
  </r>
  <r>
    <x v="0"/>
    <x v="3"/>
    <s v="T&amp;G"/>
    <x v="3"/>
    <x v="3"/>
    <s v="U"/>
    <x v="24"/>
    <n v="161642"/>
    <n v="1"/>
    <n v="379"/>
    <n v="70494"/>
    <n v="0.43611190160899999"/>
    <n v="2.3446876429999998E-3"/>
    <n v="186"/>
  </r>
  <r>
    <x v="0"/>
    <x v="3"/>
    <s v="Remaining"/>
    <x v="1"/>
    <x v="1"/>
    <s v="UG"/>
    <x v="26"/>
    <n v="161642"/>
    <n v="4"/>
    <n v="30"/>
    <n v="13504"/>
    <n v="8.3542643619000004E-2"/>
    <n v="1.8559532700000001E-4"/>
    <n v="450.13333333333298"/>
  </r>
  <r>
    <x v="0"/>
    <x v="3"/>
    <s v="Remaining"/>
    <x v="1"/>
    <x v="1"/>
    <s v="V"/>
    <x v="27"/>
    <n v="161642"/>
    <n v="17"/>
    <n v="39"/>
    <n v="2901"/>
    <n v="1.7947068212000001E-2"/>
    <n v="2.4127392600000001E-4"/>
    <n v="74.384615384615003"/>
  </r>
  <r>
    <x v="0"/>
    <x v="3"/>
    <s v="Vehicle Accident"/>
    <x v="1"/>
    <x v="1"/>
    <s v="VA"/>
    <x v="28"/>
    <n v="161642"/>
    <n v="96"/>
    <n v="11681"/>
    <n v="1660907"/>
    <n v="10.275219311812"/>
    <n v="7.2264634191000002E-2"/>
    <n v="142.18876808492399"/>
  </r>
  <r>
    <x v="0"/>
    <x v="3"/>
    <s v="TIR"/>
    <x v="1"/>
    <x v="1"/>
    <s v="VIN"/>
    <x v="29"/>
    <n v="161642"/>
    <n v="295"/>
    <n v="1993"/>
    <n v="307826"/>
    <n v="1.9043689140190001"/>
    <n v="1.2329716286000001E-2"/>
    <n v="154.45358755644801"/>
  </r>
  <r>
    <x v="0"/>
    <x v="3"/>
    <s v="TIR"/>
    <x v="0"/>
    <x v="0"/>
    <s v="VIN"/>
    <x v="29"/>
    <n v="161642"/>
    <n v="8"/>
    <n v="32"/>
    <n v="4309"/>
    <n v="2.6657675604000002E-2"/>
    <n v="1.9796834899999999E-4"/>
    <n v="134.65625"/>
  </r>
  <r>
    <x v="0"/>
    <x v="3"/>
    <s v="Weather - Non Lightning"/>
    <x v="1"/>
    <x v="1"/>
    <s v="WFS"/>
    <x v="30"/>
    <n v="161642"/>
    <n v="2"/>
    <n v="57"/>
    <n v="35267"/>
    <n v="0.218179681023"/>
    <n v="3.52631123E-4"/>
    <n v="618.71929824561403"/>
  </r>
  <r>
    <x v="0"/>
    <x v="3"/>
    <s v="Weather - Non Lightning"/>
    <x v="0"/>
    <x v="0"/>
    <s v="WFS"/>
    <x v="36"/>
    <n v="161642"/>
    <n v="1"/>
    <n v="1"/>
    <n v="54"/>
    <n v="3.3407158999999999E-4"/>
    <n v="6.1865109315648201E-6"/>
    <n v="54"/>
  </r>
  <r>
    <x v="0"/>
    <x v="3"/>
    <s v="Lightning"/>
    <x v="1"/>
    <x v="1"/>
    <s v="WL"/>
    <x v="32"/>
    <n v="161642"/>
    <n v="65"/>
    <n v="2078"/>
    <n v="207116"/>
    <n v="1.281325398101"/>
    <n v="1.2855569714999999E-2"/>
    <n v="99.670837343599004"/>
  </r>
  <r>
    <x v="0"/>
    <x v="3"/>
    <s v="Weather - Non Lightning"/>
    <x v="1"/>
    <x v="1"/>
    <s v="WT"/>
    <x v="38"/>
    <n v="161642"/>
    <n v="1"/>
    <n v="16"/>
    <n v="7920"/>
    <n v="4.8997166576999998E-2"/>
    <n v="9.8984174905037095E-5"/>
    <n v="495"/>
  </r>
  <r>
    <x v="0"/>
    <x v="3"/>
    <s v="T&amp;G"/>
    <x v="3"/>
    <x v="3"/>
    <s v="WU"/>
    <x v="33"/>
    <n v="161642"/>
    <n v="11"/>
    <n v="9322"/>
    <n v="849703"/>
    <n v="5.2566968980829998"/>
    <n v="5.7670654904000002E-2"/>
    <n v="91.150289637415995"/>
  </r>
  <r>
    <x v="0"/>
    <x v="3"/>
    <s v="Unknown"/>
    <x v="0"/>
    <x v="0"/>
    <s v="WU"/>
    <x v="33"/>
    <n v="161642"/>
    <n v="3"/>
    <n v="8"/>
    <n v="813"/>
    <n v="5.0296333870000001E-3"/>
    <n v="4.94920874525185E-5"/>
    <n v="101.625"/>
  </r>
  <r>
    <x v="0"/>
    <x v="3"/>
    <s v="Unknown"/>
    <x v="1"/>
    <x v="1"/>
    <s v="WU"/>
    <x v="33"/>
    <n v="161642"/>
    <n v="258"/>
    <n v="10160"/>
    <n v="1691505"/>
    <n v="10.464514173295999"/>
    <n v="6.2854951064000006E-2"/>
    <n v="166.48671259842499"/>
  </r>
  <r>
    <x v="0"/>
    <x v="3"/>
    <s v="Weather - Non Lightning"/>
    <x v="1"/>
    <x v="1"/>
    <s v="WW"/>
    <x v="34"/>
    <n v="161642"/>
    <n v="63"/>
    <n v="2606"/>
    <n v="472466"/>
    <n v="2.9229160737919999"/>
    <n v="1.6122047487E-2"/>
    <n v="181.299309286262"/>
  </r>
  <r>
    <x v="0"/>
    <x v="3"/>
    <s v="Weather - Non Lightning"/>
    <x v="0"/>
    <x v="0"/>
    <s v="WW"/>
    <x v="34"/>
    <n v="161642"/>
    <n v="1"/>
    <n v="1"/>
    <n v="777"/>
    <n v="4.8069189930000002E-3"/>
    <n v="6.1865109315648201E-6"/>
    <n v="777"/>
  </r>
  <r>
    <x v="0"/>
    <x v="4"/>
    <s v="Animal"/>
    <x v="0"/>
    <x v="0"/>
    <s v="A"/>
    <x v="0"/>
    <n v="161599"/>
    <n v="2"/>
    <n v="2"/>
    <n v="319"/>
    <n v="1.9740221160000002E-3"/>
    <n v="1.23763142098652E-5"/>
    <n v="159.5"/>
  </r>
  <r>
    <x v="0"/>
    <x v="4"/>
    <s v="Animal"/>
    <x v="1"/>
    <x v="1"/>
    <s v="A"/>
    <x v="0"/>
    <n v="161599"/>
    <n v="433"/>
    <n v="3239"/>
    <n v="309631"/>
    <n v="1.9160452725570001"/>
    <n v="2.0043440861999998E-2"/>
    <n v="95.594627971595997"/>
  </r>
  <r>
    <x v="0"/>
    <x v="4"/>
    <s v="Animal"/>
    <x v="1"/>
    <x v="1"/>
    <s v="ABI"/>
    <x v="2"/>
    <n v="161599"/>
    <n v="80"/>
    <n v="221"/>
    <n v="26327"/>
    <n v="0.162915612101"/>
    <n v="1.3675827199999999E-3"/>
    <n v="119.126696832579"/>
  </r>
  <r>
    <x v="0"/>
    <x v="4"/>
    <s v="Animal"/>
    <x v="0"/>
    <x v="0"/>
    <s v="ABI"/>
    <x v="2"/>
    <n v="161599"/>
    <n v="6"/>
    <n v="10"/>
    <n v="801"/>
    <n v="4.9567138410000003E-3"/>
    <n v="6.1881571049325799E-5"/>
    <n v="80.099999999999994"/>
  </r>
  <r>
    <x v="0"/>
    <x v="4"/>
    <s v="Remaining"/>
    <x v="1"/>
    <x v="1"/>
    <s v="CE"/>
    <x v="6"/>
    <n v="161599"/>
    <n v="18"/>
    <n v="125"/>
    <n v="16270"/>
    <n v="0.100681316097"/>
    <n v="7.7351963800000002E-4"/>
    <n v="130.16"/>
  </r>
  <r>
    <x v="0"/>
    <x v="4"/>
    <s v="Remaining"/>
    <x v="0"/>
    <x v="0"/>
    <s v="CO"/>
    <x v="8"/>
    <n v="161599"/>
    <n v="7"/>
    <n v="39"/>
    <n v="8885"/>
    <n v="5.4981775876999997E-2"/>
    <n v="2.4133812699999999E-4"/>
    <n v="227.82051282051299"/>
  </r>
  <r>
    <x v="0"/>
    <x v="4"/>
    <s v="Remaining"/>
    <x v="1"/>
    <x v="1"/>
    <s v="CO"/>
    <x v="8"/>
    <n v="161599"/>
    <n v="12"/>
    <n v="82"/>
    <n v="57231"/>
    <n v="0.35415441927199998"/>
    <n v="5.0742888200000003E-4"/>
    <n v="697.93902439024396"/>
  </r>
  <r>
    <x v="0"/>
    <x v="4"/>
    <s v="Equipment"/>
    <x v="0"/>
    <x v="0"/>
    <s v="EQF"/>
    <x v="9"/>
    <n v="161599"/>
    <n v="156"/>
    <n v="784"/>
    <n v="112641"/>
    <n v="0.69704020445600001"/>
    <n v="4.85151517E-3"/>
    <n v="143.67474489795899"/>
  </r>
  <r>
    <x v="0"/>
    <x v="4"/>
    <s v="T&amp;G"/>
    <x v="3"/>
    <x v="3"/>
    <s v="EQF"/>
    <x v="9"/>
    <n v="161599"/>
    <n v="3"/>
    <n v="3382"/>
    <n v="501928"/>
    <n v="3.1060093193639999"/>
    <n v="2.0928347327999999E-2"/>
    <n v="148.41159077469001"/>
  </r>
  <r>
    <x v="0"/>
    <x v="4"/>
    <s v="Equipment"/>
    <x v="1"/>
    <x v="1"/>
    <s v="EQF"/>
    <x v="9"/>
    <n v="161599"/>
    <n v="1403"/>
    <n v="61447"/>
    <n v="8791670"/>
    <n v="54.404235174721997"/>
    <n v="0.38024368962600003"/>
    <n v="143.077286116491"/>
  </r>
  <r>
    <x v="0"/>
    <x v="4"/>
    <s v="T&amp;G"/>
    <x v="4"/>
    <x v="4"/>
    <s v="EQF"/>
    <x v="9"/>
    <n v="161599"/>
    <n v="1"/>
    <n v="5"/>
    <n v="1308"/>
    <n v="8.0941094930000006E-3"/>
    <n v="3.09407855246629E-5"/>
    <n v="261.60000000000002"/>
  </r>
  <r>
    <x v="0"/>
    <x v="4"/>
    <s v="Station - Distribution"/>
    <x v="2"/>
    <x v="2"/>
    <s v="EQF"/>
    <x v="9"/>
    <n v="161599"/>
    <n v="8"/>
    <n v="5479"/>
    <n v="636982"/>
    <n v="3.941744689014"/>
    <n v="3.3904912777000001E-2"/>
    <n v="116.258806351524"/>
  </r>
  <r>
    <x v="0"/>
    <x v="4"/>
    <s v="Remaining"/>
    <x v="1"/>
    <x v="1"/>
    <s v="ERF"/>
    <x v="11"/>
    <n v="161599"/>
    <n v="27"/>
    <n v="701"/>
    <n v="38641"/>
    <n v="0.239116578691"/>
    <n v="4.3378981300000001E-3"/>
    <n v="55.122681883024001"/>
  </r>
  <r>
    <x v="0"/>
    <x v="4"/>
    <s v="Remaining"/>
    <x v="0"/>
    <x v="0"/>
    <s v="ERF"/>
    <x v="10"/>
    <n v="161599"/>
    <n v="4"/>
    <n v="5"/>
    <n v="595"/>
    <n v="3.6819534769999998E-3"/>
    <n v="3.09407855246629E-5"/>
    <n v="119"/>
  </r>
  <r>
    <x v="0"/>
    <x v="4"/>
    <s v="Remaining"/>
    <x v="1"/>
    <x v="1"/>
    <s v="ERO"/>
    <x v="12"/>
    <n v="161599"/>
    <n v="13"/>
    <n v="2209"/>
    <n v="341594"/>
    <n v="2.1138373381019999"/>
    <n v="1.3669639044000001E-2"/>
    <n v="154.63739248528699"/>
  </r>
  <r>
    <x v="0"/>
    <x v="4"/>
    <s v="T&amp;G"/>
    <x v="3"/>
    <x v="3"/>
    <s v="ERO"/>
    <x v="12"/>
    <n v="161599"/>
    <n v="3"/>
    <n v="1810"/>
    <n v="373225"/>
    <n v="2.309574935488"/>
    <n v="1.1200564359E-2"/>
    <n v="206.201657458564"/>
  </r>
  <r>
    <x v="0"/>
    <x v="4"/>
    <s v="Remaining"/>
    <x v="1"/>
    <x v="1"/>
    <s v="F"/>
    <x v="13"/>
    <n v="161599"/>
    <n v="42"/>
    <n v="1519"/>
    <n v="244274"/>
    <n v="1.5116058886499999"/>
    <n v="9.3998106419999998E-3"/>
    <n v="160.812376563529"/>
  </r>
  <r>
    <x v="0"/>
    <x v="4"/>
    <s v="T&amp;G"/>
    <x v="4"/>
    <x v="4"/>
    <s v="F"/>
    <x v="13"/>
    <n v="161599"/>
    <n v="1"/>
    <n v="2632"/>
    <n v="55272"/>
    <n v="0.34203181950299999"/>
    <n v="1.62872295E-2"/>
    <n v="21"/>
  </r>
  <r>
    <x v="0"/>
    <x v="4"/>
    <s v="T&amp;G"/>
    <x v="3"/>
    <x v="3"/>
    <s v="F"/>
    <x v="13"/>
    <n v="161599"/>
    <n v="2"/>
    <n v="929"/>
    <n v="19717"/>
    <n v="0.122011893637"/>
    <n v="5.7487979499999996E-3"/>
    <n v="21.223896663078001"/>
  </r>
  <r>
    <x v="0"/>
    <x v="4"/>
    <s v="Remaining"/>
    <x v="1"/>
    <x v="1"/>
    <s v="FO"/>
    <x v="14"/>
    <n v="161599"/>
    <n v="16"/>
    <n v="132"/>
    <n v="25500"/>
    <n v="0.15779800617500001"/>
    <n v="8.1683673700000002E-4"/>
    <n v="193.18181818181799"/>
  </r>
  <r>
    <x v="0"/>
    <x v="4"/>
    <s v="Remaining"/>
    <x v="0"/>
    <x v="0"/>
    <s v="FO"/>
    <x v="14"/>
    <n v="161599"/>
    <n v="1"/>
    <n v="6"/>
    <n v="852"/>
    <n v="5.2723098529999998E-3"/>
    <n v="3.7128942629595501E-5"/>
    <n v="142"/>
  </r>
  <r>
    <x v="0"/>
    <x v="4"/>
    <s v="Work Facilitation"/>
    <x v="1"/>
    <x v="1"/>
    <s v="FW"/>
    <x v="15"/>
    <n v="161599"/>
    <n v="375"/>
    <n v="8339"/>
    <n v="582907"/>
    <n v="3.6071200935640002"/>
    <n v="5.1603042097999999E-2"/>
    <n v="69.901307111164002"/>
  </r>
  <r>
    <x v="0"/>
    <x v="4"/>
    <s v="T&amp;G"/>
    <x v="3"/>
    <x v="3"/>
    <s v="FW"/>
    <x v="15"/>
    <n v="161599"/>
    <n v="1"/>
    <n v="252"/>
    <n v="11018"/>
    <n v="6.8181114981999996E-2"/>
    <n v="1.55941559E-3"/>
    <n v="43.722222222222001"/>
  </r>
  <r>
    <x v="0"/>
    <x v="4"/>
    <s v="Remaining"/>
    <x v="0"/>
    <x v="0"/>
    <s v="O"/>
    <x v="16"/>
    <n v="161599"/>
    <n v="4"/>
    <n v="5"/>
    <n v="2223"/>
    <n v="1.3756273244E-2"/>
    <n v="3.09407855246629E-5"/>
    <n v="444.6"/>
  </r>
  <r>
    <x v="0"/>
    <x v="4"/>
    <s v="Remaining"/>
    <x v="1"/>
    <x v="1"/>
    <s v="O"/>
    <x v="16"/>
    <n v="161599"/>
    <n v="31"/>
    <n v="2034"/>
    <n v="120495"/>
    <n v="0.74564199035800005"/>
    <n v="1.2586711551E-2"/>
    <n v="59.240412979350999"/>
  </r>
  <r>
    <x v="0"/>
    <x v="4"/>
    <s v="T&amp;G"/>
    <x v="3"/>
    <x v="3"/>
    <s v="O"/>
    <x v="16"/>
    <n v="161599"/>
    <n v="3"/>
    <n v="1612"/>
    <n v="154766"/>
    <n v="0.95771632250100003"/>
    <n v="9.9753092529999993E-3"/>
    <n v="96.008684863523001"/>
  </r>
  <r>
    <x v="0"/>
    <x v="4"/>
    <s v="Remaining"/>
    <x v="1"/>
    <x v="1"/>
    <s v="OL"/>
    <x v="17"/>
    <n v="161599"/>
    <n v="6"/>
    <n v="557"/>
    <n v="61277"/>
    <n v="0.37919170291799997"/>
    <n v="3.4468035070000002E-3"/>
    <n v="110.012567324955"/>
  </r>
  <r>
    <x v="0"/>
    <x v="4"/>
    <s v="Remaining"/>
    <x v="1"/>
    <x v="1"/>
    <s v="OU"/>
    <x v="18"/>
    <n v="161599"/>
    <n v="8"/>
    <n v="2835"/>
    <n v="361945"/>
    <n v="2.239772523344"/>
    <n v="1.7543425392E-2"/>
    <n v="127.670194003527"/>
  </r>
  <r>
    <x v="0"/>
    <x v="4"/>
    <s v="Remaining"/>
    <x v="0"/>
    <x v="0"/>
    <s v="OU"/>
    <x v="18"/>
    <n v="161599"/>
    <n v="1"/>
    <n v="7"/>
    <n v="728"/>
    <n v="4.504978372E-3"/>
    <n v="4.3317099734528103E-5"/>
    <n v="104"/>
  </r>
  <r>
    <x v="0"/>
    <x v="4"/>
    <s v="Station - Distribution"/>
    <x v="2"/>
    <x v="2"/>
    <s v="SCO"/>
    <x v="19"/>
    <n v="161599"/>
    <n v="3"/>
    <n v="855"/>
    <n v="6982"/>
    <n v="4.3205712905999998E-2"/>
    <n v="5.2908743239999997E-3"/>
    <n v="8.1660818713449999"/>
  </r>
  <r>
    <x v="0"/>
    <x v="4"/>
    <s v="Scheduled"/>
    <x v="1"/>
    <x v="1"/>
    <s v="SCO"/>
    <x v="19"/>
    <n v="161599"/>
    <n v="2001"/>
    <n v="33367"/>
    <n v="4280204"/>
    <n v="26.486574793159999"/>
    <n v="0.20648023811999999"/>
    <n v="128.27656067372001"/>
  </r>
  <r>
    <x v="0"/>
    <x v="4"/>
    <s v="T&amp;G"/>
    <x v="3"/>
    <x v="3"/>
    <s v="SCO"/>
    <x v="19"/>
    <n v="161599"/>
    <n v="4"/>
    <n v="330"/>
    <n v="31959"/>
    <n v="0.197767312916"/>
    <n v="2.0420918439999999E-3"/>
    <n v="96.845454545454004"/>
  </r>
  <r>
    <x v="0"/>
    <x v="4"/>
    <s v="T&amp;G"/>
    <x v="4"/>
    <x v="4"/>
    <s v="SCO"/>
    <x v="19"/>
    <n v="161599"/>
    <n v="1"/>
    <n v="471"/>
    <n v="122540"/>
    <n v="0.75829677163800002"/>
    <n v="2.914621996E-3"/>
    <n v="260.16985138004202"/>
  </r>
  <r>
    <x v="0"/>
    <x v="4"/>
    <s v="Scheduled"/>
    <x v="1"/>
    <x v="1"/>
    <s v="SO"/>
    <x v="20"/>
    <n v="161599"/>
    <n v="13"/>
    <n v="95"/>
    <n v="31624"/>
    <n v="0.195694280286"/>
    <n v="5.8787492400000005E-4"/>
    <n v="332.884210526316"/>
  </r>
  <r>
    <x v="0"/>
    <x v="4"/>
    <s v="TIR"/>
    <x v="0"/>
    <x v="0"/>
    <s v="TIR"/>
    <x v="21"/>
    <n v="161599"/>
    <n v="9"/>
    <n v="25"/>
    <n v="5706"/>
    <n v="3.530962444E-2"/>
    <n v="1.5470392699999999E-4"/>
    <n v="228.24"/>
  </r>
  <r>
    <x v="0"/>
    <x v="4"/>
    <s v="TIR"/>
    <x v="1"/>
    <x v="1"/>
    <s v="TIR"/>
    <x v="21"/>
    <n v="161599"/>
    <n v="195"/>
    <n v="6598"/>
    <n v="1375698"/>
    <n v="8.5130353529409994"/>
    <n v="4.0829460578E-2"/>
    <n v="208.50227341618699"/>
  </r>
  <r>
    <x v="0"/>
    <x v="4"/>
    <s v="T&amp;G"/>
    <x v="3"/>
    <x v="3"/>
    <s v="TIR"/>
    <x v="21"/>
    <n v="161599"/>
    <n v="1"/>
    <n v="2"/>
    <n v="250"/>
    <n v="1.547039276E-3"/>
    <n v="1.23763142098652E-5"/>
    <n v="125"/>
  </r>
  <r>
    <x v="0"/>
    <x v="4"/>
    <s v="TOR"/>
    <x v="1"/>
    <x v="1"/>
    <s v="TOR"/>
    <x v="22"/>
    <n v="161599"/>
    <n v="2361"/>
    <n v="130360"/>
    <n v="33613694"/>
    <n v="208.00681934913001"/>
    <n v="0.80668816019900003"/>
    <n v="257.852822951826"/>
  </r>
  <r>
    <x v="0"/>
    <x v="4"/>
    <s v="T&amp;G"/>
    <x v="3"/>
    <x v="3"/>
    <s v="TOR"/>
    <x v="22"/>
    <n v="161599"/>
    <n v="18"/>
    <n v="11259"/>
    <n v="2660779"/>
    <n v="16.465318473505"/>
    <n v="6.9672460844E-2"/>
    <n v="236.32462918554"/>
  </r>
  <r>
    <x v="0"/>
    <x v="4"/>
    <s v="TOR"/>
    <x v="0"/>
    <x v="0"/>
    <s v="TOR"/>
    <x v="22"/>
    <n v="161599"/>
    <n v="40"/>
    <n v="94"/>
    <n v="49717"/>
    <n v="0.30765660678500001"/>
    <n v="5.8168676699999996E-4"/>
    <n v="528.904255319149"/>
  </r>
  <r>
    <x v="0"/>
    <x v="4"/>
    <s v="Remaining"/>
    <x v="1"/>
    <x v="1"/>
    <s v="TR"/>
    <x v="23"/>
    <n v="161599"/>
    <n v="40"/>
    <n v="1746"/>
    <n v="233670"/>
    <n v="1.4459866707090001"/>
    <n v="1.0804522305E-2"/>
    <n v="133.83161512027499"/>
  </r>
  <r>
    <x v="0"/>
    <x v="4"/>
    <s v="Remaining"/>
    <x v="0"/>
    <x v="0"/>
    <s v="TR"/>
    <x v="23"/>
    <n v="161599"/>
    <n v="3"/>
    <n v="7"/>
    <n v="911"/>
    <n v="5.6374111219999997E-3"/>
    <n v="4.3317099734528103E-5"/>
    <n v="130.142857142857"/>
  </r>
  <r>
    <x v="0"/>
    <x v="4"/>
    <s v="T&amp;G"/>
    <x v="3"/>
    <x v="3"/>
    <s v="U"/>
    <x v="24"/>
    <n v="161599"/>
    <n v="3"/>
    <n v="2626"/>
    <n v="52005"/>
    <n v="0.32181511024199999"/>
    <n v="1.6250100557000002E-2"/>
    <n v="19.803884234577001"/>
  </r>
  <r>
    <x v="0"/>
    <x v="4"/>
    <s v="Unknown"/>
    <x v="1"/>
    <x v="1"/>
    <s v="U"/>
    <x v="24"/>
    <n v="161599"/>
    <n v="1252"/>
    <n v="25409"/>
    <n v="2821234"/>
    <n v="17.458239221776999"/>
    <n v="0.157234883879"/>
    <n v="111.032862371601"/>
  </r>
  <r>
    <x v="0"/>
    <x v="4"/>
    <s v="Unknown"/>
    <x v="0"/>
    <x v="0"/>
    <s v="U"/>
    <x v="24"/>
    <n v="161599"/>
    <n v="35"/>
    <n v="83"/>
    <n v="13782"/>
    <n v="8.5285181220000006E-2"/>
    <n v="5.1361703900000002E-4"/>
    <n v="166.04819277108399"/>
  </r>
  <r>
    <x v="0"/>
    <x v="4"/>
    <s v="T&amp;G"/>
    <x v="4"/>
    <x v="4"/>
    <s v="U"/>
    <x v="24"/>
    <n v="161599"/>
    <n v="1"/>
    <n v="42"/>
    <n v="8904"/>
    <n v="5.5099350861999997E-2"/>
    <n v="2.59902598E-4"/>
    <n v="212"/>
  </r>
  <r>
    <x v="0"/>
    <x v="4"/>
    <s v="Remaining"/>
    <x v="1"/>
    <x v="1"/>
    <s v="UG"/>
    <x v="26"/>
    <n v="161599"/>
    <n v="3"/>
    <n v="32"/>
    <n v="3556"/>
    <n v="2.2005086665E-2"/>
    <n v="1.9802102699999999E-4"/>
    <n v="111.125"/>
  </r>
  <r>
    <x v="0"/>
    <x v="4"/>
    <s v="Remaining"/>
    <x v="0"/>
    <x v="0"/>
    <s v="UG"/>
    <x v="26"/>
    <n v="161599"/>
    <n v="1"/>
    <n v="2"/>
    <n v="664"/>
    <n v="4.1089363169999997E-3"/>
    <n v="1.23763142098652E-5"/>
    <n v="332"/>
  </r>
  <r>
    <x v="0"/>
    <x v="4"/>
    <s v="Remaining"/>
    <x v="1"/>
    <x v="1"/>
    <s v="V"/>
    <x v="27"/>
    <n v="161599"/>
    <n v="19"/>
    <n v="1060"/>
    <n v="156744"/>
    <n v="0.96995649725499999"/>
    <n v="6.5594465310000001E-3"/>
    <n v="147.871698113208"/>
  </r>
  <r>
    <x v="0"/>
    <x v="4"/>
    <s v="Remaining"/>
    <x v="0"/>
    <x v="0"/>
    <s v="V"/>
    <x v="27"/>
    <n v="161599"/>
    <n v="1"/>
    <n v="12"/>
    <n v="3504"/>
    <n v="2.1683302495000001E-2"/>
    <n v="7.4257885259191003E-5"/>
    <n v="292"/>
  </r>
  <r>
    <x v="0"/>
    <x v="4"/>
    <s v="T&amp;G"/>
    <x v="3"/>
    <x v="3"/>
    <s v="VA"/>
    <x v="28"/>
    <n v="161599"/>
    <n v="4"/>
    <n v="2270"/>
    <n v="352798"/>
    <n v="2.183169450306"/>
    <n v="1.4047116627999999E-2"/>
    <n v="155.417621145374"/>
  </r>
  <r>
    <x v="0"/>
    <x v="4"/>
    <s v="Vehicle Accident"/>
    <x v="0"/>
    <x v="0"/>
    <s v="VA"/>
    <x v="28"/>
    <n v="161599"/>
    <n v="4"/>
    <n v="5"/>
    <n v="586"/>
    <n v="3.6262600629999998E-3"/>
    <n v="3.09407855246629E-5"/>
    <n v="117.2"/>
  </r>
  <r>
    <x v="0"/>
    <x v="4"/>
    <s v="Vehicle Accident"/>
    <x v="1"/>
    <x v="1"/>
    <s v="VA"/>
    <x v="28"/>
    <n v="161599"/>
    <n v="93"/>
    <n v="12602"/>
    <n v="2687209"/>
    <n v="16.628871465787999"/>
    <n v="7.7983155836000004E-2"/>
    <n v="213.23670845897499"/>
  </r>
  <r>
    <x v="0"/>
    <x v="4"/>
    <s v="TIR"/>
    <x v="0"/>
    <x v="0"/>
    <s v="VIN"/>
    <x v="29"/>
    <n v="161599"/>
    <n v="4"/>
    <n v="14"/>
    <n v="2074"/>
    <n v="1.2834237835E-2"/>
    <n v="8.6634199469056098E-5"/>
    <n v="148.142857142857"/>
  </r>
  <r>
    <x v="0"/>
    <x v="4"/>
    <s v="TIR"/>
    <x v="1"/>
    <x v="1"/>
    <s v="VIN"/>
    <x v="29"/>
    <n v="161599"/>
    <n v="297"/>
    <n v="1401"/>
    <n v="201862"/>
    <n v="1.2491537695149999"/>
    <n v="8.6696081040000001E-3"/>
    <n v="144.084225553176"/>
  </r>
  <r>
    <x v="0"/>
    <x v="4"/>
    <s v="Weather - Non Lightning"/>
    <x v="1"/>
    <x v="1"/>
    <s v="WFS"/>
    <x v="30"/>
    <n v="161599"/>
    <n v="9"/>
    <n v="1432"/>
    <n v="191583"/>
    <n v="1.1855457026339999"/>
    <n v="8.8614409740000004E-3"/>
    <n v="133.787011173184"/>
  </r>
  <r>
    <x v="0"/>
    <x v="4"/>
    <s v="Weather - Non Lightning"/>
    <x v="1"/>
    <x v="1"/>
    <s v="WH"/>
    <x v="37"/>
    <n v="161599"/>
    <n v="3"/>
    <n v="7"/>
    <n v="615"/>
    <n v="3.8057166189999999E-3"/>
    <n v="4.3317099734528103E-5"/>
    <n v="87.857142857141994"/>
  </r>
  <r>
    <x v="0"/>
    <x v="4"/>
    <s v="Weather - Non Lightning"/>
    <x v="1"/>
    <x v="1"/>
    <s v="WI"/>
    <x v="31"/>
    <n v="161599"/>
    <n v="2"/>
    <n v="12"/>
    <n v="1533"/>
    <n v="9.4864448410000007E-3"/>
    <n v="7.4257885259191003E-5"/>
    <n v="127.75"/>
  </r>
  <r>
    <x v="0"/>
    <x v="4"/>
    <s v="Lightning"/>
    <x v="1"/>
    <x v="1"/>
    <s v="WL"/>
    <x v="32"/>
    <n v="161599"/>
    <n v="67"/>
    <n v="1585"/>
    <n v="273349"/>
    <n v="1.691526556476"/>
    <n v="9.8082290109999994E-3"/>
    <n v="172.45993690851699"/>
  </r>
  <r>
    <x v="0"/>
    <x v="4"/>
    <s v="Lightning"/>
    <x v="0"/>
    <x v="0"/>
    <s v="WL"/>
    <x v="32"/>
    <n v="161599"/>
    <n v="3"/>
    <n v="8"/>
    <n v="711"/>
    <n v="4.3997797009999997E-3"/>
    <n v="4.9505256839460603E-5"/>
    <n v="88.875"/>
  </r>
  <r>
    <x v="0"/>
    <x v="4"/>
    <s v="Weather - Non Lightning"/>
    <x v="1"/>
    <x v="1"/>
    <s v="WT"/>
    <x v="38"/>
    <n v="161599"/>
    <n v="1"/>
    <n v="11"/>
    <n v="1034"/>
    <n v="6.3985544459999998E-3"/>
    <n v="6.8069728154258394E-5"/>
    <n v="94"/>
  </r>
  <r>
    <x v="0"/>
    <x v="4"/>
    <s v="Unknown"/>
    <x v="1"/>
    <x v="1"/>
    <s v="WU"/>
    <x v="33"/>
    <n v="161599"/>
    <n v="279"/>
    <n v="13482"/>
    <n v="2152086"/>
    <n v="13.317446271325"/>
    <n v="8.3428734088000001E-2"/>
    <n v="159.62661326212699"/>
  </r>
  <r>
    <x v="0"/>
    <x v="4"/>
    <s v="Unknown"/>
    <x v="0"/>
    <x v="0"/>
    <s v="WU"/>
    <x v="33"/>
    <n v="161599"/>
    <n v="3"/>
    <n v="3"/>
    <n v="341"/>
    <n v="2.110161572E-3"/>
    <n v="1.85644713147977E-5"/>
    <n v="113.666666666667"/>
  </r>
  <r>
    <x v="0"/>
    <x v="4"/>
    <s v="T&amp;G"/>
    <x v="3"/>
    <x v="3"/>
    <s v="WU"/>
    <x v="33"/>
    <n v="161599"/>
    <n v="1"/>
    <n v="414"/>
    <n v="31878"/>
    <n v="0.19726607219100001"/>
    <n v="2.5618970409999999E-3"/>
    <n v="77"/>
  </r>
  <r>
    <x v="0"/>
    <x v="4"/>
    <s v="Weather - Non Lightning"/>
    <x v="1"/>
    <x v="1"/>
    <s v="WW"/>
    <x v="34"/>
    <n v="161599"/>
    <n v="94"/>
    <n v="2619"/>
    <n v="1350401"/>
    <n v="8.3564935426580007"/>
    <n v="1.6206783456999999E-2"/>
    <n v="515.61702940053499"/>
  </r>
  <r>
    <x v="0"/>
    <x v="4"/>
    <s v="Weather - Non Lightning"/>
    <x v="0"/>
    <x v="0"/>
    <s v="WW"/>
    <x v="34"/>
    <n v="161599"/>
    <n v="2"/>
    <n v="5"/>
    <n v="3205"/>
    <n v="1.9833043521000002E-2"/>
    <n v="3.09407855246629E-5"/>
    <n v="641"/>
  </r>
  <r>
    <x v="0"/>
    <x v="5"/>
    <s v="Animal"/>
    <x v="0"/>
    <x v="0"/>
    <s v="A"/>
    <x v="0"/>
    <n v="161599"/>
    <n v="3"/>
    <n v="3"/>
    <n v="418"/>
    <n v="2.5866496689999998E-3"/>
    <n v="1.85644713147977E-5"/>
    <n v="139.333333333333"/>
  </r>
  <r>
    <x v="0"/>
    <x v="5"/>
    <s v="Animal"/>
    <x v="1"/>
    <x v="1"/>
    <s v="A"/>
    <x v="0"/>
    <n v="161599"/>
    <n v="378"/>
    <n v="1378"/>
    <n v="144587"/>
    <n v="0.89472707132999996"/>
    <n v="8.5272804900000006E-3"/>
    <n v="104.925253991292"/>
  </r>
  <r>
    <x v="0"/>
    <x v="5"/>
    <s v="Animal"/>
    <x v="1"/>
    <x v="1"/>
    <s v="ABI"/>
    <x v="2"/>
    <n v="161599"/>
    <n v="88"/>
    <n v="1233"/>
    <n v="109143"/>
    <n v="0.67539403090299999"/>
    <n v="7.6299977100000001E-3"/>
    <n v="88.518248175181995"/>
  </r>
  <r>
    <x v="0"/>
    <x v="5"/>
    <s v="Animal"/>
    <x v="0"/>
    <x v="0"/>
    <s v="ABI"/>
    <x v="2"/>
    <n v="161599"/>
    <n v="7"/>
    <n v="11"/>
    <n v="854"/>
    <n v="5.284686167E-3"/>
    <n v="6.8069728154258394E-5"/>
    <n v="77.636363636363001"/>
  </r>
  <r>
    <x v="0"/>
    <x v="5"/>
    <s v="Remaining"/>
    <x v="1"/>
    <x v="1"/>
    <s v="AF"/>
    <x v="4"/>
    <n v="161599"/>
    <n v="1"/>
    <n v="5"/>
    <n v="7375"/>
    <n v="4.5637658647999998E-2"/>
    <n v="3.09407855246629E-5"/>
    <n v="1475"/>
  </r>
  <r>
    <x v="0"/>
    <x v="5"/>
    <s v="Remaining"/>
    <x v="1"/>
    <x v="1"/>
    <s v="CE"/>
    <x v="6"/>
    <n v="161599"/>
    <n v="21"/>
    <n v="133"/>
    <n v="16771"/>
    <n v="0.103781582806"/>
    <n v="8.2302489400000001E-4"/>
    <n v="126.097744360902"/>
  </r>
  <r>
    <x v="0"/>
    <x v="5"/>
    <s v="Remaining"/>
    <x v="0"/>
    <x v="0"/>
    <s v="CO"/>
    <x v="8"/>
    <n v="161599"/>
    <n v="8"/>
    <n v="40"/>
    <n v="9422"/>
    <n v="5.8304816241999999E-2"/>
    <n v="2.4752628399999998E-4"/>
    <n v="235.55"/>
  </r>
  <r>
    <x v="0"/>
    <x v="5"/>
    <s v="Remaining"/>
    <x v="1"/>
    <x v="1"/>
    <s v="CO"/>
    <x v="8"/>
    <n v="161599"/>
    <n v="11"/>
    <n v="75"/>
    <n v="49328"/>
    <n v="0.30524941367199998"/>
    <n v="4.6411178199999998E-4"/>
    <n v="657.70666666666705"/>
  </r>
  <r>
    <x v="0"/>
    <x v="5"/>
    <s v="Equipment"/>
    <x v="0"/>
    <x v="0"/>
    <s v="EQF"/>
    <x v="9"/>
    <n v="161599"/>
    <n v="168"/>
    <n v="588"/>
    <n v="104808"/>
    <n v="0.64856836985300004"/>
    <n v="3.638636377E-3"/>
    <n v="178.24489795918399"/>
  </r>
  <r>
    <x v="0"/>
    <x v="5"/>
    <s v="T&amp;G"/>
    <x v="3"/>
    <x v="3"/>
    <s v="EQF"/>
    <x v="9"/>
    <n v="161599"/>
    <n v="7"/>
    <n v="6868"/>
    <n v="1033042"/>
    <n v="6.3926261919930001"/>
    <n v="4.2500262996000002E-2"/>
    <n v="150.41380314502001"/>
  </r>
  <r>
    <x v="0"/>
    <x v="5"/>
    <s v="Station - Distribution"/>
    <x v="2"/>
    <x v="2"/>
    <s v="EQF"/>
    <x v="9"/>
    <n v="161599"/>
    <n v="8"/>
    <n v="5524"/>
    <n v="589332"/>
    <n v="3.6468790029639999"/>
    <n v="3.4183379846999998E-2"/>
    <n v="106.685734974656"/>
  </r>
  <r>
    <x v="0"/>
    <x v="5"/>
    <s v="Equipment"/>
    <x v="1"/>
    <x v="1"/>
    <s v="EQF"/>
    <x v="9"/>
    <n v="161599"/>
    <n v="1446"/>
    <n v="63183"/>
    <n v="9473802"/>
    <n v="58.625375157024003"/>
    <n v="0.39098633036000002"/>
    <n v="149.94226295047699"/>
  </r>
  <r>
    <x v="0"/>
    <x v="5"/>
    <s v="Remaining"/>
    <x v="1"/>
    <x v="1"/>
    <s v="ERF"/>
    <x v="11"/>
    <n v="161599"/>
    <n v="35"/>
    <n v="1480"/>
    <n v="312851"/>
    <n v="1.935971138435"/>
    <n v="9.1584725150000001E-3"/>
    <n v="211.38581081081099"/>
  </r>
  <r>
    <x v="0"/>
    <x v="5"/>
    <s v="Remaining"/>
    <x v="0"/>
    <x v="0"/>
    <s v="ERF"/>
    <x v="10"/>
    <n v="161599"/>
    <n v="4"/>
    <n v="5"/>
    <n v="595"/>
    <n v="3.6819534769999998E-3"/>
    <n v="3.09407855246629E-5"/>
    <n v="119"/>
  </r>
  <r>
    <x v="0"/>
    <x v="5"/>
    <s v="T&amp;G"/>
    <x v="3"/>
    <x v="3"/>
    <s v="ERO"/>
    <x v="12"/>
    <n v="161599"/>
    <n v="3"/>
    <n v="1810"/>
    <n v="373225"/>
    <n v="2.309574935488"/>
    <n v="1.1200564359E-2"/>
    <n v="206.201657458564"/>
  </r>
  <r>
    <x v="0"/>
    <x v="5"/>
    <s v="Remaining"/>
    <x v="1"/>
    <x v="1"/>
    <s v="ERO"/>
    <x v="12"/>
    <n v="161599"/>
    <n v="11"/>
    <n v="2207"/>
    <n v="341027"/>
    <n v="2.1103286530230001"/>
    <n v="1.365726273E-2"/>
    <n v="154.52061622111501"/>
  </r>
  <r>
    <x v="0"/>
    <x v="5"/>
    <s v="Remaining"/>
    <x v="1"/>
    <x v="1"/>
    <s v="F"/>
    <x v="13"/>
    <n v="161599"/>
    <n v="43"/>
    <n v="1439"/>
    <n v="308601"/>
    <n v="1.9096714707389999"/>
    <n v="8.9047580730000006E-3"/>
    <n v="214.45517720639299"/>
  </r>
  <r>
    <x v="0"/>
    <x v="5"/>
    <s v="T&amp;G"/>
    <x v="3"/>
    <x v="3"/>
    <s v="F"/>
    <x v="13"/>
    <n v="161599"/>
    <n v="4"/>
    <n v="1916"/>
    <n v="127687"/>
    <n v="0.79014721625700002"/>
    <n v="1.1856509013E-2"/>
    <n v="66.642484342380001"/>
  </r>
  <r>
    <x v="0"/>
    <x v="5"/>
    <s v="T&amp;G"/>
    <x v="4"/>
    <x v="4"/>
    <s v="F"/>
    <x v="13"/>
    <n v="161599"/>
    <n v="1"/>
    <n v="2632"/>
    <n v="55272"/>
    <n v="0.34203181950299999"/>
    <n v="1.62872295E-2"/>
    <n v="21"/>
  </r>
  <r>
    <x v="0"/>
    <x v="5"/>
    <s v="Remaining"/>
    <x v="1"/>
    <x v="1"/>
    <s v="FO"/>
    <x v="14"/>
    <n v="161599"/>
    <n v="18"/>
    <n v="122"/>
    <n v="24885"/>
    <n v="0.153992289556"/>
    <n v="7.5495516599999996E-4"/>
    <n v="203.97540983606601"/>
  </r>
  <r>
    <x v="0"/>
    <x v="5"/>
    <s v="Remaining"/>
    <x v="0"/>
    <x v="0"/>
    <s v="FO"/>
    <x v="14"/>
    <n v="161599"/>
    <n v="3"/>
    <n v="8"/>
    <n v="1119"/>
    <n v="6.9245477999999999E-3"/>
    <n v="4.9505256839460603E-5"/>
    <n v="139.875"/>
  </r>
  <r>
    <x v="0"/>
    <x v="5"/>
    <s v="Work Facilitation"/>
    <x v="1"/>
    <x v="1"/>
    <s v="FW"/>
    <x v="15"/>
    <n v="161599"/>
    <n v="341"/>
    <n v="7117"/>
    <n v="453651"/>
    <n v="2.8072636588090001"/>
    <n v="4.4041114115000002E-2"/>
    <n v="63.741885625965999"/>
  </r>
  <r>
    <x v="0"/>
    <x v="5"/>
    <s v="T&amp;G"/>
    <x v="3"/>
    <x v="3"/>
    <s v="FW"/>
    <x v="15"/>
    <n v="161599"/>
    <n v="1"/>
    <n v="252"/>
    <n v="11018"/>
    <n v="6.8181114981999996E-2"/>
    <n v="1.55941559E-3"/>
    <n v="43.722222222222001"/>
  </r>
  <r>
    <x v="0"/>
    <x v="5"/>
    <s v="Remaining"/>
    <x v="1"/>
    <x v="1"/>
    <s v="O"/>
    <x v="16"/>
    <n v="161599"/>
    <n v="32"/>
    <n v="1694"/>
    <n v="101034"/>
    <n v="0.62521426493900001"/>
    <n v="1.0482738134999999E-2"/>
    <n v="59.642266824084999"/>
  </r>
  <r>
    <x v="0"/>
    <x v="5"/>
    <s v="Remaining"/>
    <x v="0"/>
    <x v="0"/>
    <s v="O"/>
    <x v="16"/>
    <n v="161599"/>
    <n v="4"/>
    <n v="5"/>
    <n v="2223"/>
    <n v="1.3756273244E-2"/>
    <n v="3.09407855246629E-5"/>
    <n v="444.6"/>
  </r>
  <r>
    <x v="0"/>
    <x v="5"/>
    <s v="Remaining"/>
    <x v="1"/>
    <x v="1"/>
    <s v="OL"/>
    <x v="17"/>
    <n v="161599"/>
    <n v="5"/>
    <n v="551"/>
    <n v="60905"/>
    <n v="0.37688970847499997"/>
    <n v="3.409674564E-3"/>
    <n v="110.53539019963701"/>
  </r>
  <r>
    <x v="0"/>
    <x v="5"/>
    <s v="Remaining"/>
    <x v="0"/>
    <x v="0"/>
    <s v="OU"/>
    <x v="18"/>
    <n v="161599"/>
    <n v="1"/>
    <n v="7"/>
    <n v="728"/>
    <n v="4.504978372E-3"/>
    <n v="4.3317099734528103E-5"/>
    <n v="104"/>
  </r>
  <r>
    <x v="0"/>
    <x v="5"/>
    <s v="Remaining"/>
    <x v="1"/>
    <x v="1"/>
    <s v="OU"/>
    <x v="18"/>
    <n v="161599"/>
    <n v="10"/>
    <n v="2535"/>
    <n v="314053"/>
    <n v="1.9434093032749999"/>
    <n v="1.5686978261E-2"/>
    <n v="123.886785009862"/>
  </r>
  <r>
    <x v="0"/>
    <x v="5"/>
    <s v="Scheduled"/>
    <x v="1"/>
    <x v="1"/>
    <s v="SCO"/>
    <x v="19"/>
    <n v="161599"/>
    <n v="1909"/>
    <n v="33660"/>
    <n v="3959937"/>
    <n v="24.504712281635001"/>
    <n v="0.208293368152"/>
    <n v="117.645187165775"/>
  </r>
  <r>
    <x v="0"/>
    <x v="5"/>
    <s v="Station - Distribution"/>
    <x v="2"/>
    <x v="2"/>
    <s v="SCO"/>
    <x v="19"/>
    <n v="161599"/>
    <n v="3"/>
    <n v="855"/>
    <n v="6982"/>
    <n v="4.3205712905999998E-2"/>
    <n v="5.2908743239999997E-3"/>
    <n v="8.1660818713449999"/>
  </r>
  <r>
    <x v="0"/>
    <x v="5"/>
    <s v="T&amp;G"/>
    <x v="3"/>
    <x v="3"/>
    <s v="SCO"/>
    <x v="19"/>
    <n v="161599"/>
    <n v="3"/>
    <n v="183"/>
    <n v="26226"/>
    <n v="0.16229060823300001"/>
    <n v="1.1324327500000001E-3"/>
    <n v="143.31147540983599"/>
  </r>
  <r>
    <x v="0"/>
    <x v="5"/>
    <s v="T&amp;G"/>
    <x v="4"/>
    <x v="4"/>
    <s v="SCO"/>
    <x v="19"/>
    <n v="161599"/>
    <n v="1"/>
    <n v="471"/>
    <n v="122540"/>
    <n v="0.75829677163800002"/>
    <n v="2.914621996E-3"/>
    <n v="260.16985138004202"/>
  </r>
  <r>
    <x v="0"/>
    <x v="5"/>
    <s v="Scheduled"/>
    <x v="1"/>
    <x v="1"/>
    <s v="SO"/>
    <x v="20"/>
    <n v="161599"/>
    <n v="14"/>
    <n v="117"/>
    <n v="52330"/>
    <n v="0.32382626130100001"/>
    <n v="7.2401438100000003E-4"/>
    <n v="447.26495726495699"/>
  </r>
  <r>
    <x v="0"/>
    <x v="5"/>
    <s v="TIR"/>
    <x v="1"/>
    <x v="1"/>
    <s v="TIR"/>
    <x v="21"/>
    <n v="161599"/>
    <n v="202"/>
    <n v="5238"/>
    <n v="1436115"/>
    <n v="8.88690524075"/>
    <n v="3.2413566914999997E-2"/>
    <n v="274.17239404352802"/>
  </r>
  <r>
    <x v="0"/>
    <x v="5"/>
    <s v="T&amp;G"/>
    <x v="3"/>
    <x v="3"/>
    <s v="TIR"/>
    <x v="21"/>
    <n v="161599"/>
    <n v="1"/>
    <n v="2"/>
    <n v="250"/>
    <n v="1.547039276E-3"/>
    <n v="1.23763142098652E-5"/>
    <n v="125"/>
  </r>
  <r>
    <x v="0"/>
    <x v="5"/>
    <s v="TIR"/>
    <x v="0"/>
    <x v="0"/>
    <s v="TIR"/>
    <x v="21"/>
    <n v="161599"/>
    <n v="10"/>
    <n v="27"/>
    <n v="6088"/>
    <n v="3.7673500454000003E-2"/>
    <n v="1.6708024099999999E-4"/>
    <n v="225.48148148148101"/>
  </r>
  <r>
    <x v="0"/>
    <x v="5"/>
    <s v="T&amp;G"/>
    <x v="3"/>
    <x v="3"/>
    <s v="TOR"/>
    <x v="22"/>
    <n v="161599"/>
    <n v="18"/>
    <n v="11259"/>
    <n v="2660779"/>
    <n v="16.465318473505"/>
    <n v="6.9672460844E-2"/>
    <n v="236.32462918554"/>
  </r>
  <r>
    <x v="0"/>
    <x v="5"/>
    <s v="TOR"/>
    <x v="0"/>
    <x v="0"/>
    <s v="TOR"/>
    <x v="22"/>
    <n v="161599"/>
    <n v="38"/>
    <n v="94"/>
    <n v="51364"/>
    <n v="0.31784850153700001"/>
    <n v="5.8168676699999996E-4"/>
    <n v="546.42553191489401"/>
  </r>
  <r>
    <x v="0"/>
    <x v="5"/>
    <s v="TOR"/>
    <x v="1"/>
    <x v="1"/>
    <s v="TOR"/>
    <x v="22"/>
    <n v="161599"/>
    <n v="2325"/>
    <n v="118881"/>
    <n v="31990064"/>
    <n v="197.95954182884799"/>
    <n v="0.73565430479100002"/>
    <n v="269.09316038727798"/>
  </r>
  <r>
    <x v="0"/>
    <x v="5"/>
    <s v="Remaining"/>
    <x v="0"/>
    <x v="0"/>
    <s v="TR"/>
    <x v="23"/>
    <n v="161599"/>
    <n v="3"/>
    <n v="7"/>
    <n v="911"/>
    <n v="5.6374111219999997E-3"/>
    <n v="4.3317099734528103E-5"/>
    <n v="130.142857142857"/>
  </r>
  <r>
    <x v="0"/>
    <x v="5"/>
    <s v="Remaining"/>
    <x v="1"/>
    <x v="1"/>
    <s v="TR"/>
    <x v="23"/>
    <n v="161599"/>
    <n v="37"/>
    <n v="1758"/>
    <n v="217405"/>
    <n v="1.3453362953970001"/>
    <n v="1.0878780189999999E-2"/>
    <n v="123.666097838453"/>
  </r>
  <r>
    <x v="0"/>
    <x v="5"/>
    <s v="Unknown"/>
    <x v="0"/>
    <x v="0"/>
    <s v="U"/>
    <x v="24"/>
    <n v="161599"/>
    <n v="34"/>
    <n v="133"/>
    <n v="31261"/>
    <n v="0.193447979257"/>
    <n v="8.2302489400000001E-4"/>
    <n v="235.045112781955"/>
  </r>
  <r>
    <x v="0"/>
    <x v="5"/>
    <s v="T&amp;G"/>
    <x v="3"/>
    <x v="3"/>
    <s v="U"/>
    <x v="24"/>
    <n v="161599"/>
    <n v="3"/>
    <n v="2626"/>
    <n v="52005"/>
    <n v="0.32181511024199999"/>
    <n v="1.6250100557000002E-2"/>
    <n v="19.803884234577001"/>
  </r>
  <r>
    <x v="0"/>
    <x v="5"/>
    <s v="Unknown"/>
    <x v="1"/>
    <x v="1"/>
    <s v="U"/>
    <x v="24"/>
    <n v="161599"/>
    <n v="1235"/>
    <n v="25111"/>
    <n v="3134875"/>
    <n v="19.399099004324999"/>
    <n v="0.155390813061"/>
    <n v="124.840707259767"/>
  </r>
  <r>
    <x v="0"/>
    <x v="5"/>
    <s v="Remaining"/>
    <x v="1"/>
    <x v="1"/>
    <s v="UG"/>
    <x v="26"/>
    <n v="161599"/>
    <n v="2"/>
    <n v="31"/>
    <n v="3250"/>
    <n v="2.0111510591000002E-2"/>
    <n v="1.9183287000000001E-4"/>
    <n v="104.838709677419"/>
  </r>
  <r>
    <x v="0"/>
    <x v="5"/>
    <s v="Remaining"/>
    <x v="0"/>
    <x v="0"/>
    <s v="UG"/>
    <x v="26"/>
    <n v="161599"/>
    <n v="1"/>
    <n v="2"/>
    <n v="664"/>
    <n v="4.1089363169999997E-3"/>
    <n v="1.23763142098652E-5"/>
    <n v="332"/>
  </r>
  <r>
    <x v="0"/>
    <x v="5"/>
    <s v="Remaining"/>
    <x v="1"/>
    <x v="1"/>
    <s v="V"/>
    <x v="27"/>
    <n v="161599"/>
    <n v="25"/>
    <n v="1220"/>
    <n v="191493"/>
    <n v="1.1849887684939999"/>
    <n v="7.5495516679999998E-3"/>
    <n v="156.961475409836"/>
  </r>
  <r>
    <x v="0"/>
    <x v="5"/>
    <s v="Vehicle Accident"/>
    <x v="1"/>
    <x v="1"/>
    <s v="VA"/>
    <x v="28"/>
    <n v="161599"/>
    <n v="91"/>
    <n v="13243"/>
    <n v="2696642"/>
    <n v="16.687244351758999"/>
    <n v="8.1949764539999997E-2"/>
    <n v="203.62772785622599"/>
  </r>
  <r>
    <x v="0"/>
    <x v="5"/>
    <s v="T&amp;G"/>
    <x v="3"/>
    <x v="3"/>
    <s v="VA"/>
    <x v="28"/>
    <n v="161599"/>
    <n v="4"/>
    <n v="2270"/>
    <n v="352798"/>
    <n v="2.183169450306"/>
    <n v="1.4047116627999999E-2"/>
    <n v="155.417621145374"/>
  </r>
  <r>
    <x v="0"/>
    <x v="5"/>
    <s v="Vehicle Accident"/>
    <x v="0"/>
    <x v="0"/>
    <s v="VA"/>
    <x v="28"/>
    <n v="161599"/>
    <n v="5"/>
    <n v="11"/>
    <n v="2320"/>
    <n v="1.4356524483E-2"/>
    <n v="6.8069728154258394E-5"/>
    <n v="210.90909090909099"/>
  </r>
  <r>
    <x v="0"/>
    <x v="5"/>
    <s v="TIR"/>
    <x v="1"/>
    <x v="1"/>
    <s v="VIN"/>
    <x v="29"/>
    <n v="161599"/>
    <n v="291"/>
    <n v="1373"/>
    <n v="191948"/>
    <n v="1.1878043799769999"/>
    <n v="8.4963397049999997E-3"/>
    <n v="139.80189366351101"/>
  </r>
  <r>
    <x v="0"/>
    <x v="5"/>
    <s v="TIR"/>
    <x v="0"/>
    <x v="0"/>
    <s v="VIN"/>
    <x v="29"/>
    <n v="161599"/>
    <n v="4"/>
    <n v="14"/>
    <n v="2074"/>
    <n v="1.2834237835E-2"/>
    <n v="8.6634199469056098E-5"/>
    <n v="148.142857142857"/>
  </r>
  <r>
    <x v="0"/>
    <x v="5"/>
    <s v="Weather - Non Lightning"/>
    <x v="1"/>
    <x v="1"/>
    <s v="WFS"/>
    <x v="30"/>
    <n v="161599"/>
    <n v="72"/>
    <n v="3008"/>
    <n v="688506"/>
    <n v="4.2605832956879999"/>
    <n v="1.8613976571000002E-2"/>
    <n v="228.89162234042601"/>
  </r>
  <r>
    <x v="0"/>
    <x v="5"/>
    <s v="Weather - Non Lightning"/>
    <x v="1"/>
    <x v="1"/>
    <s v="WH"/>
    <x v="37"/>
    <n v="161599"/>
    <n v="3"/>
    <n v="7"/>
    <n v="615"/>
    <n v="3.8057166189999999E-3"/>
    <n v="4.3317099734528103E-5"/>
    <n v="87.857142857141994"/>
  </r>
  <r>
    <x v="0"/>
    <x v="5"/>
    <s v="Weather - Non Lightning"/>
    <x v="1"/>
    <x v="1"/>
    <s v="WI"/>
    <x v="31"/>
    <n v="161599"/>
    <n v="15"/>
    <n v="1387"/>
    <n v="318580"/>
    <n v="1.971423090489"/>
    <n v="8.5829739040000005E-3"/>
    <n v="229.68997837058399"/>
  </r>
  <r>
    <x v="0"/>
    <x v="5"/>
    <s v="Lightning"/>
    <x v="0"/>
    <x v="0"/>
    <s v="WL"/>
    <x v="32"/>
    <n v="161599"/>
    <n v="3"/>
    <n v="8"/>
    <n v="711"/>
    <n v="4.3997797009999997E-3"/>
    <n v="4.9505256839460603E-5"/>
    <n v="88.875"/>
  </r>
  <r>
    <x v="0"/>
    <x v="5"/>
    <s v="Lightning"/>
    <x v="1"/>
    <x v="1"/>
    <s v="WL"/>
    <x v="32"/>
    <n v="161599"/>
    <n v="71"/>
    <n v="1693"/>
    <n v="270693"/>
    <n v="1.675090811205"/>
    <n v="1.0476549978E-2"/>
    <n v="159.88954518605999"/>
  </r>
  <r>
    <x v="0"/>
    <x v="5"/>
    <s v="Weather - Non Lightning"/>
    <x v="1"/>
    <x v="1"/>
    <s v="WT"/>
    <x v="38"/>
    <n v="161599"/>
    <n v="2"/>
    <n v="1038"/>
    <n v="219948"/>
    <n v="1.3610727789149999"/>
    <n v="6.4233070740000002E-3"/>
    <n v="211.89595375722499"/>
  </r>
  <r>
    <x v="0"/>
    <x v="5"/>
    <s v="T&amp;G"/>
    <x v="3"/>
    <x v="3"/>
    <s v="WU"/>
    <x v="33"/>
    <n v="161599"/>
    <n v="1"/>
    <n v="414"/>
    <n v="31878"/>
    <n v="0.19726607219100001"/>
    <n v="2.5618970409999999E-3"/>
    <n v="77"/>
  </r>
  <r>
    <x v="0"/>
    <x v="5"/>
    <s v="Unknown"/>
    <x v="0"/>
    <x v="0"/>
    <s v="WU"/>
    <x v="33"/>
    <n v="161599"/>
    <n v="3"/>
    <n v="5"/>
    <n v="2512"/>
    <n v="1.5544650647000001E-2"/>
    <n v="3.09407855246629E-5"/>
    <n v="502.4"/>
  </r>
  <r>
    <x v="0"/>
    <x v="5"/>
    <s v="Unknown"/>
    <x v="1"/>
    <x v="1"/>
    <s v="WU"/>
    <x v="33"/>
    <n v="161599"/>
    <n v="320"/>
    <n v="13286"/>
    <n v="2134918"/>
    <n v="13.211207990148001"/>
    <n v="8.2215855296000007E-2"/>
    <n v="160.68929700436499"/>
  </r>
  <r>
    <x v="0"/>
    <x v="5"/>
    <s v="Weather - Non Lightning"/>
    <x v="1"/>
    <x v="1"/>
    <s v="WW"/>
    <x v="34"/>
    <n v="161599"/>
    <n v="92"/>
    <n v="3153"/>
    <n v="1340506"/>
    <n v="8.2952617281040002"/>
    <n v="1.9511259350999999E-2"/>
    <n v="425.15255312400899"/>
  </r>
  <r>
    <x v="0"/>
    <x v="5"/>
    <s v="Weather - Non Lightning"/>
    <x v="0"/>
    <x v="0"/>
    <s v="WW"/>
    <x v="34"/>
    <n v="161599"/>
    <n v="2"/>
    <n v="5"/>
    <n v="3205"/>
    <n v="1.9833043521000002E-2"/>
    <n v="3.09407855246629E-5"/>
    <n v="641"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  <r>
    <x v="1"/>
    <x v="6"/>
    <m/>
    <x v="7"/>
    <x v="7"/>
    <m/>
    <x v="39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6688BD-7943-4019-9851-8432B3746687}" name="PivotTable2" cacheId="7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H8" firstHeaderRow="1" firstDataRow="2" firstDataCol="1" rowPageCount="2" colPageCount="1"/>
  <pivotFields count="17">
    <pivotField axis="axisPage" multipleItemSelectionAllowed="1" showAll="0">
      <items count="3">
        <item x="0"/>
        <item h="1" x="1"/>
        <item t="default"/>
      </items>
    </pivotField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Page" multipleItemSelectionAllowed="1" showAll="0">
      <items count="9">
        <item x="1"/>
        <item x="6"/>
        <item x="2"/>
        <item x="0"/>
        <item x="5"/>
        <item x="3"/>
        <item x="4"/>
        <item h="1" x="7"/>
        <item t="default"/>
      </items>
    </pivotField>
    <pivotField showAll="0"/>
    <pivotField axis="axisRow" showAll="0">
      <items count="41">
        <item h="1" x="4"/>
        <item h="1" x="2"/>
        <item h="1" x="0"/>
        <item h="1" x="5"/>
        <item h="1" x="1"/>
        <item h="1" x="3"/>
        <item h="1" x="35"/>
        <item h="1" x="7"/>
        <item h="1" x="8"/>
        <item h="1" x="6"/>
        <item h="1" x="9"/>
        <item h="1" x="11"/>
        <item h="1" x="12"/>
        <item h="1" x="10"/>
        <item h="1" x="15"/>
        <item h="1" x="13"/>
        <item h="1" x="14"/>
        <item h="1" x="16"/>
        <item h="1" x="18"/>
        <item h="1" x="17"/>
        <item h="1" x="19"/>
        <item h="1" x="20"/>
        <item x="21"/>
        <item h="1" x="22"/>
        <item h="1" x="23"/>
        <item h="1" x="26"/>
        <item h="1" x="25"/>
        <item h="1" x="24"/>
        <item h="1" x="27"/>
        <item h="1" x="28"/>
        <item x="29"/>
        <item h="1" x="30"/>
        <item h="1" x="34"/>
        <item h="1" x="37"/>
        <item h="1" x="31"/>
        <item h="1" x="32"/>
        <item h="1" x="38"/>
        <item h="1" x="33"/>
        <item h="1" x="36"/>
        <item h="1" x="39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 defaultSubtotal="0"/>
    <pivotField showAll="0" defaultSubtotal="0"/>
    <pivotField axis="axisCol" showAll="0" defaultSubtotal="0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6"/>
  </rowFields>
  <rowItems count="3">
    <i>
      <x v="22"/>
    </i>
    <i>
      <x v="30"/>
    </i>
    <i t="grand">
      <x/>
    </i>
  </rowItems>
  <colFields count="1">
    <field x="16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pageFields count="2">
    <pageField fld="0" hier="-1"/>
    <pageField fld="4" hier="-1"/>
  </pageFields>
  <dataFields count="1">
    <dataField name="Sum of CMI" fld="10" baseField="0" baseItem="0" numFmtId="165"/>
  </dataFields>
  <formats count="7">
    <format dxfId="6">
      <pivotArea outline="0" collapsedLevelsAreSubtotals="1" fieldPosition="0"/>
    </format>
    <format dxfId="5">
      <pivotArea collapsedLevelsAreSubtotals="1" fieldPosition="0">
        <references count="1">
          <reference field="6" count="1">
            <x v="23"/>
          </reference>
        </references>
      </pivotArea>
    </format>
    <format dxfId="4">
      <pivotArea dataOnly="0" labelOnly="1" fieldPosition="0">
        <references count="1">
          <reference field="6" count="1">
            <x v="23"/>
          </reference>
        </references>
      </pivotArea>
    </format>
    <format dxfId="3">
      <pivotArea collapsedLevelsAreSubtotals="1" fieldPosition="0">
        <references count="1">
          <reference field="6" count="1">
            <x v="22"/>
          </reference>
        </references>
      </pivotArea>
    </format>
    <format dxfId="2">
      <pivotArea dataOnly="0" labelOnly="1" fieldPosition="0">
        <references count="1">
          <reference field="6" count="1">
            <x v="22"/>
          </reference>
        </references>
      </pivotArea>
    </format>
    <format dxfId="1">
      <pivotArea collapsedLevelsAreSubtotals="1" fieldPosition="0">
        <references count="1">
          <reference field="6" count="1">
            <x v="22"/>
          </reference>
        </references>
      </pivotArea>
    </format>
    <format dxfId="0">
      <pivotArea dataOnly="0" labelOnly="1" fieldPosition="0">
        <references count="1">
          <reference field="6" count="1">
            <x v="2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D2C4-C5D7-4A8D-BC90-96A2791F3FDE}">
  <dimension ref="A2:U23"/>
  <sheetViews>
    <sheetView tabSelected="1" workbookViewId="0">
      <selection activeCell="E21" sqref="E21"/>
    </sheetView>
  </sheetViews>
  <sheetFormatPr defaultColWidth="10.7265625" defaultRowHeight="18" customHeight="1" x14ac:dyDescent="0.35"/>
  <cols>
    <col min="1" max="20" width="10.7265625" style="1"/>
    <col min="21" max="21" width="11.54296875" style="1" bestFit="1" customWidth="1"/>
    <col min="22" max="16384" width="10.7265625" style="1"/>
  </cols>
  <sheetData>
    <row r="2" spans="1:21" ht="11.5" x14ac:dyDescent="0.35">
      <c r="C2" s="2" t="s">
        <v>0</v>
      </c>
    </row>
    <row r="3" spans="1:21" ht="23" x14ac:dyDescent="0.2">
      <c r="C3" s="3" t="s">
        <v>1</v>
      </c>
      <c r="D3" s="4" t="s">
        <v>4</v>
      </c>
      <c r="E3" s="4" t="s">
        <v>2</v>
      </c>
      <c r="F3" s="3" t="s">
        <v>5</v>
      </c>
      <c r="G3" s="4" t="s">
        <v>2</v>
      </c>
      <c r="H3" s="3" t="s">
        <v>6</v>
      </c>
      <c r="I3" s="4" t="s">
        <v>2</v>
      </c>
      <c r="J3" s="3" t="s">
        <v>7</v>
      </c>
      <c r="K3" s="35" t="s">
        <v>3</v>
      </c>
      <c r="L3" s="35"/>
    </row>
    <row r="4" spans="1:21" ht="11.5" x14ac:dyDescent="0.35">
      <c r="C4" s="3">
        <v>2010</v>
      </c>
      <c r="D4" s="5">
        <v>12280664</v>
      </c>
      <c r="E4" s="6"/>
      <c r="F4" s="5">
        <v>12280664</v>
      </c>
      <c r="G4" s="6"/>
      <c r="H4" s="5"/>
      <c r="I4" s="6"/>
      <c r="J4" s="9" t="s">
        <v>8</v>
      </c>
      <c r="K4" s="7">
        <f>F4+H4</f>
        <v>12280664</v>
      </c>
      <c r="L4" s="8">
        <f>D4-K4</f>
        <v>0</v>
      </c>
    </row>
    <row r="5" spans="1:21" ht="11.5" x14ac:dyDescent="0.35">
      <c r="C5" s="3">
        <v>2011</v>
      </c>
      <c r="D5" s="13">
        <v>16388594</v>
      </c>
      <c r="E5" s="6">
        <f>D5/D4-1</f>
        <v>0.33450389978913186</v>
      </c>
      <c r="F5" s="5">
        <v>15915673</v>
      </c>
      <c r="G5" s="6">
        <f>F5/F4-1</f>
        <v>0.29599449997166283</v>
      </c>
      <c r="H5" s="5">
        <v>472921</v>
      </c>
      <c r="I5" s="6"/>
      <c r="J5" s="10">
        <f t="shared" ref="J5:J16" si="0">H5/D5</f>
        <v>2.8856715835415776E-2</v>
      </c>
      <c r="K5" s="7">
        <f t="shared" ref="K5:K18" si="1">F5+H5</f>
        <v>16388594</v>
      </c>
      <c r="L5" s="8">
        <f t="shared" ref="L5:L16" si="2">D5-K5</f>
        <v>0</v>
      </c>
    </row>
    <row r="6" spans="1:21" ht="11.5" x14ac:dyDescent="0.35">
      <c r="C6" s="3">
        <v>2012</v>
      </c>
      <c r="D6" s="5">
        <v>11369680</v>
      </c>
      <c r="E6" s="6">
        <f t="shared" ref="E6:E16" si="3">D6/D5-1</f>
        <v>-0.30624433066070222</v>
      </c>
      <c r="F6" s="5">
        <v>8905316</v>
      </c>
      <c r="G6" s="6">
        <f t="shared" ref="G6:G16" si="4">F6/F5-1</f>
        <v>-0.44046877565277953</v>
      </c>
      <c r="H6" s="5">
        <v>399085</v>
      </c>
      <c r="I6" s="6">
        <f t="shared" ref="I6:I16" si="5">H6/H5-1</f>
        <v>-0.15612755618803142</v>
      </c>
      <c r="J6" s="10">
        <f t="shared" si="0"/>
        <v>3.5100811984154344E-2</v>
      </c>
      <c r="K6" s="7">
        <f t="shared" si="1"/>
        <v>9304401</v>
      </c>
      <c r="L6" s="8">
        <f t="shared" si="2"/>
        <v>2065279</v>
      </c>
    </row>
    <row r="7" spans="1:21" ht="11.5" x14ac:dyDescent="0.35">
      <c r="C7" s="3">
        <v>2013</v>
      </c>
      <c r="D7" s="5">
        <v>8866856</v>
      </c>
      <c r="E7" s="6">
        <f t="shared" si="3"/>
        <v>-0.22013143729638829</v>
      </c>
      <c r="F7" s="5">
        <v>7968889</v>
      </c>
      <c r="G7" s="6">
        <f t="shared" si="4"/>
        <v>-0.10515370818958025</v>
      </c>
      <c r="H7" s="5">
        <v>897967</v>
      </c>
      <c r="I7" s="6">
        <f t="shared" si="5"/>
        <v>1.2500645225954372</v>
      </c>
      <c r="J7" s="10">
        <f t="shared" si="0"/>
        <v>0.10127231117771621</v>
      </c>
      <c r="K7" s="7">
        <f t="shared" si="1"/>
        <v>8866856</v>
      </c>
      <c r="L7" s="8">
        <f t="shared" si="2"/>
        <v>0</v>
      </c>
    </row>
    <row r="8" spans="1:21" ht="11.5" x14ac:dyDescent="0.35">
      <c r="C8" s="3">
        <v>2014</v>
      </c>
      <c r="D8" s="5">
        <v>8616513</v>
      </c>
      <c r="E8" s="6">
        <f t="shared" si="3"/>
        <v>-2.823357005008309E-2</v>
      </c>
      <c r="F8" s="5">
        <v>8131066</v>
      </c>
      <c r="G8" s="6">
        <f t="shared" si="4"/>
        <v>2.0351268539441358E-2</v>
      </c>
      <c r="H8" s="5">
        <v>486252</v>
      </c>
      <c r="I8" s="6">
        <f t="shared" si="5"/>
        <v>-0.45849680444827035</v>
      </c>
      <c r="J8" s="10">
        <f t="shared" si="0"/>
        <v>5.6432573130221007E-2</v>
      </c>
      <c r="K8" s="7">
        <f t="shared" si="1"/>
        <v>8617318</v>
      </c>
      <c r="L8" s="8">
        <f t="shared" si="2"/>
        <v>-805</v>
      </c>
    </row>
    <row r="9" spans="1:21" ht="11.5" x14ac:dyDescent="0.35">
      <c r="C9" s="3">
        <v>2015</v>
      </c>
      <c r="D9" s="5">
        <v>6236943</v>
      </c>
      <c r="E9" s="6">
        <f t="shared" si="3"/>
        <v>-0.27616391920954564</v>
      </c>
      <c r="F9" s="5">
        <v>6025302</v>
      </c>
      <c r="G9" s="6">
        <f t="shared" si="4"/>
        <v>-0.25897760515041934</v>
      </c>
      <c r="H9" s="5">
        <v>211641</v>
      </c>
      <c r="I9" s="6">
        <f t="shared" si="5"/>
        <v>-0.56475037634806635</v>
      </c>
      <c r="J9" s="10">
        <f t="shared" si="0"/>
        <v>3.3933451051260208E-2</v>
      </c>
      <c r="K9" s="7">
        <f t="shared" si="1"/>
        <v>6236943</v>
      </c>
      <c r="L9" s="8">
        <f t="shared" si="2"/>
        <v>0</v>
      </c>
    </row>
    <row r="10" spans="1:21" ht="11.5" x14ac:dyDescent="0.35">
      <c r="C10" s="3">
        <v>2016</v>
      </c>
      <c r="D10" s="5">
        <v>5949862</v>
      </c>
      <c r="E10" s="6">
        <f t="shared" si="3"/>
        <v>-4.6029120355917996E-2</v>
      </c>
      <c r="F10" s="5">
        <v>5511115</v>
      </c>
      <c r="G10" s="6">
        <f t="shared" si="4"/>
        <v>-8.533796314276032E-2</v>
      </c>
      <c r="H10" s="5">
        <v>438747</v>
      </c>
      <c r="I10" s="6">
        <f t="shared" si="5"/>
        <v>1.0730718528073484</v>
      </c>
      <c r="J10" s="10">
        <f t="shared" si="0"/>
        <v>7.3740701885186583E-2</v>
      </c>
      <c r="K10" s="7">
        <f t="shared" si="1"/>
        <v>5949862</v>
      </c>
      <c r="L10" s="8">
        <f t="shared" si="2"/>
        <v>0</v>
      </c>
    </row>
    <row r="11" spans="1:21" ht="11.5" x14ac:dyDescent="0.35">
      <c r="C11" s="3">
        <v>2017</v>
      </c>
      <c r="D11" s="5">
        <v>4098559</v>
      </c>
      <c r="E11" s="6">
        <f t="shared" si="3"/>
        <v>-0.31115057794617762</v>
      </c>
      <c r="F11" s="5">
        <v>3879950</v>
      </c>
      <c r="G11" s="6">
        <f t="shared" si="4"/>
        <v>-0.29597731130633276</v>
      </c>
      <c r="H11" s="5">
        <v>218609</v>
      </c>
      <c r="I11" s="6">
        <f t="shared" si="5"/>
        <v>-0.50174246205672057</v>
      </c>
      <c r="J11" s="10">
        <f t="shared" si="0"/>
        <v>5.3338014653442831E-2</v>
      </c>
      <c r="K11" s="7">
        <f t="shared" si="1"/>
        <v>4098559</v>
      </c>
      <c r="L11" s="8">
        <f t="shared" si="2"/>
        <v>0</v>
      </c>
    </row>
    <row r="12" spans="1:21" ht="11.5" x14ac:dyDescent="0.35">
      <c r="A12" s="37" t="s">
        <v>9</v>
      </c>
      <c r="B12" s="38"/>
      <c r="C12" s="3">
        <v>2018</v>
      </c>
      <c r="D12" s="5">
        <v>2539186</v>
      </c>
      <c r="E12" s="6">
        <f t="shared" si="3"/>
        <v>-0.38046859884169049</v>
      </c>
      <c r="F12" s="5">
        <v>1940118</v>
      </c>
      <c r="G12" s="6">
        <f t="shared" si="4"/>
        <v>-0.49996314385494656</v>
      </c>
      <c r="H12" s="5">
        <v>597551</v>
      </c>
      <c r="I12" s="6">
        <f t="shared" si="5"/>
        <v>1.7334236010411281</v>
      </c>
      <c r="J12" s="10">
        <f t="shared" si="0"/>
        <v>0.23533171654223045</v>
      </c>
      <c r="K12" s="7">
        <f t="shared" si="1"/>
        <v>2537669</v>
      </c>
      <c r="L12" s="8">
        <f t="shared" si="2"/>
        <v>1517</v>
      </c>
    </row>
    <row r="13" spans="1:21" ht="11.5" x14ac:dyDescent="0.35">
      <c r="A13" s="39" t="s">
        <v>29</v>
      </c>
      <c r="B13" s="40">
        <f>AVERAGE(D15:D17)</f>
        <v>1994304</v>
      </c>
      <c r="C13" s="3">
        <v>2019</v>
      </c>
      <c r="D13" s="5">
        <v>2073038</v>
      </c>
      <c r="E13" s="6">
        <f t="shared" si="3"/>
        <v>-0.18358166751076921</v>
      </c>
      <c r="F13" s="5">
        <v>1543396</v>
      </c>
      <c r="G13" s="6">
        <f t="shared" si="4"/>
        <v>-0.20448343863620666</v>
      </c>
      <c r="H13" s="5">
        <v>529562</v>
      </c>
      <c r="I13" s="6">
        <f t="shared" si="5"/>
        <v>-0.11377940962361377</v>
      </c>
      <c r="J13" s="10">
        <f t="shared" si="0"/>
        <v>0.2554521431830965</v>
      </c>
      <c r="K13" s="7">
        <f t="shared" si="1"/>
        <v>2072958</v>
      </c>
      <c r="L13" s="8">
        <f t="shared" si="2"/>
        <v>80</v>
      </c>
    </row>
    <row r="14" spans="1:21" ht="14.5" x14ac:dyDescent="0.35">
      <c r="A14" s="38" t="s">
        <v>28</v>
      </c>
      <c r="B14" s="40">
        <f>D18</f>
        <v>1585590</v>
      </c>
      <c r="C14" s="3">
        <v>2020</v>
      </c>
      <c r="D14" s="22">
        <v>3011960</v>
      </c>
      <c r="E14" s="23">
        <f t="shared" si="3"/>
        <v>0.45292078582254636</v>
      </c>
      <c r="F14" s="22">
        <v>2799778</v>
      </c>
      <c r="G14" s="23">
        <f t="shared" si="4"/>
        <v>0.81403735658249721</v>
      </c>
      <c r="H14" s="22">
        <v>212182</v>
      </c>
      <c r="I14" s="23">
        <f t="shared" si="5"/>
        <v>-0.5993254803025897</v>
      </c>
      <c r="J14" s="24">
        <f t="shared" si="0"/>
        <v>7.0446486673129791E-2</v>
      </c>
      <c r="K14" s="25">
        <f t="shared" si="1"/>
        <v>3011960</v>
      </c>
      <c r="L14" s="26">
        <f t="shared" si="2"/>
        <v>0</v>
      </c>
      <c r="N14" s="19" t="s">
        <v>16</v>
      </c>
      <c r="O14" s="19" t="s">
        <v>17</v>
      </c>
      <c r="P14" s="19"/>
      <c r="Q14" s="19"/>
      <c r="R14" s="19"/>
      <c r="S14" s="19"/>
      <c r="T14" s="19"/>
      <c r="U14" s="19"/>
    </row>
    <row r="15" spans="1:21" ht="14.5" x14ac:dyDescent="0.35">
      <c r="A15" s="38"/>
      <c r="B15" s="36">
        <f>B14/B13-1</f>
        <v>-0.20494067103109659</v>
      </c>
      <c r="C15" s="3">
        <v>2021</v>
      </c>
      <c r="D15" s="22">
        <v>1820992</v>
      </c>
      <c r="E15" s="23">
        <f t="shared" si="3"/>
        <v>-0.39541295369128404</v>
      </c>
      <c r="F15" s="22">
        <v>1588134</v>
      </c>
      <c r="G15" s="23">
        <f t="shared" si="4"/>
        <v>-0.43276431202759646</v>
      </c>
      <c r="H15" s="22">
        <v>232858</v>
      </c>
      <c r="I15" s="23">
        <f t="shared" si="5"/>
        <v>9.7444646576995142E-2</v>
      </c>
      <c r="J15" s="24">
        <f t="shared" si="0"/>
        <v>0.12787425754753454</v>
      </c>
      <c r="K15" s="25">
        <f t="shared" si="1"/>
        <v>1820992</v>
      </c>
      <c r="L15" s="26">
        <f t="shared" si="2"/>
        <v>0</v>
      </c>
      <c r="N15" s="20" t="s">
        <v>18</v>
      </c>
      <c r="O15" s="20" t="s">
        <v>19</v>
      </c>
      <c r="P15" s="20" t="s">
        <v>20</v>
      </c>
      <c r="Q15" s="20" t="s">
        <v>21</v>
      </c>
      <c r="R15" s="20" t="s">
        <v>22</v>
      </c>
      <c r="S15" s="20" t="s">
        <v>23</v>
      </c>
      <c r="T15" s="20" t="s">
        <v>24</v>
      </c>
      <c r="U15" s="20" t="s">
        <v>25</v>
      </c>
    </row>
    <row r="16" spans="1:21" ht="14.5" x14ac:dyDescent="0.35">
      <c r="B16" s="11"/>
      <c r="C16" s="3">
        <v>2022</v>
      </c>
      <c r="D16" s="22">
        <v>2719179</v>
      </c>
      <c r="E16" s="23">
        <f t="shared" si="3"/>
        <v>0.49324049748708387</v>
      </c>
      <c r="F16" s="22">
        <v>2090125</v>
      </c>
      <c r="G16" s="23">
        <f t="shared" si="4"/>
        <v>0.31608856683378095</v>
      </c>
      <c r="H16" s="22">
        <v>629054</v>
      </c>
      <c r="I16" s="23">
        <f t="shared" si="5"/>
        <v>1.70144895172165</v>
      </c>
      <c r="J16" s="24">
        <f t="shared" si="0"/>
        <v>0.23133968010197195</v>
      </c>
      <c r="K16" s="25">
        <f t="shared" si="1"/>
        <v>2719179</v>
      </c>
      <c r="L16" s="26">
        <f t="shared" si="2"/>
        <v>0</v>
      </c>
      <c r="N16" s="17" t="s">
        <v>26</v>
      </c>
      <c r="O16" s="18">
        <v>2799778</v>
      </c>
      <c r="P16" s="18">
        <v>1588134</v>
      </c>
      <c r="Q16" s="18">
        <v>2090125</v>
      </c>
      <c r="R16" s="18">
        <v>1130606</v>
      </c>
      <c r="S16" s="18">
        <v>1381654</v>
      </c>
      <c r="T16" s="18">
        <v>1442453</v>
      </c>
      <c r="U16" s="18">
        <v>10432750</v>
      </c>
    </row>
    <row r="17" spans="3:21" customFormat="1" ht="14.5" x14ac:dyDescent="0.35">
      <c r="C17" s="14">
        <v>2023</v>
      </c>
      <c r="D17" s="27">
        <v>1442741</v>
      </c>
      <c r="E17" s="28">
        <f>D17/D16-1</f>
        <v>-0.4694203654853174</v>
      </c>
      <c r="F17" s="29">
        <v>1130606</v>
      </c>
      <c r="G17" s="28">
        <f>F17/F16-1</f>
        <v>-0.4590725435081634</v>
      </c>
      <c r="H17" s="29">
        <v>312135</v>
      </c>
      <c r="I17" s="28">
        <f>H17/H16-1</f>
        <v>-0.50380253523544871</v>
      </c>
      <c r="J17" s="33">
        <f>H17/D17</f>
        <v>0.21634860311032958</v>
      </c>
      <c r="K17" s="30">
        <f t="shared" si="1"/>
        <v>1442741</v>
      </c>
      <c r="L17" s="34">
        <f>D17-K17</f>
        <v>0</v>
      </c>
      <c r="N17" s="15" t="s">
        <v>27</v>
      </c>
      <c r="O17" s="16">
        <v>212182</v>
      </c>
      <c r="P17" s="16">
        <v>232858</v>
      </c>
      <c r="Q17" s="16">
        <v>629054</v>
      </c>
      <c r="R17" s="16">
        <v>312135</v>
      </c>
      <c r="S17" s="16">
        <v>203936</v>
      </c>
      <c r="T17" s="16">
        <v>194022</v>
      </c>
      <c r="U17" s="16">
        <v>1784187</v>
      </c>
    </row>
    <row r="18" spans="3:21" customFormat="1" ht="14.5" x14ac:dyDescent="0.35">
      <c r="C18" s="14">
        <v>2024</v>
      </c>
      <c r="D18" s="27">
        <v>1585590</v>
      </c>
      <c r="E18" s="28">
        <f>D18/D17-1</f>
        <v>9.9012227419890353E-2</v>
      </c>
      <c r="F18" s="29">
        <v>1381654</v>
      </c>
      <c r="G18" s="28">
        <f>F18/F17-1</f>
        <v>0.22204729145254842</v>
      </c>
      <c r="H18" s="29">
        <v>203936</v>
      </c>
      <c r="I18" s="28">
        <f>H18/H17-1</f>
        <v>-0.34664167747929586</v>
      </c>
      <c r="J18" s="33">
        <f>H18/D18</f>
        <v>0.12861836918749486</v>
      </c>
      <c r="K18" s="30">
        <f t="shared" si="1"/>
        <v>1585590</v>
      </c>
      <c r="L18" s="34">
        <f>D18-K18</f>
        <v>0</v>
      </c>
      <c r="N18" s="31" t="s">
        <v>25</v>
      </c>
      <c r="O18" s="32">
        <v>3011960</v>
      </c>
      <c r="P18" s="32">
        <v>1820992</v>
      </c>
      <c r="Q18" s="32">
        <v>2719179</v>
      </c>
      <c r="R18" s="32">
        <v>1442741</v>
      </c>
      <c r="S18" s="32">
        <v>1585590</v>
      </c>
      <c r="T18" s="32">
        <v>1636475</v>
      </c>
      <c r="U18" s="32">
        <v>12216937</v>
      </c>
    </row>
    <row r="19" spans="3:21" customFormat="1" ht="14.5" x14ac:dyDescent="0.35"/>
    <row r="20" spans="3:21" ht="11.5" x14ac:dyDescent="0.35">
      <c r="D20" s="12" t="s">
        <v>10</v>
      </c>
      <c r="E20" s="11">
        <f>D18/D4-1</f>
        <v>-0.87088727449916392</v>
      </c>
      <c r="G20" s="11">
        <f>F18/F4-1</f>
        <v>-0.88749354269443415</v>
      </c>
      <c r="I20" s="11">
        <f>H18/H5-1</f>
        <v>-0.56877364295516586</v>
      </c>
      <c r="K20" s="7">
        <f>SUM(K4:K18)</f>
        <v>86934286</v>
      </c>
      <c r="L20" s="7">
        <f>SUM(L4:L18)</f>
        <v>2066071</v>
      </c>
    </row>
    <row r="21" spans="3:21" ht="11.5" x14ac:dyDescent="0.35">
      <c r="D21" s="12" t="s">
        <v>11</v>
      </c>
      <c r="E21" s="36">
        <f>D18/D5-1</f>
        <v>-0.90325039475625546</v>
      </c>
      <c r="G21" s="11">
        <f>F18/F5-1</f>
        <v>-0.9131890935432011</v>
      </c>
    </row>
    <row r="23" spans="3:21" ht="18" customHeight="1" x14ac:dyDescent="0.35">
      <c r="J23" s="36">
        <f>(D18-D5)/D5</f>
        <v>-0.90325039475625546</v>
      </c>
    </row>
  </sheetData>
  <mergeCells count="1">
    <mergeCell ref="K3:L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E896-51FD-47B4-9F3E-2F0EE07C32DF}">
  <sheetPr>
    <tabColor theme="6" tint="0.79998168889431442"/>
  </sheetPr>
  <dimension ref="A1:H8"/>
  <sheetViews>
    <sheetView zoomScaleNormal="100" workbookViewId="0">
      <selection activeCell="B25" sqref="B25"/>
    </sheetView>
  </sheetViews>
  <sheetFormatPr defaultRowHeight="14.5" x14ac:dyDescent="0.35"/>
  <cols>
    <col min="1" max="2" width="17.81640625" bestFit="1" customWidth="1"/>
    <col min="3" max="7" width="10.54296875" bestFit="1" customWidth="1"/>
    <col min="8" max="8" width="11.54296875" bestFit="1" customWidth="1"/>
    <col min="9" max="9" width="11.26953125" bestFit="1" customWidth="1"/>
  </cols>
  <sheetData>
    <row r="1" spans="1:8" x14ac:dyDescent="0.35">
      <c r="A1" s="21" t="s">
        <v>12</v>
      </c>
      <c r="B1" t="s">
        <v>13</v>
      </c>
    </row>
    <row r="2" spans="1:8" x14ac:dyDescent="0.35">
      <c r="A2" s="21" t="s">
        <v>14</v>
      </c>
      <c r="B2" t="s">
        <v>15</v>
      </c>
    </row>
    <row r="4" spans="1:8" x14ac:dyDescent="0.35">
      <c r="A4" s="21" t="s">
        <v>16</v>
      </c>
      <c r="B4" s="21" t="s">
        <v>17</v>
      </c>
    </row>
    <row r="5" spans="1:8" x14ac:dyDescent="0.35">
      <c r="A5" s="21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</row>
    <row r="6" spans="1:8" x14ac:dyDescent="0.35">
      <c r="A6" s="17" t="s">
        <v>26</v>
      </c>
      <c r="B6" s="18">
        <v>2799778</v>
      </c>
      <c r="C6" s="18">
        <v>1588134</v>
      </c>
      <c r="D6" s="18">
        <v>2090125</v>
      </c>
      <c r="E6" s="18">
        <v>1130606</v>
      </c>
      <c r="F6" s="18">
        <v>1381654</v>
      </c>
      <c r="G6" s="18">
        <v>1442453</v>
      </c>
      <c r="H6" s="18">
        <v>10432750</v>
      </c>
    </row>
    <row r="7" spans="1:8" x14ac:dyDescent="0.35">
      <c r="A7" s="15" t="s">
        <v>27</v>
      </c>
      <c r="B7" s="16">
        <v>212182</v>
      </c>
      <c r="C7" s="16">
        <v>232858</v>
      </c>
      <c r="D7" s="16">
        <v>629054</v>
      </c>
      <c r="E7" s="16">
        <v>312135</v>
      </c>
      <c r="F7" s="16">
        <v>203936</v>
      </c>
      <c r="G7" s="16">
        <v>194022</v>
      </c>
      <c r="H7" s="16">
        <v>1784187</v>
      </c>
    </row>
    <row r="8" spans="1:8" x14ac:dyDescent="0.35">
      <c r="A8" s="15" t="s">
        <v>25</v>
      </c>
      <c r="B8" s="16">
        <v>3011960</v>
      </c>
      <c r="C8" s="16">
        <v>1820992</v>
      </c>
      <c r="D8" s="16">
        <v>2719179</v>
      </c>
      <c r="E8" s="16">
        <v>1442741</v>
      </c>
      <c r="F8" s="16">
        <v>1585590</v>
      </c>
      <c r="G8" s="16">
        <v>1636475</v>
      </c>
      <c r="H8" s="16">
        <v>12216937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MTk1MDY8L1VzZXJOYW1lPjxEYXRlVGltZT42LzIyLzIwMjMgNTo0MTozMCBQTTwvRGF0ZVRpbWU+PExhYmVsU3RyaW5nPlVuY2F0ZWdvcml6ZWQ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  <DueDate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9E7914BB-F0A3-41D7-8FAE-EEFACBB8387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20CCDE6-AEBF-4930-9F13-687EF8342F87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D00E080-3685-4337-9444-E11EAEB36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FF2732-BDDC-44D4-B82F-7CCA78C1182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26BCDAC-BAA4-4BFE-A1BF-2F8B42AD4536}">
  <ds:schemaRefs>
    <ds:schemaRef ds:uri="f88ffb1c-9230-4705-a789-27bae69f582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b6888f76-1100-40b0-929b-1efe9044426d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MR-6</vt:lpstr>
      <vt:lpstr>MED Days Excluded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D Roll</dc:creator>
  <cp:lastModifiedBy>Michelle Caldwell</cp:lastModifiedBy>
  <dcterms:created xsi:type="dcterms:W3CDTF">2015-06-05T18:17:20Z</dcterms:created>
  <dcterms:modified xsi:type="dcterms:W3CDTF">2025-09-10T17:23:29Z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3794c52c-4573-41d9-818d-7f622a6e3b76</vt:lpwstr>
  </property>
  <property fmtid="{D5CDD505-2E9C-101B-9397-08002B2CF9AE}" pid="3" name="bjSaver">
    <vt:lpwstr>ngAsLjITgxItJqtOZPQl9/0Z/oz+oXEx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6" name="bjDocumentSecurityLabel">
    <vt:lpwstr>Uncategorized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{9E7914BB-F0A3-41D7-8FAE-EEFACBB8387F}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