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egulatory Base Cases/Kentucky Base Case 2025/05 Discovery/Staff/Staff Set 1/Attachments/"/>
    </mc:Choice>
  </mc:AlternateContent>
  <xr:revisionPtr revIDLastSave="2" documentId="8_{325BF2C6-E772-4FC1-BBFA-EBA7C9D5F04B}" xr6:coauthVersionLast="47" xr6:coauthVersionMax="47" xr10:uidLastSave="{05037591-DBDB-4342-A939-90C5CCD139F3}"/>
  <bookViews>
    <workbookView xWindow="-23148" yWindow="-96" windowWidth="23256" windowHeight="12456" xr2:uid="{D3675795-269E-4B79-8005-C1D29D0D3795}"/>
  </bookViews>
  <sheets>
    <sheet name="KPSC 1_52" sheetId="1" r:id="rId1"/>
  </sheets>
  <externalReferences>
    <externalReference r:id="rId2"/>
    <externalReference r:id="rId3"/>
  </externalReferences>
  <definedNames>
    <definedName name="End_Print4">[1]KWH!#REF!</definedName>
    <definedName name="KWH_END">[1]KWH!#REF!</definedName>
    <definedName name="NvsASD">"V2020-03-31"</definedName>
    <definedName name="NvsAutoDrillOk">"VN"</definedName>
    <definedName name="NvsElapsedTime">0.000787037039117422</definedName>
    <definedName name="NvsEndTime">43936.8472106481</definedName>
    <definedName name="NvsInstLang">"VENG"</definedName>
    <definedName name="NvsInstSpec">"%,FBUSINESS_UNIT,TGL_PRPT_CONS,NKYP_CORP_CONSOL"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"%,X,RZF.ACCOUNT.,CNF.."</definedName>
    <definedName name="NvsPanelBusUnit">"V100"</definedName>
    <definedName name="NvsPanelEffdt">"V2099-01-01"</definedName>
    <definedName name="NvsPanelSetid">"VAEP"</definedName>
    <definedName name="NvsParentRef">"Sheet1!$$0"</definedName>
    <definedName name="NvsReqBU">"VX992"</definedName>
    <definedName name="NvsReqBUOnly">"VN"</definedName>
    <definedName name="NvsTransLed">"VN"</definedName>
    <definedName name="NvsTreeASD">"V2099-01-01"</definedName>
    <definedName name="NvsValTbl.ACCOUNT">"GL_ACCOUNT_TBL"</definedName>
    <definedName name="NvsValTbl.CURRENCY_CD">"CURRENCY_CD_TBL"</definedName>
    <definedName name="OM_QRT_END">'[1]O&amp;M QRT'!#REF!</definedName>
    <definedName name="_xlnm.Print_Titles" localSheetId="0">'KPSC 1_52'!$1:$15</definedName>
    <definedName name="Rev_End">[2]FERC_IS1!#REF!</definedName>
    <definedName name="search_directory_name">"R:\fcm90prd\nvision\rpts\Fin_Reports\"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F60" i="1"/>
  <c r="J60" i="1" s="1"/>
  <c r="E60" i="1"/>
  <c r="I60" i="1" s="1"/>
  <c r="D60" i="1"/>
  <c r="H60" i="1" s="1"/>
  <c r="C60" i="1"/>
  <c r="G60" i="1" s="1"/>
  <c r="J59" i="1"/>
  <c r="I59" i="1"/>
  <c r="H59" i="1"/>
  <c r="G59" i="1"/>
  <c r="J58" i="1"/>
  <c r="I58" i="1"/>
  <c r="H58" i="1"/>
  <c r="G58" i="1"/>
  <c r="J57" i="1"/>
  <c r="I57" i="1"/>
  <c r="H57" i="1"/>
  <c r="G57" i="1"/>
  <c r="J56" i="1"/>
  <c r="I56" i="1"/>
  <c r="H56" i="1"/>
  <c r="G56" i="1"/>
  <c r="F53" i="1"/>
  <c r="J53" i="1" s="1"/>
  <c r="E53" i="1"/>
  <c r="I53" i="1" s="1"/>
  <c r="D53" i="1"/>
  <c r="H53" i="1" s="1"/>
  <c r="C53" i="1"/>
  <c r="G53" i="1" s="1"/>
  <c r="J52" i="1"/>
  <c r="I52" i="1"/>
  <c r="H52" i="1"/>
  <c r="G52" i="1"/>
  <c r="J51" i="1"/>
  <c r="I51" i="1"/>
  <c r="H51" i="1"/>
  <c r="G51" i="1"/>
  <c r="J49" i="1"/>
  <c r="I49" i="1"/>
  <c r="H49" i="1"/>
  <c r="G49" i="1"/>
  <c r="J48" i="1"/>
  <c r="I48" i="1"/>
  <c r="H48" i="1"/>
  <c r="G48" i="1"/>
  <c r="F46" i="1"/>
  <c r="J46" i="1" s="1"/>
  <c r="E46" i="1"/>
  <c r="I46" i="1" s="1"/>
  <c r="D46" i="1"/>
  <c r="H46" i="1" s="1"/>
  <c r="C46" i="1"/>
  <c r="G46" i="1" s="1"/>
  <c r="J45" i="1"/>
  <c r="I45" i="1"/>
  <c r="H45" i="1"/>
  <c r="G45" i="1"/>
  <c r="J44" i="1"/>
  <c r="I44" i="1"/>
  <c r="H44" i="1"/>
  <c r="G44" i="1"/>
  <c r="J43" i="1"/>
  <c r="I43" i="1"/>
  <c r="H43" i="1"/>
  <c r="G43" i="1"/>
  <c r="J42" i="1"/>
  <c r="I42" i="1"/>
  <c r="H42" i="1"/>
  <c r="G42" i="1"/>
  <c r="J41" i="1"/>
  <c r="I41" i="1"/>
  <c r="H41" i="1"/>
  <c r="G41" i="1"/>
  <c r="J40" i="1"/>
  <c r="I40" i="1"/>
  <c r="H40" i="1"/>
  <c r="G40" i="1"/>
  <c r="D36" i="1"/>
  <c r="H36" i="1" s="1"/>
  <c r="J35" i="1"/>
  <c r="I35" i="1"/>
  <c r="H35" i="1"/>
  <c r="G35" i="1"/>
  <c r="J34" i="1"/>
  <c r="I34" i="1"/>
  <c r="H34" i="1"/>
  <c r="G34" i="1"/>
  <c r="J33" i="1"/>
  <c r="I33" i="1"/>
  <c r="H33" i="1"/>
  <c r="G33" i="1"/>
  <c r="J32" i="1"/>
  <c r="I32" i="1"/>
  <c r="H32" i="1"/>
  <c r="G32" i="1"/>
  <c r="J31" i="1"/>
  <c r="I31" i="1"/>
  <c r="H31" i="1"/>
  <c r="G31" i="1"/>
  <c r="J30" i="1"/>
  <c r="I30" i="1"/>
  <c r="H30" i="1"/>
  <c r="G30" i="1"/>
  <c r="J29" i="1"/>
  <c r="I29" i="1"/>
  <c r="H29" i="1"/>
  <c r="G29" i="1"/>
  <c r="F28" i="1"/>
  <c r="F36" i="1" s="1"/>
  <c r="F37" i="1" s="1"/>
  <c r="E28" i="1"/>
  <c r="E36" i="1" s="1"/>
  <c r="D28" i="1"/>
  <c r="H28" i="1" s="1"/>
  <c r="C28" i="1"/>
  <c r="C36" i="1" s="1"/>
  <c r="J27" i="1"/>
  <c r="I27" i="1"/>
  <c r="H27" i="1"/>
  <c r="G27" i="1"/>
  <c r="J26" i="1"/>
  <c r="I26" i="1"/>
  <c r="H26" i="1"/>
  <c r="G26" i="1"/>
  <c r="J25" i="1"/>
  <c r="I25" i="1"/>
  <c r="H25" i="1"/>
  <c r="G25" i="1"/>
  <c r="J24" i="1"/>
  <c r="I24" i="1"/>
  <c r="H24" i="1"/>
  <c r="G24" i="1"/>
  <c r="J23" i="1"/>
  <c r="I23" i="1"/>
  <c r="H23" i="1"/>
  <c r="G23" i="1"/>
  <c r="J22" i="1"/>
  <c r="I22" i="1"/>
  <c r="H22" i="1"/>
  <c r="G22" i="1"/>
  <c r="J21" i="1"/>
  <c r="I21" i="1"/>
  <c r="H21" i="1"/>
  <c r="G21" i="1"/>
  <c r="J20" i="1"/>
  <c r="I20" i="1"/>
  <c r="H20" i="1"/>
  <c r="G20" i="1"/>
  <c r="J17" i="1"/>
  <c r="I17" i="1"/>
  <c r="H17" i="1"/>
  <c r="I28" i="1" l="1"/>
  <c r="J28" i="1"/>
  <c r="D54" i="1"/>
  <c r="H54" i="1" s="1"/>
  <c r="C54" i="1"/>
  <c r="G54" i="1" s="1"/>
  <c r="J37" i="1"/>
  <c r="G36" i="1"/>
  <c r="C37" i="1"/>
  <c r="I36" i="1"/>
  <c r="E37" i="1"/>
  <c r="J36" i="1"/>
  <c r="G28" i="1"/>
  <c r="F54" i="1"/>
  <c r="J54" i="1" s="1"/>
  <c r="E54" i="1"/>
  <c r="I54" i="1" s="1"/>
  <c r="D37" i="1"/>
  <c r="D61" i="1" l="1"/>
  <c r="H61" i="1" s="1"/>
  <c r="H37" i="1"/>
  <c r="E61" i="1"/>
  <c r="I61" i="1" s="1"/>
  <c r="I37" i="1"/>
  <c r="C61" i="1"/>
  <c r="G61" i="1" s="1"/>
  <c r="G37" i="1"/>
  <c r="F61" i="1"/>
  <c r="J61" i="1" s="1"/>
</calcChain>
</file>

<file path=xl/sharedStrings.xml><?xml version="1.0" encoding="utf-8"?>
<sst xmlns="http://schemas.openxmlformats.org/spreadsheetml/2006/main" count="70" uniqueCount="64">
  <si>
    <t>Kentucky Power Company</t>
  </si>
  <si>
    <t>Case No. 2025-00257</t>
  </si>
  <si>
    <t>Net Income per kWh Sold</t>
  </si>
  <si>
    <t>For the Calendar Years 2022 through 2024</t>
  </si>
  <si>
    <t>And for the Test Period Ending May 31, 2025</t>
  </si>
  <si>
    <t>Net Income per Books
12 Months Ended</t>
  </si>
  <si>
    <t>Net Income per kWh Sold
12 Months Ended</t>
  </si>
  <si>
    <t>Line</t>
  </si>
  <si>
    <t>Item</t>
  </si>
  <si>
    <t xml:space="preserve">Three Most Recent Calendar Years </t>
  </si>
  <si>
    <t>No.</t>
  </si>
  <si>
    <t>(a)</t>
  </si>
  <si>
    <t>Test Period</t>
  </si>
  <si>
    <t>(b)</t>
  </si>
  <si>
    <t>(c)</t>
  </si>
  <si>
    <t>(d)</t>
  </si>
  <si>
    <t>(e)</t>
  </si>
  <si>
    <t>Operating Income</t>
  </si>
  <si>
    <t xml:space="preserve">  Operating Revenues</t>
  </si>
  <si>
    <t>Operating Income Deductions</t>
  </si>
  <si>
    <t xml:space="preserve">  Operating and Maintenance Expenses:</t>
  </si>
  <si>
    <t xml:space="preserve">    Power Production Expenses</t>
  </si>
  <si>
    <t xml:space="preserve">    Purchased Power Expenses</t>
  </si>
  <si>
    <t xml:space="preserve">    Transmission and Reigonal Market Expenses</t>
  </si>
  <si>
    <t xml:space="preserve">    Distribution Expenses</t>
  </si>
  <si>
    <t xml:space="preserve">    Customer Accounts Expenses</t>
  </si>
  <si>
    <t xml:space="preserve">    Customer Service and Informational Expenses</t>
  </si>
  <si>
    <t xml:space="preserve">    Sales Expenses</t>
  </si>
  <si>
    <t xml:space="preserve">    Administrative and General Expenses</t>
  </si>
  <si>
    <t xml:space="preserve">      Total (L5 through L12)</t>
  </si>
  <si>
    <t xml:space="preserve">  Depreciation Expenses;
  Amortization Expenses;
  Accretion Expenses;
  Regulatory Debits</t>
  </si>
  <si>
    <t xml:space="preserve">  Amortization of Utility Plant Acquisition Adjustment</t>
  </si>
  <si>
    <t xml:space="preserve">  Taxes Other Than Income Taxes</t>
  </si>
  <si>
    <t xml:space="preserve">  Income Taxes – Federal</t>
  </si>
  <si>
    <t xml:space="preserve">  Income Taxes – Other</t>
  </si>
  <si>
    <t xml:space="preserve">  Provision for Deferred Income Taxes</t>
  </si>
  <si>
    <t xml:space="preserve">  Investment Tax Credit Adjustment – Net; 
  (Less) Gains from Disposition of Utility Plant;
  (Less) Gains from Disposition of Allowances</t>
  </si>
  <si>
    <t xml:space="preserve">    Total Utility Operating Expenses (L13 thorugh L20)</t>
  </si>
  <si>
    <t>Net Utility Operating Income</t>
  </si>
  <si>
    <t>Other Income and Deductions</t>
  </si>
  <si>
    <t xml:space="preserve">  Other Income:</t>
  </si>
  <si>
    <t xml:space="preserve">    Non-utility Operating Income</t>
  </si>
  <si>
    <t xml:space="preserve">    Equity in Earnings of Subsidiary Company</t>
  </si>
  <si>
    <t xml:space="preserve">    Interest and Dividend Income</t>
  </si>
  <si>
    <t xml:space="preserve">    Allowance for Funds Used During Construction</t>
  </si>
  <si>
    <t xml:space="preserve">    Miscellaneous Non-operating Income</t>
  </si>
  <si>
    <t xml:space="preserve">    Gain on Disposition of Property</t>
  </si>
  <si>
    <t xml:space="preserve">      Total Other Income</t>
  </si>
  <si>
    <t xml:space="preserve">  Other Income Deductions:</t>
  </si>
  <si>
    <t xml:space="preserve">    Loss on Disposition of Property</t>
  </si>
  <si>
    <t xml:space="preserve">    Miscellaneous Income Deductions</t>
  </si>
  <si>
    <t xml:space="preserve">    Taxes Applicable to Other Income and Deductions:</t>
  </si>
  <si>
    <t xml:space="preserve">      Income Taxes and Investment Tax Credits</t>
  </si>
  <si>
    <t xml:space="preserve">      Taxes Other Than Income Taxes</t>
  </si>
  <si>
    <t xml:space="preserve">        Total Taxes on Other Income and Deductions</t>
  </si>
  <si>
    <t>Net Other Income and Deductions</t>
  </si>
  <si>
    <t>Interest Charges</t>
  </si>
  <si>
    <t xml:space="preserve">  Interest on Long-Term Debt</t>
  </si>
  <si>
    <t xml:space="preserve">  Interest on Short-Term Debt</t>
  </si>
  <si>
    <t xml:space="preserve">  Amortization of Premium on Debt – Credit</t>
  </si>
  <si>
    <t xml:space="preserve">  Other Interest Expense
  (Less) Allowance for Borrowed Funds Used During Construction-Cr.</t>
  </si>
  <si>
    <t xml:space="preserve">    Total Interest Charges</t>
  </si>
  <si>
    <t>Net Income</t>
  </si>
  <si>
    <t>kWh Sold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</si>
</sst>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00_);_(* \(#,##0.00000\);_(* &quot;-&quot;??_);_(@_)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3" xfId="1" applyBorder="1" applyAlignment="1">
      <alignment vertical="center" wrapText="1"/>
    </xf>
    <xf numFmtId="0" fontId="2" fillId="0" borderId="11" xfId="1" applyFont="1" applyBorder="1" applyAlignment="1">
      <alignment horizontal="center" vertical="center" wrapText="1"/>
    </xf>
    <xf numFmtId="14" fontId="2" fillId="0" borderId="5" xfId="1" applyNumberFormat="1" applyFont="1" applyBorder="1" applyAlignment="1">
      <alignment horizontal="center" vertical="center" wrapText="1"/>
    </xf>
    <xf numFmtId="0" fontId="1" fillId="0" borderId="14" xfId="1" applyBorder="1" applyAlignment="1">
      <alignment vertical="center" wrapText="1"/>
    </xf>
    <xf numFmtId="0" fontId="1" fillId="0" borderId="15" xfId="1" applyBorder="1" applyAlignment="1">
      <alignment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 wrapText="1"/>
    </xf>
    <xf numFmtId="0" fontId="2" fillId="2" borderId="3" xfId="1" applyFont="1" applyFill="1" applyBorder="1" applyAlignment="1">
      <alignment horizontal="justify" vertical="center" wrapText="1"/>
    </xf>
    <xf numFmtId="0" fontId="2" fillId="2" borderId="0" xfId="1" applyFont="1" applyFill="1" applyAlignment="1">
      <alignment horizontal="justify" vertical="center" wrapText="1"/>
    </xf>
    <xf numFmtId="0" fontId="2" fillId="2" borderId="17" xfId="1" applyFont="1" applyFill="1" applyBorder="1" applyAlignment="1">
      <alignment horizontal="justify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left" vertical="center" wrapText="1"/>
    </xf>
    <xf numFmtId="165" fontId="2" fillId="0" borderId="21" xfId="2" applyNumberFormat="1" applyFont="1" applyBorder="1" applyAlignment="1">
      <alignment horizontal="justify" vertical="center" wrapText="1"/>
    </xf>
    <xf numFmtId="164" fontId="1" fillId="0" borderId="0" xfId="1" applyNumberFormat="1"/>
    <xf numFmtId="0" fontId="2" fillId="0" borderId="2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left" vertical="center" wrapText="1"/>
    </xf>
    <xf numFmtId="0" fontId="2" fillId="2" borderId="13" xfId="1" applyFont="1" applyFill="1" applyBorder="1" applyAlignment="1">
      <alignment horizontal="justify" vertical="center" wrapText="1"/>
    </xf>
    <xf numFmtId="0" fontId="2" fillId="2" borderId="7" xfId="1" applyFont="1" applyFill="1" applyBorder="1" applyAlignment="1">
      <alignment horizontal="justify" vertical="center" wrapText="1"/>
    </xf>
    <xf numFmtId="165" fontId="2" fillId="2" borderId="21" xfId="1" applyNumberFormat="1" applyFont="1" applyFill="1" applyBorder="1" applyAlignment="1">
      <alignment horizontal="justify" vertical="center" wrapText="1"/>
    </xf>
    <xf numFmtId="0" fontId="2" fillId="0" borderId="13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left" vertical="center" wrapText="1"/>
    </xf>
    <xf numFmtId="165" fontId="2" fillId="2" borderId="21" xfId="2" applyNumberFormat="1" applyFont="1" applyFill="1" applyBorder="1" applyAlignment="1">
      <alignment horizontal="justify" vertical="center" wrapText="1"/>
    </xf>
    <xf numFmtId="0" fontId="2" fillId="2" borderId="19" xfId="1" applyFont="1" applyFill="1" applyBorder="1" applyAlignment="1">
      <alignment horizontal="justify" vertical="center" wrapText="1"/>
    </xf>
    <xf numFmtId="0" fontId="2" fillId="2" borderId="20" xfId="1" applyFont="1" applyFill="1" applyBorder="1" applyAlignment="1">
      <alignment horizontal="justify" vertical="center" wrapText="1"/>
    </xf>
    <xf numFmtId="164" fontId="2" fillId="2" borderId="19" xfId="2" applyNumberFormat="1" applyFont="1" applyFill="1" applyBorder="1" applyAlignment="1">
      <alignment horizontal="justify" vertical="center" wrapText="1"/>
    </xf>
    <xf numFmtId="164" fontId="2" fillId="2" borderId="20" xfId="2" applyNumberFormat="1" applyFont="1" applyFill="1" applyBorder="1" applyAlignment="1">
      <alignment horizontal="justify" vertical="center" wrapText="1"/>
    </xf>
    <xf numFmtId="0" fontId="2" fillId="0" borderId="3" xfId="1" applyFont="1" applyBorder="1" applyAlignment="1">
      <alignment horizontal="left" vertical="center" wrapText="1"/>
    </xf>
    <xf numFmtId="164" fontId="2" fillId="2" borderId="21" xfId="2" applyNumberFormat="1" applyFont="1" applyFill="1" applyBorder="1" applyAlignment="1">
      <alignment horizontal="justify" vertical="center" wrapText="1"/>
    </xf>
    <xf numFmtId="164" fontId="2" fillId="0" borderId="19" xfId="2" applyNumberFormat="1" applyFont="1" applyFill="1" applyBorder="1" applyAlignment="1">
      <alignment horizontal="justify" vertical="center" wrapText="1"/>
    </xf>
    <xf numFmtId="164" fontId="2" fillId="0" borderId="20" xfId="2" applyNumberFormat="1" applyFont="1" applyFill="1" applyBorder="1" applyAlignment="1">
      <alignment horizontal="justify" vertical="center" wrapText="1"/>
    </xf>
    <xf numFmtId="164" fontId="2" fillId="0" borderId="15" xfId="2" applyNumberFormat="1" applyFont="1" applyFill="1" applyBorder="1" applyAlignment="1">
      <alignment horizontal="justify" vertical="center" wrapText="1"/>
    </xf>
    <xf numFmtId="164" fontId="2" fillId="0" borderId="1" xfId="2" applyNumberFormat="1" applyFont="1" applyFill="1" applyBorder="1" applyAlignment="1">
      <alignment horizontal="justify" vertical="center" wrapText="1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</cellXfs>
  <cellStyles count="3">
    <cellStyle name="Comma 2" xfId="2" xr:uid="{DC73F93A-84C5-4AC3-9A8A-F3B9D7D9E15A}"/>
    <cellStyle name="Normal" xfId="0" builtinId="0"/>
    <cellStyle name="Normal 2" xfId="1" xr:uid="{68F83346-F8E9-4423-A8F8-43315FC0AF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H:\Regulatory%20Accounting%20Services\Kentucky%20-%20Base%20Cases\2025%20KY%20Rate%20Case%20-%20May%2031%20Test%20Year\Data%20Requests\Staff%20Set%201\KPSC%201_18\FF1%20Excel%20Files\2025_5%20FERC_IS1%20--%20Kentucky%20Power%20Corp%20Consol.xlsm" TargetMode="External"/><Relationship Id="rId2" Type="http://schemas.microsoft.com/office/2019/04/relationships/externalLinkLongPath" Target="FF1%20Excel%20Files/2025_5%20FERC_IS1%20--%20Kentucky%20Power%20Corp%20Consol.xlsm?A9FE39EB" TargetMode="External"/><Relationship Id="rId1" Type="http://schemas.openxmlformats.org/officeDocument/2006/relationships/externalLinkPath" Target="file:///\\A9FE39EB\2025_5%20FERC_IS1%20--%20Kentucky%20Power%20Corp%20Conso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Temp_AEPCommon\DSPRING\GLR6283%20%202020_3%20FERC_IS1%20--%20Kentucky%20Power%20Corp%20Conso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FERC_IS1"/>
      <sheetName val="Modification History"/>
      <sheetName val="O&amp;M"/>
      <sheetName val="O&amp;M QRT"/>
      <sheetName val="KWH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RC_IS1"/>
      <sheetName val="Modification History"/>
      <sheetName val="O&amp;M"/>
      <sheetName val="O&amp;M QRT"/>
      <sheetName val="KWH"/>
    </sheetNames>
    <sheetDataSet>
      <sheetData sheetId="0">
        <row r="104">
          <cell r="V104">
            <v>602134471.59299994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B4ADE-0278-40DD-B6B2-3CB413EF9D35}">
  <sheetPr>
    <pageSetUpPr fitToPage="1"/>
  </sheetPr>
  <dimension ref="A1:P64"/>
  <sheetViews>
    <sheetView tabSelected="1" zoomScaleNormal="100" workbookViewId="0">
      <pane ySplit="15" topLeftCell="A16" activePane="bottomLeft" state="frozen"/>
      <selection pane="bottomLeft" activeCell="G18" sqref="G18"/>
    </sheetView>
  </sheetViews>
  <sheetFormatPr defaultColWidth="9.21875" defaultRowHeight="13.2" x14ac:dyDescent="0.25"/>
  <cols>
    <col min="1" max="1" width="4.44140625" style="1" bestFit="1" customWidth="1"/>
    <col min="2" max="2" width="43.21875" style="1" customWidth="1"/>
    <col min="3" max="3" width="13.21875" style="1" bestFit="1" customWidth="1"/>
    <col min="4" max="5" width="14.5546875" style="1" bestFit="1" customWidth="1"/>
    <col min="6" max="6" width="14.44140625" style="1" bestFit="1" customWidth="1"/>
    <col min="7" max="10" width="14.44140625" style="1" customWidth="1"/>
    <col min="11" max="16384" width="9.21875" style="1"/>
  </cols>
  <sheetData>
    <row r="1" spans="1:10" ht="12.75" customHeight="1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2.75" customHeight="1" x14ac:dyDescent="0.2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42"/>
      <c r="B3" s="42"/>
      <c r="C3" s="42"/>
      <c r="D3" s="42"/>
      <c r="E3" s="42"/>
      <c r="F3" s="42"/>
      <c r="G3" s="2"/>
      <c r="H3" s="2"/>
      <c r="I3" s="2"/>
      <c r="J3" s="2"/>
    </row>
    <row r="4" spans="1:10" ht="12.75" customHeight="1" x14ac:dyDescent="0.25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</row>
    <row r="5" spans="1:10" ht="12.75" customHeight="1" x14ac:dyDescent="0.25">
      <c r="A5" s="42" t="s">
        <v>3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12.75" customHeight="1" x14ac:dyDescent="0.25">
      <c r="A6" s="42" t="s">
        <v>4</v>
      </c>
      <c r="B6" s="42"/>
      <c r="C6" s="42"/>
      <c r="D6" s="42"/>
      <c r="E6" s="42"/>
      <c r="F6" s="42"/>
      <c r="G6" s="42"/>
      <c r="H6" s="42"/>
      <c r="I6" s="42"/>
      <c r="J6" s="42"/>
    </row>
    <row r="7" spans="1:10" ht="13.5" customHeight="1" thickBot="1" x14ac:dyDescent="0.3">
      <c r="A7" s="43"/>
      <c r="B7" s="43"/>
      <c r="C7" s="43"/>
      <c r="D7" s="43"/>
      <c r="E7" s="43"/>
      <c r="F7" s="43"/>
      <c r="G7" s="43"/>
      <c r="H7" s="43"/>
      <c r="I7" s="43"/>
      <c r="J7" s="43"/>
    </row>
    <row r="8" spans="1:10" ht="13.8" thickTop="1" x14ac:dyDescent="0.25">
      <c r="A8" s="3"/>
      <c r="B8" s="4"/>
      <c r="C8" s="44" t="s">
        <v>5</v>
      </c>
      <c r="D8" s="42"/>
      <c r="E8" s="42"/>
      <c r="F8" s="45"/>
      <c r="G8" s="44" t="s">
        <v>6</v>
      </c>
      <c r="H8" s="42"/>
      <c r="I8" s="42"/>
      <c r="J8" s="45"/>
    </row>
    <row r="9" spans="1:10" x14ac:dyDescent="0.25">
      <c r="A9" s="3"/>
      <c r="B9" s="4"/>
      <c r="C9" s="44"/>
      <c r="D9" s="42"/>
      <c r="E9" s="42"/>
      <c r="F9" s="45"/>
      <c r="G9" s="44"/>
      <c r="H9" s="42"/>
      <c r="I9" s="42"/>
      <c r="J9" s="45"/>
    </row>
    <row r="10" spans="1:10" x14ac:dyDescent="0.25">
      <c r="A10" s="3"/>
      <c r="B10" s="4"/>
      <c r="C10" s="44"/>
      <c r="D10" s="42"/>
      <c r="E10" s="42"/>
      <c r="F10" s="45"/>
      <c r="G10" s="44"/>
      <c r="H10" s="42"/>
      <c r="I10" s="42"/>
      <c r="J10" s="45"/>
    </row>
    <row r="11" spans="1:10" ht="13.8" thickBot="1" x14ac:dyDescent="0.3">
      <c r="A11" s="3"/>
      <c r="B11" s="4"/>
      <c r="C11" s="46"/>
      <c r="D11" s="47"/>
      <c r="E11" s="47"/>
      <c r="F11" s="48"/>
      <c r="G11" s="46"/>
      <c r="H11" s="47"/>
      <c r="I11" s="47"/>
      <c r="J11" s="48"/>
    </row>
    <row r="12" spans="1:10" x14ac:dyDescent="0.25">
      <c r="A12" s="3" t="s">
        <v>7</v>
      </c>
      <c r="B12" s="4" t="s">
        <v>8</v>
      </c>
      <c r="C12" s="49" t="s">
        <v>9</v>
      </c>
      <c r="D12" s="50"/>
      <c r="E12" s="51"/>
      <c r="F12" s="5"/>
      <c r="G12" s="49" t="s">
        <v>9</v>
      </c>
      <c r="H12" s="50"/>
      <c r="I12" s="51"/>
      <c r="J12" s="5"/>
    </row>
    <row r="13" spans="1:10" ht="13.8" thickBot="1" x14ac:dyDescent="0.3">
      <c r="A13" s="3" t="s">
        <v>10</v>
      </c>
      <c r="B13" s="4" t="s">
        <v>11</v>
      </c>
      <c r="C13" s="46"/>
      <c r="D13" s="47"/>
      <c r="E13" s="52"/>
      <c r="F13" s="6" t="s">
        <v>12</v>
      </c>
      <c r="G13" s="46"/>
      <c r="H13" s="47"/>
      <c r="I13" s="52"/>
      <c r="J13" s="6" t="s">
        <v>12</v>
      </c>
    </row>
    <row r="14" spans="1:10" x14ac:dyDescent="0.25">
      <c r="A14" s="7"/>
      <c r="B14" s="8"/>
      <c r="C14" s="4">
        <v>2022</v>
      </c>
      <c r="D14" s="9">
        <v>2023</v>
      </c>
      <c r="E14" s="9">
        <v>2024</v>
      </c>
      <c r="F14" s="10">
        <v>45808</v>
      </c>
      <c r="G14" s="4">
        <v>2022</v>
      </c>
      <c r="H14" s="9">
        <v>2023</v>
      </c>
      <c r="I14" s="9">
        <v>2024</v>
      </c>
      <c r="J14" s="10">
        <v>45808</v>
      </c>
    </row>
    <row r="15" spans="1:10" ht="13.8" thickBot="1" x14ac:dyDescent="0.3">
      <c r="A15" s="11"/>
      <c r="B15" s="12"/>
      <c r="C15" s="13" t="s">
        <v>13</v>
      </c>
      <c r="D15" s="13" t="s">
        <v>14</v>
      </c>
      <c r="E15" s="13" t="s">
        <v>15</v>
      </c>
      <c r="F15" s="14" t="s">
        <v>16</v>
      </c>
      <c r="G15" s="15" t="s">
        <v>13</v>
      </c>
      <c r="H15" s="13" t="s">
        <v>14</v>
      </c>
      <c r="I15" s="13" t="s">
        <v>15</v>
      </c>
      <c r="J15" s="14" t="s">
        <v>16</v>
      </c>
    </row>
    <row r="16" spans="1:10" ht="14.4" thickTop="1" thickBot="1" x14ac:dyDescent="0.3">
      <c r="A16" s="3">
        <v>1</v>
      </c>
      <c r="B16" s="16" t="s">
        <v>17</v>
      </c>
      <c r="C16" s="17"/>
      <c r="D16" s="17"/>
      <c r="E16" s="17"/>
      <c r="F16" s="18"/>
      <c r="G16" s="19"/>
      <c r="H16" s="19"/>
      <c r="I16" s="19"/>
      <c r="J16" s="19"/>
    </row>
    <row r="17" spans="1:16" ht="13.8" thickBot="1" x14ac:dyDescent="0.3">
      <c r="A17" s="20">
        <v>2</v>
      </c>
      <c r="B17" s="21" t="s">
        <v>18</v>
      </c>
      <c r="C17" s="38">
        <v>802124211</v>
      </c>
      <c r="D17" s="38">
        <v>622721863</v>
      </c>
      <c r="E17" s="38">
        <v>706582368</v>
      </c>
      <c r="F17" s="39">
        <v>727441754.67999995</v>
      </c>
      <c r="G17" s="22">
        <f>C17/$C$62</f>
        <v>0.13364789782084358</v>
      </c>
      <c r="H17" s="22">
        <f>D17/$D$62</f>
        <v>0.10950740683360612</v>
      </c>
      <c r="I17" s="22">
        <f>E17/$E$62</f>
        <v>0.12210891260043</v>
      </c>
      <c r="J17" s="22">
        <f>F17/$F$62</f>
        <v>0.12510353119102249</v>
      </c>
      <c r="L17" s="23"/>
      <c r="M17" s="23"/>
      <c r="N17" s="23"/>
      <c r="O17" s="23"/>
      <c r="P17" s="23"/>
    </row>
    <row r="18" spans="1:16" ht="13.8" thickBot="1" x14ac:dyDescent="0.3">
      <c r="A18" s="24">
        <v>3</v>
      </c>
      <c r="B18" s="25" t="s">
        <v>19</v>
      </c>
      <c r="C18" s="26"/>
      <c r="D18" s="26"/>
      <c r="E18" s="26"/>
      <c r="F18" s="27"/>
      <c r="G18" s="28"/>
      <c r="H18" s="28"/>
      <c r="I18" s="28"/>
      <c r="J18" s="28"/>
      <c r="L18" s="23"/>
      <c r="M18" s="23"/>
      <c r="N18" s="23"/>
      <c r="O18" s="23"/>
      <c r="P18" s="23"/>
    </row>
    <row r="19" spans="1:16" ht="13.8" thickBot="1" x14ac:dyDescent="0.3">
      <c r="A19" s="24">
        <v>4</v>
      </c>
      <c r="B19" s="29" t="s">
        <v>20</v>
      </c>
      <c r="C19" s="26"/>
      <c r="D19" s="26"/>
      <c r="E19" s="26"/>
      <c r="F19" s="27"/>
      <c r="G19" s="28"/>
      <c r="H19" s="28"/>
      <c r="I19" s="28"/>
      <c r="J19" s="28"/>
      <c r="L19" s="23"/>
      <c r="M19" s="23"/>
      <c r="N19" s="23"/>
      <c r="O19" s="23"/>
      <c r="P19" s="23"/>
    </row>
    <row r="20" spans="1:16" ht="13.8" thickBot="1" x14ac:dyDescent="0.3">
      <c r="A20" s="24">
        <v>5</v>
      </c>
      <c r="B20" s="29" t="s">
        <v>21</v>
      </c>
      <c r="C20" s="38">
        <v>116703455</v>
      </c>
      <c r="D20" s="38">
        <v>153281946</v>
      </c>
      <c r="E20" s="38">
        <v>174556970</v>
      </c>
      <c r="F20" s="39">
        <v>171255675.53599995</v>
      </c>
      <c r="G20" s="22">
        <f>C20/$C$62</f>
        <v>1.9444833125950137E-2</v>
      </c>
      <c r="H20" s="22">
        <f>D20/$D$62</f>
        <v>2.6955065203594503E-2</v>
      </c>
      <c r="I20" s="22">
        <f>E20/$E$62</f>
        <v>3.016628033594787E-2</v>
      </c>
      <c r="J20" s="22">
        <f>F20/$F$62</f>
        <v>2.9452103358408775E-2</v>
      </c>
      <c r="L20" s="23"/>
      <c r="M20" s="23"/>
      <c r="N20" s="23"/>
      <c r="O20" s="23"/>
      <c r="P20" s="23"/>
    </row>
    <row r="21" spans="1:16" ht="13.8" thickBot="1" x14ac:dyDescent="0.3">
      <c r="A21" s="24">
        <v>6</v>
      </c>
      <c r="B21" s="29" t="s">
        <v>22</v>
      </c>
      <c r="C21" s="38">
        <v>319873795</v>
      </c>
      <c r="D21" s="38">
        <v>118405459</v>
      </c>
      <c r="E21" s="38">
        <v>107599231</v>
      </c>
      <c r="F21" s="39">
        <v>132492951.71000002</v>
      </c>
      <c r="G21" s="22">
        <f t="shared" ref="G21:G61" si="0">C21/$C$62</f>
        <v>5.329655891626673E-2</v>
      </c>
      <c r="H21" s="22">
        <f t="shared" ref="H21:H60" si="1">D21/$D$62</f>
        <v>2.0821935988511887E-2</v>
      </c>
      <c r="I21" s="22">
        <f t="shared" ref="I21:I61" si="2">E21/$E$62</f>
        <v>1.8594895215461246E-2</v>
      </c>
      <c r="J21" s="22">
        <f t="shared" ref="J21:J60" si="3">F21/$F$62</f>
        <v>2.2785791453687011E-2</v>
      </c>
      <c r="L21" s="23"/>
      <c r="M21" s="23"/>
      <c r="N21" s="23"/>
      <c r="O21" s="23"/>
      <c r="P21" s="23"/>
    </row>
    <row r="22" spans="1:16" ht="13.8" thickBot="1" x14ac:dyDescent="0.3">
      <c r="A22" s="24">
        <v>7</v>
      </c>
      <c r="B22" s="29" t="s">
        <v>23</v>
      </c>
      <c r="C22" s="38">
        <v>81235761</v>
      </c>
      <c r="D22" s="38">
        <v>58970655</v>
      </c>
      <c r="E22" s="38">
        <v>92838162</v>
      </c>
      <c r="F22" s="39">
        <v>96971566.600000009</v>
      </c>
      <c r="G22" s="22">
        <f t="shared" si="0"/>
        <v>1.3535296075892253E-2</v>
      </c>
      <c r="H22" s="22">
        <f t="shared" si="1"/>
        <v>1.037015703482572E-2</v>
      </c>
      <c r="I22" s="22">
        <f t="shared" si="2"/>
        <v>1.6043942678233603E-2</v>
      </c>
      <c r="J22" s="22">
        <f t="shared" si="3"/>
        <v>1.6676916507386945E-2</v>
      </c>
      <c r="L22" s="23"/>
      <c r="M22" s="23"/>
      <c r="N22" s="23"/>
      <c r="O22" s="23"/>
      <c r="P22" s="23"/>
    </row>
    <row r="23" spans="1:16" ht="13.8" thickBot="1" x14ac:dyDescent="0.3">
      <c r="A23" s="24">
        <v>8</v>
      </c>
      <c r="B23" s="29" t="s">
        <v>24</v>
      </c>
      <c r="C23" s="38">
        <v>41098721</v>
      </c>
      <c r="D23" s="38">
        <v>40618886</v>
      </c>
      <c r="E23" s="38">
        <v>43420834</v>
      </c>
      <c r="F23" s="39">
        <v>42022818.207000002</v>
      </c>
      <c r="G23" s="22">
        <f t="shared" si="0"/>
        <v>6.847764460229412E-3</v>
      </c>
      <c r="H23" s="22">
        <f t="shared" si="1"/>
        <v>7.1429463756114619E-3</v>
      </c>
      <c r="I23" s="22">
        <f t="shared" si="2"/>
        <v>7.5038255468381282E-3</v>
      </c>
      <c r="J23" s="22">
        <f t="shared" si="3"/>
        <v>7.2269744133765393E-3</v>
      </c>
      <c r="L23" s="23"/>
      <c r="M23" s="23"/>
      <c r="N23" s="23"/>
      <c r="O23" s="23"/>
      <c r="P23" s="23"/>
    </row>
    <row r="24" spans="1:16" ht="13.8" thickBot="1" x14ac:dyDescent="0.3">
      <c r="A24" s="24">
        <v>9</v>
      </c>
      <c r="B24" s="29" t="s">
        <v>25</v>
      </c>
      <c r="C24" s="38">
        <v>8973225</v>
      </c>
      <c r="D24" s="38">
        <v>5821902</v>
      </c>
      <c r="E24" s="38">
        <v>5246813</v>
      </c>
      <c r="F24" s="39">
        <v>5010286.08</v>
      </c>
      <c r="G24" s="22">
        <f t="shared" si="0"/>
        <v>1.4950959483299266E-3</v>
      </c>
      <c r="H24" s="22">
        <f t="shared" si="1"/>
        <v>1.0237979887007518E-3</v>
      </c>
      <c r="I24" s="22">
        <f t="shared" si="2"/>
        <v>9.0673452815029755E-4</v>
      </c>
      <c r="J24" s="22">
        <f t="shared" si="3"/>
        <v>8.6165590145558218E-4</v>
      </c>
      <c r="L24" s="23"/>
      <c r="M24" s="23"/>
      <c r="N24" s="23"/>
      <c r="O24" s="23"/>
      <c r="P24" s="23"/>
    </row>
    <row r="25" spans="1:16" ht="13.8" thickBot="1" x14ac:dyDescent="0.3">
      <c r="A25" s="24">
        <v>10</v>
      </c>
      <c r="B25" s="29" t="s">
        <v>26</v>
      </c>
      <c r="C25" s="38">
        <v>1537824</v>
      </c>
      <c r="D25" s="38">
        <v>1633491</v>
      </c>
      <c r="E25" s="38">
        <v>1752942</v>
      </c>
      <c r="F25" s="38">
        <v>1776406.0100000002</v>
      </c>
      <c r="G25" s="22">
        <f t="shared" si="0"/>
        <v>2.5622832723402357E-4</v>
      </c>
      <c r="H25" s="22">
        <f t="shared" si="1"/>
        <v>2.8725402804114181E-4</v>
      </c>
      <c r="I25" s="22">
        <f t="shared" si="2"/>
        <v>3.0293685657271165E-4</v>
      </c>
      <c r="J25" s="22">
        <f t="shared" si="3"/>
        <v>3.0550166147352294E-4</v>
      </c>
      <c r="L25" s="23"/>
      <c r="M25" s="23"/>
      <c r="N25" s="23"/>
      <c r="O25" s="23"/>
      <c r="P25" s="23"/>
    </row>
    <row r="26" spans="1:16" ht="13.8" thickBot="1" x14ac:dyDescent="0.3">
      <c r="A26" s="24">
        <v>11</v>
      </c>
      <c r="B26" s="29" t="s">
        <v>27</v>
      </c>
      <c r="C26" s="38">
        <v>48529</v>
      </c>
      <c r="D26" s="38">
        <v>12959</v>
      </c>
      <c r="E26" s="38">
        <v>11111</v>
      </c>
      <c r="F26" s="39">
        <v>9329.2200000000012</v>
      </c>
      <c r="G26" s="22">
        <f t="shared" si="0"/>
        <v>8.0857786667004353E-6</v>
      </c>
      <c r="H26" s="22">
        <f t="shared" si="1"/>
        <v>2.2788769264018945E-6</v>
      </c>
      <c r="I26" s="22">
        <f t="shared" si="2"/>
        <v>1.9201613135970265E-6</v>
      </c>
      <c r="J26" s="22">
        <f t="shared" si="3"/>
        <v>1.6044148658627986E-6</v>
      </c>
      <c r="L26" s="23"/>
      <c r="M26" s="23"/>
      <c r="N26" s="23"/>
      <c r="O26" s="23"/>
      <c r="P26" s="23"/>
    </row>
    <row r="27" spans="1:16" ht="13.8" thickBot="1" x14ac:dyDescent="0.3">
      <c r="A27" s="24">
        <v>12</v>
      </c>
      <c r="B27" s="29" t="s">
        <v>28</v>
      </c>
      <c r="C27" s="38">
        <v>19092184</v>
      </c>
      <c r="D27" s="38">
        <v>16380921</v>
      </c>
      <c r="E27" s="38">
        <v>29414331</v>
      </c>
      <c r="F27" s="39">
        <v>27641391.556999996</v>
      </c>
      <c r="G27" s="22">
        <f t="shared" si="0"/>
        <v>3.1810911844035394E-3</v>
      </c>
      <c r="H27" s="22">
        <f t="shared" si="1"/>
        <v>2.8806314453362334E-3</v>
      </c>
      <c r="I27" s="22">
        <f t="shared" si="2"/>
        <v>5.0832742733811307E-3</v>
      </c>
      <c r="J27" s="22">
        <f t="shared" si="3"/>
        <v>4.7536942560241092E-3</v>
      </c>
      <c r="L27" s="23"/>
      <c r="M27" s="23"/>
      <c r="N27" s="23"/>
      <c r="O27" s="23"/>
      <c r="P27" s="23"/>
    </row>
    <row r="28" spans="1:16" ht="13.8" thickBot="1" x14ac:dyDescent="0.3">
      <c r="A28" s="24">
        <v>13</v>
      </c>
      <c r="B28" s="29" t="s">
        <v>29</v>
      </c>
      <c r="C28" s="38">
        <f t="shared" ref="C28:F28" si="4">SUM(C20:C27)</f>
        <v>588563494</v>
      </c>
      <c r="D28" s="38">
        <f t="shared" si="4"/>
        <v>395126219</v>
      </c>
      <c r="E28" s="38">
        <f t="shared" si="4"/>
        <v>454840394</v>
      </c>
      <c r="F28" s="39">
        <f t="shared" si="4"/>
        <v>477180424.92000002</v>
      </c>
      <c r="G28" s="22">
        <f t="shared" si="0"/>
        <v>9.8064953816972722E-2</v>
      </c>
      <c r="H28" s="22">
        <f t="shared" si="1"/>
        <v>6.94840669415481E-2</v>
      </c>
      <c r="I28" s="22">
        <f t="shared" si="2"/>
        <v>7.8603809595898591E-2</v>
      </c>
      <c r="J28" s="22">
        <f t="shared" si="3"/>
        <v>8.2064241966678358E-2</v>
      </c>
      <c r="L28" s="23"/>
      <c r="M28" s="23"/>
      <c r="N28" s="23"/>
      <c r="O28" s="23"/>
      <c r="P28" s="23"/>
    </row>
    <row r="29" spans="1:16" ht="46.2" thickBot="1" x14ac:dyDescent="0.3">
      <c r="A29" s="24">
        <v>14</v>
      </c>
      <c r="B29" s="29" t="s">
        <v>30</v>
      </c>
      <c r="C29" s="38">
        <v>123900065</v>
      </c>
      <c r="D29" s="38">
        <v>124709721</v>
      </c>
      <c r="E29" s="38">
        <v>117924898</v>
      </c>
      <c r="F29" s="39">
        <v>128014379.05</v>
      </c>
      <c r="G29" s="22">
        <f t="shared" si="0"/>
        <v>2.0643913997399434E-2</v>
      </c>
      <c r="H29" s="22">
        <f t="shared" si="1"/>
        <v>2.1930558352104158E-2</v>
      </c>
      <c r="I29" s="22">
        <f t="shared" si="2"/>
        <v>2.0379338227835064E-2</v>
      </c>
      <c r="J29" s="22">
        <f t="shared" si="3"/>
        <v>2.2015578236124263E-2</v>
      </c>
      <c r="L29" s="23"/>
      <c r="M29" s="23"/>
      <c r="N29" s="23"/>
      <c r="O29" s="23"/>
      <c r="P29" s="23"/>
    </row>
    <row r="30" spans="1:16" ht="13.8" thickBot="1" x14ac:dyDescent="0.3">
      <c r="A30" s="24">
        <v>15</v>
      </c>
      <c r="B30" s="29" t="s">
        <v>31</v>
      </c>
      <c r="C30" s="38">
        <v>38616</v>
      </c>
      <c r="D30" s="38">
        <v>38616</v>
      </c>
      <c r="E30" s="38">
        <v>38616</v>
      </c>
      <c r="F30" s="39">
        <v>38616</v>
      </c>
      <c r="G30" s="22">
        <f t="shared" si="0"/>
        <v>6.4340997958602892E-6</v>
      </c>
      <c r="H30" s="22">
        <f t="shared" si="1"/>
        <v>6.7907331885126597E-6</v>
      </c>
      <c r="I30" s="22">
        <f t="shared" si="2"/>
        <v>6.6734721704493554E-6</v>
      </c>
      <c r="J30" s="22">
        <f t="shared" si="3"/>
        <v>6.6410787247120152E-6</v>
      </c>
      <c r="L30" s="23"/>
      <c r="M30" s="23"/>
      <c r="N30" s="23"/>
      <c r="O30" s="23"/>
      <c r="P30" s="23"/>
    </row>
    <row r="31" spans="1:16" ht="13.8" thickBot="1" x14ac:dyDescent="0.3">
      <c r="A31" s="24">
        <v>16</v>
      </c>
      <c r="B31" s="29" t="s">
        <v>32</v>
      </c>
      <c r="C31" s="38">
        <v>26866441</v>
      </c>
      <c r="D31" s="38">
        <v>27499617</v>
      </c>
      <c r="E31" s="38">
        <v>26363705</v>
      </c>
      <c r="F31" s="39">
        <v>21435610.259</v>
      </c>
      <c r="G31" s="22">
        <f t="shared" si="0"/>
        <v>4.4764181311785917E-3</v>
      </c>
      <c r="H31" s="22">
        <f t="shared" si="1"/>
        <v>4.8358856907314831E-3</v>
      </c>
      <c r="I31" s="22">
        <f t="shared" si="2"/>
        <v>4.5560765389329946E-3</v>
      </c>
      <c r="J31" s="22">
        <f t="shared" si="3"/>
        <v>3.6864402124058295E-3</v>
      </c>
      <c r="L31" s="23"/>
      <c r="M31" s="23"/>
      <c r="N31" s="23"/>
      <c r="O31" s="23"/>
      <c r="P31" s="23"/>
    </row>
    <row r="32" spans="1:16" ht="13.8" thickBot="1" x14ac:dyDescent="0.3">
      <c r="A32" s="24">
        <v>17</v>
      </c>
      <c r="B32" s="29" t="s">
        <v>33</v>
      </c>
      <c r="C32" s="38">
        <v>1370088</v>
      </c>
      <c r="D32" s="38">
        <v>-1838299</v>
      </c>
      <c r="E32" s="38">
        <v>3175965</v>
      </c>
      <c r="F32" s="39">
        <v>-2850937.4124000007</v>
      </c>
      <c r="G32" s="22">
        <f t="shared" si="0"/>
        <v>2.2828058113503812E-4</v>
      </c>
      <c r="H32" s="22">
        <f t="shared" si="1"/>
        <v>-3.2327009606664684E-4</v>
      </c>
      <c r="I32" s="22">
        <f t="shared" si="2"/>
        <v>5.4885834995393578E-4</v>
      </c>
      <c r="J32" s="22">
        <f t="shared" si="3"/>
        <v>-4.9029676286966976E-4</v>
      </c>
      <c r="L32" s="23"/>
      <c r="M32" s="23"/>
      <c r="N32" s="23"/>
      <c r="O32" s="23"/>
      <c r="P32" s="23"/>
    </row>
    <row r="33" spans="1:16" ht="13.8" thickBot="1" x14ac:dyDescent="0.3">
      <c r="A33" s="24">
        <v>18</v>
      </c>
      <c r="B33" s="29" t="s">
        <v>34</v>
      </c>
      <c r="C33" s="38">
        <v>979112</v>
      </c>
      <c r="D33" s="38">
        <v>828944</v>
      </c>
      <c r="E33" s="38">
        <v>338204</v>
      </c>
      <c r="F33" s="39">
        <v>-904744.3</v>
      </c>
      <c r="G33" s="22">
        <f t="shared" si="0"/>
        <v>1.6313715349400144E-4</v>
      </c>
      <c r="H33" s="22">
        <f t="shared" si="1"/>
        <v>1.457721548637466E-4</v>
      </c>
      <c r="I33" s="22">
        <f t="shared" si="2"/>
        <v>5.8447145792797124E-5</v>
      </c>
      <c r="J33" s="22">
        <f t="shared" si="3"/>
        <v>-1.555955594063203E-4</v>
      </c>
      <c r="L33" s="23"/>
      <c r="M33" s="23"/>
      <c r="N33" s="23"/>
      <c r="O33" s="23"/>
      <c r="P33" s="23"/>
    </row>
    <row r="34" spans="1:16" ht="13.8" thickBot="1" x14ac:dyDescent="0.3">
      <c r="A34" s="24">
        <v>19</v>
      </c>
      <c r="B34" s="29" t="s">
        <v>35</v>
      </c>
      <c r="C34" s="38">
        <v>-31371072</v>
      </c>
      <c r="D34" s="38">
        <v>-27042094</v>
      </c>
      <c r="E34" s="38">
        <v>863432</v>
      </c>
      <c r="F34" s="39">
        <v>7064362.6800000072</v>
      </c>
      <c r="G34" s="22">
        <f t="shared" si="0"/>
        <v>-5.2269683020281345E-3</v>
      </c>
      <c r="H34" s="22">
        <f t="shared" si="1"/>
        <v>-4.7554289727749915E-3</v>
      </c>
      <c r="I34" s="22">
        <f t="shared" si="2"/>
        <v>1.4921507724972622E-4</v>
      </c>
      <c r="J34" s="22">
        <f t="shared" si="3"/>
        <v>1.2149106250724467E-3</v>
      </c>
      <c r="L34" s="23"/>
      <c r="M34" s="23"/>
      <c r="N34" s="23"/>
      <c r="O34" s="23"/>
      <c r="P34" s="23"/>
    </row>
    <row r="35" spans="1:16" ht="34.799999999999997" thickBot="1" x14ac:dyDescent="0.3">
      <c r="A35" s="24">
        <v>20</v>
      </c>
      <c r="B35" s="29" t="s">
        <v>36</v>
      </c>
      <c r="C35" s="38">
        <v>-1354458</v>
      </c>
      <c r="D35" s="38">
        <v>-12784</v>
      </c>
      <c r="E35" s="38">
        <v>-195247</v>
      </c>
      <c r="F35" s="39">
        <v>-196073.74000000002</v>
      </c>
      <c r="G35" s="22">
        <f t="shared" si="0"/>
        <v>-2.2567635025122579E-4</v>
      </c>
      <c r="H35" s="22">
        <f t="shared" si="1"/>
        <v>-2.2481026797686411E-6</v>
      </c>
      <c r="I35" s="22">
        <f t="shared" si="2"/>
        <v>-3.3741853658165662E-5</v>
      </c>
      <c r="J35" s="22">
        <f t="shared" si="3"/>
        <v>-3.3720249202110921E-5</v>
      </c>
      <c r="L35" s="23"/>
      <c r="M35" s="23"/>
      <c r="N35" s="23"/>
      <c r="O35" s="23"/>
      <c r="P35" s="23"/>
    </row>
    <row r="36" spans="1:16" ht="13.8" thickBot="1" x14ac:dyDescent="0.3">
      <c r="A36" s="24">
        <v>21</v>
      </c>
      <c r="B36" s="29" t="s">
        <v>37</v>
      </c>
      <c r="C36" s="38">
        <f>SUM(C28:C35)</f>
        <v>708992286</v>
      </c>
      <c r="D36" s="38">
        <f t="shared" ref="D36" si="5">SUM(D28:D35)</f>
        <v>519309940</v>
      </c>
      <c r="E36" s="38">
        <f>SUM(E28:E35)</f>
        <v>603349967</v>
      </c>
      <c r="F36" s="39">
        <f>SUM(F28:F35)</f>
        <v>629781637.45659995</v>
      </c>
      <c r="G36" s="22">
        <f t="shared" si="0"/>
        <v>0.11813049312769629</v>
      </c>
      <c r="H36" s="22">
        <f t="shared" si="1"/>
        <v>9.1322126700914594E-2</v>
      </c>
      <c r="I36" s="22">
        <f t="shared" si="2"/>
        <v>0.10426867655417539</v>
      </c>
      <c r="J36" s="22">
        <f t="shared" si="3"/>
        <v>0.10830819954752749</v>
      </c>
      <c r="L36" s="23"/>
      <c r="M36" s="23"/>
      <c r="N36" s="23"/>
      <c r="O36" s="23"/>
      <c r="P36" s="23"/>
    </row>
    <row r="37" spans="1:16" ht="13.8" thickBot="1" x14ac:dyDescent="0.3">
      <c r="A37" s="15">
        <v>22</v>
      </c>
      <c r="B37" s="30" t="s">
        <v>38</v>
      </c>
      <c r="C37" s="38">
        <f t="shared" ref="C37:E37" si="6">+C17-C36</f>
        <v>93131925</v>
      </c>
      <c r="D37" s="38">
        <f t="shared" si="6"/>
        <v>103411923</v>
      </c>
      <c r="E37" s="38">
        <f t="shared" si="6"/>
        <v>103232401</v>
      </c>
      <c r="F37" s="39">
        <f>+F17-F36</f>
        <v>97660117.223399997</v>
      </c>
      <c r="G37" s="22">
        <f t="shared" si="0"/>
        <v>1.551740469314729E-2</v>
      </c>
      <c r="H37" s="22">
        <f t="shared" si="1"/>
        <v>1.8185280132691519E-2</v>
      </c>
      <c r="I37" s="22">
        <f t="shared" si="2"/>
        <v>1.7840236046254614E-2</v>
      </c>
      <c r="J37" s="22">
        <f t="shared" si="3"/>
        <v>1.6795331643495007E-2</v>
      </c>
      <c r="L37" s="23"/>
      <c r="M37" s="23"/>
      <c r="N37" s="23"/>
      <c r="O37" s="23"/>
      <c r="P37" s="23"/>
    </row>
    <row r="38" spans="1:16" ht="14.4" thickTop="1" thickBot="1" x14ac:dyDescent="0.3">
      <c r="A38" s="3">
        <v>23</v>
      </c>
      <c r="B38" s="16" t="s">
        <v>39</v>
      </c>
      <c r="C38" s="17"/>
      <c r="D38" s="17"/>
      <c r="E38" s="17"/>
      <c r="F38" s="18"/>
      <c r="G38" s="31"/>
      <c r="H38" s="31"/>
      <c r="I38" s="31"/>
      <c r="J38" s="31"/>
      <c r="L38" s="23"/>
      <c r="M38" s="23"/>
      <c r="N38" s="23"/>
      <c r="O38" s="23"/>
      <c r="P38" s="23"/>
    </row>
    <row r="39" spans="1:16" ht="13.8" thickBot="1" x14ac:dyDescent="0.3">
      <c r="A39" s="20">
        <v>24</v>
      </c>
      <c r="B39" s="21" t="s">
        <v>40</v>
      </c>
      <c r="C39" s="32"/>
      <c r="D39" s="32"/>
      <c r="E39" s="32"/>
      <c r="F39" s="33"/>
      <c r="G39" s="31"/>
      <c r="H39" s="31"/>
      <c r="I39" s="31"/>
      <c r="J39" s="31"/>
      <c r="L39" s="23"/>
      <c r="M39" s="23"/>
      <c r="N39" s="23"/>
      <c r="O39" s="23"/>
      <c r="P39" s="23"/>
    </row>
    <row r="40" spans="1:16" ht="13.8" thickBot="1" x14ac:dyDescent="0.3">
      <c r="A40" s="24">
        <v>25</v>
      </c>
      <c r="B40" s="29" t="s">
        <v>41</v>
      </c>
      <c r="C40" s="38">
        <v>319434</v>
      </c>
      <c r="D40" s="38">
        <v>315785</v>
      </c>
      <c r="E40" s="38">
        <v>323900</v>
      </c>
      <c r="F40" s="39">
        <v>319933.63</v>
      </c>
      <c r="G40" s="22">
        <f t="shared" si="0"/>
        <v>5.322328139089589E-5</v>
      </c>
      <c r="H40" s="22">
        <f t="shared" si="1"/>
        <v>5.5531688417611098E-5</v>
      </c>
      <c r="I40" s="22">
        <f t="shared" si="2"/>
        <v>5.5975182204488969E-5</v>
      </c>
      <c r="J40" s="22">
        <f t="shared" si="3"/>
        <v>5.5021349272656045E-5</v>
      </c>
      <c r="L40" s="23"/>
      <c r="M40" s="23"/>
      <c r="N40" s="23"/>
      <c r="O40" s="23"/>
      <c r="P40" s="23"/>
    </row>
    <row r="41" spans="1:16" ht="13.8" thickBot="1" x14ac:dyDescent="0.3">
      <c r="A41" s="24">
        <v>26</v>
      </c>
      <c r="B41" s="29" t="s">
        <v>42</v>
      </c>
      <c r="C41" s="38">
        <v>0</v>
      </c>
      <c r="D41" s="38">
        <v>0</v>
      </c>
      <c r="E41" s="38">
        <v>0</v>
      </c>
      <c r="F41" s="39">
        <v>0</v>
      </c>
      <c r="G41" s="22">
        <f t="shared" si="0"/>
        <v>0</v>
      </c>
      <c r="H41" s="22">
        <f t="shared" si="1"/>
        <v>0</v>
      </c>
      <c r="I41" s="22">
        <f t="shared" si="2"/>
        <v>0</v>
      </c>
      <c r="J41" s="22">
        <f t="shared" si="3"/>
        <v>0</v>
      </c>
      <c r="L41" s="23"/>
      <c r="M41" s="23"/>
      <c r="N41" s="23"/>
      <c r="O41" s="23"/>
      <c r="P41" s="23"/>
    </row>
    <row r="42" spans="1:16" ht="13.8" thickBot="1" x14ac:dyDescent="0.3">
      <c r="A42" s="24">
        <v>27</v>
      </c>
      <c r="B42" s="29" t="s">
        <v>43</v>
      </c>
      <c r="C42" s="38">
        <v>134088</v>
      </c>
      <c r="D42" s="38">
        <v>201571</v>
      </c>
      <c r="E42" s="38">
        <v>1002524</v>
      </c>
      <c r="F42" s="39">
        <v>1034792.5800000001</v>
      </c>
      <c r="G42" s="22">
        <f t="shared" si="0"/>
        <v>2.2341401839323452E-5</v>
      </c>
      <c r="H42" s="22">
        <f t="shared" si="1"/>
        <v>3.5446832389208754E-5</v>
      </c>
      <c r="I42" s="22">
        <f t="shared" si="2"/>
        <v>1.7325243459207501E-4</v>
      </c>
      <c r="J42" s="22">
        <f t="shared" si="3"/>
        <v>1.7796092261052041E-4</v>
      </c>
      <c r="L42" s="23"/>
      <c r="M42" s="23"/>
      <c r="N42" s="23"/>
      <c r="O42" s="23"/>
      <c r="P42" s="23"/>
    </row>
    <row r="43" spans="1:16" ht="13.8" thickBot="1" x14ac:dyDescent="0.3">
      <c r="A43" s="24">
        <v>28</v>
      </c>
      <c r="B43" s="29" t="s">
        <v>44</v>
      </c>
      <c r="C43" s="38">
        <v>1192269</v>
      </c>
      <c r="D43" s="38">
        <v>967911</v>
      </c>
      <c r="E43" s="38">
        <v>2033764</v>
      </c>
      <c r="F43" s="39">
        <v>2125844.11</v>
      </c>
      <c r="G43" s="22">
        <f t="shared" si="0"/>
        <v>1.9865283119718642E-4</v>
      </c>
      <c r="H43" s="22">
        <f t="shared" si="1"/>
        <v>1.7020989618879421E-4</v>
      </c>
      <c r="I43" s="22">
        <f t="shared" si="2"/>
        <v>3.5146746051537605E-4</v>
      </c>
      <c r="J43" s="22">
        <f t="shared" si="3"/>
        <v>3.6559711236211284E-4</v>
      </c>
      <c r="L43" s="23"/>
      <c r="M43" s="23"/>
      <c r="N43" s="23"/>
      <c r="O43" s="23"/>
      <c r="P43" s="23"/>
    </row>
    <row r="44" spans="1:16" ht="13.8" thickBot="1" x14ac:dyDescent="0.3">
      <c r="A44" s="24">
        <v>29</v>
      </c>
      <c r="B44" s="29" t="s">
        <v>45</v>
      </c>
      <c r="C44" s="38">
        <v>25384</v>
      </c>
      <c r="D44" s="38">
        <v>25006</v>
      </c>
      <c r="E44" s="38">
        <v>-8446</v>
      </c>
      <c r="F44" s="39">
        <v>1777.7300000000014</v>
      </c>
      <c r="G44" s="22">
        <f t="shared" si="0"/>
        <v>4.2294175786750977E-6</v>
      </c>
      <c r="H44" s="22">
        <f t="shared" si="1"/>
        <v>4.3973760646350621E-6</v>
      </c>
      <c r="I44" s="22">
        <f t="shared" si="2"/>
        <v>-1.4596060169778138E-6</v>
      </c>
      <c r="J44" s="22">
        <f t="shared" si="3"/>
        <v>3.0572935781236534E-7</v>
      </c>
      <c r="L44" s="23"/>
      <c r="M44" s="23"/>
      <c r="N44" s="23"/>
      <c r="O44" s="23"/>
      <c r="P44" s="23"/>
    </row>
    <row r="45" spans="1:16" ht="13.8" thickBot="1" x14ac:dyDescent="0.3">
      <c r="A45" s="24">
        <v>30</v>
      </c>
      <c r="B45" s="29" t="s">
        <v>46</v>
      </c>
      <c r="C45" s="38">
        <v>17512</v>
      </c>
      <c r="D45" s="38">
        <v>0</v>
      </c>
      <c r="E45" s="38">
        <v>0</v>
      </c>
      <c r="F45" s="39">
        <v>53.39</v>
      </c>
      <c r="G45" s="22">
        <f t="shared" si="0"/>
        <v>2.9178049416072454E-6</v>
      </c>
      <c r="H45" s="22">
        <f t="shared" si="1"/>
        <v>0</v>
      </c>
      <c r="I45" s="22">
        <f t="shared" si="2"/>
        <v>0</v>
      </c>
      <c r="J45" s="22">
        <f t="shared" si="3"/>
        <v>9.1818726204778982E-9</v>
      </c>
      <c r="L45" s="23"/>
      <c r="M45" s="23"/>
      <c r="N45" s="23"/>
      <c r="O45" s="23"/>
      <c r="P45" s="23"/>
    </row>
    <row r="46" spans="1:16" ht="13.8" thickBot="1" x14ac:dyDescent="0.3">
      <c r="A46" s="24">
        <v>31</v>
      </c>
      <c r="B46" s="29" t="s">
        <v>47</v>
      </c>
      <c r="C46" s="38">
        <f t="shared" ref="C46:F46" si="7">SUM(C40:C45)</f>
        <v>1688687</v>
      </c>
      <c r="D46" s="38">
        <f t="shared" si="7"/>
        <v>1510273</v>
      </c>
      <c r="E46" s="38">
        <f t="shared" si="7"/>
        <v>3351742</v>
      </c>
      <c r="F46" s="39">
        <f t="shared" si="7"/>
        <v>3482401.44</v>
      </c>
      <c r="G46" s="22">
        <f t="shared" si="0"/>
        <v>2.8136473694768813E-4</v>
      </c>
      <c r="H46" s="22">
        <f t="shared" si="1"/>
        <v>2.6558579306024913E-4</v>
      </c>
      <c r="I46" s="22">
        <f t="shared" si="2"/>
        <v>5.7923547129496225E-4</v>
      </c>
      <c r="J46" s="22">
        <f t="shared" si="3"/>
        <v>5.9889429547572211E-4</v>
      </c>
      <c r="L46" s="23"/>
      <c r="M46" s="23"/>
      <c r="N46" s="23"/>
      <c r="O46" s="23"/>
      <c r="P46" s="23"/>
    </row>
    <row r="47" spans="1:16" ht="13.8" thickBot="1" x14ac:dyDescent="0.3">
      <c r="A47" s="24">
        <v>32</v>
      </c>
      <c r="B47" s="29" t="s">
        <v>48</v>
      </c>
      <c r="C47" s="34"/>
      <c r="D47" s="34"/>
      <c r="E47" s="34"/>
      <c r="F47" s="35"/>
      <c r="G47" s="31"/>
      <c r="H47" s="31"/>
      <c r="I47" s="31"/>
      <c r="J47" s="31"/>
      <c r="L47" s="23"/>
      <c r="M47" s="23"/>
      <c r="N47" s="23"/>
      <c r="O47" s="23"/>
      <c r="P47" s="23"/>
    </row>
    <row r="48" spans="1:16" ht="13.8" thickBot="1" x14ac:dyDescent="0.3">
      <c r="A48" s="24">
        <v>33</v>
      </c>
      <c r="B48" s="29" t="s">
        <v>49</v>
      </c>
      <c r="C48" s="38">
        <v>35070</v>
      </c>
      <c r="D48" s="38">
        <v>1428</v>
      </c>
      <c r="E48" s="38">
        <v>174</v>
      </c>
      <c r="F48" s="39">
        <v>0.25999999999999091</v>
      </c>
      <c r="G48" s="22">
        <f t="shared" si="0"/>
        <v>5.8432742863274381E-6</v>
      </c>
      <c r="H48" s="22">
        <f t="shared" si="1"/>
        <v>2.5111785252734819E-7</v>
      </c>
      <c r="I48" s="22">
        <f t="shared" si="2"/>
        <v>3.0070026871198148E-8</v>
      </c>
      <c r="J48" s="22">
        <f t="shared" si="3"/>
        <v>4.471412027203914E-11</v>
      </c>
      <c r="L48" s="23"/>
      <c r="M48" s="23"/>
      <c r="N48" s="23"/>
      <c r="O48" s="23"/>
      <c r="P48" s="23"/>
    </row>
    <row r="49" spans="1:16" ht="13.8" thickBot="1" x14ac:dyDescent="0.3">
      <c r="A49" s="24">
        <v>34</v>
      </c>
      <c r="B49" s="29" t="s">
        <v>50</v>
      </c>
      <c r="C49" s="38">
        <v>4118346</v>
      </c>
      <c r="D49" s="38">
        <v>3725430</v>
      </c>
      <c r="E49" s="38">
        <v>7319412</v>
      </c>
      <c r="F49" s="39">
        <v>7081286.9900000002</v>
      </c>
      <c r="G49" s="22">
        <f t="shared" si="0"/>
        <v>6.8618834570856736E-4</v>
      </c>
      <c r="H49" s="22">
        <f t="shared" si="1"/>
        <v>6.5512743791383673E-4</v>
      </c>
      <c r="I49" s="22">
        <f t="shared" si="2"/>
        <v>1.2649133075940816E-3</v>
      </c>
      <c r="J49" s="22">
        <f t="shared" si="3"/>
        <v>1.2178212236603736E-3</v>
      </c>
      <c r="L49" s="23"/>
      <c r="M49" s="23"/>
      <c r="N49" s="23"/>
      <c r="O49" s="23"/>
      <c r="P49" s="23"/>
    </row>
    <row r="50" spans="1:16" ht="13.8" thickBot="1" x14ac:dyDescent="0.3">
      <c r="A50" s="24">
        <v>35</v>
      </c>
      <c r="B50" s="29" t="s">
        <v>51</v>
      </c>
      <c r="C50" s="34"/>
      <c r="D50" s="34"/>
      <c r="E50" s="34"/>
      <c r="F50" s="35"/>
      <c r="G50" s="31"/>
      <c r="H50" s="31"/>
      <c r="I50" s="31"/>
      <c r="J50" s="31"/>
      <c r="L50" s="23"/>
      <c r="M50" s="23"/>
      <c r="N50" s="23"/>
      <c r="O50" s="23"/>
      <c r="P50" s="23"/>
    </row>
    <row r="51" spans="1:16" ht="13.8" thickBot="1" x14ac:dyDescent="0.3">
      <c r="A51" s="24">
        <v>36</v>
      </c>
      <c r="B51" s="29" t="s">
        <v>52</v>
      </c>
      <c r="C51" s="38">
        <v>-2007002</v>
      </c>
      <c r="D51" s="38">
        <v>376616</v>
      </c>
      <c r="E51" s="38">
        <v>-1396436</v>
      </c>
      <c r="F51" s="39">
        <v>-1379781.4276000001</v>
      </c>
      <c r="G51" s="22">
        <f t="shared" si="0"/>
        <v>-3.3440157340198861E-4</v>
      </c>
      <c r="H51" s="22">
        <f t="shared" si="1"/>
        <v>6.6228992400167906E-5</v>
      </c>
      <c r="I51" s="22">
        <f t="shared" si="2"/>
        <v>-2.4132682783855437E-4</v>
      </c>
      <c r="J51" s="22">
        <f t="shared" si="3"/>
        <v>-2.3729120270320935E-4</v>
      </c>
      <c r="L51" s="23"/>
      <c r="M51" s="23"/>
      <c r="N51" s="23"/>
      <c r="O51" s="23"/>
      <c r="P51" s="23"/>
    </row>
    <row r="52" spans="1:16" ht="13.8" thickBot="1" x14ac:dyDescent="0.3">
      <c r="A52" s="24">
        <v>37</v>
      </c>
      <c r="B52" s="29" t="s">
        <v>53</v>
      </c>
      <c r="C52" s="38">
        <v>52108</v>
      </c>
      <c r="D52" s="38">
        <v>45299</v>
      </c>
      <c r="E52" s="38">
        <v>75358</v>
      </c>
      <c r="F52" s="39">
        <v>90483</v>
      </c>
      <c r="G52" s="22">
        <f t="shared" si="0"/>
        <v>8.6821025523795311E-6</v>
      </c>
      <c r="H52" s="22">
        <f t="shared" si="1"/>
        <v>7.9659577042271331E-6</v>
      </c>
      <c r="I52" s="22">
        <f t="shared" si="2"/>
        <v>1.3023086695170979E-5</v>
      </c>
      <c r="J52" s="22">
        <f t="shared" si="3"/>
        <v>1.5561029786827151E-5</v>
      </c>
      <c r="L52" s="23"/>
      <c r="M52" s="23"/>
      <c r="N52" s="23"/>
      <c r="O52" s="23"/>
      <c r="P52" s="23"/>
    </row>
    <row r="53" spans="1:16" ht="13.8" thickBot="1" x14ac:dyDescent="0.3">
      <c r="A53" s="24">
        <v>38</v>
      </c>
      <c r="B53" s="29" t="s">
        <v>54</v>
      </c>
      <c r="C53" s="38">
        <f t="shared" ref="C53:E53" si="8">SUM(C51:C52)</f>
        <v>-1954894</v>
      </c>
      <c r="D53" s="38">
        <f t="shared" si="8"/>
        <v>421915</v>
      </c>
      <c r="E53" s="38">
        <f t="shared" si="8"/>
        <v>-1321078</v>
      </c>
      <c r="F53" s="39">
        <f>SUM(F51:F52)</f>
        <v>-1289298.4276000001</v>
      </c>
      <c r="G53" s="22">
        <f t="shared" si="0"/>
        <v>-3.2571947084960906E-4</v>
      </c>
      <c r="H53" s="22">
        <f t="shared" si="1"/>
        <v>7.4194950104395036E-5</v>
      </c>
      <c r="I53" s="22">
        <f t="shared" si="2"/>
        <v>-2.2830374114338339E-4</v>
      </c>
      <c r="J53" s="22">
        <f t="shared" si="3"/>
        <v>-2.217301729163822E-4</v>
      </c>
      <c r="L53" s="23"/>
      <c r="M53" s="23"/>
      <c r="N53" s="23"/>
      <c r="O53" s="23"/>
      <c r="P53" s="23"/>
    </row>
    <row r="54" spans="1:16" ht="13.8" thickBot="1" x14ac:dyDescent="0.3">
      <c r="A54" s="24">
        <v>39</v>
      </c>
      <c r="B54" s="29" t="s">
        <v>55</v>
      </c>
      <c r="C54" s="38">
        <f>+C46-C48-C49-C53</f>
        <v>-509835</v>
      </c>
      <c r="D54" s="38">
        <f>+D46-D48-D49-D53</f>
        <v>-2638500</v>
      </c>
      <c r="E54" s="38">
        <f>+E46-E48-E49-E53</f>
        <v>-2646766</v>
      </c>
      <c r="F54" s="38">
        <f>+F46-F48-F49-F53</f>
        <v>-2309587.3824</v>
      </c>
      <c r="G54" s="22">
        <f t="shared" si="0"/>
        <v>-8.494741219759764E-5</v>
      </c>
      <c r="H54" s="22">
        <f t="shared" si="1"/>
        <v>-4.6398771281050996E-4</v>
      </c>
      <c r="I54" s="22">
        <f t="shared" si="2"/>
        <v>-4.5740416518260714E-4</v>
      </c>
      <c r="J54" s="22">
        <f t="shared" si="3"/>
        <v>-3.9719679998238952E-4</v>
      </c>
      <c r="L54" s="23"/>
      <c r="M54" s="23"/>
      <c r="N54" s="23"/>
      <c r="O54" s="23"/>
      <c r="P54" s="23"/>
    </row>
    <row r="55" spans="1:16" ht="13.8" thickBot="1" x14ac:dyDescent="0.3">
      <c r="A55" s="24">
        <v>40</v>
      </c>
      <c r="B55" s="25" t="s">
        <v>56</v>
      </c>
      <c r="C55" s="34"/>
      <c r="D55" s="34"/>
      <c r="E55" s="34"/>
      <c r="F55" s="35"/>
      <c r="G55" s="31"/>
      <c r="H55" s="31"/>
      <c r="I55" s="31"/>
      <c r="J55" s="31"/>
      <c r="L55" s="23"/>
      <c r="M55" s="23"/>
      <c r="N55" s="23"/>
      <c r="O55" s="23"/>
      <c r="P55" s="23"/>
    </row>
    <row r="56" spans="1:16" ht="13.8" thickBot="1" x14ac:dyDescent="0.3">
      <c r="A56" s="24">
        <v>41</v>
      </c>
      <c r="B56" s="29" t="s">
        <v>57</v>
      </c>
      <c r="C56" s="38">
        <v>44211238</v>
      </c>
      <c r="D56" s="38">
        <v>61119830</v>
      </c>
      <c r="E56" s="38">
        <v>69504133</v>
      </c>
      <c r="F56" s="39">
        <v>71317872.090000004</v>
      </c>
      <c r="G56" s="22">
        <f t="shared" si="0"/>
        <v>7.3663641337924869E-3</v>
      </c>
      <c r="H56" s="22">
        <f t="shared" si="1"/>
        <v>1.0748095557728706E-2</v>
      </c>
      <c r="I56" s="22">
        <f t="shared" si="2"/>
        <v>1.2011443373386955E-2</v>
      </c>
      <c r="J56" s="22">
        <f t="shared" si="3"/>
        <v>1.2265061192993367E-2</v>
      </c>
      <c r="L56" s="23"/>
      <c r="M56" s="23"/>
      <c r="N56" s="23"/>
      <c r="O56" s="23"/>
      <c r="P56" s="23"/>
    </row>
    <row r="57" spans="1:16" ht="13.8" thickBot="1" x14ac:dyDescent="0.3">
      <c r="A57" s="24">
        <v>42</v>
      </c>
      <c r="B57" s="29" t="s">
        <v>58</v>
      </c>
      <c r="C57" s="38">
        <v>1984932</v>
      </c>
      <c r="D57" s="38">
        <v>7125967</v>
      </c>
      <c r="E57" s="38">
        <v>6186117</v>
      </c>
      <c r="F57" s="39">
        <v>5222992.5200000005</v>
      </c>
      <c r="G57" s="22">
        <f t="shared" si="0"/>
        <v>3.3072432608236365E-4</v>
      </c>
      <c r="H57" s="22">
        <f t="shared" si="1"/>
        <v>1.2531215197624298E-3</v>
      </c>
      <c r="I57" s="22">
        <f t="shared" si="2"/>
        <v>1.0690615196458373E-3</v>
      </c>
      <c r="J57" s="22">
        <f t="shared" si="3"/>
        <v>8.9823659892018847E-4</v>
      </c>
      <c r="L57" s="23"/>
      <c r="M57" s="23"/>
      <c r="N57" s="23"/>
      <c r="O57" s="23"/>
      <c r="P57" s="23"/>
    </row>
    <row r="58" spans="1:16" ht="13.8" thickBot="1" x14ac:dyDescent="0.3">
      <c r="A58" s="24">
        <v>43</v>
      </c>
      <c r="B58" s="29" t="s">
        <v>59</v>
      </c>
      <c r="C58" s="38">
        <v>507403</v>
      </c>
      <c r="D58" s="38">
        <v>594428</v>
      </c>
      <c r="E58" s="38">
        <v>807056</v>
      </c>
      <c r="F58" s="39">
        <v>799771.99000000011</v>
      </c>
      <c r="G58" s="22">
        <f t="shared" si="0"/>
        <v>8.4542198537365304E-5</v>
      </c>
      <c r="H58" s="22">
        <f t="shared" si="1"/>
        <v>1.0453185072978048E-4</v>
      </c>
      <c r="I58" s="22">
        <f t="shared" si="2"/>
        <v>1.3947238854345801E-4</v>
      </c>
      <c r="J58" s="22">
        <f t="shared" si="3"/>
        <v>1.3754269596565131E-4</v>
      </c>
      <c r="L58" s="23"/>
      <c r="M58" s="23"/>
      <c r="N58" s="23"/>
      <c r="O58" s="23"/>
      <c r="P58" s="23"/>
    </row>
    <row r="59" spans="1:16" ht="34.799999999999997" thickBot="1" x14ac:dyDescent="0.3">
      <c r="A59" s="24">
        <v>44</v>
      </c>
      <c r="B59" s="29" t="s">
        <v>60</v>
      </c>
      <c r="C59" s="38">
        <v>-1633659</v>
      </c>
      <c r="D59" s="38">
        <v>-2028655</v>
      </c>
      <c r="E59" s="38">
        <v>-12773392</v>
      </c>
      <c r="F59" s="39">
        <v>-14489194.260000002</v>
      </c>
      <c r="G59" s="22">
        <f t="shared" si="0"/>
        <v>-2.7219611141509541E-4</v>
      </c>
      <c r="H59" s="22">
        <f t="shared" si="1"/>
        <v>-3.5674473887875878E-4</v>
      </c>
      <c r="I59" s="22">
        <f t="shared" si="2"/>
        <v>-2.2074496590594682E-3</v>
      </c>
      <c r="J59" s="22">
        <f>F59/$F$62</f>
        <v>-2.491813749179238E-3</v>
      </c>
      <c r="L59" s="23"/>
      <c r="M59" s="23"/>
      <c r="N59" s="23"/>
      <c r="O59" s="23"/>
      <c r="P59" s="23"/>
    </row>
    <row r="60" spans="1:16" ht="13.8" thickBot="1" x14ac:dyDescent="0.3">
      <c r="A60" s="3">
        <v>45</v>
      </c>
      <c r="B60" s="36" t="s">
        <v>61</v>
      </c>
      <c r="C60" s="38">
        <f>SUM(C56:C59)</f>
        <v>45069914</v>
      </c>
      <c r="D60" s="38">
        <f t="shared" ref="D60:F60" si="9">SUM(D56:D59)</f>
        <v>66811570</v>
      </c>
      <c r="E60" s="38">
        <f>SUM(E56:E59)</f>
        <v>63723914</v>
      </c>
      <c r="F60" s="39">
        <f t="shared" si="9"/>
        <v>62851442.339999989</v>
      </c>
      <c r="G60" s="22">
        <f t="shared" si="0"/>
        <v>7.5094345469971201E-3</v>
      </c>
      <c r="H60" s="22">
        <f t="shared" si="1"/>
        <v>1.1749004189342157E-2</v>
      </c>
      <c r="I60" s="22">
        <f t="shared" si="2"/>
        <v>1.1012527622516782E-2</v>
      </c>
      <c r="J60" s="22">
        <f t="shared" si="3"/>
        <v>1.0809026738699965E-2</v>
      </c>
      <c r="L60" s="23"/>
      <c r="M60" s="23"/>
      <c r="N60" s="23"/>
      <c r="O60" s="23"/>
      <c r="P60" s="23"/>
    </row>
    <row r="61" spans="1:16" ht="13.8" thickBot="1" x14ac:dyDescent="0.3">
      <c r="A61" s="20">
        <v>46</v>
      </c>
      <c r="B61" s="21" t="s">
        <v>62</v>
      </c>
      <c r="C61" s="38">
        <f>+C37+C54-C60</f>
        <v>47552176</v>
      </c>
      <c r="D61" s="38">
        <f t="shared" ref="D61:F61" si="10">+D37+D54-D60</f>
        <v>33961853</v>
      </c>
      <c r="E61" s="38">
        <f>+E37+E54-E60</f>
        <v>36861721</v>
      </c>
      <c r="F61" s="39">
        <f t="shared" si="10"/>
        <v>32499087.501000002</v>
      </c>
      <c r="G61" s="22">
        <f t="shared" si="0"/>
        <v>7.9230227339525724E-3</v>
      </c>
      <c r="H61" s="22">
        <f>D61/$D$62</f>
        <v>5.9722882305388502E-3</v>
      </c>
      <c r="I61" s="22">
        <f t="shared" si="2"/>
        <v>6.3703042585552252E-3</v>
      </c>
      <c r="J61" s="22">
        <f>F61/$F$62</f>
        <v>5.5891081048126496E-3</v>
      </c>
      <c r="L61" s="23"/>
      <c r="M61" s="23"/>
      <c r="N61" s="23"/>
      <c r="O61" s="23"/>
      <c r="P61" s="23"/>
    </row>
    <row r="62" spans="1:16" ht="13.8" thickBot="1" x14ac:dyDescent="0.3">
      <c r="A62" s="15">
        <v>47</v>
      </c>
      <c r="B62" s="30" t="s">
        <v>63</v>
      </c>
      <c r="C62" s="40">
        <v>6001772000</v>
      </c>
      <c r="D62" s="40">
        <v>5686573000</v>
      </c>
      <c r="E62" s="40">
        <v>5786493000</v>
      </c>
      <c r="F62" s="41">
        <v>5814718000</v>
      </c>
      <c r="G62" s="37"/>
      <c r="H62" s="37"/>
      <c r="I62" s="37"/>
      <c r="J62" s="37"/>
      <c r="L62" s="23"/>
      <c r="M62" s="23"/>
      <c r="N62" s="23"/>
      <c r="O62" s="23"/>
      <c r="P62" s="23"/>
    </row>
    <row r="63" spans="1:16" ht="13.8" thickTop="1" x14ac:dyDescent="0.25">
      <c r="L63" s="23"/>
      <c r="M63" s="23"/>
      <c r="N63" s="23"/>
      <c r="O63" s="23"/>
      <c r="P63" s="23"/>
    </row>
    <row r="64" spans="1:16" x14ac:dyDescent="0.25">
      <c r="L64" s="23"/>
      <c r="M64" s="23"/>
      <c r="N64" s="23"/>
      <c r="O64" s="23"/>
      <c r="P64" s="23"/>
    </row>
  </sheetData>
  <mergeCells count="11">
    <mergeCell ref="A7:J7"/>
    <mergeCell ref="C8:F11"/>
    <mergeCell ref="G8:J11"/>
    <mergeCell ref="C12:E13"/>
    <mergeCell ref="G12:I13"/>
    <mergeCell ref="A6:J6"/>
    <mergeCell ref="A1:J1"/>
    <mergeCell ref="A2:J2"/>
    <mergeCell ref="A3:F3"/>
    <mergeCell ref="A4:J4"/>
    <mergeCell ref="A5:J5"/>
  </mergeCells>
  <pageMargins left="0.7" right="0.7" top="0.75" bottom="0.75" header="0.3" footer="0.3"/>
  <pageSetup scale="48" fitToHeight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2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yMTcwNDY8L1VzZXJOYW1lPjxEYXRlVGltZT44LzQvMjAyNSAyOjMzOjIwIFBNPC9EYXRlVGltZT48TGFiZWxTdHJpbmc+QUVQIEludGVybmFsPC9MYWJlbFN0cmluZz48L2l0ZW0+PC9sYWJlbEhpc3Rvcnk+</Value>
</WrappedLabelHistory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Props1.xml><?xml version="1.0" encoding="utf-8"?>
<ds:datastoreItem xmlns:ds="http://schemas.openxmlformats.org/officeDocument/2006/customXml" ds:itemID="{3C7067FB-6ED9-4563-B466-28A86C524BE3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f88ffb1c-9230-4705-a789-27bae69f5829"/>
    <ds:schemaRef ds:uri="b6888f76-1100-40b0-929b-1efe9044426d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58FBE95-0070-4143-BF18-97F17366A21A}">
  <ds:schemaRefs>
    <ds:schemaRef ds:uri="http://www.w3.org/2001/XMLSchema"/>
    <ds:schemaRef ds:uri="http://www.boldonjames.com/2016/02/Classifier/internal/wrappedLabelHistory"/>
  </ds:schemaRefs>
</ds:datastoreItem>
</file>

<file path=customXml/itemProps3.xml><?xml version="1.0" encoding="utf-8"?>
<ds:datastoreItem xmlns:ds="http://schemas.openxmlformats.org/officeDocument/2006/customXml" ds:itemID="{4560B279-EE8C-444A-9628-5B641E1986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D6107AD-057A-4FDD-BE33-EEEDE158689F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FFC747C9-7B5C-4906-8B9D-01579177CE1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KPSC 1_52</vt:lpstr>
      <vt:lpstr>'KPSC 1_52'!Print_Titles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C Ciborek</dc:creator>
  <cp:lastModifiedBy>Michael J Schuler</cp:lastModifiedBy>
  <dcterms:created xsi:type="dcterms:W3CDTF">2025-08-04T14:30:54Z</dcterms:created>
  <dcterms:modified xsi:type="dcterms:W3CDTF">2025-09-10T17:56:34Z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7ec74d82-af00-4e07-a4b4-d5e36ceebb97</vt:lpwstr>
  </property>
  <property fmtid="{D5CDD505-2E9C-101B-9397-08002B2CF9AE}" pid="3" name="bjClsUserRVM">
    <vt:lpwstr>[]</vt:lpwstr>
  </property>
  <property fmtid="{D5CDD505-2E9C-101B-9397-08002B2CF9AE}" pid="4" name="bjSaver">
    <vt:lpwstr>gu2o5dNIpgK/IMCL1CU0RhwyV6FkKGq0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LabelHistoryID">
    <vt:lpwstr>{A58FBE95-0070-4143-BF18-97F17366A21A}</vt:lpwstr>
  </property>
  <property fmtid="{D5CDD505-2E9C-101B-9397-08002B2CF9AE}" pid="12" name="ContentTypeId">
    <vt:lpwstr>0x0101004DF805D1E1DA4A49A223477D3B105720</vt:lpwstr>
  </property>
  <property fmtid="{D5CDD505-2E9C-101B-9397-08002B2CF9AE}" pid="13" name="MediaServiceImageTags">
    <vt:lpwstr/>
  </property>
</Properties>
</file>