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12" documentId="13_ncr:1_{4BF50C31-49E3-47D0-8617-93F7059EC8A1}" xr6:coauthVersionLast="47" xr6:coauthVersionMax="47" xr10:uidLastSave="{A22B5201-60C0-43C4-845E-9BE9BE07DB5B}"/>
  <bookViews>
    <workbookView xWindow="-28920" yWindow="-120" windowWidth="29040" windowHeight="15720" xr2:uid="{00000000-000D-0000-FFFF-FFFF00000000}"/>
  </bookViews>
  <sheets>
    <sheet name="Staff 1-38" sheetId="1" r:id="rId1"/>
  </sheets>
  <definedNames>
    <definedName name="_xlnm._FilterDatabase" localSheetId="0" hidden="1">'Staff 1-38'!$B$10:$U$37</definedName>
    <definedName name="NvsASD">"V2003-12-31"</definedName>
    <definedName name="NvsAutoDrillOk">"VN"</definedName>
    <definedName name="NvsElapsedTime">0.000451388885267079</definedName>
    <definedName name="NvsEndTime">38111.493275463</definedName>
    <definedName name="NvsInstLang">"VENG"</definedName>
    <definedName name="NvsInstSpec">"%,FBUSINESS_UNIT,TGL_PRPT_CONS,NI&amp;M_CORP_CONSOL"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"V1999-01-01"</definedName>
    <definedName name="NvsPanelSetid">"VAEP"</definedName>
    <definedName name="NvsReqBU">"V120"</definedName>
    <definedName name="NvsReqBUOnly">"VN"</definedName>
    <definedName name="NvsTransLed">"VN"</definedName>
    <definedName name="NvsTreeASD">"V2003-12-31"</definedName>
    <definedName name="NvsValTbl.ACCOUNT">"GL_ACCOUNT_TBL"</definedName>
    <definedName name="NvsValTbl.AEP_COST_COMPONENT">"AEP_COSTC_TBL"</definedName>
    <definedName name="_xlnm.Print_Area" localSheetId="0">'Staff 1-38'!$D$11:$CL$69</definedName>
    <definedName name="_xlnm.Print_Titles" localSheetId="0">'Staff 1-38'!$B:$C,'Staff 1-38'!$6:$10</definedName>
    <definedName name="Severance_Estimate_Dep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43" i="1" l="1"/>
  <c r="CJ53" i="1"/>
  <c r="CF51" i="1" l="1"/>
  <c r="K24" i="1"/>
  <c r="W56" i="1"/>
  <c r="V56" i="1"/>
  <c r="U56" i="1"/>
  <c r="L56" i="1"/>
  <c r="K56" i="1"/>
  <c r="J56" i="1"/>
  <c r="M47" i="1"/>
  <c r="M46" i="1"/>
  <c r="M45" i="1"/>
  <c r="M44" i="1"/>
  <c r="M43" i="1"/>
  <c r="L40" i="1"/>
  <c r="M38" i="1"/>
  <c r="M37" i="1"/>
  <c r="M36" i="1"/>
  <c r="M35" i="1"/>
  <c r="M34" i="1"/>
  <c r="M33" i="1"/>
  <c r="M32" i="1"/>
  <c r="M31" i="1"/>
  <c r="M30" i="1"/>
  <c r="J40" i="1"/>
  <c r="W40" i="1"/>
  <c r="X38" i="1"/>
  <c r="X37" i="1"/>
  <c r="X36" i="1"/>
  <c r="X35" i="1"/>
  <c r="X34" i="1"/>
  <c r="X33" i="1"/>
  <c r="X32" i="1"/>
  <c r="X31" i="1"/>
  <c r="X30" i="1"/>
  <c r="X47" i="1"/>
  <c r="X46" i="1"/>
  <c r="X45" i="1"/>
  <c r="X44" i="1"/>
  <c r="X43" i="1"/>
  <c r="U40" i="1"/>
  <c r="AH56" i="1"/>
  <c r="AF56" i="1"/>
  <c r="AI47" i="1"/>
  <c r="AI46" i="1"/>
  <c r="AI45" i="1"/>
  <c r="AI44" i="1"/>
  <c r="AI43" i="1"/>
  <c r="AG56" i="1"/>
  <c r="AI54" i="1"/>
  <c r="AI53" i="1"/>
  <c r="AI52" i="1"/>
  <c r="AI51" i="1"/>
  <c r="AI50" i="1"/>
  <c r="AI49" i="1"/>
  <c r="AI48" i="1"/>
  <c r="AF40" i="1"/>
  <c r="AG40" i="1"/>
  <c r="AH40" i="1"/>
  <c r="AI30" i="1"/>
  <c r="AI29" i="1"/>
  <c r="AI38" i="1"/>
  <c r="AI37" i="1"/>
  <c r="AI36" i="1"/>
  <c r="AI35" i="1"/>
  <c r="AI34" i="1"/>
  <c r="AI33" i="1"/>
  <c r="AI32" i="1"/>
  <c r="AI31" i="1"/>
  <c r="AF57" i="1" l="1"/>
  <c r="L57" i="1"/>
  <c r="AG57" i="1"/>
  <c r="W57" i="1"/>
  <c r="J57" i="1"/>
  <c r="AH57" i="1"/>
  <c r="U57" i="1"/>
  <c r="AI56" i="1"/>
  <c r="M48" i="1"/>
  <c r="M49" i="1"/>
  <c r="M50" i="1"/>
  <c r="M51" i="1"/>
  <c r="M52" i="1"/>
  <c r="M53" i="1"/>
  <c r="M54" i="1"/>
  <c r="M59" i="1"/>
  <c r="M60" i="1"/>
  <c r="M61" i="1"/>
  <c r="M62" i="1"/>
  <c r="M63" i="1"/>
  <c r="L65" i="1"/>
  <c r="J65" i="1"/>
  <c r="T65" i="1"/>
  <c r="U65" i="1"/>
  <c r="V65" i="1"/>
  <c r="W65" i="1"/>
  <c r="X63" i="1"/>
  <c r="X62" i="1"/>
  <c r="X61" i="1"/>
  <c r="X60" i="1"/>
  <c r="X59" i="1"/>
  <c r="X54" i="1"/>
  <c r="X53" i="1"/>
  <c r="X52" i="1"/>
  <c r="X51" i="1"/>
  <c r="X50" i="1"/>
  <c r="X49" i="1"/>
  <c r="X48" i="1"/>
  <c r="AI59" i="1"/>
  <c r="AI60" i="1"/>
  <c r="AI61" i="1"/>
  <c r="AI62" i="1"/>
  <c r="AI63" i="1"/>
  <c r="AF65" i="1"/>
  <c r="AE65" i="1"/>
  <c r="AH65" i="1"/>
  <c r="M65" i="1" l="1"/>
  <c r="X56" i="1"/>
  <c r="M56" i="1"/>
  <c r="AI65" i="1"/>
  <c r="X65" i="1"/>
  <c r="AE56" i="1"/>
  <c r="AE40" i="1"/>
  <c r="T56" i="1"/>
  <c r="T40" i="1"/>
  <c r="V40" i="1"/>
  <c r="V57" i="1" s="1"/>
  <c r="M66" i="1" l="1"/>
  <c r="T57" i="1"/>
  <c r="AE57" i="1"/>
  <c r="K65" i="1"/>
  <c r="I56" i="1"/>
  <c r="I40" i="1"/>
  <c r="K40" i="1"/>
  <c r="K57" i="1" s="1"/>
  <c r="I57" i="1" l="1"/>
  <c r="G57" i="1"/>
  <c r="G41" i="1"/>
  <c r="R41" i="1"/>
  <c r="I65" i="1"/>
  <c r="I66" i="1" s="1"/>
  <c r="G66" i="1"/>
  <c r="R57" i="1"/>
  <c r="AC57" i="1"/>
  <c r="AE66" i="1"/>
  <c r="AG65" i="1"/>
  <c r="AF66" i="1"/>
  <c r="AC66" i="1"/>
  <c r="V66" i="1" l="1"/>
  <c r="U66" i="1"/>
  <c r="T66" i="1"/>
  <c r="R66" i="1"/>
  <c r="CC30" i="1"/>
  <c r="CC44" i="1"/>
  <c r="AB35" i="1"/>
  <c r="AB34" i="1"/>
  <c r="AB33" i="1"/>
  <c r="AB32" i="1"/>
  <c r="AB31" i="1"/>
  <c r="AB30" i="1"/>
  <c r="CK29" i="1" l="1"/>
  <c r="CK28" i="1"/>
  <c r="CK27" i="1"/>
  <c r="CJ29" i="1"/>
  <c r="CJ28" i="1"/>
  <c r="CJ27" i="1"/>
  <c r="CI29" i="1"/>
  <c r="CI28" i="1"/>
  <c r="CI27" i="1"/>
  <c r="CH29" i="1"/>
  <c r="CH27" i="1"/>
  <c r="CH28" i="1"/>
  <c r="CC27" i="1"/>
  <c r="X29" i="1"/>
  <c r="X28" i="1"/>
  <c r="X27" i="1"/>
  <c r="CH38" i="1"/>
  <c r="CH37" i="1"/>
  <c r="CH36" i="1"/>
  <c r="CH35" i="1"/>
  <c r="CH34" i="1"/>
  <c r="CH33" i="1"/>
  <c r="CH32" i="1"/>
  <c r="CH31" i="1"/>
  <c r="CH30" i="1"/>
  <c r="CC22" i="1"/>
  <c r="CC21" i="1"/>
  <c r="CC20" i="1"/>
  <c r="CC19" i="1"/>
  <c r="CC18" i="1"/>
  <c r="CC17" i="1"/>
  <c r="CC16" i="1"/>
  <c r="CC15" i="1"/>
  <c r="CC14" i="1"/>
  <c r="CC12" i="1"/>
  <c r="CC13" i="1"/>
  <c r="V24" i="1"/>
  <c r="V41" i="1" s="1"/>
  <c r="X40" i="1" l="1"/>
  <c r="X57" i="1" s="1"/>
  <c r="AB62" i="1" l="1"/>
  <c r="AB63" i="1"/>
  <c r="CC63" i="1"/>
  <c r="CC62" i="1"/>
  <c r="CC61" i="1"/>
  <c r="CC60" i="1"/>
  <c r="CC59" i="1"/>
  <c r="CC54" i="1"/>
  <c r="CC53" i="1"/>
  <c r="CC52" i="1"/>
  <c r="CC51" i="1"/>
  <c r="CC50" i="1"/>
  <c r="CC49" i="1"/>
  <c r="CC48" i="1"/>
  <c r="CC47" i="1"/>
  <c r="CC46" i="1"/>
  <c r="CC45" i="1"/>
  <c r="CC43" i="1"/>
  <c r="M27" i="1" l="1"/>
  <c r="M29" i="1"/>
  <c r="M28" i="1"/>
  <c r="CF47" i="1"/>
  <c r="CF46" i="1"/>
  <c r="CF45" i="1"/>
  <c r="CF44" i="1"/>
  <c r="CF38" i="1"/>
  <c r="CF37" i="1"/>
  <c r="CF36" i="1"/>
  <c r="CF43" i="1"/>
  <c r="M40" i="1" l="1"/>
  <c r="AB27" i="1"/>
  <c r="AB38" i="1"/>
  <c r="Q62" i="1"/>
  <c r="Q63" i="1"/>
  <c r="M57" i="1" l="1"/>
  <c r="AH24" i="1"/>
  <c r="AH41" i="1" s="1"/>
  <c r="AG24" i="1"/>
  <c r="AG41" i="1" s="1"/>
  <c r="AF24" i="1"/>
  <c r="AF41" i="1" s="1"/>
  <c r="AE24" i="1"/>
  <c r="AE41" i="1" s="1"/>
  <c r="F62" i="1"/>
  <c r="CE62" i="1" s="1"/>
  <c r="F63" i="1"/>
  <c r="CE63" i="1" s="1"/>
  <c r="T24" i="1"/>
  <c r="CK62" i="1"/>
  <c r="CK63" i="1"/>
  <c r="CJ62" i="1"/>
  <c r="CJ63" i="1"/>
  <c r="CI62" i="1"/>
  <c r="CI63" i="1"/>
  <c r="CH62" i="1"/>
  <c r="CH63" i="1"/>
  <c r="CG62" i="1"/>
  <c r="CG63" i="1"/>
  <c r="CF62" i="1"/>
  <c r="CF63" i="1"/>
  <c r="CD62" i="1"/>
  <c r="CD63" i="1"/>
  <c r="CK22" i="1"/>
  <c r="CJ22" i="1"/>
  <c r="CI22" i="1"/>
  <c r="CH22" i="1"/>
  <c r="CG22" i="1"/>
  <c r="CF22" i="1"/>
  <c r="CF41" i="1" s="1"/>
  <c r="CD22" i="1"/>
  <c r="CK21" i="1"/>
  <c r="CJ21" i="1"/>
  <c r="CI21" i="1"/>
  <c r="CH21" i="1"/>
  <c r="CG21" i="1"/>
  <c r="CF21" i="1"/>
  <c r="CD21" i="1"/>
  <c r="CK20" i="1"/>
  <c r="CJ20" i="1"/>
  <c r="CI20" i="1"/>
  <c r="CH20" i="1"/>
  <c r="CG20" i="1"/>
  <c r="CF20" i="1"/>
  <c r="CD20" i="1"/>
  <c r="CK19" i="1"/>
  <c r="CJ19" i="1"/>
  <c r="CI19" i="1"/>
  <c r="CH19" i="1"/>
  <c r="CG19" i="1"/>
  <c r="CF19" i="1"/>
  <c r="CD19" i="1"/>
  <c r="CK18" i="1"/>
  <c r="CJ18" i="1"/>
  <c r="CI18" i="1"/>
  <c r="CH18" i="1"/>
  <c r="CG18" i="1"/>
  <c r="CF18" i="1"/>
  <c r="CD18" i="1"/>
  <c r="CK17" i="1"/>
  <c r="CJ17" i="1"/>
  <c r="CI17" i="1"/>
  <c r="CH17" i="1"/>
  <c r="CG17" i="1"/>
  <c r="CF17" i="1"/>
  <c r="CD17" i="1"/>
  <c r="CK16" i="1"/>
  <c r="CJ16" i="1"/>
  <c r="CI16" i="1"/>
  <c r="CH16" i="1"/>
  <c r="CG16" i="1"/>
  <c r="CF16" i="1"/>
  <c r="CD16" i="1"/>
  <c r="CK15" i="1"/>
  <c r="CJ15" i="1"/>
  <c r="CI15" i="1"/>
  <c r="CH15" i="1"/>
  <c r="CG15" i="1"/>
  <c r="CF15" i="1"/>
  <c r="CD15" i="1"/>
  <c r="CK14" i="1"/>
  <c r="CJ14" i="1"/>
  <c r="CI14" i="1"/>
  <c r="CH14" i="1"/>
  <c r="CG14" i="1"/>
  <c r="CF14" i="1"/>
  <c r="CD14" i="1"/>
  <c r="CK13" i="1"/>
  <c r="CJ13" i="1"/>
  <c r="CI13" i="1"/>
  <c r="CH13" i="1"/>
  <c r="CG13" i="1"/>
  <c r="CF13" i="1"/>
  <c r="CD13" i="1"/>
  <c r="CK12" i="1"/>
  <c r="CJ12" i="1"/>
  <c r="CI12" i="1"/>
  <c r="CH12" i="1"/>
  <c r="CG12" i="1"/>
  <c r="CF12" i="1"/>
  <c r="CD12" i="1"/>
  <c r="CK11" i="1"/>
  <c r="CJ11" i="1"/>
  <c r="CI11" i="1"/>
  <c r="CH11" i="1"/>
  <c r="CG11" i="1"/>
  <c r="CF11" i="1"/>
  <c r="CD11" i="1"/>
  <c r="CC11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X22" i="1"/>
  <c r="Q22" i="1"/>
  <c r="X21" i="1"/>
  <c r="Q21" i="1"/>
  <c r="X20" i="1"/>
  <c r="Q20" i="1"/>
  <c r="X19" i="1"/>
  <c r="Q19" i="1"/>
  <c r="X18" i="1"/>
  <c r="Q18" i="1"/>
  <c r="X17" i="1"/>
  <c r="Q17" i="1"/>
  <c r="X16" i="1"/>
  <c r="Q16" i="1"/>
  <c r="X15" i="1"/>
  <c r="Q15" i="1"/>
  <c r="X14" i="1"/>
  <c r="Q14" i="1"/>
  <c r="X13" i="1"/>
  <c r="Q13" i="1"/>
  <c r="X12" i="1"/>
  <c r="Q12" i="1"/>
  <c r="X11" i="1"/>
  <c r="Q11" i="1"/>
  <c r="Q38" i="1"/>
  <c r="Q37" i="1"/>
  <c r="Q36" i="1"/>
  <c r="Q35" i="1"/>
  <c r="Q34" i="1"/>
  <c r="Q33" i="1"/>
  <c r="Q32" i="1"/>
  <c r="Q31" i="1"/>
  <c r="Q30" i="1"/>
  <c r="Q29" i="1"/>
  <c r="Q28" i="1"/>
  <c r="Q27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24" i="1" l="1"/>
  <c r="M41" i="1" s="1"/>
  <c r="CH24" i="1"/>
  <c r="T41" i="1"/>
  <c r="CL12" i="1"/>
  <c r="CE22" i="1"/>
  <c r="AI24" i="1"/>
  <c r="CL22" i="1"/>
  <c r="CE11" i="1"/>
  <c r="CE18" i="1"/>
  <c r="CE13" i="1"/>
  <c r="CL62" i="1"/>
  <c r="CL11" i="1"/>
  <c r="CE12" i="1"/>
  <c r="CE14" i="1"/>
  <c r="CE20" i="1"/>
  <c r="CL18" i="1"/>
  <c r="CL14" i="1"/>
  <c r="CL20" i="1"/>
  <c r="CE19" i="1"/>
  <c r="CE15" i="1"/>
  <c r="CE21" i="1"/>
  <c r="CL63" i="1"/>
  <c r="CL13" i="1"/>
  <c r="CL19" i="1"/>
  <c r="CL17" i="1"/>
  <c r="CL21" i="1"/>
  <c r="CL16" i="1"/>
  <c r="CE17" i="1"/>
  <c r="X24" i="1"/>
  <c r="CE16" i="1"/>
  <c r="CL15" i="1"/>
  <c r="AB60" i="1" l="1"/>
  <c r="AB61" i="1"/>
  <c r="AB59" i="1"/>
  <c r="AB44" i="1"/>
  <c r="AB45" i="1"/>
  <c r="AB46" i="1"/>
  <c r="AB47" i="1"/>
  <c r="AB48" i="1"/>
  <c r="AB49" i="1"/>
  <c r="AB50" i="1"/>
  <c r="AB51" i="1"/>
  <c r="AB52" i="1"/>
  <c r="AB53" i="1"/>
  <c r="AB54" i="1"/>
  <c r="AB43" i="1"/>
  <c r="AB28" i="1"/>
  <c r="AB29" i="1"/>
  <c r="AB36" i="1"/>
  <c r="AB37" i="1"/>
  <c r="W24" i="1"/>
  <c r="W41" i="1" s="1"/>
  <c r="U24" i="1"/>
  <c r="U41" i="1" s="1"/>
  <c r="L24" i="1"/>
  <c r="L41" i="1" s="1"/>
  <c r="K41" i="1"/>
  <c r="J24" i="1"/>
  <c r="J41" i="1" s="1"/>
  <c r="I24" i="1"/>
  <c r="I41" i="1" s="1"/>
  <c r="AH66" i="1" l="1"/>
  <c r="L66" i="1"/>
  <c r="K66" i="1"/>
  <c r="CK54" i="1"/>
  <c r="CJ54" i="1"/>
  <c r="CI54" i="1"/>
  <c r="CH54" i="1"/>
  <c r="CG54" i="1"/>
  <c r="CF54" i="1"/>
  <c r="CF66" i="1" s="1"/>
  <c r="CD54" i="1"/>
  <c r="Q54" i="1"/>
  <c r="F54" i="1"/>
  <c r="CK53" i="1"/>
  <c r="CI53" i="1"/>
  <c r="CH53" i="1"/>
  <c r="CG53" i="1"/>
  <c r="CF53" i="1"/>
  <c r="CD53" i="1"/>
  <c r="Q53" i="1"/>
  <c r="F53" i="1"/>
  <c r="CK52" i="1"/>
  <c r="CJ52" i="1"/>
  <c r="CI52" i="1"/>
  <c r="CH52" i="1"/>
  <c r="CG52" i="1"/>
  <c r="CF52" i="1"/>
  <c r="CD52" i="1"/>
  <c r="Q52" i="1"/>
  <c r="F52" i="1"/>
  <c r="CK51" i="1"/>
  <c r="CJ51" i="1"/>
  <c r="CI51" i="1"/>
  <c r="CH51" i="1"/>
  <c r="CG51" i="1"/>
  <c r="CD51" i="1"/>
  <c r="Q51" i="1"/>
  <c r="F51" i="1"/>
  <c r="CK50" i="1"/>
  <c r="CJ50" i="1"/>
  <c r="CI50" i="1"/>
  <c r="CH50" i="1"/>
  <c r="CG50" i="1"/>
  <c r="CF50" i="1"/>
  <c r="CD50" i="1"/>
  <c r="Q50" i="1"/>
  <c r="F50" i="1"/>
  <c r="CK49" i="1"/>
  <c r="CJ49" i="1"/>
  <c r="CI49" i="1"/>
  <c r="CH49" i="1"/>
  <c r="CG49" i="1"/>
  <c r="CF49" i="1"/>
  <c r="CD49" i="1"/>
  <c r="Q49" i="1"/>
  <c r="F49" i="1"/>
  <c r="CK48" i="1"/>
  <c r="CJ48" i="1"/>
  <c r="CI48" i="1"/>
  <c r="CH48" i="1"/>
  <c r="CG48" i="1"/>
  <c r="CF48" i="1"/>
  <c r="CD48" i="1"/>
  <c r="Q48" i="1"/>
  <c r="F48" i="1"/>
  <c r="CK47" i="1"/>
  <c r="CJ47" i="1"/>
  <c r="CI47" i="1"/>
  <c r="CH47" i="1"/>
  <c r="CG47" i="1"/>
  <c r="CD47" i="1"/>
  <c r="Q47" i="1"/>
  <c r="F47" i="1"/>
  <c r="CK46" i="1"/>
  <c r="CJ46" i="1"/>
  <c r="CI46" i="1"/>
  <c r="CH46" i="1"/>
  <c r="CG46" i="1"/>
  <c r="CD46" i="1"/>
  <c r="Q46" i="1"/>
  <c r="F46" i="1"/>
  <c r="CK45" i="1"/>
  <c r="CJ45" i="1"/>
  <c r="CI45" i="1"/>
  <c r="CH45" i="1"/>
  <c r="CG45" i="1"/>
  <c r="CD45" i="1"/>
  <c r="Q45" i="1"/>
  <c r="F45" i="1"/>
  <c r="CK44" i="1"/>
  <c r="CJ44" i="1"/>
  <c r="CI44" i="1"/>
  <c r="CH44" i="1"/>
  <c r="CG44" i="1"/>
  <c r="CD44" i="1"/>
  <c r="Q44" i="1"/>
  <c r="F44" i="1"/>
  <c r="CJ43" i="1"/>
  <c r="CI43" i="1"/>
  <c r="CH43" i="1"/>
  <c r="CG43" i="1"/>
  <c r="CD43" i="1"/>
  <c r="Q43" i="1"/>
  <c r="F43" i="1"/>
  <c r="AI66" i="1" l="1"/>
  <c r="W66" i="1"/>
  <c r="J66" i="1"/>
  <c r="AG66" i="1"/>
  <c r="CL53" i="1"/>
  <c r="CL45" i="1"/>
  <c r="CL49" i="1"/>
  <c r="CL46" i="1"/>
  <c r="CL54" i="1"/>
  <c r="CL43" i="1"/>
  <c r="CL51" i="1"/>
  <c r="CL48" i="1"/>
  <c r="CL50" i="1"/>
  <c r="CL47" i="1"/>
  <c r="CL44" i="1"/>
  <c r="CL52" i="1"/>
  <c r="CE52" i="1"/>
  <c r="CE46" i="1"/>
  <c r="CE50" i="1"/>
  <c r="CE54" i="1"/>
  <c r="CK56" i="1"/>
  <c r="CE49" i="1"/>
  <c r="CE51" i="1"/>
  <c r="CI56" i="1"/>
  <c r="CE48" i="1"/>
  <c r="CJ56" i="1"/>
  <c r="X66" i="1"/>
  <c r="CE43" i="1"/>
  <c r="CE45" i="1"/>
  <c r="CE44" i="1"/>
  <c r="CH56" i="1"/>
  <c r="CE47" i="1"/>
  <c r="CE53" i="1"/>
  <c r="CL56" i="1" l="1"/>
  <c r="Q61" i="1" l="1"/>
  <c r="Q60" i="1"/>
  <c r="Q59" i="1"/>
  <c r="F27" i="1"/>
  <c r="CE27" i="1" s="1"/>
  <c r="F28" i="1"/>
  <c r="F29" i="1"/>
  <c r="F30" i="1"/>
  <c r="CE30" i="1" s="1"/>
  <c r="F31" i="1"/>
  <c r="CE31" i="1" s="1"/>
  <c r="F32" i="1"/>
  <c r="CE32" i="1" s="1"/>
  <c r="F33" i="1"/>
  <c r="CE33" i="1" s="1"/>
  <c r="F34" i="1"/>
  <c r="CE34" i="1" s="1"/>
  <c r="F35" i="1"/>
  <c r="CE35" i="1" s="1"/>
  <c r="F36" i="1"/>
  <c r="CE36" i="1" s="1"/>
  <c r="F37" i="1"/>
  <c r="F38" i="1"/>
  <c r="F60" i="1"/>
  <c r="F61" i="1"/>
  <c r="F59" i="1"/>
  <c r="CL29" i="1"/>
  <c r="AI28" i="1"/>
  <c r="CL28" i="1" s="1"/>
  <c r="AI27" i="1"/>
  <c r="CK61" i="1"/>
  <c r="CJ61" i="1"/>
  <c r="CI61" i="1"/>
  <c r="CH61" i="1"/>
  <c r="CG61" i="1"/>
  <c r="CF61" i="1"/>
  <c r="CD61" i="1"/>
  <c r="CK60" i="1"/>
  <c r="CJ60" i="1"/>
  <c r="CI60" i="1"/>
  <c r="CH60" i="1"/>
  <c r="CG60" i="1"/>
  <c r="CF60" i="1"/>
  <c r="CD60" i="1"/>
  <c r="CK59" i="1"/>
  <c r="CJ59" i="1"/>
  <c r="CI59" i="1"/>
  <c r="CH59" i="1"/>
  <c r="CG59" i="1"/>
  <c r="CF59" i="1"/>
  <c r="CD59" i="1"/>
  <c r="CK38" i="1"/>
  <c r="CJ38" i="1"/>
  <c r="CI38" i="1"/>
  <c r="CG38" i="1"/>
  <c r="CF57" i="1"/>
  <c r="CD38" i="1"/>
  <c r="CC38" i="1"/>
  <c r="CK37" i="1"/>
  <c r="CJ37" i="1"/>
  <c r="CI37" i="1"/>
  <c r="CG37" i="1"/>
  <c r="CD37" i="1"/>
  <c r="CC37" i="1"/>
  <c r="CK36" i="1"/>
  <c r="CJ36" i="1"/>
  <c r="CI36" i="1"/>
  <c r="CG36" i="1"/>
  <c r="CD36" i="1"/>
  <c r="CC36" i="1"/>
  <c r="CK35" i="1"/>
  <c r="CJ35" i="1"/>
  <c r="CI35" i="1"/>
  <c r="CG35" i="1"/>
  <c r="CF35" i="1"/>
  <c r="CD35" i="1"/>
  <c r="CC35" i="1"/>
  <c r="CK34" i="1"/>
  <c r="CJ34" i="1"/>
  <c r="CI34" i="1"/>
  <c r="CG34" i="1"/>
  <c r="CF34" i="1"/>
  <c r="CD34" i="1"/>
  <c r="CC34" i="1"/>
  <c r="CK33" i="1"/>
  <c r="CJ33" i="1"/>
  <c r="CI33" i="1"/>
  <c r="CG33" i="1"/>
  <c r="CF33" i="1"/>
  <c r="CD33" i="1"/>
  <c r="CC33" i="1"/>
  <c r="CK32" i="1"/>
  <c r="CJ32" i="1"/>
  <c r="CI32" i="1"/>
  <c r="CG32" i="1"/>
  <c r="CF32" i="1"/>
  <c r="CD32" i="1"/>
  <c r="CC32" i="1"/>
  <c r="CK31" i="1"/>
  <c r="CJ31" i="1"/>
  <c r="CI31" i="1"/>
  <c r="CG31" i="1"/>
  <c r="CF31" i="1"/>
  <c r="CD31" i="1"/>
  <c r="CC31" i="1"/>
  <c r="CK30" i="1"/>
  <c r="CJ30" i="1"/>
  <c r="CI30" i="1"/>
  <c r="CG30" i="1"/>
  <c r="CF30" i="1"/>
  <c r="CD30" i="1"/>
  <c r="CG29" i="1"/>
  <c r="CF29" i="1"/>
  <c r="CD29" i="1"/>
  <c r="CC29" i="1"/>
  <c r="CG28" i="1"/>
  <c r="CF28" i="1"/>
  <c r="CD28" i="1"/>
  <c r="CC28" i="1"/>
  <c r="CG27" i="1"/>
  <c r="CF27" i="1"/>
  <c r="CD27" i="1"/>
  <c r="CL27" i="1" l="1"/>
  <c r="AI40" i="1"/>
  <c r="AI57" i="1" s="1"/>
  <c r="CH65" i="1"/>
  <c r="CH66" i="1" s="1"/>
  <c r="CI65" i="1"/>
  <c r="CI66" i="1" s="1"/>
  <c r="CJ65" i="1"/>
  <c r="CJ66" i="1" s="1"/>
  <c r="CK65" i="1"/>
  <c r="CK66" i="1" s="1"/>
  <c r="CL35" i="1"/>
  <c r="CL36" i="1"/>
  <c r="CL59" i="1"/>
  <c r="CL60" i="1"/>
  <c r="CL61" i="1"/>
  <c r="CL34" i="1"/>
  <c r="CL37" i="1"/>
  <c r="CL38" i="1"/>
  <c r="CL30" i="1"/>
  <c r="CL31" i="1"/>
  <c r="CL32" i="1"/>
  <c r="CL33" i="1"/>
  <c r="CH40" i="1"/>
  <c r="CJ24" i="1"/>
  <c r="CJ40" i="1"/>
  <c r="CK40" i="1"/>
  <c r="CI40" i="1"/>
  <c r="CK24" i="1"/>
  <c r="X41" i="1"/>
  <c r="CI24" i="1"/>
  <c r="CE37" i="1"/>
  <c r="CE29" i="1"/>
  <c r="CE28" i="1"/>
  <c r="CE38" i="1"/>
  <c r="CE59" i="1"/>
  <c r="CE60" i="1"/>
  <c r="CE61" i="1"/>
  <c r="AI41" i="1" l="1"/>
  <c r="CL65" i="1"/>
  <c r="CL66" i="1" s="1"/>
  <c r="CI41" i="1"/>
  <c r="CI57" i="1"/>
  <c r="CK41" i="1"/>
  <c r="CK57" i="1"/>
  <c r="CJ41" i="1"/>
  <c r="CJ57" i="1"/>
  <c r="CH41" i="1"/>
  <c r="CH57" i="1"/>
  <c r="CL40" i="1"/>
  <c r="CL24" i="1"/>
  <c r="CL41" i="1" l="1"/>
  <c r="CL57" i="1"/>
</calcChain>
</file>

<file path=xl/sharedStrings.xml><?xml version="1.0" encoding="utf-8"?>
<sst xmlns="http://schemas.openxmlformats.org/spreadsheetml/2006/main" count="380" uniqueCount="30">
  <si>
    <t>Kentucky Power Company</t>
  </si>
  <si>
    <t>Monthly Payroll Variance between Budget and Actual</t>
  </si>
  <si>
    <t>Date</t>
  </si>
  <si>
    <t>OT</t>
  </si>
  <si>
    <t>Total</t>
  </si>
  <si>
    <t>Regular</t>
  </si>
  <si>
    <t>Test Year</t>
  </si>
  <si>
    <t># employees</t>
  </si>
  <si>
    <t>Budget</t>
  </si>
  <si>
    <t>Actual</t>
  </si>
  <si>
    <t>Reg Hours</t>
  </si>
  <si>
    <t>Regular $</t>
  </si>
  <si>
    <t>OT Hours</t>
  </si>
  <si>
    <t>OT $</t>
  </si>
  <si>
    <t>Power Production</t>
  </si>
  <si>
    <t>Total $</t>
  </si>
  <si>
    <t>Transmission</t>
  </si>
  <si>
    <t>Distribution</t>
  </si>
  <si>
    <t>Customer Accounts</t>
  </si>
  <si>
    <t>Customer Service and Information</t>
  </si>
  <si>
    <t>Sales</t>
  </si>
  <si>
    <t>Administrative and General</t>
  </si>
  <si>
    <t>Full time</t>
  </si>
  <si>
    <t>Part time</t>
  </si>
  <si>
    <t>Variance%</t>
  </si>
  <si>
    <t>N/A</t>
  </si>
  <si>
    <t xml:space="preserve">NOTE:   Employees are included in the headcounts for the function on whose rolls they reside.  An employee's wages can be charged to more than </t>
  </si>
  <si>
    <t xml:space="preserve">               one function based on the work they provided</t>
  </si>
  <si>
    <t>Covering the Three Calendar Years 2022, 2023, 2024 and Test Year</t>
  </si>
  <si>
    <t>Case No. 2025-00257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</si>
</sst>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8" x14ac:knownFonts="1">
    <font>
      <sz val="10"/>
      <name val="MS Sans Serif"/>
    </font>
    <font>
      <sz val="10"/>
      <color theme="1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0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6" fillId="2" borderId="0"/>
    <xf numFmtId="0" fontId="2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2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7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3" borderId="0" applyNumberFormat="0" applyFont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NumberFormat="1" applyFill="1" applyAlignment="1">
      <alignment horizontal="right" indent="1"/>
    </xf>
    <xf numFmtId="0" fontId="0" fillId="0" borderId="0" xfId="0" applyFill="1"/>
    <xf numFmtId="0" fontId="4" fillId="0" borderId="0" xfId="0" applyFont="1" applyFill="1"/>
    <xf numFmtId="0" fontId="0" fillId="0" borderId="0" xfId="0" applyNumberForma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0" fontId="4" fillId="0" borderId="0" xfId="0" applyNumberFormat="1" applyFont="1" applyFill="1" applyAlignment="1"/>
    <xf numFmtId="164" fontId="4" fillId="0" borderId="0" xfId="0" applyNumberFormat="1" applyFont="1" applyFill="1" applyAlignment="1"/>
    <xf numFmtId="0" fontId="4" fillId="0" borderId="0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2" xfId="0" applyNumberFormat="1" applyFill="1" applyBorder="1"/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 indent="3"/>
    </xf>
    <xf numFmtId="165" fontId="0" fillId="0" borderId="0" xfId="0" applyNumberForma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165" fontId="0" fillId="0" borderId="0" xfId="0" applyNumberFormat="1" applyFill="1" applyAlignment="1">
      <alignment horizontal="center"/>
    </xf>
    <xf numFmtId="9" fontId="0" fillId="0" borderId="0" xfId="37" applyFont="1" applyFill="1"/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</cellXfs>
  <cellStyles count="38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6 2" xfId="7" xr:uid="{00000000-0005-0000-0000-000006000000}"/>
    <cellStyle name="Lines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2_EA_2012 FERC FORM 1 PG354-355 I&amp;M and AEG Queries for Dan Holmes_030713_cmj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Percent" xfId="37" builtinId="5"/>
    <cellStyle name="PSChar" xfId="16" xr:uid="{00000000-0005-0000-0000-000010000000}"/>
    <cellStyle name="PSChar 2" xfId="17" xr:uid="{00000000-0005-0000-0000-000011000000}"/>
    <cellStyle name="PSChar 3" xfId="18" xr:uid="{00000000-0005-0000-0000-000012000000}"/>
    <cellStyle name="PSChar 4" xfId="19" xr:uid="{00000000-0005-0000-0000-000013000000}"/>
    <cellStyle name="PSChar 5" xfId="20" xr:uid="{00000000-0005-0000-0000-000014000000}"/>
    <cellStyle name="PSDate" xfId="21" xr:uid="{00000000-0005-0000-0000-000015000000}"/>
    <cellStyle name="PSDate 2" xfId="22" xr:uid="{00000000-0005-0000-0000-000016000000}"/>
    <cellStyle name="PSDec" xfId="23" xr:uid="{00000000-0005-0000-0000-000017000000}"/>
    <cellStyle name="PSDec 2" xfId="24" xr:uid="{00000000-0005-0000-0000-000018000000}"/>
    <cellStyle name="PSHeading" xfId="25" xr:uid="{00000000-0005-0000-0000-000019000000}"/>
    <cellStyle name="PSHeading 2" xfId="26" xr:uid="{00000000-0005-0000-0000-00001A000000}"/>
    <cellStyle name="PSHeading 3" xfId="27" xr:uid="{00000000-0005-0000-0000-00001B000000}"/>
    <cellStyle name="PSHeading 4" xfId="28" xr:uid="{00000000-0005-0000-0000-00001C000000}"/>
    <cellStyle name="PSHeading 5" xfId="29" xr:uid="{00000000-0005-0000-0000-00001D000000}"/>
    <cellStyle name="PSHeading_EA_2012 FERC FORM 1 PG354-355 I&amp;M and AEG Queries for Dan Holmes_030713_cmj" xfId="30" xr:uid="{00000000-0005-0000-0000-00001E000000}"/>
    <cellStyle name="PSInt" xfId="31" xr:uid="{00000000-0005-0000-0000-00001F000000}"/>
    <cellStyle name="PSInt 2" xfId="32" xr:uid="{00000000-0005-0000-0000-000020000000}"/>
    <cellStyle name="PSInt 3" xfId="33" xr:uid="{00000000-0005-0000-0000-000021000000}"/>
    <cellStyle name="PSInt 4" xfId="34" xr:uid="{00000000-0005-0000-0000-000022000000}"/>
    <cellStyle name="PSInt 5" xfId="35" xr:uid="{00000000-0005-0000-0000-000023000000}"/>
    <cellStyle name="PSSpacer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L69"/>
  <sheetViews>
    <sheetView tabSelected="1" zoomScale="90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V72" sqref="BV72"/>
    </sheetView>
  </sheetViews>
  <sheetFormatPr defaultColWidth="8.81640625" defaultRowHeight="13" x14ac:dyDescent="0.3"/>
  <cols>
    <col min="1" max="1" width="1.453125" style="2" customWidth="1"/>
    <col min="2" max="2" width="9.1796875" style="1" customWidth="1"/>
    <col min="3" max="3" width="2.1796875" style="2" customWidth="1"/>
    <col min="4" max="13" width="12.7265625" style="2" customWidth="1"/>
    <col min="14" max="14" width="2.1796875" style="2" customWidth="1"/>
    <col min="15" max="24" width="12.7265625" style="2" customWidth="1"/>
    <col min="25" max="25" width="1.81640625" style="2" customWidth="1"/>
    <col min="26" max="35" width="12.7265625" style="2" customWidth="1"/>
    <col min="36" max="36" width="1.7265625" style="2" customWidth="1"/>
    <col min="37" max="46" width="12.7265625" style="2" customWidth="1"/>
    <col min="47" max="47" width="2.26953125" style="2" customWidth="1"/>
    <col min="48" max="57" width="12.7265625" style="2" customWidth="1"/>
    <col min="58" max="58" width="1.7265625" style="2" customWidth="1"/>
    <col min="59" max="68" width="12.7265625" style="2" customWidth="1"/>
    <col min="69" max="69" width="1.54296875" style="2" customWidth="1"/>
    <col min="70" max="79" width="12.7265625" style="2" customWidth="1"/>
    <col min="80" max="80" width="1.7265625" style="2" customWidth="1"/>
    <col min="81" max="90" width="12.7265625" style="2" customWidth="1"/>
    <col min="91" max="16384" width="8.81640625" style="2"/>
  </cols>
  <sheetData>
    <row r="2" spans="2:90" s="3" customFormat="1" x14ac:dyDescent="0.3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Z2" s="7"/>
      <c r="AA2" s="7"/>
      <c r="AB2" s="7"/>
      <c r="AC2" s="7"/>
      <c r="AD2" s="7"/>
      <c r="AE2" s="7"/>
      <c r="AF2" s="7"/>
      <c r="AG2" s="7"/>
      <c r="AH2" s="7"/>
      <c r="AI2" s="7"/>
      <c r="AK2" s="7"/>
      <c r="AL2" s="7"/>
      <c r="AM2" s="7"/>
      <c r="AN2" s="7"/>
      <c r="AO2" s="7"/>
      <c r="AP2" s="7"/>
      <c r="AQ2" s="7"/>
      <c r="AR2" s="7"/>
      <c r="AS2" s="7"/>
      <c r="AT2" s="7"/>
      <c r="AV2" s="7"/>
      <c r="AW2" s="7"/>
      <c r="AX2" s="7"/>
      <c r="AY2" s="7"/>
      <c r="AZ2" s="7"/>
      <c r="BA2" s="7"/>
      <c r="BB2" s="7"/>
      <c r="BC2" s="7"/>
      <c r="BD2" s="7"/>
      <c r="BE2" s="7"/>
      <c r="BG2" s="7"/>
      <c r="BH2" s="7"/>
      <c r="BI2" s="7"/>
      <c r="BJ2" s="7"/>
      <c r="BK2" s="7"/>
      <c r="BL2" s="7"/>
      <c r="BM2" s="7"/>
      <c r="BN2" s="7"/>
      <c r="BO2" s="7"/>
      <c r="BP2" s="7"/>
      <c r="BR2" s="7"/>
      <c r="BS2" s="7"/>
      <c r="BT2" s="7"/>
      <c r="BU2" s="7"/>
      <c r="BV2" s="7"/>
      <c r="BW2" s="7"/>
      <c r="BX2" s="7"/>
      <c r="BY2" s="7"/>
      <c r="BZ2" s="7"/>
      <c r="CA2" s="7"/>
      <c r="CC2" s="7"/>
      <c r="CD2" s="7"/>
      <c r="CE2" s="7"/>
      <c r="CF2" s="7"/>
      <c r="CG2" s="7"/>
      <c r="CH2" s="7"/>
      <c r="CI2" s="7"/>
      <c r="CJ2" s="7"/>
      <c r="CK2" s="7"/>
      <c r="CL2" s="7"/>
    </row>
    <row r="3" spans="2:90" s="3" customFormat="1" x14ac:dyDescent="0.3">
      <c r="B3" s="7" t="s">
        <v>29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7"/>
      <c r="AW3" s="7"/>
      <c r="AX3" s="7"/>
      <c r="AY3" s="7"/>
      <c r="AZ3" s="7"/>
      <c r="BA3" s="7"/>
      <c r="BB3" s="7"/>
      <c r="BC3" s="7"/>
      <c r="BD3" s="7"/>
      <c r="BE3" s="7"/>
      <c r="BG3" s="7"/>
      <c r="BH3" s="7"/>
      <c r="BI3" s="7"/>
      <c r="BJ3" s="7"/>
      <c r="BK3" s="7"/>
      <c r="BL3" s="7"/>
      <c r="BM3" s="7"/>
      <c r="BN3" s="7"/>
      <c r="BO3" s="7"/>
      <c r="BP3" s="7"/>
      <c r="BR3" s="7"/>
      <c r="BS3" s="7"/>
      <c r="BT3" s="7"/>
      <c r="BU3" s="7"/>
      <c r="BV3" s="7"/>
      <c r="BW3" s="7"/>
      <c r="BX3" s="7"/>
      <c r="BY3" s="7"/>
      <c r="BZ3" s="7"/>
      <c r="CA3" s="7"/>
      <c r="CC3" s="7"/>
      <c r="CD3" s="7"/>
      <c r="CE3" s="7"/>
      <c r="CF3" s="7"/>
      <c r="CG3" s="7"/>
      <c r="CH3" s="7"/>
      <c r="CI3" s="7"/>
      <c r="CJ3" s="7"/>
      <c r="CK3" s="7"/>
      <c r="CL3" s="7"/>
    </row>
    <row r="4" spans="2:90" s="3" customFormat="1" x14ac:dyDescent="0.3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7"/>
      <c r="AA4" s="7"/>
      <c r="AB4" s="7"/>
      <c r="AC4" s="7"/>
      <c r="AD4" s="7"/>
      <c r="AE4" s="7"/>
      <c r="AF4" s="7"/>
      <c r="AG4" s="7"/>
      <c r="AH4" s="7"/>
      <c r="AI4" s="7"/>
      <c r="AK4" s="7"/>
      <c r="AL4" s="7"/>
      <c r="AM4" s="7"/>
      <c r="AN4" s="7"/>
      <c r="AO4" s="7"/>
      <c r="AP4" s="7"/>
      <c r="AQ4" s="7"/>
      <c r="AR4" s="7"/>
      <c r="AS4" s="7"/>
      <c r="AT4" s="7"/>
      <c r="AV4" s="7"/>
      <c r="AW4" s="7"/>
      <c r="AX4" s="7"/>
      <c r="AY4" s="7"/>
      <c r="AZ4" s="7"/>
      <c r="BA4" s="7"/>
      <c r="BB4" s="7"/>
      <c r="BC4" s="7"/>
      <c r="BD4" s="7"/>
      <c r="BE4" s="7"/>
      <c r="BG4" s="7"/>
      <c r="BH4" s="7"/>
      <c r="BI4" s="7"/>
      <c r="BJ4" s="7"/>
      <c r="BK4" s="7"/>
      <c r="BL4" s="7"/>
      <c r="BM4" s="7"/>
      <c r="BN4" s="7"/>
      <c r="BO4" s="7"/>
      <c r="BP4" s="7"/>
      <c r="BR4" s="7"/>
      <c r="BS4" s="7"/>
      <c r="BT4" s="7"/>
      <c r="BU4" s="7"/>
      <c r="BV4" s="7"/>
      <c r="BW4" s="7"/>
      <c r="BX4" s="7"/>
      <c r="BY4" s="7"/>
      <c r="BZ4" s="7"/>
      <c r="CA4" s="7"/>
      <c r="CC4" s="7"/>
      <c r="CD4" s="7"/>
      <c r="CE4" s="7"/>
      <c r="CF4" s="8"/>
      <c r="CG4" s="7"/>
      <c r="CH4" s="7"/>
      <c r="CI4" s="7"/>
      <c r="CJ4" s="7"/>
      <c r="CK4" s="7"/>
      <c r="CL4" s="7"/>
    </row>
    <row r="5" spans="2:90" s="3" customFormat="1" x14ac:dyDescent="0.3">
      <c r="B5" s="7" t="s">
        <v>28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Z5" s="7"/>
      <c r="AA5" s="7"/>
      <c r="AB5" s="7"/>
      <c r="AC5" s="7"/>
      <c r="AD5" s="7"/>
      <c r="AE5" s="7"/>
      <c r="AF5" s="7"/>
      <c r="AG5" s="7"/>
      <c r="AH5" s="7"/>
      <c r="AI5" s="7"/>
      <c r="AK5" s="7"/>
      <c r="AL5" s="7"/>
      <c r="AM5" s="7"/>
      <c r="AN5" s="7"/>
      <c r="AO5" s="7"/>
      <c r="AP5" s="7"/>
      <c r="AQ5" s="7"/>
      <c r="AR5" s="7"/>
      <c r="AS5" s="7"/>
      <c r="AT5" s="7"/>
      <c r="AV5" s="7"/>
      <c r="AW5" s="7"/>
      <c r="AX5" s="7"/>
      <c r="AY5" s="7"/>
      <c r="AZ5" s="7"/>
      <c r="BA5" s="7"/>
      <c r="BB5" s="7"/>
      <c r="BC5" s="7"/>
      <c r="BD5" s="7"/>
      <c r="BE5" s="7"/>
      <c r="BG5" s="7"/>
      <c r="BH5" s="7"/>
      <c r="BI5" s="7"/>
      <c r="BJ5" s="7"/>
      <c r="BK5" s="7"/>
      <c r="BL5" s="7"/>
      <c r="BM5" s="7"/>
      <c r="BN5" s="7"/>
      <c r="BO5" s="7"/>
      <c r="BP5" s="7"/>
      <c r="BR5" s="7"/>
      <c r="BS5" s="7"/>
      <c r="BT5" s="7"/>
      <c r="BU5" s="7"/>
      <c r="BV5" s="7"/>
      <c r="BW5" s="7"/>
      <c r="BX5" s="7"/>
      <c r="BY5" s="7"/>
      <c r="BZ5" s="7"/>
      <c r="CA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2:90" x14ac:dyDescent="0.3">
      <c r="B6" s="4"/>
    </row>
    <row r="7" spans="2:90" x14ac:dyDescent="0.3">
      <c r="B7" s="14"/>
      <c r="D7" s="21" t="s">
        <v>14</v>
      </c>
      <c r="E7" s="22"/>
      <c r="F7" s="22"/>
      <c r="G7" s="22"/>
      <c r="H7" s="22"/>
      <c r="I7" s="22"/>
      <c r="J7" s="22"/>
      <c r="K7" s="22"/>
      <c r="L7" s="22"/>
      <c r="M7" s="23"/>
      <c r="O7" s="24" t="s">
        <v>16</v>
      </c>
      <c r="P7" s="25"/>
      <c r="Q7" s="25"/>
      <c r="R7" s="25"/>
      <c r="S7" s="25"/>
      <c r="T7" s="25"/>
      <c r="U7" s="25"/>
      <c r="V7" s="25"/>
      <c r="W7" s="25"/>
      <c r="X7" s="26"/>
      <c r="Z7" s="24" t="s">
        <v>17</v>
      </c>
      <c r="AA7" s="25"/>
      <c r="AB7" s="25"/>
      <c r="AC7" s="25"/>
      <c r="AD7" s="25"/>
      <c r="AE7" s="25"/>
      <c r="AF7" s="25"/>
      <c r="AG7" s="25"/>
      <c r="AH7" s="25"/>
      <c r="AI7" s="26"/>
      <c r="AK7" s="24" t="s">
        <v>18</v>
      </c>
      <c r="AL7" s="25"/>
      <c r="AM7" s="25"/>
      <c r="AN7" s="25"/>
      <c r="AO7" s="25"/>
      <c r="AP7" s="25"/>
      <c r="AQ7" s="25"/>
      <c r="AR7" s="25"/>
      <c r="AS7" s="25"/>
      <c r="AT7" s="26"/>
      <c r="AV7" s="24" t="s">
        <v>19</v>
      </c>
      <c r="AW7" s="25"/>
      <c r="AX7" s="25"/>
      <c r="AY7" s="25"/>
      <c r="AZ7" s="25"/>
      <c r="BA7" s="25"/>
      <c r="BB7" s="25"/>
      <c r="BC7" s="25"/>
      <c r="BD7" s="25"/>
      <c r="BE7" s="26"/>
      <c r="BG7" s="24" t="s">
        <v>20</v>
      </c>
      <c r="BH7" s="25"/>
      <c r="BI7" s="25"/>
      <c r="BJ7" s="25"/>
      <c r="BK7" s="25"/>
      <c r="BL7" s="25"/>
      <c r="BM7" s="25"/>
      <c r="BN7" s="25"/>
      <c r="BO7" s="25"/>
      <c r="BP7" s="26"/>
      <c r="BR7" s="24" t="s">
        <v>21</v>
      </c>
      <c r="BS7" s="25"/>
      <c r="BT7" s="25"/>
      <c r="BU7" s="25"/>
      <c r="BV7" s="25"/>
      <c r="BW7" s="25"/>
      <c r="BX7" s="25"/>
      <c r="BY7" s="25"/>
      <c r="BZ7" s="25"/>
      <c r="CA7" s="26"/>
      <c r="CC7" s="24" t="s">
        <v>4</v>
      </c>
      <c r="CD7" s="25"/>
      <c r="CE7" s="25"/>
      <c r="CF7" s="25"/>
      <c r="CG7" s="25"/>
      <c r="CH7" s="25"/>
      <c r="CI7" s="25"/>
      <c r="CJ7" s="25"/>
      <c r="CK7" s="25"/>
      <c r="CL7" s="26"/>
    </row>
    <row r="8" spans="2:90" x14ac:dyDescent="0.3">
      <c r="B8" s="14"/>
      <c r="D8" s="21" t="s">
        <v>8</v>
      </c>
      <c r="E8" s="22"/>
      <c r="F8" s="23"/>
      <c r="G8" s="21" t="s">
        <v>9</v>
      </c>
      <c r="H8" s="22"/>
      <c r="I8" s="22"/>
      <c r="J8" s="22"/>
      <c r="K8" s="22"/>
      <c r="L8" s="22"/>
      <c r="M8" s="23"/>
      <c r="O8" s="21" t="s">
        <v>8</v>
      </c>
      <c r="P8" s="22"/>
      <c r="Q8" s="23"/>
      <c r="R8" s="21" t="s">
        <v>9</v>
      </c>
      <c r="S8" s="22"/>
      <c r="T8" s="22"/>
      <c r="U8" s="22"/>
      <c r="V8" s="22"/>
      <c r="W8" s="22"/>
      <c r="X8" s="23"/>
      <c r="Z8" s="21" t="s">
        <v>8</v>
      </c>
      <c r="AA8" s="22"/>
      <c r="AB8" s="23"/>
      <c r="AC8" s="21" t="s">
        <v>9</v>
      </c>
      <c r="AD8" s="22"/>
      <c r="AE8" s="22"/>
      <c r="AF8" s="22"/>
      <c r="AG8" s="22"/>
      <c r="AH8" s="22"/>
      <c r="AI8" s="23"/>
      <c r="AK8" s="21" t="s">
        <v>8</v>
      </c>
      <c r="AL8" s="22"/>
      <c r="AM8" s="23"/>
      <c r="AN8" s="21" t="s">
        <v>9</v>
      </c>
      <c r="AO8" s="22"/>
      <c r="AP8" s="22"/>
      <c r="AQ8" s="22"/>
      <c r="AR8" s="22"/>
      <c r="AS8" s="22"/>
      <c r="AT8" s="23"/>
      <c r="AV8" s="21" t="s">
        <v>8</v>
      </c>
      <c r="AW8" s="22"/>
      <c r="AX8" s="23"/>
      <c r="AY8" s="21" t="s">
        <v>9</v>
      </c>
      <c r="AZ8" s="22"/>
      <c r="BA8" s="22"/>
      <c r="BB8" s="22"/>
      <c r="BC8" s="22"/>
      <c r="BD8" s="22"/>
      <c r="BE8" s="23"/>
      <c r="BG8" s="21" t="s">
        <v>8</v>
      </c>
      <c r="BH8" s="22"/>
      <c r="BI8" s="23"/>
      <c r="BJ8" s="21" t="s">
        <v>9</v>
      </c>
      <c r="BK8" s="22"/>
      <c r="BL8" s="22"/>
      <c r="BM8" s="22"/>
      <c r="BN8" s="22"/>
      <c r="BO8" s="22"/>
      <c r="BP8" s="23"/>
      <c r="BR8" s="21" t="s">
        <v>8</v>
      </c>
      <c r="BS8" s="22"/>
      <c r="BT8" s="23"/>
      <c r="BU8" s="21" t="s">
        <v>9</v>
      </c>
      <c r="BV8" s="22"/>
      <c r="BW8" s="22"/>
      <c r="BX8" s="22"/>
      <c r="BY8" s="22"/>
      <c r="BZ8" s="22"/>
      <c r="CA8" s="23"/>
      <c r="CC8" s="21" t="s">
        <v>8</v>
      </c>
      <c r="CD8" s="22"/>
      <c r="CE8" s="23"/>
      <c r="CF8" s="21" t="s">
        <v>9</v>
      </c>
      <c r="CG8" s="22"/>
      <c r="CH8" s="22"/>
      <c r="CI8" s="22"/>
      <c r="CJ8" s="22"/>
      <c r="CK8" s="22"/>
      <c r="CL8" s="23"/>
    </row>
    <row r="9" spans="2:90" x14ac:dyDescent="0.3">
      <c r="B9" s="14"/>
      <c r="D9" s="9" t="s">
        <v>22</v>
      </c>
      <c r="E9" s="9" t="s">
        <v>23</v>
      </c>
      <c r="G9" s="9" t="s">
        <v>22</v>
      </c>
      <c r="H9" s="9" t="s">
        <v>23</v>
      </c>
      <c r="I9" s="9"/>
      <c r="J9" s="9"/>
      <c r="K9" s="9"/>
      <c r="L9" s="9"/>
      <c r="M9" s="9"/>
      <c r="O9" s="9" t="s">
        <v>22</v>
      </c>
      <c r="P9" s="9" t="s">
        <v>23</v>
      </c>
      <c r="R9" s="9" t="s">
        <v>22</v>
      </c>
      <c r="S9" s="9" t="s">
        <v>23</v>
      </c>
      <c r="T9" s="9"/>
      <c r="U9" s="9"/>
      <c r="V9" s="9"/>
      <c r="W9" s="9"/>
      <c r="X9" s="9"/>
      <c r="Z9" s="9" t="s">
        <v>22</v>
      </c>
      <c r="AA9" s="9" t="s">
        <v>23</v>
      </c>
      <c r="AC9" s="9" t="s">
        <v>22</v>
      </c>
      <c r="AD9" s="9" t="s">
        <v>23</v>
      </c>
      <c r="AE9" s="9"/>
      <c r="AF9" s="9"/>
      <c r="AG9" s="9"/>
      <c r="AH9" s="9"/>
      <c r="AI9" s="9"/>
      <c r="AK9" s="9" t="s">
        <v>22</v>
      </c>
      <c r="AL9" s="9" t="s">
        <v>23</v>
      </c>
      <c r="AN9" s="9" t="s">
        <v>22</v>
      </c>
      <c r="AO9" s="9" t="s">
        <v>23</v>
      </c>
      <c r="AP9" s="9"/>
      <c r="AQ9" s="9"/>
      <c r="AR9" s="9"/>
      <c r="AS9" s="9"/>
      <c r="AT9" s="9"/>
      <c r="AV9" s="9" t="s">
        <v>22</v>
      </c>
      <c r="AW9" s="9" t="s">
        <v>23</v>
      </c>
      <c r="AY9" s="9" t="s">
        <v>22</v>
      </c>
      <c r="AZ9" s="9" t="s">
        <v>23</v>
      </c>
      <c r="BA9" s="9"/>
      <c r="BB9" s="9"/>
      <c r="BC9" s="9"/>
      <c r="BD9" s="9"/>
      <c r="BE9" s="9"/>
      <c r="BJ9" s="9" t="s">
        <v>22</v>
      </c>
      <c r="BK9" s="9" t="s">
        <v>23</v>
      </c>
      <c r="BL9" s="9"/>
      <c r="BM9" s="9"/>
      <c r="BN9" s="9"/>
      <c r="BO9" s="9"/>
      <c r="BP9" s="9"/>
      <c r="BU9" s="9" t="s">
        <v>22</v>
      </c>
      <c r="BV9" s="9" t="s">
        <v>23</v>
      </c>
      <c r="BW9" s="9"/>
      <c r="BX9" s="9"/>
      <c r="BY9" s="9"/>
      <c r="BZ9" s="9"/>
      <c r="CA9" s="9"/>
      <c r="CC9" s="9" t="s">
        <v>22</v>
      </c>
      <c r="CD9" s="9" t="s">
        <v>23</v>
      </c>
      <c r="CF9" s="9" t="s">
        <v>22</v>
      </c>
      <c r="CG9" s="9" t="s">
        <v>23</v>
      </c>
      <c r="CH9" s="9"/>
      <c r="CI9" s="9"/>
      <c r="CJ9" s="9"/>
      <c r="CK9" s="9"/>
      <c r="CL9" s="9"/>
    </row>
    <row r="10" spans="2:90" s="5" customFormat="1" x14ac:dyDescent="0.3">
      <c r="B10" s="15" t="s">
        <v>2</v>
      </c>
      <c r="D10" s="5" t="s">
        <v>7</v>
      </c>
      <c r="E10" s="5" t="s">
        <v>7</v>
      </c>
      <c r="F10" s="5" t="s">
        <v>4</v>
      </c>
      <c r="G10" s="5" t="s">
        <v>7</v>
      </c>
      <c r="H10" s="5" t="s">
        <v>7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15</v>
      </c>
      <c r="O10" s="5" t="s">
        <v>7</v>
      </c>
      <c r="P10" s="5" t="s">
        <v>7</v>
      </c>
      <c r="Q10" s="5" t="s">
        <v>4</v>
      </c>
      <c r="R10" s="5" t="s">
        <v>7</v>
      </c>
      <c r="S10" s="5" t="s">
        <v>7</v>
      </c>
      <c r="T10" s="5" t="s">
        <v>10</v>
      </c>
      <c r="U10" s="5" t="s">
        <v>11</v>
      </c>
      <c r="V10" s="5" t="s">
        <v>12</v>
      </c>
      <c r="W10" s="5" t="s">
        <v>13</v>
      </c>
      <c r="X10" s="5" t="s">
        <v>15</v>
      </c>
      <c r="Z10" s="5" t="s">
        <v>7</v>
      </c>
      <c r="AA10" s="5" t="s">
        <v>7</v>
      </c>
      <c r="AB10" s="5" t="s">
        <v>4</v>
      </c>
      <c r="AC10" s="5" t="s">
        <v>7</v>
      </c>
      <c r="AD10" s="5" t="s">
        <v>7</v>
      </c>
      <c r="AE10" s="5" t="s">
        <v>10</v>
      </c>
      <c r="AF10" s="5" t="s">
        <v>11</v>
      </c>
      <c r="AG10" s="5" t="s">
        <v>12</v>
      </c>
      <c r="AH10" s="5" t="s">
        <v>13</v>
      </c>
      <c r="AI10" s="5" t="s">
        <v>15</v>
      </c>
      <c r="AK10" s="5" t="s">
        <v>7</v>
      </c>
      <c r="AL10" s="5" t="s">
        <v>7</v>
      </c>
      <c r="AM10" s="5" t="s">
        <v>4</v>
      </c>
      <c r="AN10" s="5" t="s">
        <v>7</v>
      </c>
      <c r="AO10" s="5" t="s">
        <v>7</v>
      </c>
      <c r="AP10" s="5" t="s">
        <v>10</v>
      </c>
      <c r="AQ10" s="5" t="s">
        <v>11</v>
      </c>
      <c r="AR10" s="5" t="s">
        <v>12</v>
      </c>
      <c r="AS10" s="5" t="s">
        <v>13</v>
      </c>
      <c r="AT10" s="5" t="s">
        <v>15</v>
      </c>
      <c r="AV10" s="5" t="s">
        <v>7</v>
      </c>
      <c r="AW10" s="5" t="s">
        <v>7</v>
      </c>
      <c r="AX10" s="5" t="s">
        <v>4</v>
      </c>
      <c r="AY10" s="5" t="s">
        <v>7</v>
      </c>
      <c r="AZ10" s="5" t="s">
        <v>7</v>
      </c>
      <c r="BA10" s="5" t="s">
        <v>10</v>
      </c>
      <c r="BB10" s="5" t="s">
        <v>11</v>
      </c>
      <c r="BC10" s="5" t="s">
        <v>12</v>
      </c>
      <c r="BD10" s="5" t="s">
        <v>13</v>
      </c>
      <c r="BE10" s="5" t="s">
        <v>15</v>
      </c>
      <c r="BG10" s="5" t="s">
        <v>5</v>
      </c>
      <c r="BH10" s="5" t="s">
        <v>3</v>
      </c>
      <c r="BI10" s="5" t="s">
        <v>4</v>
      </c>
      <c r="BJ10" s="5" t="s">
        <v>7</v>
      </c>
      <c r="BK10" s="5" t="s">
        <v>7</v>
      </c>
      <c r="BL10" s="5" t="s">
        <v>10</v>
      </c>
      <c r="BM10" s="5" t="s">
        <v>11</v>
      </c>
      <c r="BN10" s="5" t="s">
        <v>12</v>
      </c>
      <c r="BO10" s="5" t="s">
        <v>13</v>
      </c>
      <c r="BP10" s="5" t="s">
        <v>15</v>
      </c>
      <c r="BR10" s="5" t="s">
        <v>5</v>
      </c>
      <c r="BS10" s="5" t="s">
        <v>3</v>
      </c>
      <c r="BT10" s="5" t="s">
        <v>4</v>
      </c>
      <c r="BU10" s="5" t="s">
        <v>7</v>
      </c>
      <c r="BV10" s="5" t="s">
        <v>7</v>
      </c>
      <c r="BW10" s="5" t="s">
        <v>10</v>
      </c>
      <c r="BX10" s="5" t="s">
        <v>11</v>
      </c>
      <c r="BY10" s="5" t="s">
        <v>12</v>
      </c>
      <c r="BZ10" s="5" t="s">
        <v>13</v>
      </c>
      <c r="CA10" s="5" t="s">
        <v>15</v>
      </c>
      <c r="CC10" s="5" t="s">
        <v>7</v>
      </c>
      <c r="CD10" s="5" t="s">
        <v>7</v>
      </c>
      <c r="CE10" s="5" t="s">
        <v>4</v>
      </c>
      <c r="CF10" s="5" t="s">
        <v>7</v>
      </c>
      <c r="CG10" s="5" t="s">
        <v>7</v>
      </c>
      <c r="CH10" s="5" t="s">
        <v>10</v>
      </c>
      <c r="CI10" s="5" t="s">
        <v>11</v>
      </c>
      <c r="CJ10" s="5" t="s">
        <v>12</v>
      </c>
      <c r="CK10" s="5" t="s">
        <v>13</v>
      </c>
      <c r="CL10" s="5" t="s">
        <v>15</v>
      </c>
    </row>
    <row r="11" spans="2:90" x14ac:dyDescent="0.3">
      <c r="B11" s="17">
        <v>44562</v>
      </c>
      <c r="C11" s="16"/>
      <c r="D11" s="6">
        <v>129</v>
      </c>
      <c r="E11" s="6">
        <v>0</v>
      </c>
      <c r="F11" s="6">
        <f t="shared" ref="F11:F21" si="0">SUM(D11:E11)</f>
        <v>129</v>
      </c>
      <c r="G11" s="6">
        <v>111</v>
      </c>
      <c r="H11" s="6">
        <v>0</v>
      </c>
      <c r="I11" s="6">
        <v>17199.25</v>
      </c>
      <c r="J11" s="6">
        <v>985444.35999999929</v>
      </c>
      <c r="K11" s="6">
        <v>2802.25</v>
      </c>
      <c r="L11" s="6">
        <v>193522.17000000004</v>
      </c>
      <c r="M11" s="6">
        <f>L11+J11</f>
        <v>1178966.5299999993</v>
      </c>
      <c r="N11" s="16"/>
      <c r="O11" s="6">
        <v>1</v>
      </c>
      <c r="P11" s="6">
        <v>0</v>
      </c>
      <c r="Q11" s="6">
        <f>SUM(O11:P11)</f>
        <v>1</v>
      </c>
      <c r="R11" s="6">
        <v>1</v>
      </c>
      <c r="S11" s="6">
        <v>0</v>
      </c>
      <c r="T11" s="6">
        <v>160</v>
      </c>
      <c r="U11" s="6">
        <v>5147.6000000000004</v>
      </c>
      <c r="V11" s="6">
        <v>4</v>
      </c>
      <c r="W11" s="6">
        <v>193.98</v>
      </c>
      <c r="X11" s="6">
        <f t="shared" ref="X11:X22" si="1">W11+U11</f>
        <v>5341.58</v>
      </c>
      <c r="Z11" s="6">
        <v>288</v>
      </c>
      <c r="AA11" s="6">
        <v>0</v>
      </c>
      <c r="AB11" s="6">
        <f>SUM(Z11:AA11)</f>
        <v>288</v>
      </c>
      <c r="AC11" s="6">
        <v>239</v>
      </c>
      <c r="AD11" s="6">
        <v>0</v>
      </c>
      <c r="AE11" s="6">
        <v>38373</v>
      </c>
      <c r="AF11" s="6">
        <v>1574981.3500000031</v>
      </c>
      <c r="AG11" s="6">
        <v>5288.47</v>
      </c>
      <c r="AH11" s="6">
        <v>315380.69999999978</v>
      </c>
      <c r="AI11" s="6">
        <f t="shared" ref="AI11:AI22" si="2">AH11+AF11</f>
        <v>1890362.0500000028</v>
      </c>
      <c r="AK11" s="6"/>
      <c r="AL11" s="6"/>
      <c r="AM11" s="6"/>
      <c r="AN11" s="6"/>
      <c r="AO11" s="6"/>
      <c r="AP11" s="6"/>
      <c r="AQ11" s="6"/>
      <c r="AR11" s="6"/>
      <c r="AS11" s="6"/>
      <c r="AT11" s="10" t="s">
        <v>25</v>
      </c>
      <c r="AV11" s="6"/>
      <c r="AW11" s="6"/>
      <c r="AX11" s="6"/>
      <c r="AY11" s="6"/>
      <c r="AZ11" s="6"/>
      <c r="BA11" s="6"/>
      <c r="BB11" s="6"/>
      <c r="BC11" s="6"/>
      <c r="BD11" s="6"/>
      <c r="BE11" s="10" t="s">
        <v>25</v>
      </c>
      <c r="BG11" s="6"/>
      <c r="BH11" s="6"/>
      <c r="BI11" s="6"/>
      <c r="BJ11" s="6"/>
      <c r="BK11" s="6"/>
      <c r="BL11" s="6"/>
      <c r="BM11" s="6"/>
      <c r="BN11" s="6"/>
      <c r="BO11" s="6"/>
      <c r="BP11" s="10" t="s">
        <v>25</v>
      </c>
      <c r="BR11" s="6"/>
      <c r="BS11" s="6"/>
      <c r="BT11" s="6"/>
      <c r="BU11" s="6"/>
      <c r="BV11" s="6"/>
      <c r="BW11" s="6"/>
      <c r="BX11" s="6"/>
      <c r="BY11" s="6"/>
      <c r="BZ11" s="6"/>
      <c r="CA11" s="10" t="s">
        <v>25</v>
      </c>
      <c r="CC11" s="6">
        <f t="shared" ref="CC11:CC22" si="3">D11+O11+Z11+AK11+AV11+BG11+BR11</f>
        <v>418</v>
      </c>
      <c r="CD11" s="6">
        <f t="shared" ref="CD11:CD22" si="4">E11+P11+AA11+AL11+AW11+BH11+BS11</f>
        <v>0</v>
      </c>
      <c r="CE11" s="6">
        <f t="shared" ref="CE11:CE22" si="5">F11+Q11+AB11+AM11+AX11+BI11+BT11</f>
        <v>418</v>
      </c>
      <c r="CF11" s="6">
        <f t="shared" ref="CF11:CF22" si="6">G11+R11+AC11+AN11+AY11+BJ11+BU11</f>
        <v>351</v>
      </c>
      <c r="CG11" s="6">
        <f t="shared" ref="CG11:CG22" si="7">H11+S11+AD11+AO11+AZ11+BK11+BV11</f>
        <v>0</v>
      </c>
      <c r="CH11" s="6">
        <f t="shared" ref="CH11:CH22" si="8">I11+T11+AE11+AP11+BA11+BL11+BW11</f>
        <v>55732.25</v>
      </c>
      <c r="CI11" s="6">
        <f t="shared" ref="CI11:CI22" si="9">J11+U11+AF11+AQ11+BB11+BM11+BX11</f>
        <v>2565573.3100000024</v>
      </c>
      <c r="CJ11" s="6">
        <f t="shared" ref="CJ11:CJ22" si="10">K11+V11+AG11+AR11+BC11+BN11+BY11</f>
        <v>8094.72</v>
      </c>
      <c r="CK11" s="6">
        <f t="shared" ref="CK11:CK22" si="11">L11+W11+AH11+AS11+BD11+BO11+BZ11</f>
        <v>509096.84999999986</v>
      </c>
      <c r="CL11" s="6">
        <f>M11+X11+AI11</f>
        <v>3074670.160000002</v>
      </c>
    </row>
    <row r="12" spans="2:90" x14ac:dyDescent="0.3">
      <c r="B12" s="17">
        <v>44593</v>
      </c>
      <c r="C12" s="16"/>
      <c r="D12" s="6">
        <v>129</v>
      </c>
      <c r="E12" s="6">
        <v>0</v>
      </c>
      <c r="F12" s="6">
        <f t="shared" si="0"/>
        <v>129</v>
      </c>
      <c r="G12" s="6">
        <v>108.5</v>
      </c>
      <c r="H12" s="6">
        <v>0</v>
      </c>
      <c r="I12" s="6">
        <v>17327</v>
      </c>
      <c r="J12" s="6">
        <v>944258.40999999957</v>
      </c>
      <c r="K12" s="6">
        <v>2536.5</v>
      </c>
      <c r="L12" s="6">
        <v>171015.00000000009</v>
      </c>
      <c r="M12" s="6">
        <f t="shared" ref="M12:M22" si="12">L12+J12</f>
        <v>1115273.4099999997</v>
      </c>
      <c r="N12" s="16"/>
      <c r="O12" s="6">
        <v>1</v>
      </c>
      <c r="P12" s="6">
        <v>0</v>
      </c>
      <c r="Q12" s="6">
        <f t="shared" ref="Q12:Q22" si="13">SUM(O12:P12)</f>
        <v>1</v>
      </c>
      <c r="R12" s="6">
        <v>1</v>
      </c>
      <c r="S12" s="6">
        <v>0</v>
      </c>
      <c r="T12" s="6">
        <v>160</v>
      </c>
      <c r="U12" s="6">
        <v>5172.8</v>
      </c>
      <c r="V12" s="6">
        <v>10</v>
      </c>
      <c r="W12" s="6">
        <v>484.97</v>
      </c>
      <c r="X12" s="6">
        <f t="shared" si="1"/>
        <v>5657.77</v>
      </c>
      <c r="Z12" s="6">
        <v>290</v>
      </c>
      <c r="AA12" s="6">
        <v>0</v>
      </c>
      <c r="AB12" s="6">
        <f t="shared" ref="AB12:AB22" si="14">SUM(Z12:AA12)</f>
        <v>290</v>
      </c>
      <c r="AC12" s="6">
        <v>243</v>
      </c>
      <c r="AD12" s="6">
        <v>0</v>
      </c>
      <c r="AE12" s="6">
        <v>38003.75</v>
      </c>
      <c r="AF12" s="6">
        <v>1555809.139999999</v>
      </c>
      <c r="AG12" s="6">
        <v>4686.8999999999996</v>
      </c>
      <c r="AH12" s="6">
        <v>265204.68000000017</v>
      </c>
      <c r="AI12" s="6">
        <f t="shared" si="2"/>
        <v>1821013.8199999991</v>
      </c>
      <c r="AK12" s="6"/>
      <c r="AL12" s="6"/>
      <c r="AM12" s="6"/>
      <c r="AN12" s="6"/>
      <c r="AO12" s="6"/>
      <c r="AP12" s="6"/>
      <c r="AQ12" s="6"/>
      <c r="AR12" s="6"/>
      <c r="AS12" s="6"/>
      <c r="AT12" s="10" t="s">
        <v>25</v>
      </c>
      <c r="AV12" s="6"/>
      <c r="AW12" s="6"/>
      <c r="AX12" s="6"/>
      <c r="AY12" s="6"/>
      <c r="AZ12" s="6"/>
      <c r="BA12" s="6"/>
      <c r="BB12" s="6"/>
      <c r="BC12" s="6"/>
      <c r="BD12" s="6"/>
      <c r="BE12" s="10" t="s">
        <v>25</v>
      </c>
      <c r="BG12" s="6"/>
      <c r="BH12" s="6"/>
      <c r="BI12" s="6"/>
      <c r="BJ12" s="6"/>
      <c r="BK12" s="6"/>
      <c r="BL12" s="6"/>
      <c r="BM12" s="6"/>
      <c r="BN12" s="6"/>
      <c r="BO12" s="6"/>
      <c r="BP12" s="10" t="s">
        <v>25</v>
      </c>
      <c r="BR12" s="6"/>
      <c r="BS12" s="6"/>
      <c r="BT12" s="6"/>
      <c r="BU12" s="6"/>
      <c r="BV12" s="6"/>
      <c r="BW12" s="6"/>
      <c r="BX12" s="6"/>
      <c r="BY12" s="6"/>
      <c r="BZ12" s="6"/>
      <c r="CA12" s="10" t="s">
        <v>25</v>
      </c>
      <c r="CC12" s="6">
        <f t="shared" si="3"/>
        <v>420</v>
      </c>
      <c r="CD12" s="6">
        <f t="shared" si="4"/>
        <v>0</v>
      </c>
      <c r="CE12" s="6">
        <f t="shared" si="5"/>
        <v>420</v>
      </c>
      <c r="CF12" s="6">
        <f t="shared" si="6"/>
        <v>352.5</v>
      </c>
      <c r="CG12" s="6">
        <f t="shared" si="7"/>
        <v>0</v>
      </c>
      <c r="CH12" s="6">
        <f t="shared" si="8"/>
        <v>55490.75</v>
      </c>
      <c r="CI12" s="6">
        <f t="shared" si="9"/>
        <v>2505240.3499999987</v>
      </c>
      <c r="CJ12" s="6">
        <f t="shared" si="10"/>
        <v>7233.4</v>
      </c>
      <c r="CK12" s="6">
        <f t="shared" si="11"/>
        <v>436704.65000000026</v>
      </c>
      <c r="CL12" s="6">
        <f t="shared" ref="CL12:CL22" si="15">M12+X12+AI12</f>
        <v>2941944.9999999991</v>
      </c>
    </row>
    <row r="13" spans="2:90" x14ac:dyDescent="0.3">
      <c r="B13" s="17">
        <v>44621</v>
      </c>
      <c r="C13" s="16"/>
      <c r="D13" s="6">
        <v>129</v>
      </c>
      <c r="E13" s="6">
        <v>0</v>
      </c>
      <c r="F13" s="6">
        <f t="shared" si="0"/>
        <v>129</v>
      </c>
      <c r="G13" s="6">
        <v>107.5</v>
      </c>
      <c r="H13" s="6">
        <v>0</v>
      </c>
      <c r="I13" s="6">
        <v>17135</v>
      </c>
      <c r="J13" s="6">
        <v>912194.51000000129</v>
      </c>
      <c r="K13" s="6">
        <v>2082.5</v>
      </c>
      <c r="L13" s="6">
        <v>149459.38999999998</v>
      </c>
      <c r="M13" s="6">
        <f t="shared" si="12"/>
        <v>1061653.9000000013</v>
      </c>
      <c r="N13" s="16"/>
      <c r="O13" s="6">
        <v>1</v>
      </c>
      <c r="P13" s="6">
        <v>0</v>
      </c>
      <c r="Q13" s="6">
        <f t="shared" si="13"/>
        <v>1</v>
      </c>
      <c r="R13" s="6">
        <v>1</v>
      </c>
      <c r="S13" s="6">
        <v>0</v>
      </c>
      <c r="T13" s="6">
        <v>160</v>
      </c>
      <c r="U13" s="6">
        <v>5296.920000000001</v>
      </c>
      <c r="V13" s="6">
        <v>10.5</v>
      </c>
      <c r="W13" s="6">
        <v>509.23</v>
      </c>
      <c r="X13" s="6">
        <f t="shared" si="1"/>
        <v>5806.1500000000015</v>
      </c>
      <c r="Z13" s="6">
        <v>290</v>
      </c>
      <c r="AA13" s="6">
        <v>0</v>
      </c>
      <c r="AB13" s="6">
        <f t="shared" si="14"/>
        <v>290</v>
      </c>
      <c r="AC13" s="6">
        <v>243</v>
      </c>
      <c r="AD13" s="6">
        <v>0</v>
      </c>
      <c r="AE13" s="6">
        <v>38652</v>
      </c>
      <c r="AF13" s="6">
        <v>1577365.0299999982</v>
      </c>
      <c r="AG13" s="6">
        <v>5342.6000000000013</v>
      </c>
      <c r="AH13" s="6">
        <v>313694.66000000027</v>
      </c>
      <c r="AI13" s="6">
        <f t="shared" si="2"/>
        <v>1891059.6899999985</v>
      </c>
      <c r="AK13" s="6"/>
      <c r="AL13" s="6"/>
      <c r="AM13" s="6"/>
      <c r="AN13" s="6"/>
      <c r="AO13" s="6"/>
      <c r="AP13" s="6"/>
      <c r="AQ13" s="6"/>
      <c r="AR13" s="6"/>
      <c r="AS13" s="6"/>
      <c r="AT13" s="10" t="s">
        <v>25</v>
      </c>
      <c r="AV13" s="6"/>
      <c r="AW13" s="6"/>
      <c r="AX13" s="6"/>
      <c r="AY13" s="6"/>
      <c r="AZ13" s="6"/>
      <c r="BA13" s="6"/>
      <c r="BB13" s="6"/>
      <c r="BC13" s="6"/>
      <c r="BD13" s="6"/>
      <c r="BE13" s="10" t="s">
        <v>25</v>
      </c>
      <c r="BG13" s="6"/>
      <c r="BH13" s="6"/>
      <c r="BI13" s="6"/>
      <c r="BJ13" s="6"/>
      <c r="BK13" s="6"/>
      <c r="BL13" s="6"/>
      <c r="BM13" s="6"/>
      <c r="BN13" s="6"/>
      <c r="BO13" s="6"/>
      <c r="BP13" s="10" t="s">
        <v>25</v>
      </c>
      <c r="BR13" s="6"/>
      <c r="BS13" s="6"/>
      <c r="BT13" s="6"/>
      <c r="BU13" s="6"/>
      <c r="BV13" s="6"/>
      <c r="BW13" s="6"/>
      <c r="BX13" s="6"/>
      <c r="BY13" s="6"/>
      <c r="BZ13" s="6"/>
      <c r="CA13" s="10" t="s">
        <v>25</v>
      </c>
      <c r="CC13" s="6">
        <f t="shared" si="3"/>
        <v>420</v>
      </c>
      <c r="CD13" s="6">
        <f t="shared" si="4"/>
        <v>0</v>
      </c>
      <c r="CE13" s="6">
        <f t="shared" si="5"/>
        <v>420</v>
      </c>
      <c r="CF13" s="6">
        <f t="shared" si="6"/>
        <v>351.5</v>
      </c>
      <c r="CG13" s="6">
        <f t="shared" si="7"/>
        <v>0</v>
      </c>
      <c r="CH13" s="6">
        <f t="shared" si="8"/>
        <v>55947</v>
      </c>
      <c r="CI13" s="6">
        <f t="shared" si="9"/>
        <v>2494856.4599999995</v>
      </c>
      <c r="CJ13" s="6">
        <f t="shared" si="10"/>
        <v>7435.6000000000013</v>
      </c>
      <c r="CK13" s="6">
        <f t="shared" si="11"/>
        <v>463663.28000000026</v>
      </c>
      <c r="CL13" s="6">
        <f t="shared" si="15"/>
        <v>2958519.7399999998</v>
      </c>
    </row>
    <row r="14" spans="2:90" x14ac:dyDescent="0.3">
      <c r="B14" s="17">
        <v>44652</v>
      </c>
      <c r="C14" s="16"/>
      <c r="D14" s="6">
        <v>129</v>
      </c>
      <c r="E14" s="6">
        <v>0</v>
      </c>
      <c r="F14" s="6">
        <f t="shared" si="0"/>
        <v>129</v>
      </c>
      <c r="G14" s="6">
        <v>105.5</v>
      </c>
      <c r="H14" s="6">
        <v>0</v>
      </c>
      <c r="I14" s="6">
        <v>16986.25</v>
      </c>
      <c r="J14" s="6">
        <v>926426.5400000005</v>
      </c>
      <c r="K14" s="6">
        <v>2287.875</v>
      </c>
      <c r="L14" s="6">
        <v>159485.73000000007</v>
      </c>
      <c r="M14" s="6">
        <f t="shared" si="12"/>
        <v>1085912.2700000005</v>
      </c>
      <c r="N14" s="16"/>
      <c r="O14" s="6">
        <v>1</v>
      </c>
      <c r="P14" s="6">
        <v>0</v>
      </c>
      <c r="Q14" s="6">
        <f t="shared" si="13"/>
        <v>1</v>
      </c>
      <c r="R14" s="6">
        <v>1</v>
      </c>
      <c r="S14" s="6">
        <v>0</v>
      </c>
      <c r="T14" s="6">
        <v>160</v>
      </c>
      <c r="U14" s="6">
        <v>5172.8000000000011</v>
      </c>
      <c r="V14" s="6">
        <v>19.5</v>
      </c>
      <c r="W14" s="6">
        <v>945.68000000000006</v>
      </c>
      <c r="X14" s="6">
        <f t="shared" si="1"/>
        <v>6118.4800000000014</v>
      </c>
      <c r="Z14" s="6">
        <v>291</v>
      </c>
      <c r="AA14" s="6">
        <v>0</v>
      </c>
      <c r="AB14" s="6">
        <f t="shared" si="14"/>
        <v>291</v>
      </c>
      <c r="AC14" s="6">
        <v>241</v>
      </c>
      <c r="AD14" s="6">
        <v>0</v>
      </c>
      <c r="AE14" s="6">
        <v>38924</v>
      </c>
      <c r="AF14" s="6">
        <v>1642435.2699999993</v>
      </c>
      <c r="AG14" s="6">
        <v>5075.3</v>
      </c>
      <c r="AH14" s="6">
        <v>290400.97999999986</v>
      </c>
      <c r="AI14" s="6">
        <f t="shared" si="2"/>
        <v>1932836.2499999991</v>
      </c>
      <c r="AK14" s="6"/>
      <c r="AL14" s="6"/>
      <c r="AM14" s="6"/>
      <c r="AN14" s="6"/>
      <c r="AO14" s="6"/>
      <c r="AP14" s="6"/>
      <c r="AQ14" s="6"/>
      <c r="AR14" s="6"/>
      <c r="AS14" s="6"/>
      <c r="AT14" s="10" t="s">
        <v>25</v>
      </c>
      <c r="AV14" s="6"/>
      <c r="AW14" s="6"/>
      <c r="AX14" s="6"/>
      <c r="AY14" s="6"/>
      <c r="AZ14" s="6"/>
      <c r="BA14" s="6"/>
      <c r="BB14" s="6"/>
      <c r="BC14" s="6"/>
      <c r="BD14" s="6"/>
      <c r="BE14" s="10" t="s">
        <v>25</v>
      </c>
      <c r="BG14" s="6"/>
      <c r="BH14" s="6"/>
      <c r="BI14" s="6"/>
      <c r="BJ14" s="6"/>
      <c r="BK14" s="6"/>
      <c r="BL14" s="6"/>
      <c r="BM14" s="6"/>
      <c r="BN14" s="6"/>
      <c r="BO14" s="6"/>
      <c r="BP14" s="10" t="s">
        <v>25</v>
      </c>
      <c r="BR14" s="6"/>
      <c r="BS14" s="6"/>
      <c r="BT14" s="6"/>
      <c r="BU14" s="6"/>
      <c r="BV14" s="6"/>
      <c r="BW14" s="6"/>
      <c r="BX14" s="6"/>
      <c r="BY14" s="6"/>
      <c r="BZ14" s="6"/>
      <c r="CA14" s="10" t="s">
        <v>25</v>
      </c>
      <c r="CC14" s="6">
        <f t="shared" si="3"/>
        <v>421</v>
      </c>
      <c r="CD14" s="6">
        <f t="shared" si="4"/>
        <v>0</v>
      </c>
      <c r="CE14" s="6">
        <f t="shared" si="5"/>
        <v>421</v>
      </c>
      <c r="CF14" s="6">
        <f t="shared" si="6"/>
        <v>347.5</v>
      </c>
      <c r="CG14" s="6">
        <f t="shared" si="7"/>
        <v>0</v>
      </c>
      <c r="CH14" s="6">
        <f t="shared" si="8"/>
        <v>56070.25</v>
      </c>
      <c r="CI14" s="6">
        <f t="shared" si="9"/>
        <v>2574034.61</v>
      </c>
      <c r="CJ14" s="6">
        <f t="shared" si="10"/>
        <v>7382.6750000000002</v>
      </c>
      <c r="CK14" s="6">
        <f t="shared" si="11"/>
        <v>450832.3899999999</v>
      </c>
      <c r="CL14" s="6">
        <f t="shared" si="15"/>
        <v>3024866.9999999995</v>
      </c>
    </row>
    <row r="15" spans="2:90" x14ac:dyDescent="0.3">
      <c r="B15" s="18">
        <v>44682</v>
      </c>
      <c r="C15" s="16"/>
      <c r="D15" s="6">
        <v>129</v>
      </c>
      <c r="E15" s="6">
        <v>0</v>
      </c>
      <c r="F15" s="6">
        <f t="shared" si="0"/>
        <v>129</v>
      </c>
      <c r="G15" s="6">
        <v>107.5</v>
      </c>
      <c r="H15" s="6">
        <v>0</v>
      </c>
      <c r="I15" s="6">
        <v>16783</v>
      </c>
      <c r="J15" s="6">
        <v>906741.09000000183</v>
      </c>
      <c r="K15" s="6">
        <v>2517.75</v>
      </c>
      <c r="L15" s="6">
        <v>180118.62000000002</v>
      </c>
      <c r="M15" s="6">
        <f t="shared" si="12"/>
        <v>1086859.7100000018</v>
      </c>
      <c r="N15" s="16"/>
      <c r="O15" s="6">
        <v>1</v>
      </c>
      <c r="P15" s="6">
        <v>0</v>
      </c>
      <c r="Q15" s="6">
        <f t="shared" si="13"/>
        <v>1</v>
      </c>
      <c r="R15" s="6">
        <v>1</v>
      </c>
      <c r="S15" s="6">
        <v>0</v>
      </c>
      <c r="T15" s="6">
        <v>160</v>
      </c>
      <c r="U15" s="6">
        <v>5250.4000000000005</v>
      </c>
      <c r="V15" s="6">
        <v>18.5</v>
      </c>
      <c r="W15" s="6">
        <v>915.38</v>
      </c>
      <c r="X15" s="6">
        <f t="shared" si="1"/>
        <v>6165.7800000000007</v>
      </c>
      <c r="Z15" s="6">
        <v>288</v>
      </c>
      <c r="AA15" s="6">
        <v>0</v>
      </c>
      <c r="AB15" s="6">
        <f t="shared" si="14"/>
        <v>288</v>
      </c>
      <c r="AC15" s="6">
        <v>240</v>
      </c>
      <c r="AD15" s="6">
        <v>0</v>
      </c>
      <c r="AE15" s="6">
        <v>38631.75</v>
      </c>
      <c r="AF15" s="6">
        <v>1611154.9400000006</v>
      </c>
      <c r="AG15" s="6">
        <v>5079.6499999999996</v>
      </c>
      <c r="AH15" s="6">
        <v>302393.80999999994</v>
      </c>
      <c r="AI15" s="6">
        <f t="shared" si="2"/>
        <v>1913548.7500000005</v>
      </c>
      <c r="AK15" s="6"/>
      <c r="AL15" s="6"/>
      <c r="AM15" s="6"/>
      <c r="AN15" s="6"/>
      <c r="AO15" s="6"/>
      <c r="AP15" s="6"/>
      <c r="AQ15" s="6"/>
      <c r="AR15" s="6"/>
      <c r="AS15" s="6"/>
      <c r="AT15" s="10" t="s">
        <v>25</v>
      </c>
      <c r="AV15" s="6"/>
      <c r="AW15" s="6"/>
      <c r="AX15" s="6"/>
      <c r="AY15" s="6"/>
      <c r="AZ15" s="6"/>
      <c r="BA15" s="6"/>
      <c r="BB15" s="6"/>
      <c r="BC15" s="6"/>
      <c r="BD15" s="6"/>
      <c r="BE15" s="10" t="s">
        <v>25</v>
      </c>
      <c r="BG15" s="6"/>
      <c r="BH15" s="6"/>
      <c r="BI15" s="6"/>
      <c r="BJ15" s="6"/>
      <c r="BK15" s="6"/>
      <c r="BL15" s="6"/>
      <c r="BM15" s="6"/>
      <c r="BN15" s="6"/>
      <c r="BO15" s="6"/>
      <c r="BP15" s="10" t="s">
        <v>25</v>
      </c>
      <c r="BR15" s="6"/>
      <c r="BS15" s="6"/>
      <c r="BT15" s="6"/>
      <c r="BU15" s="6"/>
      <c r="BV15" s="6"/>
      <c r="BW15" s="6"/>
      <c r="BX15" s="6"/>
      <c r="BY15" s="6"/>
      <c r="BZ15" s="6"/>
      <c r="CA15" s="10" t="s">
        <v>25</v>
      </c>
      <c r="CC15" s="6">
        <f t="shared" si="3"/>
        <v>418</v>
      </c>
      <c r="CD15" s="6">
        <f t="shared" si="4"/>
        <v>0</v>
      </c>
      <c r="CE15" s="6">
        <f t="shared" si="5"/>
        <v>418</v>
      </c>
      <c r="CF15" s="6">
        <f t="shared" si="6"/>
        <v>348.5</v>
      </c>
      <c r="CG15" s="6">
        <f t="shared" si="7"/>
        <v>0</v>
      </c>
      <c r="CH15" s="6">
        <f t="shared" si="8"/>
        <v>55574.75</v>
      </c>
      <c r="CI15" s="6">
        <f t="shared" si="9"/>
        <v>2523146.4300000025</v>
      </c>
      <c r="CJ15" s="6">
        <f t="shared" si="10"/>
        <v>7615.9</v>
      </c>
      <c r="CK15" s="6">
        <f t="shared" si="11"/>
        <v>483427.80999999994</v>
      </c>
      <c r="CL15" s="6">
        <f t="shared" si="15"/>
        <v>3006574.2400000021</v>
      </c>
    </row>
    <row r="16" spans="2:90" x14ac:dyDescent="0.3">
      <c r="B16" s="17">
        <v>44713</v>
      </c>
      <c r="C16" s="16"/>
      <c r="D16" s="6">
        <v>128.5</v>
      </c>
      <c r="E16" s="6">
        <v>0</v>
      </c>
      <c r="F16" s="6">
        <f t="shared" si="0"/>
        <v>128.5</v>
      </c>
      <c r="G16" s="6">
        <v>111</v>
      </c>
      <c r="H16" s="6">
        <v>0</v>
      </c>
      <c r="I16" s="6">
        <v>16953</v>
      </c>
      <c r="J16" s="6">
        <v>961832.97999999963</v>
      </c>
      <c r="K16" s="6">
        <v>2674.125</v>
      </c>
      <c r="L16" s="6">
        <v>197831.02000000002</v>
      </c>
      <c r="M16" s="6">
        <f t="shared" si="12"/>
        <v>1159663.9999999995</v>
      </c>
      <c r="N16" s="16"/>
      <c r="O16" s="6">
        <v>1</v>
      </c>
      <c r="P16" s="6">
        <v>0</v>
      </c>
      <c r="Q16" s="6">
        <f t="shared" si="13"/>
        <v>1</v>
      </c>
      <c r="R16" s="6">
        <v>1</v>
      </c>
      <c r="S16" s="6">
        <v>0</v>
      </c>
      <c r="T16" s="6">
        <v>160</v>
      </c>
      <c r="U16" s="6">
        <v>5324.33</v>
      </c>
      <c r="V16" s="6">
        <v>20</v>
      </c>
      <c r="W16" s="6">
        <v>999.02</v>
      </c>
      <c r="X16" s="6">
        <f t="shared" si="1"/>
        <v>6323.35</v>
      </c>
      <c r="Z16" s="6">
        <v>287</v>
      </c>
      <c r="AA16" s="6">
        <v>0</v>
      </c>
      <c r="AB16" s="6">
        <f t="shared" si="14"/>
        <v>287</v>
      </c>
      <c r="AC16" s="6">
        <v>246</v>
      </c>
      <c r="AD16" s="6">
        <v>0</v>
      </c>
      <c r="AE16" s="6">
        <v>38471.25</v>
      </c>
      <c r="AF16" s="6">
        <v>1645831.2500000009</v>
      </c>
      <c r="AG16" s="6">
        <v>4426.2499999999973</v>
      </c>
      <c r="AH16" s="6">
        <v>284439.14999999967</v>
      </c>
      <c r="AI16" s="6">
        <f t="shared" si="2"/>
        <v>1930270.4000000006</v>
      </c>
      <c r="AK16" s="6"/>
      <c r="AL16" s="6"/>
      <c r="AM16" s="6"/>
      <c r="AN16" s="6"/>
      <c r="AO16" s="6"/>
      <c r="AP16" s="6"/>
      <c r="AQ16" s="6"/>
      <c r="AR16" s="6"/>
      <c r="AS16" s="6"/>
      <c r="AT16" s="10" t="s">
        <v>25</v>
      </c>
      <c r="AV16" s="6"/>
      <c r="AW16" s="6"/>
      <c r="AX16" s="6"/>
      <c r="AY16" s="6"/>
      <c r="AZ16" s="6"/>
      <c r="BA16" s="6"/>
      <c r="BB16" s="6"/>
      <c r="BC16" s="6"/>
      <c r="BD16" s="6"/>
      <c r="BE16" s="10" t="s">
        <v>25</v>
      </c>
      <c r="BG16" s="6"/>
      <c r="BH16" s="6"/>
      <c r="BI16" s="6"/>
      <c r="BJ16" s="6"/>
      <c r="BK16" s="6"/>
      <c r="BL16" s="6"/>
      <c r="BM16" s="6"/>
      <c r="BN16" s="6"/>
      <c r="BO16" s="6"/>
      <c r="BP16" s="10" t="s">
        <v>25</v>
      </c>
      <c r="BR16" s="6"/>
      <c r="BS16" s="6"/>
      <c r="BT16" s="6"/>
      <c r="BU16" s="6"/>
      <c r="BV16" s="6"/>
      <c r="BW16" s="6"/>
      <c r="BX16" s="6"/>
      <c r="BY16" s="6"/>
      <c r="BZ16" s="6"/>
      <c r="CA16" s="10" t="s">
        <v>25</v>
      </c>
      <c r="CC16" s="6">
        <f t="shared" si="3"/>
        <v>416.5</v>
      </c>
      <c r="CD16" s="6">
        <f t="shared" si="4"/>
        <v>0</v>
      </c>
      <c r="CE16" s="6">
        <f t="shared" si="5"/>
        <v>416.5</v>
      </c>
      <c r="CF16" s="6">
        <f t="shared" si="6"/>
        <v>358</v>
      </c>
      <c r="CG16" s="6">
        <f t="shared" si="7"/>
        <v>0</v>
      </c>
      <c r="CH16" s="6">
        <f t="shared" si="8"/>
        <v>55584.25</v>
      </c>
      <c r="CI16" s="6">
        <f t="shared" si="9"/>
        <v>2612988.5600000005</v>
      </c>
      <c r="CJ16" s="6">
        <f t="shared" si="10"/>
        <v>7120.3749999999973</v>
      </c>
      <c r="CK16" s="6">
        <f t="shared" si="11"/>
        <v>483269.18999999971</v>
      </c>
      <c r="CL16" s="6">
        <f t="shared" si="15"/>
        <v>3096257.75</v>
      </c>
    </row>
    <row r="17" spans="2:90" x14ac:dyDescent="0.3">
      <c r="B17" s="17">
        <v>44743</v>
      </c>
      <c r="C17" s="16"/>
      <c r="D17" s="6">
        <v>128.5</v>
      </c>
      <c r="E17" s="6">
        <v>0</v>
      </c>
      <c r="F17" s="6">
        <f t="shared" si="0"/>
        <v>128.5</v>
      </c>
      <c r="G17" s="6">
        <v>114</v>
      </c>
      <c r="H17" s="6">
        <v>0</v>
      </c>
      <c r="I17" s="6">
        <v>26168</v>
      </c>
      <c r="J17" s="6">
        <v>1502939.4000000018</v>
      </c>
      <c r="K17" s="6">
        <v>4005.5</v>
      </c>
      <c r="L17" s="6">
        <v>300843.03999999992</v>
      </c>
      <c r="M17" s="6">
        <f t="shared" si="12"/>
        <v>1803782.4400000018</v>
      </c>
      <c r="N17" s="16"/>
      <c r="O17" s="6">
        <v>1</v>
      </c>
      <c r="P17" s="6">
        <v>0</v>
      </c>
      <c r="Q17" s="6">
        <f t="shared" si="13"/>
        <v>1</v>
      </c>
      <c r="R17" s="6">
        <v>1</v>
      </c>
      <c r="S17" s="6">
        <v>0</v>
      </c>
      <c r="T17" s="6">
        <v>240</v>
      </c>
      <c r="U17" s="6">
        <v>7985.02</v>
      </c>
      <c r="V17" s="6">
        <v>49.5</v>
      </c>
      <c r="W17" s="6">
        <v>2472.58</v>
      </c>
      <c r="X17" s="6">
        <f t="shared" si="1"/>
        <v>10457.6</v>
      </c>
      <c r="Z17" s="6">
        <v>286</v>
      </c>
      <c r="AA17" s="6">
        <v>0</v>
      </c>
      <c r="AB17" s="6">
        <f t="shared" si="14"/>
        <v>286</v>
      </c>
      <c r="AC17" s="6">
        <v>252</v>
      </c>
      <c r="AD17" s="6">
        <v>0</v>
      </c>
      <c r="AE17" s="6">
        <v>57387.4</v>
      </c>
      <c r="AF17" s="6">
        <v>2402945.65</v>
      </c>
      <c r="AG17" s="6">
        <v>17352.499999999996</v>
      </c>
      <c r="AH17" s="6">
        <v>1092309.6899999997</v>
      </c>
      <c r="AI17" s="6">
        <f t="shared" si="2"/>
        <v>3495255.34</v>
      </c>
      <c r="AK17" s="6"/>
      <c r="AL17" s="6"/>
      <c r="AM17" s="6"/>
      <c r="AN17" s="6"/>
      <c r="AO17" s="6"/>
      <c r="AP17" s="6"/>
      <c r="AQ17" s="6"/>
      <c r="AR17" s="6"/>
      <c r="AS17" s="6"/>
      <c r="AT17" s="10" t="s">
        <v>25</v>
      </c>
      <c r="AV17" s="6"/>
      <c r="AW17" s="6"/>
      <c r="AX17" s="6"/>
      <c r="AY17" s="6"/>
      <c r="AZ17" s="6"/>
      <c r="BA17" s="6"/>
      <c r="BB17" s="6"/>
      <c r="BC17" s="6"/>
      <c r="BD17" s="6"/>
      <c r="BE17" s="10" t="s">
        <v>25</v>
      </c>
      <c r="BG17" s="6"/>
      <c r="BH17" s="6"/>
      <c r="BI17" s="6"/>
      <c r="BJ17" s="6"/>
      <c r="BK17" s="6"/>
      <c r="BL17" s="6"/>
      <c r="BM17" s="6"/>
      <c r="BN17" s="6"/>
      <c r="BO17" s="6"/>
      <c r="BP17" s="10" t="s">
        <v>25</v>
      </c>
      <c r="BR17" s="6"/>
      <c r="BS17" s="6"/>
      <c r="BT17" s="6"/>
      <c r="BU17" s="6"/>
      <c r="BV17" s="6"/>
      <c r="BW17" s="6"/>
      <c r="BX17" s="6"/>
      <c r="BY17" s="6"/>
      <c r="BZ17" s="6"/>
      <c r="CA17" s="10" t="s">
        <v>25</v>
      </c>
      <c r="CC17" s="6">
        <f t="shared" si="3"/>
        <v>415.5</v>
      </c>
      <c r="CD17" s="6">
        <f t="shared" si="4"/>
        <v>0</v>
      </c>
      <c r="CE17" s="6">
        <f t="shared" si="5"/>
        <v>415.5</v>
      </c>
      <c r="CF17" s="6">
        <f t="shared" si="6"/>
        <v>367</v>
      </c>
      <c r="CG17" s="6">
        <f t="shared" si="7"/>
        <v>0</v>
      </c>
      <c r="CH17" s="6">
        <f t="shared" si="8"/>
        <v>83795.399999999994</v>
      </c>
      <c r="CI17" s="6">
        <f t="shared" si="9"/>
        <v>3913870.0700000017</v>
      </c>
      <c r="CJ17" s="6">
        <f t="shared" si="10"/>
        <v>21407.499999999996</v>
      </c>
      <c r="CK17" s="6">
        <f t="shared" si="11"/>
        <v>1395625.3099999996</v>
      </c>
      <c r="CL17" s="6">
        <f t="shared" si="15"/>
        <v>5309495.3800000018</v>
      </c>
    </row>
    <row r="18" spans="2:90" x14ac:dyDescent="0.3">
      <c r="B18" s="17">
        <v>44774</v>
      </c>
      <c r="C18" s="16"/>
      <c r="D18" s="6">
        <v>128.5</v>
      </c>
      <c r="E18" s="6">
        <v>0</v>
      </c>
      <c r="F18" s="6">
        <f t="shared" si="0"/>
        <v>128.5</v>
      </c>
      <c r="G18" s="6">
        <v>115</v>
      </c>
      <c r="H18" s="6">
        <v>0</v>
      </c>
      <c r="I18" s="6">
        <v>17952</v>
      </c>
      <c r="J18" s="6">
        <v>980257.96000000008</v>
      </c>
      <c r="K18" s="6">
        <v>2512.25</v>
      </c>
      <c r="L18" s="6">
        <v>186547.13000000006</v>
      </c>
      <c r="M18" s="6">
        <f t="shared" si="12"/>
        <v>1166805.0900000001</v>
      </c>
      <c r="N18" s="16"/>
      <c r="O18" s="6">
        <v>1</v>
      </c>
      <c r="P18" s="6">
        <v>0</v>
      </c>
      <c r="Q18" s="6">
        <f t="shared" si="13"/>
        <v>1</v>
      </c>
      <c r="R18" s="6">
        <v>1</v>
      </c>
      <c r="S18" s="6">
        <v>0</v>
      </c>
      <c r="T18" s="6">
        <v>160</v>
      </c>
      <c r="U18" s="6">
        <v>5328</v>
      </c>
      <c r="V18" s="6">
        <v>33.5</v>
      </c>
      <c r="W18" s="6">
        <v>1673.3500000000001</v>
      </c>
      <c r="X18" s="6">
        <f t="shared" si="1"/>
        <v>7001.35</v>
      </c>
      <c r="Z18" s="6">
        <v>286</v>
      </c>
      <c r="AA18" s="6">
        <v>0</v>
      </c>
      <c r="AB18" s="6">
        <f t="shared" si="14"/>
        <v>286</v>
      </c>
      <c r="AC18" s="6">
        <v>254</v>
      </c>
      <c r="AD18" s="6">
        <v>0</v>
      </c>
      <c r="AE18" s="6">
        <v>33690.649999999994</v>
      </c>
      <c r="AF18" s="6">
        <v>1435133.789999997</v>
      </c>
      <c r="AG18" s="6">
        <v>26815.87</v>
      </c>
      <c r="AH18" s="6">
        <v>1567453.0899999996</v>
      </c>
      <c r="AI18" s="6">
        <f t="shared" si="2"/>
        <v>3002586.8799999966</v>
      </c>
      <c r="AK18" s="6"/>
      <c r="AL18" s="6"/>
      <c r="AM18" s="6"/>
      <c r="AN18" s="6"/>
      <c r="AO18" s="6"/>
      <c r="AP18" s="6"/>
      <c r="AQ18" s="6"/>
      <c r="AR18" s="6"/>
      <c r="AS18" s="6"/>
      <c r="AT18" s="10" t="s">
        <v>25</v>
      </c>
      <c r="AV18" s="6"/>
      <c r="AW18" s="6"/>
      <c r="AX18" s="6"/>
      <c r="AY18" s="6"/>
      <c r="AZ18" s="6"/>
      <c r="BA18" s="6"/>
      <c r="BB18" s="6"/>
      <c r="BC18" s="6"/>
      <c r="BD18" s="6"/>
      <c r="BE18" s="10" t="s">
        <v>25</v>
      </c>
      <c r="BG18" s="6"/>
      <c r="BH18" s="6"/>
      <c r="BI18" s="6"/>
      <c r="BJ18" s="6"/>
      <c r="BK18" s="6"/>
      <c r="BL18" s="6"/>
      <c r="BM18" s="6"/>
      <c r="BN18" s="6"/>
      <c r="BO18" s="6"/>
      <c r="BP18" s="10" t="s">
        <v>25</v>
      </c>
      <c r="BR18" s="6"/>
      <c r="BS18" s="6"/>
      <c r="BT18" s="6"/>
      <c r="BU18" s="6"/>
      <c r="BV18" s="6"/>
      <c r="BW18" s="6"/>
      <c r="BX18" s="6"/>
      <c r="BY18" s="6"/>
      <c r="BZ18" s="6"/>
      <c r="CA18" s="10" t="s">
        <v>25</v>
      </c>
      <c r="CC18" s="6">
        <f t="shared" si="3"/>
        <v>415.5</v>
      </c>
      <c r="CD18" s="6">
        <f t="shared" si="4"/>
        <v>0</v>
      </c>
      <c r="CE18" s="6">
        <f t="shared" si="5"/>
        <v>415.5</v>
      </c>
      <c r="CF18" s="6">
        <f t="shared" si="6"/>
        <v>370</v>
      </c>
      <c r="CG18" s="6">
        <f t="shared" si="7"/>
        <v>0</v>
      </c>
      <c r="CH18" s="6">
        <f t="shared" si="8"/>
        <v>51802.649999999994</v>
      </c>
      <c r="CI18" s="6">
        <f t="shared" si="9"/>
        <v>2420719.7499999972</v>
      </c>
      <c r="CJ18" s="6">
        <f t="shared" si="10"/>
        <v>29361.62</v>
      </c>
      <c r="CK18" s="6">
        <f t="shared" si="11"/>
        <v>1755673.5699999996</v>
      </c>
      <c r="CL18" s="6">
        <f t="shared" si="15"/>
        <v>4176393.3199999966</v>
      </c>
    </row>
    <row r="19" spans="2:90" x14ac:dyDescent="0.3">
      <c r="B19" s="17">
        <v>44805</v>
      </c>
      <c r="C19" s="16"/>
      <c r="D19" s="6">
        <v>129.5</v>
      </c>
      <c r="E19" s="6">
        <v>0</v>
      </c>
      <c r="F19" s="6">
        <f t="shared" si="0"/>
        <v>129.5</v>
      </c>
      <c r="G19" s="6">
        <v>113.5</v>
      </c>
      <c r="H19" s="6">
        <v>0</v>
      </c>
      <c r="I19" s="6">
        <v>18086</v>
      </c>
      <c r="J19" s="6">
        <v>850756.0600000018</v>
      </c>
      <c r="K19" s="6">
        <v>3252.25</v>
      </c>
      <c r="L19" s="6">
        <v>160791.89000000007</v>
      </c>
      <c r="M19" s="6">
        <f t="shared" si="12"/>
        <v>1011547.9500000018</v>
      </c>
      <c r="N19" s="16"/>
      <c r="O19" s="6">
        <v>1</v>
      </c>
      <c r="P19" s="6">
        <v>0</v>
      </c>
      <c r="Q19" s="6">
        <f t="shared" si="13"/>
        <v>1</v>
      </c>
      <c r="R19" s="6">
        <v>1</v>
      </c>
      <c r="S19" s="6">
        <v>0</v>
      </c>
      <c r="T19" s="6">
        <v>160</v>
      </c>
      <c r="U19" s="6">
        <v>5328</v>
      </c>
      <c r="V19" s="6">
        <v>23.5</v>
      </c>
      <c r="W19" s="6">
        <v>1173.8499999999999</v>
      </c>
      <c r="X19" s="6">
        <f t="shared" si="1"/>
        <v>6501.85</v>
      </c>
      <c r="Z19" s="6">
        <v>286</v>
      </c>
      <c r="AA19" s="6">
        <v>0</v>
      </c>
      <c r="AB19" s="6">
        <f t="shared" si="14"/>
        <v>286</v>
      </c>
      <c r="AC19" s="6">
        <v>255</v>
      </c>
      <c r="AD19" s="6">
        <v>0</v>
      </c>
      <c r="AE19" s="6">
        <v>40599</v>
      </c>
      <c r="AF19" s="6">
        <v>1692011.5999999978</v>
      </c>
      <c r="AG19" s="6">
        <v>4487.9999999999991</v>
      </c>
      <c r="AH19" s="6">
        <v>288801.45999999996</v>
      </c>
      <c r="AI19" s="6">
        <f t="shared" si="2"/>
        <v>1980813.0599999977</v>
      </c>
      <c r="AK19" s="6"/>
      <c r="AL19" s="6"/>
      <c r="AM19" s="6"/>
      <c r="AN19" s="6"/>
      <c r="AO19" s="6"/>
      <c r="AP19" s="6"/>
      <c r="AQ19" s="6"/>
      <c r="AR19" s="6"/>
      <c r="AS19" s="6"/>
      <c r="AT19" s="10" t="s">
        <v>25</v>
      </c>
      <c r="AV19" s="6"/>
      <c r="AW19" s="6"/>
      <c r="AX19" s="6"/>
      <c r="AY19" s="6"/>
      <c r="AZ19" s="6"/>
      <c r="BA19" s="6"/>
      <c r="BB19" s="6"/>
      <c r="BC19" s="6"/>
      <c r="BD19" s="6"/>
      <c r="BE19" s="10" t="s">
        <v>25</v>
      </c>
      <c r="BG19" s="6"/>
      <c r="BH19" s="6"/>
      <c r="BI19" s="6"/>
      <c r="BJ19" s="6"/>
      <c r="BK19" s="6"/>
      <c r="BL19" s="6"/>
      <c r="BM19" s="6"/>
      <c r="BN19" s="6"/>
      <c r="BO19" s="6"/>
      <c r="BP19" s="10" t="s">
        <v>25</v>
      </c>
      <c r="BR19" s="6"/>
      <c r="BS19" s="6"/>
      <c r="BT19" s="6"/>
      <c r="BU19" s="6"/>
      <c r="BV19" s="6"/>
      <c r="BW19" s="6"/>
      <c r="BX19" s="6"/>
      <c r="BY19" s="6"/>
      <c r="BZ19" s="6"/>
      <c r="CA19" s="10" t="s">
        <v>25</v>
      </c>
      <c r="CC19" s="6">
        <f t="shared" si="3"/>
        <v>416.5</v>
      </c>
      <c r="CD19" s="6">
        <f t="shared" si="4"/>
        <v>0</v>
      </c>
      <c r="CE19" s="6">
        <f t="shared" si="5"/>
        <v>416.5</v>
      </c>
      <c r="CF19" s="6">
        <f t="shared" si="6"/>
        <v>369.5</v>
      </c>
      <c r="CG19" s="6">
        <f t="shared" si="7"/>
        <v>0</v>
      </c>
      <c r="CH19" s="6">
        <f t="shared" si="8"/>
        <v>58845</v>
      </c>
      <c r="CI19" s="6">
        <f t="shared" si="9"/>
        <v>2548095.6599999997</v>
      </c>
      <c r="CJ19" s="6">
        <f t="shared" si="10"/>
        <v>7763.7499999999991</v>
      </c>
      <c r="CK19" s="6">
        <f t="shared" si="11"/>
        <v>450767.20000000007</v>
      </c>
      <c r="CL19" s="6">
        <f t="shared" si="15"/>
        <v>2998862.8599999994</v>
      </c>
    </row>
    <row r="20" spans="2:90" x14ac:dyDescent="0.3">
      <c r="B20" s="17">
        <v>44835</v>
      </c>
      <c r="C20" s="16"/>
      <c r="D20" s="6">
        <v>133</v>
      </c>
      <c r="E20" s="6">
        <v>0</v>
      </c>
      <c r="F20" s="6">
        <f t="shared" si="0"/>
        <v>133</v>
      </c>
      <c r="G20" s="6">
        <v>115</v>
      </c>
      <c r="H20" s="6">
        <v>0</v>
      </c>
      <c r="I20" s="6">
        <v>17971.5</v>
      </c>
      <c r="J20" s="6">
        <v>678555.2000000003</v>
      </c>
      <c r="K20" s="6">
        <v>3256.15</v>
      </c>
      <c r="L20" s="6">
        <v>183995.96999999994</v>
      </c>
      <c r="M20" s="6">
        <f t="shared" si="12"/>
        <v>862551.17000000027</v>
      </c>
      <c r="N20" s="16"/>
      <c r="O20" s="6">
        <v>3</v>
      </c>
      <c r="P20" s="6">
        <v>0</v>
      </c>
      <c r="Q20" s="6">
        <f t="shared" si="13"/>
        <v>3</v>
      </c>
      <c r="R20" s="6">
        <v>3</v>
      </c>
      <c r="S20" s="6">
        <v>0</v>
      </c>
      <c r="T20" s="6">
        <v>320</v>
      </c>
      <c r="U20" s="6">
        <v>11042.4</v>
      </c>
      <c r="V20" s="6">
        <v>96.5</v>
      </c>
      <c r="W20" s="6">
        <v>5273.8</v>
      </c>
      <c r="X20" s="6">
        <f t="shared" si="1"/>
        <v>16316.2</v>
      </c>
      <c r="Z20" s="6">
        <v>285</v>
      </c>
      <c r="AA20" s="6">
        <v>0</v>
      </c>
      <c r="AB20" s="6">
        <f t="shared" si="14"/>
        <v>285</v>
      </c>
      <c r="AC20" s="6">
        <v>255</v>
      </c>
      <c r="AD20" s="6">
        <v>0</v>
      </c>
      <c r="AE20" s="6">
        <v>40562.800000000003</v>
      </c>
      <c r="AF20" s="6">
        <v>1725264.6599999974</v>
      </c>
      <c r="AG20" s="6">
        <v>4145.2</v>
      </c>
      <c r="AH20" s="6">
        <v>273579.01</v>
      </c>
      <c r="AI20" s="6">
        <f t="shared" si="2"/>
        <v>1998843.6699999974</v>
      </c>
      <c r="AK20" s="6"/>
      <c r="AL20" s="6"/>
      <c r="AM20" s="6"/>
      <c r="AN20" s="6"/>
      <c r="AO20" s="6"/>
      <c r="AP20" s="6"/>
      <c r="AQ20" s="6"/>
      <c r="AR20" s="6"/>
      <c r="AS20" s="6"/>
      <c r="AT20" s="10" t="s">
        <v>25</v>
      </c>
      <c r="AV20" s="6"/>
      <c r="AW20" s="6"/>
      <c r="AX20" s="6"/>
      <c r="AY20" s="6"/>
      <c r="AZ20" s="6"/>
      <c r="BA20" s="6"/>
      <c r="BB20" s="6"/>
      <c r="BC20" s="6"/>
      <c r="BD20" s="6"/>
      <c r="BE20" s="10" t="s">
        <v>25</v>
      </c>
      <c r="BG20" s="6"/>
      <c r="BH20" s="6"/>
      <c r="BI20" s="6"/>
      <c r="BJ20" s="6"/>
      <c r="BK20" s="6"/>
      <c r="BL20" s="6"/>
      <c r="BM20" s="6"/>
      <c r="BN20" s="6"/>
      <c r="BO20" s="6"/>
      <c r="BP20" s="10" t="s">
        <v>25</v>
      </c>
      <c r="BR20" s="6"/>
      <c r="BS20" s="6"/>
      <c r="BT20" s="6"/>
      <c r="BU20" s="6"/>
      <c r="BV20" s="6"/>
      <c r="BW20" s="6"/>
      <c r="BX20" s="6"/>
      <c r="BY20" s="6"/>
      <c r="BZ20" s="6"/>
      <c r="CA20" s="10" t="s">
        <v>25</v>
      </c>
      <c r="CC20" s="6">
        <f t="shared" si="3"/>
        <v>421</v>
      </c>
      <c r="CD20" s="6">
        <f t="shared" si="4"/>
        <v>0</v>
      </c>
      <c r="CE20" s="6">
        <f t="shared" si="5"/>
        <v>421</v>
      </c>
      <c r="CF20" s="6">
        <f t="shared" si="6"/>
        <v>373</v>
      </c>
      <c r="CG20" s="6">
        <f t="shared" si="7"/>
        <v>0</v>
      </c>
      <c r="CH20" s="6">
        <f t="shared" si="8"/>
        <v>58854.3</v>
      </c>
      <c r="CI20" s="6">
        <f t="shared" si="9"/>
        <v>2414862.2599999979</v>
      </c>
      <c r="CJ20" s="6">
        <f t="shared" si="10"/>
        <v>7497.85</v>
      </c>
      <c r="CK20" s="6">
        <f t="shared" si="11"/>
        <v>462848.77999999991</v>
      </c>
      <c r="CL20" s="6">
        <f t="shared" si="15"/>
        <v>2877711.0399999977</v>
      </c>
    </row>
    <row r="21" spans="2:90" x14ac:dyDescent="0.3">
      <c r="B21" s="17">
        <v>44866</v>
      </c>
      <c r="C21" s="16"/>
      <c r="D21" s="6">
        <v>133</v>
      </c>
      <c r="E21" s="6">
        <v>0</v>
      </c>
      <c r="F21" s="6">
        <f t="shared" si="0"/>
        <v>133</v>
      </c>
      <c r="G21" s="6">
        <v>115</v>
      </c>
      <c r="H21" s="6">
        <v>0</v>
      </c>
      <c r="I21" s="6">
        <v>18069.5</v>
      </c>
      <c r="J21" s="6">
        <v>677743.08999999939</v>
      </c>
      <c r="K21" s="6">
        <v>3362.75</v>
      </c>
      <c r="L21" s="6">
        <v>204986.51999999993</v>
      </c>
      <c r="M21" s="6">
        <f t="shared" si="12"/>
        <v>882729.60999999929</v>
      </c>
      <c r="N21" s="16"/>
      <c r="O21" s="6">
        <v>3</v>
      </c>
      <c r="P21" s="6">
        <v>0</v>
      </c>
      <c r="Q21" s="6">
        <f t="shared" si="13"/>
        <v>3</v>
      </c>
      <c r="R21" s="6">
        <v>3</v>
      </c>
      <c r="S21" s="6">
        <v>0</v>
      </c>
      <c r="T21" s="6">
        <v>480</v>
      </c>
      <c r="U21" s="6">
        <v>16756.810000000001</v>
      </c>
      <c r="V21" s="6">
        <v>80</v>
      </c>
      <c r="W21" s="6">
        <v>3986.8200000000006</v>
      </c>
      <c r="X21" s="6">
        <f t="shared" si="1"/>
        <v>20743.63</v>
      </c>
      <c r="Z21" s="6">
        <v>286</v>
      </c>
      <c r="AA21" s="6">
        <v>0</v>
      </c>
      <c r="AB21" s="6">
        <f t="shared" si="14"/>
        <v>286</v>
      </c>
      <c r="AC21" s="6">
        <v>255</v>
      </c>
      <c r="AD21" s="6">
        <v>0</v>
      </c>
      <c r="AE21" s="6">
        <v>40576.449999999997</v>
      </c>
      <c r="AF21" s="6">
        <v>1741722.0200000003</v>
      </c>
      <c r="AG21" s="6">
        <v>3642.1000000000004</v>
      </c>
      <c r="AH21" s="6">
        <v>238889.76999999996</v>
      </c>
      <c r="AI21" s="6">
        <f t="shared" si="2"/>
        <v>1980611.7900000003</v>
      </c>
      <c r="AK21" s="6"/>
      <c r="AL21" s="6"/>
      <c r="AM21" s="6"/>
      <c r="AN21" s="6"/>
      <c r="AO21" s="6"/>
      <c r="AP21" s="6"/>
      <c r="AQ21" s="6"/>
      <c r="AR21" s="6"/>
      <c r="AS21" s="6"/>
      <c r="AT21" s="10" t="s">
        <v>25</v>
      </c>
      <c r="AV21" s="6"/>
      <c r="AW21" s="6"/>
      <c r="AX21" s="6"/>
      <c r="AY21" s="6"/>
      <c r="AZ21" s="6"/>
      <c r="BA21" s="6"/>
      <c r="BB21" s="6"/>
      <c r="BC21" s="6"/>
      <c r="BD21" s="6"/>
      <c r="BE21" s="10" t="s">
        <v>25</v>
      </c>
      <c r="BG21" s="6"/>
      <c r="BH21" s="6"/>
      <c r="BI21" s="6"/>
      <c r="BJ21" s="6"/>
      <c r="BK21" s="6"/>
      <c r="BL21" s="6"/>
      <c r="BM21" s="6"/>
      <c r="BN21" s="6"/>
      <c r="BO21" s="6"/>
      <c r="BP21" s="10" t="s">
        <v>25</v>
      </c>
      <c r="BR21" s="6"/>
      <c r="BS21" s="6"/>
      <c r="BT21" s="6"/>
      <c r="BU21" s="6"/>
      <c r="BV21" s="6"/>
      <c r="BW21" s="6"/>
      <c r="BX21" s="6"/>
      <c r="BY21" s="6"/>
      <c r="BZ21" s="6"/>
      <c r="CA21" s="10" t="s">
        <v>25</v>
      </c>
      <c r="CC21" s="6">
        <f t="shared" si="3"/>
        <v>422</v>
      </c>
      <c r="CD21" s="6">
        <f t="shared" si="4"/>
        <v>0</v>
      </c>
      <c r="CE21" s="6">
        <f t="shared" si="5"/>
        <v>422</v>
      </c>
      <c r="CF21" s="6">
        <f t="shared" si="6"/>
        <v>373</v>
      </c>
      <c r="CG21" s="6">
        <f t="shared" si="7"/>
        <v>0</v>
      </c>
      <c r="CH21" s="6">
        <f t="shared" si="8"/>
        <v>59125.95</v>
      </c>
      <c r="CI21" s="6">
        <f t="shared" si="9"/>
        <v>2436221.92</v>
      </c>
      <c r="CJ21" s="6">
        <f t="shared" si="10"/>
        <v>7084.85</v>
      </c>
      <c r="CK21" s="6">
        <f t="shared" si="11"/>
        <v>447863.10999999987</v>
      </c>
      <c r="CL21" s="6">
        <f t="shared" si="15"/>
        <v>2884085.0299999993</v>
      </c>
    </row>
    <row r="22" spans="2:90" x14ac:dyDescent="0.3">
      <c r="B22" s="17">
        <v>44896</v>
      </c>
      <c r="C22" s="16"/>
      <c r="D22" s="6">
        <v>133</v>
      </c>
      <c r="E22" s="6">
        <v>0</v>
      </c>
      <c r="F22" s="6">
        <f>SUM(D22:E22)</f>
        <v>133</v>
      </c>
      <c r="G22" s="6">
        <v>115.5</v>
      </c>
      <c r="H22" s="6">
        <v>0</v>
      </c>
      <c r="I22" s="6">
        <v>28142.5</v>
      </c>
      <c r="J22" s="6">
        <v>911036.41000000027</v>
      </c>
      <c r="K22" s="6">
        <v>5627.5</v>
      </c>
      <c r="L22" s="6">
        <v>318532.73000000021</v>
      </c>
      <c r="M22" s="6">
        <f t="shared" si="12"/>
        <v>1229569.1400000006</v>
      </c>
      <c r="N22" s="16"/>
      <c r="O22" s="6">
        <v>3</v>
      </c>
      <c r="P22" s="6">
        <v>0</v>
      </c>
      <c r="Q22" s="6">
        <f t="shared" si="13"/>
        <v>3</v>
      </c>
      <c r="R22" s="6">
        <v>3</v>
      </c>
      <c r="S22" s="6">
        <v>0</v>
      </c>
      <c r="T22" s="6">
        <v>720</v>
      </c>
      <c r="U22" s="6">
        <v>25276.32</v>
      </c>
      <c r="V22" s="6">
        <v>93</v>
      </c>
      <c r="W22" s="6">
        <v>4691.18</v>
      </c>
      <c r="X22" s="6">
        <f t="shared" si="1"/>
        <v>29967.5</v>
      </c>
      <c r="Z22" s="6">
        <v>286</v>
      </c>
      <c r="AA22" s="6">
        <v>0</v>
      </c>
      <c r="AB22" s="6">
        <f t="shared" si="14"/>
        <v>286</v>
      </c>
      <c r="AC22" s="6">
        <v>255</v>
      </c>
      <c r="AD22" s="6">
        <v>0</v>
      </c>
      <c r="AE22" s="6">
        <v>62184.25</v>
      </c>
      <c r="AF22" s="6">
        <v>2663848.9500000002</v>
      </c>
      <c r="AG22" s="6">
        <v>5867.6</v>
      </c>
      <c r="AH22" s="6">
        <v>391213.66999999946</v>
      </c>
      <c r="AI22" s="6">
        <f t="shared" si="2"/>
        <v>3055062.6199999996</v>
      </c>
      <c r="AK22" s="6"/>
      <c r="AL22" s="6"/>
      <c r="AM22" s="6"/>
      <c r="AN22" s="6"/>
      <c r="AO22" s="6"/>
      <c r="AP22" s="6"/>
      <c r="AQ22" s="6"/>
      <c r="AR22" s="6"/>
      <c r="AS22" s="6"/>
      <c r="AT22" s="10" t="s">
        <v>25</v>
      </c>
      <c r="AV22" s="6"/>
      <c r="AW22" s="6"/>
      <c r="AX22" s="6"/>
      <c r="AY22" s="6"/>
      <c r="AZ22" s="6"/>
      <c r="BA22" s="6"/>
      <c r="BB22" s="6"/>
      <c r="BC22" s="6"/>
      <c r="BD22" s="6"/>
      <c r="BE22" s="10" t="s">
        <v>25</v>
      </c>
      <c r="BG22" s="6"/>
      <c r="BH22" s="6"/>
      <c r="BI22" s="6"/>
      <c r="BJ22" s="6"/>
      <c r="BK22" s="6"/>
      <c r="BL22" s="6"/>
      <c r="BM22" s="6"/>
      <c r="BN22" s="6"/>
      <c r="BO22" s="6"/>
      <c r="BP22" s="10" t="s">
        <v>25</v>
      </c>
      <c r="BR22" s="6"/>
      <c r="BS22" s="6"/>
      <c r="BT22" s="6"/>
      <c r="BU22" s="6"/>
      <c r="BV22" s="6"/>
      <c r="BW22" s="6"/>
      <c r="BX22" s="6"/>
      <c r="BY22" s="6"/>
      <c r="BZ22" s="6"/>
      <c r="CA22" s="10" t="s">
        <v>25</v>
      </c>
      <c r="CC22" s="6">
        <f t="shared" si="3"/>
        <v>422</v>
      </c>
      <c r="CD22" s="6">
        <f t="shared" si="4"/>
        <v>0</v>
      </c>
      <c r="CE22" s="6">
        <f t="shared" si="5"/>
        <v>422</v>
      </c>
      <c r="CF22" s="6">
        <f t="shared" si="6"/>
        <v>373.5</v>
      </c>
      <c r="CG22" s="6">
        <f t="shared" si="7"/>
        <v>0</v>
      </c>
      <c r="CH22" s="6">
        <f t="shared" si="8"/>
        <v>91046.75</v>
      </c>
      <c r="CI22" s="6">
        <f t="shared" si="9"/>
        <v>3600161.6800000006</v>
      </c>
      <c r="CJ22" s="6">
        <f t="shared" si="10"/>
        <v>11588.1</v>
      </c>
      <c r="CK22" s="6">
        <f t="shared" si="11"/>
        <v>714437.57999999961</v>
      </c>
      <c r="CL22" s="6">
        <f t="shared" si="15"/>
        <v>4314599.26</v>
      </c>
    </row>
    <row r="23" spans="2:90" x14ac:dyDescent="0.3">
      <c r="B23" s="17"/>
      <c r="C23" s="16"/>
      <c r="D23" s="6"/>
      <c r="E23" s="6"/>
      <c r="F23" s="6"/>
      <c r="G23" s="6"/>
      <c r="H23" s="6"/>
      <c r="I23" s="6"/>
      <c r="J23" s="6"/>
      <c r="K23" s="6"/>
      <c r="L23" s="6"/>
      <c r="M23" s="6"/>
      <c r="N23" s="16"/>
      <c r="O23" s="6"/>
      <c r="P23" s="6"/>
      <c r="Q23" s="6"/>
      <c r="R23" s="6"/>
      <c r="S23" s="6"/>
      <c r="T23" s="6"/>
      <c r="U23" s="6"/>
      <c r="V23" s="6"/>
      <c r="W23" s="6"/>
      <c r="X23" s="6"/>
      <c r="AE23" s="6"/>
      <c r="AF23" s="6"/>
      <c r="AG23" s="6"/>
      <c r="AH23" s="6"/>
      <c r="AI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C23" s="6"/>
      <c r="CD23" s="6"/>
      <c r="CE23" s="6"/>
      <c r="CF23" s="6"/>
      <c r="CG23" s="6"/>
      <c r="CH23" s="6"/>
      <c r="CI23" s="6"/>
      <c r="CJ23" s="6"/>
      <c r="CK23" s="6"/>
      <c r="CL23" s="6"/>
    </row>
    <row r="24" spans="2:90" x14ac:dyDescent="0.3">
      <c r="B24" s="1">
        <v>2022</v>
      </c>
      <c r="C24" s="16"/>
      <c r="D24" s="11"/>
      <c r="E24" s="11"/>
      <c r="F24" s="11"/>
      <c r="G24" s="11"/>
      <c r="H24" s="11"/>
      <c r="I24" s="11">
        <f t="shared" ref="I24:L24" si="16">SUM(I11:I22)</f>
        <v>228773</v>
      </c>
      <c r="J24" s="11">
        <f t="shared" si="16"/>
        <v>11238186.010000007</v>
      </c>
      <c r="K24" s="11">
        <f>SUM(K11:K22)</f>
        <v>36917.4</v>
      </c>
      <c r="L24" s="11">
        <f t="shared" si="16"/>
        <v>2407129.2100000009</v>
      </c>
      <c r="M24" s="11">
        <f>SUM(M11:M22)</f>
        <v>13645315.220000004</v>
      </c>
      <c r="N24" s="16"/>
      <c r="O24" s="11"/>
      <c r="P24" s="11"/>
      <c r="Q24" s="11"/>
      <c r="R24" s="11"/>
      <c r="S24" s="11"/>
      <c r="T24" s="11">
        <f>SUM(T11:T22)</f>
        <v>3040</v>
      </c>
      <c r="U24" s="11">
        <f t="shared" ref="U24:W24" si="17">SUM(U11:U22)</f>
        <v>103081.40000000002</v>
      </c>
      <c r="V24" s="11">
        <f>SUM(V11:V22)</f>
        <v>458.5</v>
      </c>
      <c r="W24" s="11">
        <f t="shared" si="17"/>
        <v>23319.84</v>
      </c>
      <c r="X24" s="11">
        <f>SUM(X11:X22)</f>
        <v>126401.24</v>
      </c>
      <c r="Z24" s="11"/>
      <c r="AA24" s="11"/>
      <c r="AB24" s="11"/>
      <c r="AC24" s="11"/>
      <c r="AD24" s="11"/>
      <c r="AE24" s="11">
        <f>SUM(AE11:AE22)</f>
        <v>506056.30000000005</v>
      </c>
      <c r="AF24" s="11">
        <f>SUM(AF11:AF22)</f>
        <v>21268503.649999991</v>
      </c>
      <c r="AG24" s="11">
        <f>SUM(AG11:AG22)</f>
        <v>92210.44</v>
      </c>
      <c r="AH24" s="11">
        <f>SUM(AH11:AH22)</f>
        <v>5623760.6699999981</v>
      </c>
      <c r="AI24" s="11">
        <f>SUM(AI11:AI22)</f>
        <v>26892264.319999993</v>
      </c>
      <c r="AK24" s="11"/>
      <c r="AL24" s="11"/>
      <c r="AM24" s="11"/>
      <c r="AN24" s="11"/>
      <c r="AO24" s="11"/>
      <c r="AP24" s="12" t="s">
        <v>25</v>
      </c>
      <c r="AQ24" s="12" t="s">
        <v>25</v>
      </c>
      <c r="AR24" s="12" t="s">
        <v>25</v>
      </c>
      <c r="AS24" s="12" t="s">
        <v>25</v>
      </c>
      <c r="AT24" s="12" t="s">
        <v>25</v>
      </c>
      <c r="AV24" s="11"/>
      <c r="AW24" s="11"/>
      <c r="AX24" s="11"/>
      <c r="AY24" s="11"/>
      <c r="AZ24" s="11"/>
      <c r="BA24" s="12" t="s">
        <v>25</v>
      </c>
      <c r="BB24" s="12" t="s">
        <v>25</v>
      </c>
      <c r="BC24" s="12" t="s">
        <v>25</v>
      </c>
      <c r="BD24" s="12" t="s">
        <v>25</v>
      </c>
      <c r="BE24" s="12" t="s">
        <v>25</v>
      </c>
      <c r="BG24" s="11"/>
      <c r="BH24" s="11"/>
      <c r="BI24" s="11"/>
      <c r="BJ24" s="11"/>
      <c r="BK24" s="11"/>
      <c r="BL24" s="12" t="s">
        <v>25</v>
      </c>
      <c r="BM24" s="12" t="s">
        <v>25</v>
      </c>
      <c r="BN24" s="12" t="s">
        <v>25</v>
      </c>
      <c r="BO24" s="12" t="s">
        <v>25</v>
      </c>
      <c r="BP24" s="12" t="s">
        <v>25</v>
      </c>
      <c r="BR24" s="11"/>
      <c r="BS24" s="11"/>
      <c r="BT24" s="11"/>
      <c r="BU24" s="11"/>
      <c r="BV24" s="11"/>
      <c r="BW24" s="12" t="s">
        <v>25</v>
      </c>
      <c r="BX24" s="12" t="s">
        <v>25</v>
      </c>
      <c r="BY24" s="12" t="s">
        <v>25</v>
      </c>
      <c r="BZ24" s="12" t="s">
        <v>25</v>
      </c>
      <c r="CA24" s="12" t="s">
        <v>25</v>
      </c>
      <c r="CC24" s="11"/>
      <c r="CD24" s="11"/>
      <c r="CE24" s="11"/>
      <c r="CF24" s="11"/>
      <c r="CG24" s="11"/>
      <c r="CH24" s="11">
        <f>SUM(CH11:CH22)</f>
        <v>737869.3</v>
      </c>
      <c r="CI24" s="11">
        <f t="shared" ref="CI24:CL24" si="18">SUM(CI11:CI22)</f>
        <v>32609771.060000002</v>
      </c>
      <c r="CJ24" s="11">
        <f t="shared" si="18"/>
        <v>129586.34000000001</v>
      </c>
      <c r="CK24" s="11">
        <f t="shared" si="18"/>
        <v>8054209.7199999988</v>
      </c>
      <c r="CL24" s="11">
        <f t="shared" si="18"/>
        <v>40663980.779999994</v>
      </c>
    </row>
    <row r="25" spans="2:90" x14ac:dyDescent="0.3">
      <c r="B25" s="19"/>
      <c r="C25" s="16"/>
      <c r="D25" s="20"/>
      <c r="E25" s="6"/>
      <c r="F25" s="6"/>
      <c r="G25" s="20"/>
      <c r="H25" s="6"/>
      <c r="I25" s="20"/>
      <c r="J25" s="20"/>
      <c r="K25" s="20"/>
      <c r="L25" s="20"/>
      <c r="M25" s="20"/>
      <c r="N25" s="16"/>
      <c r="O25" s="6"/>
      <c r="P25" s="6"/>
      <c r="Q25" s="6"/>
      <c r="R25" s="20"/>
      <c r="S25" s="20"/>
      <c r="T25" s="20"/>
      <c r="U25" s="20"/>
      <c r="V25" s="20"/>
      <c r="W25" s="20"/>
      <c r="X25" s="20"/>
      <c r="Y25" s="20"/>
      <c r="Z25" s="6"/>
      <c r="AA25" s="6"/>
      <c r="AB25" s="6"/>
      <c r="AC25" s="20"/>
      <c r="AD25" s="6"/>
      <c r="AE25" s="20"/>
      <c r="AF25" s="20"/>
      <c r="AG25" s="20"/>
      <c r="AH25" s="20"/>
      <c r="AI25" s="20"/>
      <c r="AK25" s="6"/>
      <c r="AL25" s="6"/>
      <c r="AM25" s="6"/>
      <c r="AN25" s="6"/>
      <c r="AO25" s="6"/>
      <c r="AP25" s="6"/>
      <c r="AQ25" s="6"/>
      <c r="AR25" s="6"/>
      <c r="AS25" s="6"/>
      <c r="AT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C25" s="6"/>
      <c r="CD25" s="6"/>
      <c r="CE25" s="6"/>
      <c r="CF25" s="20"/>
      <c r="CG25" s="6"/>
      <c r="CH25" s="20"/>
      <c r="CI25" s="20"/>
      <c r="CJ25" s="20"/>
      <c r="CK25" s="20"/>
      <c r="CL25" s="20"/>
    </row>
    <row r="26" spans="2:90" x14ac:dyDescent="0.3">
      <c r="B26" s="17"/>
      <c r="C26" s="16"/>
      <c r="D26" s="6"/>
      <c r="E26" s="6"/>
      <c r="F26" s="6"/>
      <c r="G26" s="6"/>
      <c r="H26" s="6"/>
      <c r="I26" s="6"/>
      <c r="J26" s="6"/>
      <c r="K26" s="6"/>
      <c r="L26" s="6"/>
      <c r="M26" s="6"/>
      <c r="N26" s="16"/>
      <c r="O26" s="6"/>
      <c r="P26" s="6"/>
      <c r="Q26" s="6"/>
      <c r="R26" s="6"/>
      <c r="S26" s="6"/>
      <c r="T26" s="6"/>
      <c r="U26" s="6"/>
      <c r="V26" s="6"/>
      <c r="W26" s="6"/>
      <c r="X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C26" s="6"/>
      <c r="CD26" s="6"/>
      <c r="CE26" s="6"/>
      <c r="CF26" s="6"/>
      <c r="CG26" s="6"/>
      <c r="CH26" s="6"/>
      <c r="CI26" s="6"/>
      <c r="CJ26" s="6"/>
      <c r="CK26" s="6"/>
      <c r="CL26" s="6"/>
    </row>
    <row r="27" spans="2:90" x14ac:dyDescent="0.3">
      <c r="B27" s="17">
        <v>44927</v>
      </c>
      <c r="C27" s="16"/>
      <c r="D27" s="6">
        <v>133</v>
      </c>
      <c r="E27" s="6">
        <v>0</v>
      </c>
      <c r="F27" s="6">
        <f t="shared" ref="F27:F37" si="19">SUM(D27:E27)</f>
        <v>133</v>
      </c>
      <c r="G27" s="6">
        <v>115.5</v>
      </c>
      <c r="H27" s="6">
        <v>0</v>
      </c>
      <c r="I27" s="6">
        <v>18373.424999999999</v>
      </c>
      <c r="J27" s="6">
        <v>544539.07999999996</v>
      </c>
      <c r="K27" s="6">
        <v>4659.1750000000002</v>
      </c>
      <c r="L27" s="6">
        <v>256749.99999999991</v>
      </c>
      <c r="M27" s="6">
        <f t="shared" ref="M27:M38" si="20">L27+J27</f>
        <v>801289.07999999984</v>
      </c>
      <c r="N27" s="16"/>
      <c r="O27" s="6">
        <v>3</v>
      </c>
      <c r="P27" s="6">
        <v>0</v>
      </c>
      <c r="Q27" s="6">
        <f>SUM(O27:P27)</f>
        <v>3</v>
      </c>
      <c r="R27" s="6">
        <v>3</v>
      </c>
      <c r="S27" s="6">
        <v>0</v>
      </c>
      <c r="T27" s="6">
        <v>480</v>
      </c>
      <c r="U27" s="6">
        <v>13936.96</v>
      </c>
      <c r="V27" s="6">
        <v>95</v>
      </c>
      <c r="W27" s="6">
        <v>4965.6000000000004</v>
      </c>
      <c r="X27" s="6">
        <f t="shared" ref="X27:X38" si="21">W27+U27</f>
        <v>18902.559999999998</v>
      </c>
      <c r="Z27" s="6">
        <v>286</v>
      </c>
      <c r="AA27" s="6">
        <v>0</v>
      </c>
      <c r="AB27" s="6">
        <f>SUM(Z27:AA27)</f>
        <v>286</v>
      </c>
      <c r="AC27" s="6">
        <v>254</v>
      </c>
      <c r="AD27" s="6">
        <v>0</v>
      </c>
      <c r="AE27" s="6">
        <v>40508.050000000003</v>
      </c>
      <c r="AF27" s="6">
        <v>1347728.0400000005</v>
      </c>
      <c r="AG27" s="6">
        <v>5610.4500000000007</v>
      </c>
      <c r="AH27" s="6">
        <v>370919.20000000007</v>
      </c>
      <c r="AI27" s="6">
        <f t="shared" ref="AI27:AI28" si="22">AH27+AF27</f>
        <v>1718647.2400000007</v>
      </c>
      <c r="AK27" s="6"/>
      <c r="AL27" s="6"/>
      <c r="AM27" s="6"/>
      <c r="AN27" s="6"/>
      <c r="AO27" s="6"/>
      <c r="AP27" s="6"/>
      <c r="AQ27" s="6"/>
      <c r="AR27" s="6"/>
      <c r="AS27" s="6"/>
      <c r="AT27" s="10" t="s">
        <v>25</v>
      </c>
      <c r="AV27" s="6"/>
      <c r="AW27" s="6"/>
      <c r="AX27" s="6"/>
      <c r="AY27" s="6"/>
      <c r="AZ27" s="6"/>
      <c r="BA27" s="6"/>
      <c r="BB27" s="6"/>
      <c r="BC27" s="6"/>
      <c r="BD27" s="6"/>
      <c r="BE27" s="10" t="s">
        <v>25</v>
      </c>
      <c r="BG27" s="6"/>
      <c r="BH27" s="6"/>
      <c r="BI27" s="6"/>
      <c r="BJ27" s="6"/>
      <c r="BK27" s="6"/>
      <c r="BL27" s="6"/>
      <c r="BM27" s="6"/>
      <c r="BN27" s="6"/>
      <c r="BO27" s="6"/>
      <c r="BP27" s="10" t="s">
        <v>25</v>
      </c>
      <c r="BR27" s="6"/>
      <c r="BS27" s="6"/>
      <c r="BT27" s="6"/>
      <c r="BU27" s="6"/>
      <c r="BV27" s="6"/>
      <c r="BW27" s="6"/>
      <c r="BX27" s="6"/>
      <c r="BY27" s="6"/>
      <c r="BZ27" s="6"/>
      <c r="CA27" s="10" t="s">
        <v>25</v>
      </c>
      <c r="CC27" s="6">
        <f>D27+O27+Z27+AK27+AV27+BG27+BR27</f>
        <v>422</v>
      </c>
      <c r="CD27" s="6">
        <f t="shared" ref="CD27:CD38" si="23">E27+P27+AA27+AL27+AW27+BH27+BS27</f>
        <v>0</v>
      </c>
      <c r="CE27" s="6">
        <f>F27+Q27+AB27+AM27+AX27+BI27+BT27</f>
        <v>422</v>
      </c>
      <c r="CF27" s="6">
        <f t="shared" ref="CF27:CF35" si="24">G27+R27+AC27+AN27+AY27+BJ27+BU27</f>
        <v>372.5</v>
      </c>
      <c r="CG27" s="6">
        <f t="shared" ref="CG27:CG38" si="25">H27+S27+AD27+AO27+AZ27+BK27+BV27</f>
        <v>0</v>
      </c>
      <c r="CH27" s="6">
        <f t="shared" ref="CH27:CK29" si="26">I27+T27+AE27+AP27+BA27+BL27+BW27</f>
        <v>59361.475000000006</v>
      </c>
      <c r="CI27" s="6">
        <f t="shared" si="26"/>
        <v>1906204.0800000005</v>
      </c>
      <c r="CJ27" s="6">
        <f t="shared" si="26"/>
        <v>10364.625</v>
      </c>
      <c r="CK27" s="6">
        <f t="shared" si="26"/>
        <v>632634.80000000005</v>
      </c>
      <c r="CL27" s="6">
        <f>M27+X27+AI27</f>
        <v>2538838.8800000008</v>
      </c>
    </row>
    <row r="28" spans="2:90" x14ac:dyDescent="0.3">
      <c r="B28" s="17">
        <v>44958</v>
      </c>
      <c r="C28" s="16"/>
      <c r="D28" s="6">
        <v>131</v>
      </c>
      <c r="E28" s="6">
        <v>0</v>
      </c>
      <c r="F28" s="6">
        <f t="shared" si="19"/>
        <v>131</v>
      </c>
      <c r="G28" s="6">
        <v>117</v>
      </c>
      <c r="H28" s="6">
        <v>0</v>
      </c>
      <c r="I28" s="6">
        <v>18100</v>
      </c>
      <c r="J28" s="6">
        <v>680895.14999999944</v>
      </c>
      <c r="K28" s="6">
        <v>2921.25</v>
      </c>
      <c r="L28" s="6">
        <v>158567.03999999992</v>
      </c>
      <c r="M28" s="6">
        <f t="shared" si="20"/>
        <v>839462.18999999936</v>
      </c>
      <c r="N28" s="16"/>
      <c r="O28" s="6">
        <v>3</v>
      </c>
      <c r="P28" s="6">
        <v>0</v>
      </c>
      <c r="Q28" s="6">
        <f t="shared" ref="Q28:Q38" si="27">SUM(O28:P28)</f>
        <v>3</v>
      </c>
      <c r="R28" s="6">
        <v>3</v>
      </c>
      <c r="S28" s="6">
        <v>0</v>
      </c>
      <c r="T28" s="6">
        <v>480</v>
      </c>
      <c r="U28" s="6">
        <v>16848.640000000003</v>
      </c>
      <c r="V28" s="6">
        <v>30.5</v>
      </c>
      <c r="W28" s="6">
        <v>1595.12</v>
      </c>
      <c r="X28" s="6">
        <f t="shared" si="21"/>
        <v>18443.760000000002</v>
      </c>
      <c r="Z28" s="6">
        <v>286</v>
      </c>
      <c r="AA28" s="6">
        <v>0</v>
      </c>
      <c r="AB28" s="6">
        <f t="shared" ref="AB28:AB37" si="28">SUM(Z28:AA28)</f>
        <v>286</v>
      </c>
      <c r="AC28" s="6">
        <v>254</v>
      </c>
      <c r="AD28" s="6">
        <v>0</v>
      </c>
      <c r="AE28" s="6">
        <v>40333.200000000004</v>
      </c>
      <c r="AF28" s="6">
        <v>1707173.2499999993</v>
      </c>
      <c r="AG28" s="6">
        <v>4364.3499999999995</v>
      </c>
      <c r="AH28" s="6">
        <v>278252.46000000002</v>
      </c>
      <c r="AI28" s="6">
        <f t="shared" si="22"/>
        <v>1985425.7099999993</v>
      </c>
      <c r="AK28" s="6"/>
      <c r="AL28" s="6"/>
      <c r="AM28" s="6"/>
      <c r="AN28" s="6"/>
      <c r="AO28" s="6"/>
      <c r="AP28" s="6"/>
      <c r="AQ28" s="6"/>
      <c r="AR28" s="6"/>
      <c r="AS28" s="6"/>
      <c r="AT28" s="10" t="s">
        <v>25</v>
      </c>
      <c r="AV28" s="6"/>
      <c r="AW28" s="6"/>
      <c r="AX28" s="6"/>
      <c r="AY28" s="6"/>
      <c r="AZ28" s="6"/>
      <c r="BA28" s="6"/>
      <c r="BB28" s="6"/>
      <c r="BC28" s="6"/>
      <c r="BD28" s="6"/>
      <c r="BE28" s="10" t="s">
        <v>25</v>
      </c>
      <c r="BG28" s="6"/>
      <c r="BH28" s="6"/>
      <c r="BI28" s="6"/>
      <c r="BJ28" s="6"/>
      <c r="BK28" s="6"/>
      <c r="BL28" s="6"/>
      <c r="BM28" s="6"/>
      <c r="BN28" s="6"/>
      <c r="BO28" s="6"/>
      <c r="BP28" s="10" t="s">
        <v>25</v>
      </c>
      <c r="BR28" s="6"/>
      <c r="BS28" s="6"/>
      <c r="BT28" s="6"/>
      <c r="BU28" s="6"/>
      <c r="BV28" s="6"/>
      <c r="BW28" s="6"/>
      <c r="BX28" s="6"/>
      <c r="BY28" s="6"/>
      <c r="BZ28" s="6"/>
      <c r="CA28" s="10" t="s">
        <v>25</v>
      </c>
      <c r="CC28" s="6">
        <f t="shared" ref="CC28:CC38" si="29">D28+O28+Z28+AK28+AV28+BG28+BR28</f>
        <v>420</v>
      </c>
      <c r="CD28" s="6">
        <f t="shared" si="23"/>
        <v>0</v>
      </c>
      <c r="CE28" s="6">
        <f t="shared" ref="CE28:CE38" si="30">F28+Q28+AB28+AM28+AX28+BI28+BT28</f>
        <v>420</v>
      </c>
      <c r="CF28" s="6">
        <f t="shared" si="24"/>
        <v>374</v>
      </c>
      <c r="CG28" s="6">
        <f t="shared" si="25"/>
        <v>0</v>
      </c>
      <c r="CH28" s="6">
        <f t="shared" si="26"/>
        <v>58913.200000000004</v>
      </c>
      <c r="CI28" s="6">
        <f t="shared" si="26"/>
        <v>2404917.0399999986</v>
      </c>
      <c r="CJ28" s="6">
        <f t="shared" si="26"/>
        <v>7316.0999999999995</v>
      </c>
      <c r="CK28" s="6">
        <f t="shared" si="26"/>
        <v>438414.61999999994</v>
      </c>
      <c r="CL28" s="6">
        <f>M28+X28+AI28</f>
        <v>2843331.6599999988</v>
      </c>
    </row>
    <row r="29" spans="2:90" x14ac:dyDescent="0.3">
      <c r="B29" s="17">
        <v>44986</v>
      </c>
      <c r="C29" s="16"/>
      <c r="D29" s="6">
        <v>128</v>
      </c>
      <c r="E29" s="6">
        <v>0</v>
      </c>
      <c r="F29" s="6">
        <f t="shared" si="19"/>
        <v>128</v>
      </c>
      <c r="G29" s="6">
        <v>118</v>
      </c>
      <c r="H29" s="6">
        <v>0</v>
      </c>
      <c r="I29" s="6">
        <v>18264.25</v>
      </c>
      <c r="J29" s="6">
        <v>697180.19000000018</v>
      </c>
      <c r="K29" s="6">
        <v>2367.8000000000002</v>
      </c>
      <c r="L29" s="6">
        <v>114907.93</v>
      </c>
      <c r="M29" s="6">
        <f t="shared" si="20"/>
        <v>812088.12000000011</v>
      </c>
      <c r="N29" s="16"/>
      <c r="O29" s="6">
        <v>3</v>
      </c>
      <c r="P29" s="6">
        <v>0</v>
      </c>
      <c r="Q29" s="6">
        <f t="shared" si="27"/>
        <v>3</v>
      </c>
      <c r="R29" s="6">
        <v>3</v>
      </c>
      <c r="S29" s="6">
        <v>0</v>
      </c>
      <c r="T29" s="6">
        <v>463</v>
      </c>
      <c r="U29" s="6">
        <v>16227.360000000004</v>
      </c>
      <c r="V29" s="6">
        <v>121</v>
      </c>
      <c r="W29" s="6">
        <v>7028.74</v>
      </c>
      <c r="X29" s="6">
        <f t="shared" si="21"/>
        <v>23256.100000000006</v>
      </c>
      <c r="Z29" s="6">
        <v>286</v>
      </c>
      <c r="AA29" s="6">
        <v>0</v>
      </c>
      <c r="AB29" s="6">
        <f t="shared" si="28"/>
        <v>286</v>
      </c>
      <c r="AC29" s="6">
        <v>253</v>
      </c>
      <c r="AD29" s="6">
        <v>0</v>
      </c>
      <c r="AE29" s="6">
        <v>39159.800000000003</v>
      </c>
      <c r="AF29" s="6">
        <v>1672006.8199999991</v>
      </c>
      <c r="AG29" s="6">
        <v>12748.549999999997</v>
      </c>
      <c r="AH29" s="6">
        <v>817554.97999999986</v>
      </c>
      <c r="AI29" s="6">
        <f t="shared" ref="AI29:AI38" si="31">AH29+AF29</f>
        <v>2489561.7999999989</v>
      </c>
      <c r="AK29" s="6"/>
      <c r="AL29" s="6"/>
      <c r="AM29" s="6"/>
      <c r="AN29" s="6"/>
      <c r="AO29" s="6"/>
      <c r="AP29" s="6"/>
      <c r="AQ29" s="6"/>
      <c r="AR29" s="6"/>
      <c r="AS29" s="6"/>
      <c r="AT29" s="10" t="s">
        <v>25</v>
      </c>
      <c r="AV29" s="6"/>
      <c r="AW29" s="6"/>
      <c r="AX29" s="6"/>
      <c r="AY29" s="6"/>
      <c r="AZ29" s="6"/>
      <c r="BA29" s="6"/>
      <c r="BB29" s="6"/>
      <c r="BC29" s="6"/>
      <c r="BD29" s="6"/>
      <c r="BE29" s="10" t="s">
        <v>25</v>
      </c>
      <c r="BG29" s="6"/>
      <c r="BH29" s="6"/>
      <c r="BI29" s="6"/>
      <c r="BJ29" s="6"/>
      <c r="BK29" s="6"/>
      <c r="BL29" s="6"/>
      <c r="BM29" s="6"/>
      <c r="BN29" s="6"/>
      <c r="BO29" s="6"/>
      <c r="BP29" s="10" t="s">
        <v>25</v>
      </c>
      <c r="BR29" s="6"/>
      <c r="BS29" s="6"/>
      <c r="BT29" s="6"/>
      <c r="BU29" s="6"/>
      <c r="BV29" s="6"/>
      <c r="BW29" s="6"/>
      <c r="BX29" s="6"/>
      <c r="BY29" s="6"/>
      <c r="BZ29" s="6"/>
      <c r="CA29" s="10" t="s">
        <v>25</v>
      </c>
      <c r="CC29" s="6">
        <f t="shared" si="29"/>
        <v>417</v>
      </c>
      <c r="CD29" s="6">
        <f t="shared" si="23"/>
        <v>0</v>
      </c>
      <c r="CE29" s="6">
        <f t="shared" si="30"/>
        <v>417</v>
      </c>
      <c r="CF29" s="6">
        <f t="shared" si="24"/>
        <v>374</v>
      </c>
      <c r="CG29" s="6">
        <f t="shared" si="25"/>
        <v>0</v>
      </c>
      <c r="CH29" s="6">
        <f t="shared" si="26"/>
        <v>57887.05</v>
      </c>
      <c r="CI29" s="6">
        <f t="shared" si="26"/>
        <v>2385414.3699999992</v>
      </c>
      <c r="CJ29" s="6">
        <f t="shared" si="26"/>
        <v>15237.349999999999</v>
      </c>
      <c r="CK29" s="6">
        <f t="shared" si="26"/>
        <v>939491.64999999991</v>
      </c>
      <c r="CL29" s="6">
        <f>M29+X29+AI29</f>
        <v>3324906.0199999991</v>
      </c>
    </row>
    <row r="30" spans="2:90" x14ac:dyDescent="0.3">
      <c r="B30" s="17">
        <v>45017</v>
      </c>
      <c r="C30" s="16"/>
      <c r="D30" s="6">
        <v>128</v>
      </c>
      <c r="E30" s="13">
        <v>0</v>
      </c>
      <c r="F30" s="6">
        <f t="shared" si="19"/>
        <v>128</v>
      </c>
      <c r="G30" s="6">
        <v>118.5</v>
      </c>
      <c r="H30" s="6">
        <v>0</v>
      </c>
      <c r="I30" s="6">
        <v>18594</v>
      </c>
      <c r="J30" s="6">
        <v>889671.43</v>
      </c>
      <c r="K30" s="6">
        <v>3291.625</v>
      </c>
      <c r="L30" s="6">
        <v>197949.11</v>
      </c>
      <c r="M30" s="6">
        <f t="shared" si="20"/>
        <v>1087620.54</v>
      </c>
      <c r="N30" s="16"/>
      <c r="O30" s="6">
        <v>3</v>
      </c>
      <c r="P30" s="6">
        <v>0</v>
      </c>
      <c r="Q30" s="6">
        <f t="shared" si="27"/>
        <v>3</v>
      </c>
      <c r="R30" s="6">
        <v>3</v>
      </c>
      <c r="S30" s="6">
        <v>0</v>
      </c>
      <c r="T30" s="6">
        <v>440</v>
      </c>
      <c r="U30" s="6">
        <v>15422.160000000002</v>
      </c>
      <c r="V30" s="6">
        <v>155</v>
      </c>
      <c r="W30" s="6">
        <v>7812.24</v>
      </c>
      <c r="X30" s="6">
        <f t="shared" si="21"/>
        <v>23234.400000000001</v>
      </c>
      <c r="Z30" s="6">
        <v>286</v>
      </c>
      <c r="AA30" s="6">
        <v>0</v>
      </c>
      <c r="AB30" s="6">
        <f t="shared" ref="AB30:AB35" si="32">SUM(Z30:AA30)</f>
        <v>286</v>
      </c>
      <c r="AC30" s="6">
        <v>253</v>
      </c>
      <c r="AD30" s="6">
        <v>0</v>
      </c>
      <c r="AE30" s="6">
        <v>37632.25</v>
      </c>
      <c r="AF30" s="6">
        <v>1620682.8199999991</v>
      </c>
      <c r="AG30" s="6">
        <v>13450.300000000003</v>
      </c>
      <c r="AH30" s="6">
        <v>1101628.4500000009</v>
      </c>
      <c r="AI30" s="6">
        <f t="shared" si="31"/>
        <v>2722311.27</v>
      </c>
      <c r="AK30" s="6"/>
      <c r="AL30" s="6"/>
      <c r="AM30" s="6"/>
      <c r="AN30" s="6"/>
      <c r="AO30" s="6"/>
      <c r="AP30" s="6"/>
      <c r="AQ30" s="6"/>
      <c r="AR30" s="6"/>
      <c r="AS30" s="6"/>
      <c r="AT30" s="10" t="s">
        <v>25</v>
      </c>
      <c r="AV30" s="6"/>
      <c r="AW30" s="6"/>
      <c r="AX30" s="6"/>
      <c r="AY30" s="6"/>
      <c r="AZ30" s="6"/>
      <c r="BA30" s="6"/>
      <c r="BB30" s="6"/>
      <c r="BC30" s="6"/>
      <c r="BD30" s="6"/>
      <c r="BE30" s="10" t="s">
        <v>25</v>
      </c>
      <c r="BG30" s="6"/>
      <c r="BH30" s="6"/>
      <c r="BI30" s="6"/>
      <c r="BJ30" s="6"/>
      <c r="BK30" s="6"/>
      <c r="BL30" s="6"/>
      <c r="BM30" s="6"/>
      <c r="BN30" s="6"/>
      <c r="BO30" s="6"/>
      <c r="BP30" s="10" t="s">
        <v>25</v>
      </c>
      <c r="BR30" s="6"/>
      <c r="BS30" s="6"/>
      <c r="BT30" s="6"/>
      <c r="BU30" s="6"/>
      <c r="BV30" s="6"/>
      <c r="BW30" s="6"/>
      <c r="BX30" s="6"/>
      <c r="BY30" s="6"/>
      <c r="BZ30" s="6"/>
      <c r="CA30" s="10" t="s">
        <v>25</v>
      </c>
      <c r="CC30" s="6">
        <f>D30+O30+Z30+AK30+AV30+BG30+BR30</f>
        <v>417</v>
      </c>
      <c r="CD30" s="6">
        <f t="shared" si="23"/>
        <v>0</v>
      </c>
      <c r="CE30" s="6">
        <f t="shared" ref="CE30:CE36" si="33">F30+Q30+AB30+AM30+AX30+BI30+BT30</f>
        <v>417</v>
      </c>
      <c r="CF30" s="6">
        <f t="shared" si="24"/>
        <v>374.5</v>
      </c>
      <c r="CG30" s="6">
        <f t="shared" si="25"/>
        <v>0</v>
      </c>
      <c r="CH30" s="6">
        <f t="shared" ref="CH30:CH38" si="34">I30+T30+AE30+AP30+BA30+BL30+BW30</f>
        <v>56666.25</v>
      </c>
      <c r="CI30" s="6">
        <f t="shared" ref="CI30:CI38" si="35">J30+U30+AF30+AQ30+BB30+BM30+BX30</f>
        <v>2525776.4099999992</v>
      </c>
      <c r="CJ30" s="6">
        <f t="shared" ref="CJ30:CJ38" si="36">K30+V30+AG30+AR30+BC30+BN30+BY30</f>
        <v>16896.925000000003</v>
      </c>
      <c r="CK30" s="6">
        <f t="shared" ref="CK30:CK38" si="37">L30+W30+AH30+AS30+BD30+BO30+BZ30</f>
        <v>1307389.8000000007</v>
      </c>
      <c r="CL30" s="6">
        <f t="shared" ref="CL30:CL38" si="38">M30+X30+AI30</f>
        <v>3833166.21</v>
      </c>
    </row>
    <row r="31" spans="2:90" x14ac:dyDescent="0.3">
      <c r="B31" s="17">
        <v>45047</v>
      </c>
      <c r="C31" s="16"/>
      <c r="D31" s="6">
        <v>128</v>
      </c>
      <c r="E31" s="13">
        <v>0</v>
      </c>
      <c r="F31" s="6">
        <f t="shared" si="19"/>
        <v>128</v>
      </c>
      <c r="G31" s="6">
        <v>118.5</v>
      </c>
      <c r="H31" s="6">
        <v>0</v>
      </c>
      <c r="I31" s="6">
        <v>18558</v>
      </c>
      <c r="J31" s="6">
        <v>904906.62</v>
      </c>
      <c r="K31" s="6">
        <v>3459.375</v>
      </c>
      <c r="L31" s="6">
        <v>237078.15</v>
      </c>
      <c r="M31" s="6">
        <f t="shared" si="20"/>
        <v>1141984.77</v>
      </c>
      <c r="N31" s="16"/>
      <c r="O31" s="6">
        <v>3</v>
      </c>
      <c r="P31" s="6">
        <v>0</v>
      </c>
      <c r="Q31" s="6">
        <f t="shared" si="27"/>
        <v>3</v>
      </c>
      <c r="R31" s="6">
        <v>3</v>
      </c>
      <c r="S31" s="6">
        <v>0</v>
      </c>
      <c r="T31" s="6">
        <v>480</v>
      </c>
      <c r="U31" s="6">
        <v>17043.91</v>
      </c>
      <c r="V31" s="6">
        <v>86.5</v>
      </c>
      <c r="W31" s="6">
        <v>6563.7</v>
      </c>
      <c r="X31" s="6">
        <f t="shared" si="21"/>
        <v>23607.61</v>
      </c>
      <c r="Z31" s="6">
        <v>285</v>
      </c>
      <c r="AA31" s="6">
        <v>0</v>
      </c>
      <c r="AB31" s="6">
        <f t="shared" si="32"/>
        <v>285</v>
      </c>
      <c r="AC31" s="6">
        <v>255</v>
      </c>
      <c r="AD31" s="6">
        <v>0</v>
      </c>
      <c r="AE31" s="6">
        <v>40641.199999999997</v>
      </c>
      <c r="AF31" s="6">
        <v>1793755.0799999963</v>
      </c>
      <c r="AG31" s="6">
        <v>4487.9500000000007</v>
      </c>
      <c r="AH31" s="6">
        <v>282496.39999999997</v>
      </c>
      <c r="AI31" s="6">
        <f t="shared" si="31"/>
        <v>2076251.4799999963</v>
      </c>
      <c r="AK31" s="6"/>
      <c r="AL31" s="6"/>
      <c r="AM31" s="6"/>
      <c r="AN31" s="6"/>
      <c r="AO31" s="6"/>
      <c r="AP31" s="6"/>
      <c r="AQ31" s="6"/>
      <c r="AR31" s="6"/>
      <c r="AS31" s="6"/>
      <c r="AT31" s="10" t="s">
        <v>25</v>
      </c>
      <c r="AV31" s="6"/>
      <c r="AW31" s="6"/>
      <c r="AX31" s="6"/>
      <c r="AY31" s="6"/>
      <c r="AZ31" s="6"/>
      <c r="BA31" s="6"/>
      <c r="BB31" s="6"/>
      <c r="BC31" s="6"/>
      <c r="BD31" s="6"/>
      <c r="BE31" s="10" t="s">
        <v>25</v>
      </c>
      <c r="BG31" s="6"/>
      <c r="BH31" s="6"/>
      <c r="BI31" s="6"/>
      <c r="BJ31" s="6"/>
      <c r="BK31" s="6"/>
      <c r="BL31" s="6"/>
      <c r="BM31" s="6"/>
      <c r="BN31" s="6"/>
      <c r="BO31" s="6"/>
      <c r="BP31" s="10" t="s">
        <v>25</v>
      </c>
      <c r="BR31" s="6"/>
      <c r="BS31" s="6"/>
      <c r="BT31" s="6"/>
      <c r="BU31" s="6"/>
      <c r="BV31" s="6"/>
      <c r="BW31" s="6"/>
      <c r="BX31" s="6"/>
      <c r="BY31" s="6"/>
      <c r="BZ31" s="6"/>
      <c r="CA31" s="10" t="s">
        <v>25</v>
      </c>
      <c r="CC31" s="6">
        <f t="shared" si="29"/>
        <v>416</v>
      </c>
      <c r="CD31" s="6">
        <f t="shared" si="23"/>
        <v>0</v>
      </c>
      <c r="CE31" s="6">
        <f t="shared" si="33"/>
        <v>416</v>
      </c>
      <c r="CF31" s="6">
        <f t="shared" si="24"/>
        <v>376.5</v>
      </c>
      <c r="CG31" s="6">
        <f t="shared" si="25"/>
        <v>0</v>
      </c>
      <c r="CH31" s="6">
        <f t="shared" si="34"/>
        <v>59679.199999999997</v>
      </c>
      <c r="CI31" s="6">
        <f t="shared" si="35"/>
        <v>2715705.6099999966</v>
      </c>
      <c r="CJ31" s="6">
        <f t="shared" si="36"/>
        <v>8033.8250000000007</v>
      </c>
      <c r="CK31" s="6">
        <f t="shared" si="37"/>
        <v>526138.25</v>
      </c>
      <c r="CL31" s="6">
        <f t="shared" si="38"/>
        <v>3241843.8599999966</v>
      </c>
    </row>
    <row r="32" spans="2:90" x14ac:dyDescent="0.3">
      <c r="B32" s="17">
        <v>45078</v>
      </c>
      <c r="C32" s="16"/>
      <c r="D32" s="6">
        <v>128</v>
      </c>
      <c r="E32" s="13">
        <v>0</v>
      </c>
      <c r="F32" s="6">
        <f t="shared" si="19"/>
        <v>128</v>
      </c>
      <c r="G32" s="6">
        <v>117.5</v>
      </c>
      <c r="H32" s="6">
        <v>0</v>
      </c>
      <c r="I32" s="6">
        <v>18483.150000000001</v>
      </c>
      <c r="J32" s="6">
        <v>1443880.09</v>
      </c>
      <c r="K32" s="6">
        <v>3240.625</v>
      </c>
      <c r="L32" s="6">
        <v>302801.57</v>
      </c>
      <c r="M32" s="6">
        <f t="shared" si="20"/>
        <v>1746681.6600000001</v>
      </c>
      <c r="N32" s="16"/>
      <c r="O32" s="6">
        <v>3</v>
      </c>
      <c r="P32" s="6">
        <v>0</v>
      </c>
      <c r="Q32" s="6">
        <f t="shared" si="27"/>
        <v>3</v>
      </c>
      <c r="R32" s="6">
        <v>3</v>
      </c>
      <c r="S32" s="6">
        <v>0</v>
      </c>
      <c r="T32" s="6">
        <v>440</v>
      </c>
      <c r="U32" s="6">
        <v>24681.670000000002</v>
      </c>
      <c r="V32" s="6">
        <v>152</v>
      </c>
      <c r="W32" s="6">
        <v>11526.21</v>
      </c>
      <c r="X32" s="6">
        <f t="shared" si="21"/>
        <v>36207.880000000005</v>
      </c>
      <c r="Z32" s="6">
        <v>286</v>
      </c>
      <c r="AA32" s="6">
        <v>0</v>
      </c>
      <c r="AB32" s="6">
        <f t="shared" si="32"/>
        <v>286</v>
      </c>
      <c r="AC32" s="6">
        <v>256</v>
      </c>
      <c r="AD32" s="6">
        <v>0</v>
      </c>
      <c r="AE32" s="6">
        <v>39742.75</v>
      </c>
      <c r="AF32" s="6">
        <v>2674226.04</v>
      </c>
      <c r="AG32" s="6">
        <v>7969.8499999999995</v>
      </c>
      <c r="AH32" s="6">
        <v>706051.48000000033</v>
      </c>
      <c r="AI32" s="6">
        <f t="shared" si="31"/>
        <v>3380277.5200000005</v>
      </c>
      <c r="AK32" s="6"/>
      <c r="AL32" s="6"/>
      <c r="AM32" s="6"/>
      <c r="AN32" s="6"/>
      <c r="AO32" s="6"/>
      <c r="AP32" s="6"/>
      <c r="AQ32" s="6"/>
      <c r="AR32" s="6"/>
      <c r="AS32" s="6"/>
      <c r="AT32" s="10" t="s">
        <v>25</v>
      </c>
      <c r="AV32" s="6"/>
      <c r="AW32" s="6"/>
      <c r="AX32" s="6"/>
      <c r="AY32" s="6"/>
      <c r="AZ32" s="6"/>
      <c r="BA32" s="6"/>
      <c r="BB32" s="6"/>
      <c r="BC32" s="6"/>
      <c r="BD32" s="6"/>
      <c r="BE32" s="10" t="s">
        <v>25</v>
      </c>
      <c r="BG32" s="6"/>
      <c r="BH32" s="6"/>
      <c r="BI32" s="6"/>
      <c r="BJ32" s="6"/>
      <c r="BK32" s="6"/>
      <c r="BL32" s="6"/>
      <c r="BM32" s="6"/>
      <c r="BN32" s="6"/>
      <c r="BO32" s="6"/>
      <c r="BP32" s="10" t="s">
        <v>25</v>
      </c>
      <c r="BR32" s="6"/>
      <c r="BS32" s="6"/>
      <c r="BT32" s="6"/>
      <c r="BU32" s="6"/>
      <c r="BV32" s="6"/>
      <c r="BW32" s="6"/>
      <c r="BX32" s="6"/>
      <c r="BY32" s="6"/>
      <c r="BZ32" s="6"/>
      <c r="CA32" s="10" t="s">
        <v>25</v>
      </c>
      <c r="CC32" s="6">
        <f t="shared" si="29"/>
        <v>417</v>
      </c>
      <c r="CD32" s="6">
        <f t="shared" si="23"/>
        <v>0</v>
      </c>
      <c r="CE32" s="6">
        <f t="shared" si="33"/>
        <v>417</v>
      </c>
      <c r="CF32" s="6">
        <f t="shared" si="24"/>
        <v>376.5</v>
      </c>
      <c r="CG32" s="6">
        <f t="shared" si="25"/>
        <v>0</v>
      </c>
      <c r="CH32" s="6">
        <f t="shared" si="34"/>
        <v>58665.9</v>
      </c>
      <c r="CI32" s="6">
        <f t="shared" si="35"/>
        <v>4142787.8</v>
      </c>
      <c r="CJ32" s="6">
        <f t="shared" si="36"/>
        <v>11362.474999999999</v>
      </c>
      <c r="CK32" s="6">
        <f t="shared" si="37"/>
        <v>1020379.2600000004</v>
      </c>
      <c r="CL32" s="6">
        <f t="shared" si="38"/>
        <v>5163167.0600000005</v>
      </c>
    </row>
    <row r="33" spans="2:90" x14ac:dyDescent="0.3">
      <c r="B33" s="17">
        <v>45108</v>
      </c>
      <c r="C33" s="16"/>
      <c r="D33" s="6">
        <v>128</v>
      </c>
      <c r="E33" s="13">
        <v>0</v>
      </c>
      <c r="F33" s="6">
        <f t="shared" si="19"/>
        <v>128</v>
      </c>
      <c r="G33" s="6">
        <v>116.5</v>
      </c>
      <c r="H33" s="6">
        <v>0</v>
      </c>
      <c r="I33" s="6">
        <v>18292</v>
      </c>
      <c r="J33" s="6">
        <v>991931.85</v>
      </c>
      <c r="K33" s="6">
        <v>2913.85</v>
      </c>
      <c r="L33" s="6">
        <v>195010.5</v>
      </c>
      <c r="M33" s="6">
        <f t="shared" si="20"/>
        <v>1186942.3500000001</v>
      </c>
      <c r="N33" s="16"/>
      <c r="O33" s="6">
        <v>3</v>
      </c>
      <c r="P33" s="6">
        <v>0</v>
      </c>
      <c r="Q33" s="6">
        <f t="shared" si="27"/>
        <v>3</v>
      </c>
      <c r="R33" s="6">
        <v>3</v>
      </c>
      <c r="S33" s="6">
        <v>0</v>
      </c>
      <c r="T33" s="6">
        <v>472</v>
      </c>
      <c r="U33" s="6">
        <v>17550.089999999989</v>
      </c>
      <c r="V33" s="6">
        <v>134.5</v>
      </c>
      <c r="W33" s="6">
        <v>8870.4</v>
      </c>
      <c r="X33" s="6">
        <f t="shared" si="21"/>
        <v>26420.489999999991</v>
      </c>
      <c r="Z33" s="6">
        <v>279</v>
      </c>
      <c r="AA33" s="6">
        <v>0</v>
      </c>
      <c r="AB33" s="6">
        <f t="shared" si="32"/>
        <v>279</v>
      </c>
      <c r="AC33" s="6">
        <v>257</v>
      </c>
      <c r="AD33" s="6">
        <v>0</v>
      </c>
      <c r="AE33" s="6">
        <v>40730.5</v>
      </c>
      <c r="AF33" s="6">
        <v>1811678.4400000009</v>
      </c>
      <c r="AG33" s="6">
        <v>7257.9</v>
      </c>
      <c r="AH33" s="6">
        <v>512186.42999999964</v>
      </c>
      <c r="AI33" s="6">
        <f t="shared" si="31"/>
        <v>2323864.8700000006</v>
      </c>
      <c r="AK33" s="6"/>
      <c r="AL33" s="6"/>
      <c r="AM33" s="6"/>
      <c r="AN33" s="6"/>
      <c r="AO33" s="6"/>
      <c r="AP33" s="6"/>
      <c r="AQ33" s="6"/>
      <c r="AR33" s="6"/>
      <c r="AS33" s="6"/>
      <c r="AT33" s="10" t="s">
        <v>25</v>
      </c>
      <c r="AV33" s="6"/>
      <c r="AW33" s="6"/>
      <c r="AX33" s="6"/>
      <c r="AY33" s="6"/>
      <c r="AZ33" s="6"/>
      <c r="BA33" s="6"/>
      <c r="BB33" s="6"/>
      <c r="BC33" s="6"/>
      <c r="BD33" s="6"/>
      <c r="BE33" s="10" t="s">
        <v>25</v>
      </c>
      <c r="BG33" s="6"/>
      <c r="BH33" s="6"/>
      <c r="BI33" s="6"/>
      <c r="BJ33" s="6"/>
      <c r="BK33" s="6"/>
      <c r="BL33" s="6"/>
      <c r="BM33" s="6"/>
      <c r="BN33" s="6"/>
      <c r="BO33" s="6"/>
      <c r="BP33" s="10" t="s">
        <v>25</v>
      </c>
      <c r="BR33" s="6"/>
      <c r="BS33" s="6"/>
      <c r="BT33" s="6"/>
      <c r="BU33" s="6"/>
      <c r="BV33" s="6"/>
      <c r="BW33" s="6"/>
      <c r="BX33" s="6"/>
      <c r="BY33" s="6"/>
      <c r="BZ33" s="6"/>
      <c r="CA33" s="10" t="s">
        <v>25</v>
      </c>
      <c r="CC33" s="6">
        <f t="shared" si="29"/>
        <v>410</v>
      </c>
      <c r="CD33" s="6">
        <f t="shared" si="23"/>
        <v>0</v>
      </c>
      <c r="CE33" s="6">
        <f t="shared" si="33"/>
        <v>410</v>
      </c>
      <c r="CF33" s="6">
        <f t="shared" si="24"/>
        <v>376.5</v>
      </c>
      <c r="CG33" s="6">
        <f t="shared" si="25"/>
        <v>0</v>
      </c>
      <c r="CH33" s="6">
        <f t="shared" si="34"/>
        <v>59494.5</v>
      </c>
      <c r="CI33" s="6">
        <f t="shared" si="35"/>
        <v>2821160.3800000008</v>
      </c>
      <c r="CJ33" s="6">
        <f t="shared" si="36"/>
        <v>10306.25</v>
      </c>
      <c r="CK33" s="6">
        <f t="shared" si="37"/>
        <v>716067.32999999961</v>
      </c>
      <c r="CL33" s="6">
        <f t="shared" si="38"/>
        <v>3537227.7100000009</v>
      </c>
    </row>
    <row r="34" spans="2:90" x14ac:dyDescent="0.3">
      <c r="B34" s="17">
        <v>45139</v>
      </c>
      <c r="C34" s="16"/>
      <c r="D34" s="6">
        <v>128</v>
      </c>
      <c r="E34" s="13">
        <v>0</v>
      </c>
      <c r="F34" s="6">
        <f t="shared" si="19"/>
        <v>128</v>
      </c>
      <c r="G34" s="6">
        <v>117</v>
      </c>
      <c r="H34" s="6">
        <v>0</v>
      </c>
      <c r="I34" s="6">
        <v>20338.75</v>
      </c>
      <c r="J34" s="6">
        <v>916241.35</v>
      </c>
      <c r="K34" s="6">
        <v>3172</v>
      </c>
      <c r="L34" s="6">
        <v>195524.38</v>
      </c>
      <c r="M34" s="6">
        <f t="shared" si="20"/>
        <v>1111765.73</v>
      </c>
      <c r="N34" s="16"/>
      <c r="O34" s="6">
        <v>3</v>
      </c>
      <c r="P34" s="6">
        <v>0</v>
      </c>
      <c r="Q34" s="6">
        <f t="shared" si="27"/>
        <v>3</v>
      </c>
      <c r="R34" s="6">
        <v>3</v>
      </c>
      <c r="S34" s="6">
        <v>0</v>
      </c>
      <c r="T34" s="6">
        <v>480</v>
      </c>
      <c r="U34" s="6">
        <v>17814.310000000001</v>
      </c>
      <c r="V34" s="6">
        <v>41.5</v>
      </c>
      <c r="W34" s="6">
        <v>2341.1899999999996</v>
      </c>
      <c r="X34" s="6">
        <f t="shared" si="21"/>
        <v>20155.5</v>
      </c>
      <c r="Z34" s="6">
        <v>279</v>
      </c>
      <c r="AA34" s="6">
        <v>0</v>
      </c>
      <c r="AB34" s="6">
        <f t="shared" si="32"/>
        <v>279</v>
      </c>
      <c r="AC34" s="6">
        <v>257</v>
      </c>
      <c r="AD34" s="6">
        <v>0</v>
      </c>
      <c r="AE34" s="6">
        <v>40676.9</v>
      </c>
      <c r="AF34" s="6">
        <v>1819450.8399999971</v>
      </c>
      <c r="AG34" s="6">
        <v>6886.07</v>
      </c>
      <c r="AH34" s="6">
        <v>469868.56</v>
      </c>
      <c r="AI34" s="6">
        <f t="shared" si="31"/>
        <v>2289319.3999999971</v>
      </c>
      <c r="AK34" s="6"/>
      <c r="AL34" s="6"/>
      <c r="AM34" s="6"/>
      <c r="AN34" s="6"/>
      <c r="AO34" s="6"/>
      <c r="AP34" s="6"/>
      <c r="AQ34" s="6"/>
      <c r="AR34" s="6"/>
      <c r="AS34" s="6"/>
      <c r="AT34" s="10" t="s">
        <v>25</v>
      </c>
      <c r="AV34" s="6"/>
      <c r="AW34" s="6"/>
      <c r="AX34" s="6"/>
      <c r="AY34" s="6"/>
      <c r="AZ34" s="6"/>
      <c r="BA34" s="6"/>
      <c r="BB34" s="6"/>
      <c r="BC34" s="6"/>
      <c r="BD34" s="6"/>
      <c r="BE34" s="10" t="s">
        <v>25</v>
      </c>
      <c r="BG34" s="6"/>
      <c r="BH34" s="6"/>
      <c r="BI34" s="6"/>
      <c r="BJ34" s="6"/>
      <c r="BK34" s="6"/>
      <c r="BL34" s="6"/>
      <c r="BM34" s="6"/>
      <c r="BN34" s="6"/>
      <c r="BO34" s="6"/>
      <c r="BP34" s="10" t="s">
        <v>25</v>
      </c>
      <c r="BR34" s="6"/>
      <c r="BS34" s="6"/>
      <c r="BT34" s="6"/>
      <c r="BU34" s="6"/>
      <c r="BV34" s="6"/>
      <c r="BW34" s="6"/>
      <c r="BX34" s="6"/>
      <c r="BY34" s="6"/>
      <c r="BZ34" s="6"/>
      <c r="CA34" s="10" t="s">
        <v>25</v>
      </c>
      <c r="CC34" s="6">
        <f t="shared" si="29"/>
        <v>410</v>
      </c>
      <c r="CD34" s="6">
        <f t="shared" si="23"/>
        <v>0</v>
      </c>
      <c r="CE34" s="6">
        <f t="shared" si="33"/>
        <v>410</v>
      </c>
      <c r="CF34" s="6">
        <f t="shared" si="24"/>
        <v>377</v>
      </c>
      <c r="CG34" s="6">
        <f t="shared" si="25"/>
        <v>0</v>
      </c>
      <c r="CH34" s="6">
        <f t="shared" si="34"/>
        <v>61495.65</v>
      </c>
      <c r="CI34" s="6">
        <f t="shared" si="35"/>
        <v>2753506.4999999972</v>
      </c>
      <c r="CJ34" s="6">
        <f t="shared" si="36"/>
        <v>10099.57</v>
      </c>
      <c r="CK34" s="6">
        <f t="shared" si="37"/>
        <v>667734.13</v>
      </c>
      <c r="CL34" s="6">
        <f t="shared" si="38"/>
        <v>3421240.6299999971</v>
      </c>
    </row>
    <row r="35" spans="2:90" x14ac:dyDescent="0.3">
      <c r="B35" s="17">
        <v>45170</v>
      </c>
      <c r="C35" s="16"/>
      <c r="D35" s="6">
        <v>128</v>
      </c>
      <c r="E35" s="13">
        <v>0</v>
      </c>
      <c r="F35" s="6">
        <f t="shared" si="19"/>
        <v>128</v>
      </c>
      <c r="G35" s="6">
        <v>116</v>
      </c>
      <c r="H35" s="6">
        <v>0</v>
      </c>
      <c r="I35" s="6">
        <v>25767.875</v>
      </c>
      <c r="J35" s="6">
        <v>945758.65</v>
      </c>
      <c r="K35" s="6">
        <v>4997.125</v>
      </c>
      <c r="L35" s="6">
        <v>222156.46</v>
      </c>
      <c r="M35" s="6">
        <f t="shared" si="20"/>
        <v>1167915.1100000001</v>
      </c>
      <c r="N35" s="16"/>
      <c r="O35" s="6">
        <v>3</v>
      </c>
      <c r="P35" s="6">
        <v>0</v>
      </c>
      <c r="Q35" s="6">
        <f t="shared" si="27"/>
        <v>3</v>
      </c>
      <c r="R35" s="6">
        <v>3</v>
      </c>
      <c r="S35" s="6">
        <v>0</v>
      </c>
      <c r="T35" s="6">
        <v>718</v>
      </c>
      <c r="U35" s="6">
        <v>17833.54</v>
      </c>
      <c r="V35" s="6">
        <v>15.5</v>
      </c>
      <c r="W35" s="6">
        <v>672.88</v>
      </c>
      <c r="X35" s="6">
        <f t="shared" si="21"/>
        <v>18506.420000000002</v>
      </c>
      <c r="Z35" s="6">
        <v>279</v>
      </c>
      <c r="AA35" s="6">
        <v>0</v>
      </c>
      <c r="AB35" s="6">
        <f t="shared" si="32"/>
        <v>279</v>
      </c>
      <c r="AC35" s="6">
        <v>256</v>
      </c>
      <c r="AD35" s="6">
        <v>0</v>
      </c>
      <c r="AE35" s="6">
        <v>61121.55</v>
      </c>
      <c r="AF35" s="6">
        <v>1793592.38</v>
      </c>
      <c r="AG35" s="6">
        <v>5601.9000000000005</v>
      </c>
      <c r="AH35" s="6">
        <v>278043.94999999955</v>
      </c>
      <c r="AI35" s="6">
        <f t="shared" si="31"/>
        <v>2071636.3299999994</v>
      </c>
      <c r="AK35" s="6"/>
      <c r="AL35" s="6"/>
      <c r="AM35" s="6"/>
      <c r="AN35" s="6"/>
      <c r="AO35" s="6"/>
      <c r="AP35" s="6"/>
      <c r="AQ35" s="6"/>
      <c r="AR35" s="6"/>
      <c r="AS35" s="6"/>
      <c r="AT35" s="10" t="s">
        <v>25</v>
      </c>
      <c r="AV35" s="6"/>
      <c r="AW35" s="6"/>
      <c r="AX35" s="6"/>
      <c r="AY35" s="6"/>
      <c r="AZ35" s="6"/>
      <c r="BA35" s="6"/>
      <c r="BB35" s="6"/>
      <c r="BC35" s="6"/>
      <c r="BD35" s="6"/>
      <c r="BE35" s="10" t="s">
        <v>25</v>
      </c>
      <c r="BG35" s="6"/>
      <c r="BH35" s="6"/>
      <c r="BI35" s="6"/>
      <c r="BJ35" s="6"/>
      <c r="BK35" s="6"/>
      <c r="BL35" s="6"/>
      <c r="BM35" s="6"/>
      <c r="BN35" s="6"/>
      <c r="BO35" s="6"/>
      <c r="BP35" s="10" t="s">
        <v>25</v>
      </c>
      <c r="BR35" s="6"/>
      <c r="BS35" s="6"/>
      <c r="BT35" s="6"/>
      <c r="BU35" s="6"/>
      <c r="BV35" s="6"/>
      <c r="BW35" s="6"/>
      <c r="BX35" s="6"/>
      <c r="BY35" s="6"/>
      <c r="BZ35" s="6"/>
      <c r="CA35" s="10" t="s">
        <v>25</v>
      </c>
      <c r="CC35" s="6">
        <f t="shared" si="29"/>
        <v>410</v>
      </c>
      <c r="CD35" s="6">
        <f t="shared" si="23"/>
        <v>0</v>
      </c>
      <c r="CE35" s="6">
        <f t="shared" si="33"/>
        <v>410</v>
      </c>
      <c r="CF35" s="6">
        <f t="shared" si="24"/>
        <v>375</v>
      </c>
      <c r="CG35" s="6">
        <f t="shared" si="25"/>
        <v>0</v>
      </c>
      <c r="CH35" s="6">
        <f t="shared" si="34"/>
        <v>87607.425000000003</v>
      </c>
      <c r="CI35" s="6">
        <f t="shared" si="35"/>
        <v>2757184.57</v>
      </c>
      <c r="CJ35" s="6">
        <f t="shared" si="36"/>
        <v>10614.525000000001</v>
      </c>
      <c r="CK35" s="6">
        <f t="shared" si="37"/>
        <v>500873.28999999957</v>
      </c>
      <c r="CL35" s="6">
        <f t="shared" si="38"/>
        <v>3258057.8599999994</v>
      </c>
    </row>
    <row r="36" spans="2:90" x14ac:dyDescent="0.3">
      <c r="B36" s="17">
        <v>45200</v>
      </c>
      <c r="C36" s="16"/>
      <c r="D36" s="6">
        <v>135.5</v>
      </c>
      <c r="E36" s="6">
        <v>0</v>
      </c>
      <c r="F36" s="6">
        <f t="shared" si="19"/>
        <v>135.5</v>
      </c>
      <c r="G36" s="6">
        <v>118</v>
      </c>
      <c r="H36" s="6">
        <v>0</v>
      </c>
      <c r="I36" s="6">
        <v>18428.25</v>
      </c>
      <c r="J36" s="6">
        <v>932543.64</v>
      </c>
      <c r="K36" s="6">
        <v>3421.375</v>
      </c>
      <c r="L36" s="6">
        <v>241799.02</v>
      </c>
      <c r="M36" s="6">
        <f t="shared" si="20"/>
        <v>1174342.6599999999</v>
      </c>
      <c r="N36" s="16"/>
      <c r="O36" s="6">
        <v>3</v>
      </c>
      <c r="P36" s="6">
        <v>0</v>
      </c>
      <c r="Q36" s="6">
        <f t="shared" si="27"/>
        <v>3</v>
      </c>
      <c r="R36" s="6">
        <v>3</v>
      </c>
      <c r="S36" s="6">
        <v>0</v>
      </c>
      <c r="T36" s="6">
        <v>480</v>
      </c>
      <c r="U36" s="6">
        <v>17915.839999999997</v>
      </c>
      <c r="V36" s="6">
        <v>60.5</v>
      </c>
      <c r="W36" s="6">
        <v>3512.2</v>
      </c>
      <c r="X36" s="6">
        <f t="shared" si="21"/>
        <v>21428.039999999997</v>
      </c>
      <c r="Z36" s="6">
        <v>277</v>
      </c>
      <c r="AA36" s="6">
        <v>0</v>
      </c>
      <c r="AB36" s="6">
        <f t="shared" si="28"/>
        <v>277</v>
      </c>
      <c r="AC36" s="6">
        <v>254</v>
      </c>
      <c r="AD36" s="6">
        <v>0</v>
      </c>
      <c r="AE36" s="6">
        <v>40695.15</v>
      </c>
      <c r="AF36" s="6">
        <v>1809020.5100000028</v>
      </c>
      <c r="AG36" s="6">
        <v>2706</v>
      </c>
      <c r="AH36" s="6">
        <v>196804.69999999992</v>
      </c>
      <c r="AI36" s="6">
        <f t="shared" si="31"/>
        <v>2005825.2100000028</v>
      </c>
      <c r="AK36" s="6"/>
      <c r="AL36" s="6"/>
      <c r="AM36" s="6"/>
      <c r="AN36" s="6"/>
      <c r="AO36" s="6"/>
      <c r="AP36" s="6"/>
      <c r="AQ36" s="6"/>
      <c r="AR36" s="6"/>
      <c r="AS36" s="6"/>
      <c r="AT36" s="10" t="s">
        <v>25</v>
      </c>
      <c r="AV36" s="6"/>
      <c r="AW36" s="6"/>
      <c r="AX36" s="6"/>
      <c r="AY36" s="6"/>
      <c r="AZ36" s="6"/>
      <c r="BA36" s="6"/>
      <c r="BB36" s="6"/>
      <c r="BC36" s="6"/>
      <c r="BD36" s="6"/>
      <c r="BE36" s="10" t="s">
        <v>25</v>
      </c>
      <c r="BG36" s="6"/>
      <c r="BH36" s="6"/>
      <c r="BI36" s="6"/>
      <c r="BJ36" s="6"/>
      <c r="BK36" s="6"/>
      <c r="BL36" s="6"/>
      <c r="BM36" s="6"/>
      <c r="BN36" s="6"/>
      <c r="BO36" s="6"/>
      <c r="BP36" s="10" t="s">
        <v>25</v>
      </c>
      <c r="BR36" s="6"/>
      <c r="BS36" s="6"/>
      <c r="BT36" s="6"/>
      <c r="BU36" s="6"/>
      <c r="BV36" s="6"/>
      <c r="BW36" s="6"/>
      <c r="BX36" s="6"/>
      <c r="BY36" s="6"/>
      <c r="BZ36" s="6"/>
      <c r="CA36" s="10" t="s">
        <v>25</v>
      </c>
      <c r="CC36" s="6">
        <f t="shared" si="29"/>
        <v>415.5</v>
      </c>
      <c r="CD36" s="6">
        <f t="shared" si="23"/>
        <v>0</v>
      </c>
      <c r="CE36" s="6">
        <f t="shared" si="33"/>
        <v>415.5</v>
      </c>
      <c r="CF36" s="6">
        <f>G36+R36+AC36+AN36+AY36+BJ36+BU36</f>
        <v>375</v>
      </c>
      <c r="CG36" s="6">
        <f t="shared" si="25"/>
        <v>0</v>
      </c>
      <c r="CH36" s="6">
        <f t="shared" si="34"/>
        <v>59603.4</v>
      </c>
      <c r="CI36" s="6">
        <f t="shared" si="35"/>
        <v>2759479.990000003</v>
      </c>
      <c r="CJ36" s="6">
        <f t="shared" si="36"/>
        <v>6187.875</v>
      </c>
      <c r="CK36" s="6">
        <f t="shared" si="37"/>
        <v>442115.91999999993</v>
      </c>
      <c r="CL36" s="6">
        <f t="shared" si="38"/>
        <v>3201595.9100000029</v>
      </c>
    </row>
    <row r="37" spans="2:90" x14ac:dyDescent="0.3">
      <c r="B37" s="17">
        <v>45231</v>
      </c>
      <c r="C37" s="16"/>
      <c r="D37" s="6">
        <v>135.5</v>
      </c>
      <c r="E37" s="6">
        <v>0</v>
      </c>
      <c r="F37" s="6">
        <f t="shared" si="19"/>
        <v>135.5</v>
      </c>
      <c r="G37" s="6">
        <v>118</v>
      </c>
      <c r="H37" s="6">
        <v>0</v>
      </c>
      <c r="I37" s="6">
        <v>18779.25</v>
      </c>
      <c r="J37" s="6">
        <v>922617.16</v>
      </c>
      <c r="K37" s="6">
        <v>4585.75</v>
      </c>
      <c r="L37" s="6">
        <v>243804.62</v>
      </c>
      <c r="M37" s="6">
        <f t="shared" si="20"/>
        <v>1166421.78</v>
      </c>
      <c r="N37" s="16"/>
      <c r="O37" s="6">
        <v>3</v>
      </c>
      <c r="P37" s="6">
        <v>0</v>
      </c>
      <c r="Q37" s="6">
        <f t="shared" si="27"/>
        <v>3</v>
      </c>
      <c r="R37" s="6">
        <v>3</v>
      </c>
      <c r="S37" s="6">
        <v>0</v>
      </c>
      <c r="T37" s="6">
        <v>480</v>
      </c>
      <c r="U37" s="6">
        <v>17915.84</v>
      </c>
      <c r="V37" s="6">
        <v>47.5</v>
      </c>
      <c r="W37" s="6">
        <v>2802.66</v>
      </c>
      <c r="X37" s="6">
        <f t="shared" si="21"/>
        <v>20718.5</v>
      </c>
      <c r="Z37" s="6">
        <v>278</v>
      </c>
      <c r="AA37" s="6">
        <v>0</v>
      </c>
      <c r="AB37" s="6">
        <f t="shared" si="28"/>
        <v>278</v>
      </c>
      <c r="AC37" s="6">
        <v>254</v>
      </c>
      <c r="AD37" s="6">
        <v>0</v>
      </c>
      <c r="AE37" s="6">
        <v>40608.300000000003</v>
      </c>
      <c r="AF37" s="6">
        <v>1793641.7099999953</v>
      </c>
      <c r="AG37" s="6">
        <v>3161.85</v>
      </c>
      <c r="AH37" s="6">
        <v>199036.0199999999</v>
      </c>
      <c r="AI37" s="6">
        <f t="shared" si="31"/>
        <v>1992677.7299999953</v>
      </c>
      <c r="AK37" s="6"/>
      <c r="AL37" s="6"/>
      <c r="AM37" s="6"/>
      <c r="AN37" s="6"/>
      <c r="AO37" s="6"/>
      <c r="AP37" s="6"/>
      <c r="AQ37" s="6"/>
      <c r="AR37" s="6"/>
      <c r="AS37" s="6"/>
      <c r="AT37" s="10" t="s">
        <v>25</v>
      </c>
      <c r="AV37" s="6"/>
      <c r="AW37" s="6"/>
      <c r="AX37" s="6"/>
      <c r="AY37" s="6"/>
      <c r="AZ37" s="6"/>
      <c r="BA37" s="6"/>
      <c r="BB37" s="6"/>
      <c r="BC37" s="6"/>
      <c r="BD37" s="6"/>
      <c r="BE37" s="10" t="s">
        <v>25</v>
      </c>
      <c r="BG37" s="6"/>
      <c r="BH37" s="6"/>
      <c r="BI37" s="6"/>
      <c r="BJ37" s="6"/>
      <c r="BK37" s="6"/>
      <c r="BL37" s="6"/>
      <c r="BM37" s="6"/>
      <c r="BN37" s="6"/>
      <c r="BO37" s="6"/>
      <c r="BP37" s="10" t="s">
        <v>25</v>
      </c>
      <c r="BR37" s="6"/>
      <c r="BS37" s="6"/>
      <c r="BT37" s="6"/>
      <c r="BU37" s="6"/>
      <c r="BV37" s="6"/>
      <c r="BW37" s="6"/>
      <c r="BX37" s="6"/>
      <c r="BY37" s="6"/>
      <c r="BZ37" s="6"/>
      <c r="CA37" s="10" t="s">
        <v>25</v>
      </c>
      <c r="CC37" s="6">
        <f t="shared" si="29"/>
        <v>416.5</v>
      </c>
      <c r="CD37" s="6">
        <f t="shared" si="23"/>
        <v>0</v>
      </c>
      <c r="CE37" s="6">
        <f t="shared" si="30"/>
        <v>416.5</v>
      </c>
      <c r="CF37" s="6">
        <f>G37+R37+AC37+AN37+AY37+BJ37+BU37</f>
        <v>375</v>
      </c>
      <c r="CG37" s="6">
        <f t="shared" si="25"/>
        <v>0</v>
      </c>
      <c r="CH37" s="6">
        <f t="shared" si="34"/>
        <v>59867.55</v>
      </c>
      <c r="CI37" s="6">
        <f t="shared" si="35"/>
        <v>2734174.7099999953</v>
      </c>
      <c r="CJ37" s="6">
        <f t="shared" si="36"/>
        <v>7795.1</v>
      </c>
      <c r="CK37" s="6">
        <f t="shared" si="37"/>
        <v>445643.29999999993</v>
      </c>
      <c r="CL37" s="6">
        <f t="shared" si="38"/>
        <v>3179818.0099999951</v>
      </c>
    </row>
    <row r="38" spans="2:90" x14ac:dyDescent="0.3">
      <c r="B38" s="17">
        <v>45261</v>
      </c>
      <c r="D38" s="6">
        <v>135.5</v>
      </c>
      <c r="E38" s="6">
        <v>0</v>
      </c>
      <c r="F38" s="6">
        <f>SUM(D38:E38)</f>
        <v>135.5</v>
      </c>
      <c r="G38" s="6">
        <v>118</v>
      </c>
      <c r="H38" s="6">
        <v>0</v>
      </c>
      <c r="I38" s="6">
        <v>19271</v>
      </c>
      <c r="J38" s="6">
        <v>1476281.26</v>
      </c>
      <c r="K38" s="6">
        <v>4129.125</v>
      </c>
      <c r="L38" s="6">
        <v>392862.79</v>
      </c>
      <c r="M38" s="6">
        <f t="shared" si="20"/>
        <v>1869144.05</v>
      </c>
      <c r="O38" s="6">
        <v>3</v>
      </c>
      <c r="P38" s="6">
        <v>0</v>
      </c>
      <c r="Q38" s="6">
        <f t="shared" si="27"/>
        <v>3</v>
      </c>
      <c r="R38" s="6">
        <v>3</v>
      </c>
      <c r="S38" s="6">
        <v>0</v>
      </c>
      <c r="T38" s="6">
        <v>480</v>
      </c>
      <c r="U38" s="6">
        <v>27093.059999999998</v>
      </c>
      <c r="V38" s="6">
        <v>22</v>
      </c>
      <c r="W38" s="6">
        <v>1484.6100000000001</v>
      </c>
      <c r="X38" s="6">
        <f t="shared" si="21"/>
        <v>28577.67</v>
      </c>
      <c r="Z38" s="6">
        <v>277</v>
      </c>
      <c r="AA38" s="6">
        <v>0</v>
      </c>
      <c r="AB38" s="6">
        <f>SUM(Z38:AA38)</f>
        <v>277</v>
      </c>
      <c r="AC38" s="6">
        <v>252</v>
      </c>
      <c r="AD38" s="6">
        <v>0</v>
      </c>
      <c r="AE38" s="6">
        <v>41334.75</v>
      </c>
      <c r="AF38" s="6">
        <v>2716222.7300000018</v>
      </c>
      <c r="AG38" s="6">
        <v>3723.75</v>
      </c>
      <c r="AH38" s="6">
        <v>358098.24000000011</v>
      </c>
      <c r="AI38" s="6">
        <f t="shared" si="31"/>
        <v>3074320.9700000021</v>
      </c>
      <c r="AK38" s="6"/>
      <c r="AL38" s="6"/>
      <c r="AM38" s="6"/>
      <c r="AN38" s="6"/>
      <c r="AO38" s="6"/>
      <c r="AP38" s="6"/>
      <c r="AQ38" s="6"/>
      <c r="AR38" s="6"/>
      <c r="AS38" s="6"/>
      <c r="AT38" s="10" t="s">
        <v>25</v>
      </c>
      <c r="AV38" s="6"/>
      <c r="AW38" s="6"/>
      <c r="AX38" s="6"/>
      <c r="AY38" s="6"/>
      <c r="AZ38" s="6"/>
      <c r="BA38" s="6"/>
      <c r="BB38" s="6"/>
      <c r="BC38" s="6"/>
      <c r="BD38" s="6"/>
      <c r="BE38" s="10" t="s">
        <v>25</v>
      </c>
      <c r="BG38" s="6"/>
      <c r="BH38" s="6"/>
      <c r="BI38" s="6"/>
      <c r="BJ38" s="6"/>
      <c r="BK38" s="6"/>
      <c r="BL38" s="6"/>
      <c r="BM38" s="6"/>
      <c r="BN38" s="6"/>
      <c r="BO38" s="6"/>
      <c r="BP38" s="10" t="s">
        <v>25</v>
      </c>
      <c r="BR38" s="6"/>
      <c r="BS38" s="6"/>
      <c r="BT38" s="6"/>
      <c r="BU38" s="6"/>
      <c r="BV38" s="6"/>
      <c r="BW38" s="6"/>
      <c r="BX38" s="6"/>
      <c r="BY38" s="6"/>
      <c r="BZ38" s="6"/>
      <c r="CA38" s="10" t="s">
        <v>25</v>
      </c>
      <c r="CC38" s="6">
        <f t="shared" si="29"/>
        <v>415.5</v>
      </c>
      <c r="CD38" s="6">
        <f t="shared" si="23"/>
        <v>0</v>
      </c>
      <c r="CE38" s="6">
        <f t="shared" si="30"/>
        <v>415.5</v>
      </c>
      <c r="CF38" s="6">
        <f>G38+R38+AC38+AN38+AY38+BJ38+BU38</f>
        <v>373</v>
      </c>
      <c r="CG38" s="6">
        <f t="shared" si="25"/>
        <v>0</v>
      </c>
      <c r="CH38" s="6">
        <f t="shared" si="34"/>
        <v>61085.75</v>
      </c>
      <c r="CI38" s="6">
        <f t="shared" si="35"/>
        <v>4219597.0500000017</v>
      </c>
      <c r="CJ38" s="6">
        <f t="shared" si="36"/>
        <v>7874.875</v>
      </c>
      <c r="CK38" s="6">
        <f t="shared" si="37"/>
        <v>752445.64000000013</v>
      </c>
      <c r="CL38" s="6">
        <f t="shared" si="38"/>
        <v>4972042.6900000023</v>
      </c>
    </row>
    <row r="40" spans="2:90" x14ac:dyDescent="0.3">
      <c r="B40" s="1">
        <v>2023</v>
      </c>
      <c r="C40" s="16"/>
      <c r="D40" s="11"/>
      <c r="E40" s="11"/>
      <c r="F40" s="11"/>
      <c r="G40" s="11"/>
      <c r="H40" s="11"/>
      <c r="I40" s="11">
        <f>SUM(I27:I38)</f>
        <v>231249.95</v>
      </c>
      <c r="J40" s="11">
        <f>SUM(J27:J38)</f>
        <v>11346446.469999999</v>
      </c>
      <c r="K40" s="11">
        <f>SUM(K27:K38)</f>
        <v>43159.074999999997</v>
      </c>
      <c r="L40" s="11">
        <f>SUM(L27:L38)</f>
        <v>2759211.57</v>
      </c>
      <c r="M40" s="11">
        <f>SUM(M27:M38)</f>
        <v>14105658.039999999</v>
      </c>
      <c r="N40" s="16"/>
      <c r="O40" s="11"/>
      <c r="P40" s="11"/>
      <c r="Q40" s="11"/>
      <c r="R40" s="11"/>
      <c r="S40" s="11"/>
      <c r="T40" s="11">
        <f>SUM(T27:T38)</f>
        <v>5893</v>
      </c>
      <c r="U40" s="11">
        <f>SUM(U27:U38)</f>
        <v>220283.38</v>
      </c>
      <c r="V40" s="11">
        <f>SUM(V27:V38)</f>
        <v>961.5</v>
      </c>
      <c r="W40" s="11">
        <f>SUM(W27:W38)</f>
        <v>59175.55</v>
      </c>
      <c r="X40" s="11">
        <f>SUM(X27:X38)</f>
        <v>279458.93</v>
      </c>
      <c r="Z40" s="11"/>
      <c r="AA40" s="11"/>
      <c r="AB40" s="11"/>
      <c r="AC40" s="11"/>
      <c r="AD40" s="11"/>
      <c r="AE40" s="11">
        <f>SUM(AE27:AE38)</f>
        <v>503184.4</v>
      </c>
      <c r="AF40" s="11">
        <f>SUM(AF27:AF38)</f>
        <v>22559178.659999993</v>
      </c>
      <c r="AG40" s="11">
        <f>SUM(AG27:AG38)</f>
        <v>77968.920000000013</v>
      </c>
      <c r="AH40" s="11">
        <f>SUM(AH27:AH38)</f>
        <v>5570940.8700000001</v>
      </c>
      <c r="AI40" s="11">
        <f>SUM(AI27:AI38)</f>
        <v>28130119.529999997</v>
      </c>
      <c r="AK40" s="11"/>
      <c r="AL40" s="11"/>
      <c r="AM40" s="11"/>
      <c r="AN40" s="11"/>
      <c r="AO40" s="11"/>
      <c r="AP40" s="12" t="s">
        <v>25</v>
      </c>
      <c r="AQ40" s="12" t="s">
        <v>25</v>
      </c>
      <c r="AR40" s="12" t="s">
        <v>25</v>
      </c>
      <c r="AS40" s="12" t="s">
        <v>25</v>
      </c>
      <c r="AT40" s="12" t="s">
        <v>25</v>
      </c>
      <c r="AV40" s="11"/>
      <c r="AW40" s="11"/>
      <c r="AX40" s="11"/>
      <c r="AY40" s="11"/>
      <c r="AZ40" s="11"/>
      <c r="BA40" s="12" t="s">
        <v>25</v>
      </c>
      <c r="BB40" s="12" t="s">
        <v>25</v>
      </c>
      <c r="BC40" s="12" t="s">
        <v>25</v>
      </c>
      <c r="BD40" s="12" t="s">
        <v>25</v>
      </c>
      <c r="BE40" s="12" t="s">
        <v>25</v>
      </c>
      <c r="BG40" s="11"/>
      <c r="BH40" s="11"/>
      <c r="BI40" s="11"/>
      <c r="BJ40" s="11"/>
      <c r="BK40" s="11"/>
      <c r="BL40" s="12" t="s">
        <v>25</v>
      </c>
      <c r="BM40" s="12" t="s">
        <v>25</v>
      </c>
      <c r="BN40" s="12" t="s">
        <v>25</v>
      </c>
      <c r="BO40" s="12" t="s">
        <v>25</v>
      </c>
      <c r="BP40" s="12" t="s">
        <v>25</v>
      </c>
      <c r="BR40" s="11"/>
      <c r="BS40" s="11"/>
      <c r="BT40" s="11"/>
      <c r="BU40" s="11"/>
      <c r="BV40" s="11"/>
      <c r="BW40" s="12" t="s">
        <v>25</v>
      </c>
      <c r="BX40" s="12" t="s">
        <v>25</v>
      </c>
      <c r="BY40" s="12" t="s">
        <v>25</v>
      </c>
      <c r="BZ40" s="12" t="s">
        <v>25</v>
      </c>
      <c r="CA40" s="12" t="s">
        <v>25</v>
      </c>
      <c r="CC40" s="11"/>
      <c r="CD40" s="11"/>
      <c r="CE40" s="11"/>
      <c r="CF40" s="11"/>
      <c r="CG40" s="11"/>
      <c r="CH40" s="11">
        <f t="shared" ref="CH40:CL40" si="39">SUM(CH27:CH38)</f>
        <v>740327.35000000021</v>
      </c>
      <c r="CI40" s="11">
        <f t="shared" si="39"/>
        <v>34125908.509999998</v>
      </c>
      <c r="CJ40" s="11">
        <f t="shared" si="39"/>
        <v>122089.495</v>
      </c>
      <c r="CK40" s="11">
        <f t="shared" si="39"/>
        <v>8389327.9900000002</v>
      </c>
      <c r="CL40" s="11">
        <f t="shared" si="39"/>
        <v>42515236.5</v>
      </c>
    </row>
    <row r="41" spans="2:90" x14ac:dyDescent="0.3">
      <c r="B41" s="19" t="s">
        <v>24</v>
      </c>
      <c r="C41" s="16"/>
      <c r="D41" s="6"/>
      <c r="E41" s="6"/>
      <c r="F41" s="6"/>
      <c r="G41" s="20">
        <f>(G38-G22)/G22</f>
        <v>2.1645021645021644E-2</v>
      </c>
      <c r="H41" s="6"/>
      <c r="I41" s="20">
        <f>(I40-I24)/I24</f>
        <v>1.082710809404961E-2</v>
      </c>
      <c r="J41" s="20">
        <f>(J40-J24)/J24</f>
        <v>9.6332682074899666E-3</v>
      </c>
      <c r="K41" s="20">
        <f>(K40-K24)/K24</f>
        <v>0.16907135930482634</v>
      </c>
      <c r="L41" s="20">
        <f>(L40-L24)/L24</f>
        <v>0.14626649809130887</v>
      </c>
      <c r="M41" s="20">
        <f>(M40-M24)/M24</f>
        <v>3.3736327272620867E-2</v>
      </c>
      <c r="N41" s="16"/>
      <c r="O41" s="6"/>
      <c r="P41" s="6"/>
      <c r="Q41" s="6"/>
      <c r="R41" s="20">
        <f>(R38-R22)/R22</f>
        <v>0</v>
      </c>
      <c r="S41" s="6"/>
      <c r="T41" s="20">
        <f>(T40-T24)/T24</f>
        <v>0.93848684210526312</v>
      </c>
      <c r="U41" s="20">
        <f>(U40-U24)/U24</f>
        <v>1.1369847518562994</v>
      </c>
      <c r="V41" s="20">
        <f>(V40-V24)/V24</f>
        <v>1.0970556161395857</v>
      </c>
      <c r="W41" s="20">
        <f>(W40-W24)/W24</f>
        <v>1.5375624361059084</v>
      </c>
      <c r="X41" s="20">
        <f>(X40-X24)/X24</f>
        <v>1.2108875672422201</v>
      </c>
      <c r="Z41" s="6"/>
      <c r="AA41" s="6"/>
      <c r="AB41" s="6"/>
      <c r="AC41" s="6"/>
      <c r="AD41" s="6"/>
      <c r="AE41" s="20">
        <f>(AE40-AE24)/AE24</f>
        <v>-5.6750602650337979E-3</v>
      </c>
      <c r="AF41" s="20">
        <f>(AF40-AF24)/AF24</f>
        <v>6.0684805628063172E-2</v>
      </c>
      <c r="AG41" s="20">
        <f>(AG40-AG24)/AG24</f>
        <v>-0.15444585233515845</v>
      </c>
      <c r="AH41" s="20">
        <f>(AH40-AH24)/AH24</f>
        <v>-9.3922560186043575E-3</v>
      </c>
      <c r="AI41" s="20">
        <f>(AI40-AI24)/AI24</f>
        <v>4.6030159278160961E-2</v>
      </c>
      <c r="AK41" s="6"/>
      <c r="AL41" s="6"/>
      <c r="AM41" s="6"/>
      <c r="AN41" s="6"/>
      <c r="AO41" s="6"/>
      <c r="AP41" s="6"/>
      <c r="AQ41" s="6"/>
      <c r="AR41" s="6"/>
      <c r="AS41" s="6"/>
      <c r="AT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C41" s="6"/>
      <c r="CD41" s="6"/>
      <c r="CE41" s="6"/>
      <c r="CF41" s="20">
        <f>(CF38-CF22)/CF22</f>
        <v>-1.3386880856760374E-3</v>
      </c>
      <c r="CG41" s="6"/>
      <c r="CH41" s="20">
        <f>(CH40-CH24)/CH24</f>
        <v>3.3312810276835787E-3</v>
      </c>
      <c r="CI41" s="20">
        <f>(CI40-CI24)/CI24</f>
        <v>4.6493348487801234E-2</v>
      </c>
      <c r="CJ41" s="20">
        <f>(CJ40-CJ24)/CJ24</f>
        <v>-5.7852123919851547E-2</v>
      </c>
      <c r="CK41" s="20">
        <f>(CK40-CK24)/CK24</f>
        <v>4.1607840079932942E-2</v>
      </c>
      <c r="CL41" s="20">
        <f>(CL40-CL24)/CL24</f>
        <v>4.552568844687533E-2</v>
      </c>
    </row>
    <row r="42" spans="2:90" x14ac:dyDescent="0.3">
      <c r="B42" s="17"/>
      <c r="C42" s="16"/>
      <c r="D42" s="6"/>
      <c r="E42" s="6"/>
      <c r="F42" s="6"/>
      <c r="G42" s="6"/>
      <c r="H42" s="6"/>
      <c r="I42" s="6"/>
      <c r="J42" s="6"/>
      <c r="K42" s="6"/>
      <c r="L42" s="6"/>
      <c r="M42" s="6"/>
      <c r="N42" s="16"/>
      <c r="O42" s="6"/>
      <c r="P42" s="6"/>
      <c r="Q42" s="6"/>
      <c r="R42" s="6"/>
      <c r="S42" s="6"/>
      <c r="T42" s="6"/>
      <c r="U42" s="6"/>
      <c r="V42" s="6"/>
      <c r="W42" s="6"/>
      <c r="X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C42" s="6"/>
      <c r="CD42" s="6"/>
      <c r="CE42" s="6"/>
      <c r="CF42" s="6"/>
      <c r="CG42" s="6"/>
      <c r="CH42" s="6"/>
      <c r="CI42" s="6"/>
      <c r="CJ42" s="6"/>
      <c r="CK42" s="6"/>
      <c r="CL42" s="6"/>
    </row>
    <row r="43" spans="2:90" x14ac:dyDescent="0.3">
      <c r="B43" s="17">
        <v>45292</v>
      </c>
      <c r="C43" s="16"/>
      <c r="D43" s="6">
        <v>136</v>
      </c>
      <c r="E43" s="6">
        <v>0</v>
      </c>
      <c r="F43" s="6">
        <f t="shared" ref="F43:F53" si="40">SUM(D43:E43)</f>
        <v>136</v>
      </c>
      <c r="G43" s="6">
        <v>118.5</v>
      </c>
      <c r="H43" s="6">
        <v>0</v>
      </c>
      <c r="I43" s="6">
        <v>18711.5</v>
      </c>
      <c r="J43" s="6">
        <v>867293.13</v>
      </c>
      <c r="K43" s="6">
        <v>3205</v>
      </c>
      <c r="L43" s="6">
        <v>203048.83</v>
      </c>
      <c r="M43" s="6">
        <f t="shared" ref="M43:M54" si="41">L43+J43</f>
        <v>1070341.96</v>
      </c>
      <c r="N43" s="16"/>
      <c r="O43" s="6">
        <v>3</v>
      </c>
      <c r="P43" s="6">
        <v>0</v>
      </c>
      <c r="Q43" s="6">
        <f>SUM(O43:P43)</f>
        <v>3</v>
      </c>
      <c r="R43" s="6">
        <v>3</v>
      </c>
      <c r="S43" s="6">
        <v>0</v>
      </c>
      <c r="T43" s="6">
        <v>480</v>
      </c>
      <c r="U43" s="6">
        <v>18116.759999999998</v>
      </c>
      <c r="V43" s="6">
        <v>68</v>
      </c>
      <c r="W43" s="6">
        <v>4678.74</v>
      </c>
      <c r="X43" s="6">
        <f t="shared" ref="X43:X54" si="42">W43+U43</f>
        <v>22795.5</v>
      </c>
      <c r="Z43" s="6">
        <v>277</v>
      </c>
      <c r="AA43" s="6">
        <v>0</v>
      </c>
      <c r="AB43" s="6">
        <f>SUM(Z43:AA43)</f>
        <v>277</v>
      </c>
      <c r="AC43" s="6">
        <v>253</v>
      </c>
      <c r="AD43" s="6">
        <v>0</v>
      </c>
      <c r="AE43" s="6">
        <v>40316.699999999997</v>
      </c>
      <c r="AF43" s="6">
        <v>1792668.9100000013</v>
      </c>
      <c r="AG43" s="6">
        <v>6241.05</v>
      </c>
      <c r="AH43" s="6">
        <v>400778.4699999998</v>
      </c>
      <c r="AI43" s="6">
        <f t="shared" ref="AI43:AI54" si="43">AH43+AF43</f>
        <v>2193447.3800000013</v>
      </c>
      <c r="AK43" s="6"/>
      <c r="AL43" s="6"/>
      <c r="AM43" s="6"/>
      <c r="AN43" s="6"/>
      <c r="AO43" s="6"/>
      <c r="AP43" s="6"/>
      <c r="AQ43" s="6"/>
      <c r="AR43" s="6"/>
      <c r="AS43" s="6"/>
      <c r="AT43" s="10" t="s">
        <v>25</v>
      </c>
      <c r="AV43" s="6"/>
      <c r="AW43" s="6"/>
      <c r="AX43" s="6"/>
      <c r="AY43" s="6"/>
      <c r="AZ43" s="6"/>
      <c r="BA43" s="6"/>
      <c r="BB43" s="6"/>
      <c r="BC43" s="6"/>
      <c r="BD43" s="6"/>
      <c r="BE43" s="10" t="s">
        <v>25</v>
      </c>
      <c r="BG43" s="6"/>
      <c r="BH43" s="6"/>
      <c r="BI43" s="6"/>
      <c r="BJ43" s="6"/>
      <c r="BK43" s="6"/>
      <c r="BL43" s="6"/>
      <c r="BM43" s="6"/>
      <c r="BN43" s="6"/>
      <c r="BO43" s="6"/>
      <c r="BP43" s="10" t="s">
        <v>25</v>
      </c>
      <c r="BR43" s="6"/>
      <c r="BS43" s="6"/>
      <c r="BT43" s="6"/>
      <c r="BU43" s="6"/>
      <c r="BV43" s="6"/>
      <c r="BW43" s="6"/>
      <c r="BX43" s="6"/>
      <c r="BY43" s="6"/>
      <c r="BZ43" s="6"/>
      <c r="CA43" s="10" t="s">
        <v>25</v>
      </c>
      <c r="CC43" s="6">
        <f t="shared" ref="CC43:CC54" si="44">D43+O43+Z43+AK43+AV43+BG43+BR43</f>
        <v>416</v>
      </c>
      <c r="CD43" s="6">
        <f t="shared" ref="CD43:CD54" si="45">E43+P43+AA43+AL43+AW43+BH43+BS43</f>
        <v>0</v>
      </c>
      <c r="CE43" s="6">
        <f t="shared" ref="CE43:CE54" si="46">F43+Q43+AB43+AM43+AX43+BI43+BT43</f>
        <v>416</v>
      </c>
      <c r="CF43" s="6">
        <f>G43+R43+AC43+AN43+AY43+BJ43+BU43</f>
        <v>374.5</v>
      </c>
      <c r="CG43" s="6">
        <f t="shared" ref="CG43:CG54" si="47">H43+S43+AD43+AO43+AZ43+BK43+BV43</f>
        <v>0</v>
      </c>
      <c r="CH43" s="6">
        <f t="shared" ref="CH43:CH54" si="48">I43+T43+AE43+AP43+BA43+BL43+BW43</f>
        <v>59508.2</v>
      </c>
      <c r="CI43" s="6">
        <f t="shared" ref="CI43:CI54" si="49">J43+U43+AF43+AQ43+BB43+BM43+BX43</f>
        <v>2678078.8000000012</v>
      </c>
      <c r="CJ43" s="6">
        <f t="shared" ref="CJ43:CJ54" si="50">K43+V43+AG43+AR43+BC43+BN43+BY43</f>
        <v>9514.0499999999993</v>
      </c>
      <c r="CK43" s="6">
        <f>L43+W43+AH43+AS43+BD43+BO43+BZ43</f>
        <v>608506.0399999998</v>
      </c>
      <c r="CL43" s="6">
        <f>M43+X43+AI43</f>
        <v>3286584.8400000012</v>
      </c>
    </row>
    <row r="44" spans="2:90" x14ac:dyDescent="0.3">
      <c r="B44" s="17">
        <v>45323</v>
      </c>
      <c r="C44" s="16"/>
      <c r="D44" s="6">
        <v>135</v>
      </c>
      <c r="E44" s="6">
        <v>0</v>
      </c>
      <c r="F44" s="6">
        <f t="shared" si="40"/>
        <v>135</v>
      </c>
      <c r="G44" s="6">
        <v>118.5</v>
      </c>
      <c r="H44" s="6">
        <v>0</v>
      </c>
      <c r="I44" s="6">
        <v>20639</v>
      </c>
      <c r="J44" s="6">
        <v>870336.13</v>
      </c>
      <c r="K44" s="6">
        <v>3582.375</v>
      </c>
      <c r="L44" s="6">
        <v>215993.22000000009</v>
      </c>
      <c r="M44" s="6">
        <f t="shared" si="41"/>
        <v>1086329.3500000001</v>
      </c>
      <c r="N44" s="16"/>
      <c r="O44" s="6">
        <v>3</v>
      </c>
      <c r="P44" s="6">
        <v>0</v>
      </c>
      <c r="Q44" s="6">
        <f t="shared" ref="Q44:Q54" si="51">SUM(O44:P44)</f>
        <v>3</v>
      </c>
      <c r="R44" s="6">
        <v>3</v>
      </c>
      <c r="S44" s="6">
        <v>0</v>
      </c>
      <c r="T44" s="6">
        <v>480</v>
      </c>
      <c r="U44" s="6">
        <v>18116.760000000002</v>
      </c>
      <c r="V44" s="6">
        <v>38</v>
      </c>
      <c r="W44" s="6">
        <v>2510.3100000000004</v>
      </c>
      <c r="X44" s="6">
        <f t="shared" si="42"/>
        <v>20627.070000000003</v>
      </c>
      <c r="Z44" s="6">
        <v>276</v>
      </c>
      <c r="AA44" s="6">
        <v>0</v>
      </c>
      <c r="AB44" s="6">
        <f t="shared" ref="AB44:AB54" si="52">SUM(Z44:AA44)</f>
        <v>276</v>
      </c>
      <c r="AC44" s="6">
        <v>251</v>
      </c>
      <c r="AD44" s="6">
        <v>0</v>
      </c>
      <c r="AE44" s="6">
        <v>40472.25</v>
      </c>
      <c r="AF44" s="6">
        <v>1794837.7400000019</v>
      </c>
      <c r="AG44" s="6">
        <v>3923.8399999999992</v>
      </c>
      <c r="AH44" s="6">
        <v>255449.12999999989</v>
      </c>
      <c r="AI44" s="6">
        <f t="shared" si="43"/>
        <v>2050286.8700000017</v>
      </c>
      <c r="AK44" s="6"/>
      <c r="AL44" s="6"/>
      <c r="AM44" s="6"/>
      <c r="AN44" s="6"/>
      <c r="AO44" s="6"/>
      <c r="AP44" s="6"/>
      <c r="AQ44" s="6"/>
      <c r="AR44" s="6"/>
      <c r="AS44" s="6"/>
      <c r="AT44" s="10" t="s">
        <v>25</v>
      </c>
      <c r="AV44" s="6"/>
      <c r="AW44" s="6"/>
      <c r="AX44" s="6"/>
      <c r="AY44" s="6"/>
      <c r="AZ44" s="6"/>
      <c r="BA44" s="6"/>
      <c r="BB44" s="6"/>
      <c r="BC44" s="6"/>
      <c r="BD44" s="6"/>
      <c r="BE44" s="10" t="s">
        <v>25</v>
      </c>
      <c r="BG44" s="6"/>
      <c r="BH44" s="6"/>
      <c r="BI44" s="6"/>
      <c r="BJ44" s="6"/>
      <c r="BK44" s="6"/>
      <c r="BL44" s="6"/>
      <c r="BM44" s="6"/>
      <c r="BN44" s="6"/>
      <c r="BO44" s="6"/>
      <c r="BP44" s="10" t="s">
        <v>25</v>
      </c>
      <c r="BR44" s="6"/>
      <c r="BS44" s="6"/>
      <c r="BT44" s="6"/>
      <c r="BU44" s="6"/>
      <c r="BV44" s="6"/>
      <c r="BW44" s="6"/>
      <c r="BX44" s="6"/>
      <c r="BY44" s="6"/>
      <c r="BZ44" s="6"/>
      <c r="CA44" s="10" t="s">
        <v>25</v>
      </c>
      <c r="CC44" s="6">
        <f>D44+O44+Z44+AK44+AV44+BG44+BR44</f>
        <v>414</v>
      </c>
      <c r="CD44" s="6">
        <f t="shared" si="45"/>
        <v>0</v>
      </c>
      <c r="CE44" s="6">
        <f t="shared" si="46"/>
        <v>414</v>
      </c>
      <c r="CF44" s="6">
        <f>G44+R44+AC44+AN44+AY44+BJ44+BU44</f>
        <v>372.5</v>
      </c>
      <c r="CG44" s="6">
        <f t="shared" si="47"/>
        <v>0</v>
      </c>
      <c r="CH44" s="6">
        <f t="shared" si="48"/>
        <v>61591.25</v>
      </c>
      <c r="CI44" s="6">
        <f t="shared" si="49"/>
        <v>2683290.6300000018</v>
      </c>
      <c r="CJ44" s="6">
        <f t="shared" si="50"/>
        <v>7544.2149999999992</v>
      </c>
      <c r="CK44" s="6">
        <f t="shared" ref="CK44:CK54" si="53">L44+W44+AH44+AS44+BD44+BO44+BZ44</f>
        <v>473952.66</v>
      </c>
      <c r="CL44" s="6">
        <f t="shared" ref="CL44:CL54" si="54">M44+X44+AI44</f>
        <v>3157243.2900000019</v>
      </c>
    </row>
    <row r="45" spans="2:90" x14ac:dyDescent="0.3">
      <c r="B45" s="17">
        <v>45352</v>
      </c>
      <c r="C45" s="16"/>
      <c r="D45" s="6">
        <v>133</v>
      </c>
      <c r="E45" s="6">
        <v>0</v>
      </c>
      <c r="F45" s="6">
        <f t="shared" si="40"/>
        <v>133</v>
      </c>
      <c r="G45" s="6">
        <v>117.5</v>
      </c>
      <c r="H45" s="6">
        <v>0</v>
      </c>
      <c r="I45" s="6">
        <v>18627</v>
      </c>
      <c r="J45" s="6">
        <v>868943.95</v>
      </c>
      <c r="K45" s="6">
        <v>2693.25</v>
      </c>
      <c r="L45" s="6">
        <v>180813.69</v>
      </c>
      <c r="M45" s="6">
        <f t="shared" si="41"/>
        <v>1049757.6399999999</v>
      </c>
      <c r="N45" s="16"/>
      <c r="O45" s="6">
        <v>3</v>
      </c>
      <c r="P45" s="6">
        <v>0</v>
      </c>
      <c r="Q45" s="6">
        <f t="shared" si="51"/>
        <v>3</v>
      </c>
      <c r="R45" s="6">
        <v>3</v>
      </c>
      <c r="S45" s="6">
        <v>0</v>
      </c>
      <c r="T45" s="6">
        <v>480</v>
      </c>
      <c r="U45" s="6">
        <v>18116.760000000009</v>
      </c>
      <c r="V45" s="6">
        <v>51.5</v>
      </c>
      <c r="W45" s="6">
        <v>3421.7400000000002</v>
      </c>
      <c r="X45" s="6">
        <f t="shared" si="42"/>
        <v>21538.500000000011</v>
      </c>
      <c r="Z45" s="6">
        <v>275</v>
      </c>
      <c r="AA45" s="6">
        <v>0</v>
      </c>
      <c r="AB45" s="6">
        <f t="shared" si="52"/>
        <v>275</v>
      </c>
      <c r="AC45" s="6">
        <v>248</v>
      </c>
      <c r="AD45" s="6">
        <v>0</v>
      </c>
      <c r="AE45" s="6">
        <v>39910.75</v>
      </c>
      <c r="AF45" s="6">
        <v>1793545.5399999954</v>
      </c>
      <c r="AG45" s="6">
        <v>4232.3999999999996</v>
      </c>
      <c r="AH45" s="6">
        <v>280166.12999999966</v>
      </c>
      <c r="AI45" s="6">
        <f t="shared" si="43"/>
        <v>2073711.669999995</v>
      </c>
      <c r="AK45" s="6"/>
      <c r="AL45" s="6"/>
      <c r="AM45" s="6"/>
      <c r="AN45" s="6"/>
      <c r="AO45" s="6"/>
      <c r="AP45" s="6"/>
      <c r="AQ45" s="6"/>
      <c r="AR45" s="6"/>
      <c r="AS45" s="6"/>
      <c r="AT45" s="10" t="s">
        <v>25</v>
      </c>
      <c r="AV45" s="6"/>
      <c r="AW45" s="6"/>
      <c r="AX45" s="6"/>
      <c r="AY45" s="6"/>
      <c r="AZ45" s="6"/>
      <c r="BA45" s="6"/>
      <c r="BB45" s="6"/>
      <c r="BC45" s="6"/>
      <c r="BD45" s="6"/>
      <c r="BE45" s="10" t="s">
        <v>25</v>
      </c>
      <c r="BG45" s="6"/>
      <c r="BH45" s="6"/>
      <c r="BI45" s="6"/>
      <c r="BJ45" s="6"/>
      <c r="BK45" s="6"/>
      <c r="BL45" s="6"/>
      <c r="BM45" s="6"/>
      <c r="BN45" s="6"/>
      <c r="BO45" s="6"/>
      <c r="BP45" s="10" t="s">
        <v>25</v>
      </c>
      <c r="BR45" s="6"/>
      <c r="BS45" s="6"/>
      <c r="BT45" s="6"/>
      <c r="BU45" s="6"/>
      <c r="BV45" s="6"/>
      <c r="BW45" s="6"/>
      <c r="BX45" s="6"/>
      <c r="BY45" s="6"/>
      <c r="BZ45" s="6"/>
      <c r="CA45" s="10" t="s">
        <v>25</v>
      </c>
      <c r="CC45" s="6">
        <f t="shared" si="44"/>
        <v>411</v>
      </c>
      <c r="CD45" s="6">
        <f t="shared" si="45"/>
        <v>0</v>
      </c>
      <c r="CE45" s="6">
        <f t="shared" si="46"/>
        <v>411</v>
      </c>
      <c r="CF45" s="6">
        <f>G45+R45+AC45+AN45+AY45+BJ45+BU45</f>
        <v>368.5</v>
      </c>
      <c r="CG45" s="6">
        <f t="shared" si="47"/>
        <v>0</v>
      </c>
      <c r="CH45" s="6">
        <f t="shared" si="48"/>
        <v>59017.75</v>
      </c>
      <c r="CI45" s="6">
        <f t="shared" si="49"/>
        <v>2680606.2499999953</v>
      </c>
      <c r="CJ45" s="6">
        <f t="shared" si="50"/>
        <v>6977.15</v>
      </c>
      <c r="CK45" s="6">
        <f t="shared" si="53"/>
        <v>464401.55999999965</v>
      </c>
      <c r="CL45" s="6">
        <f t="shared" si="54"/>
        <v>3145007.8099999949</v>
      </c>
    </row>
    <row r="46" spans="2:90" x14ac:dyDescent="0.3">
      <c r="B46" s="17">
        <v>45383</v>
      </c>
      <c r="C46" s="16"/>
      <c r="D46" s="6">
        <v>133.5</v>
      </c>
      <c r="E46" s="6">
        <v>0</v>
      </c>
      <c r="F46" s="6">
        <f t="shared" si="40"/>
        <v>133.5</v>
      </c>
      <c r="G46" s="6">
        <v>115</v>
      </c>
      <c r="H46" s="6">
        <v>0</v>
      </c>
      <c r="I46" s="6">
        <v>18647</v>
      </c>
      <c r="J46" s="6">
        <v>894868.1</v>
      </c>
      <c r="K46" s="6">
        <v>3649.125</v>
      </c>
      <c r="L46" s="6">
        <v>233283.48</v>
      </c>
      <c r="M46" s="6">
        <f t="shared" si="41"/>
        <v>1128151.58</v>
      </c>
      <c r="N46" s="16"/>
      <c r="O46" s="6">
        <v>3</v>
      </c>
      <c r="P46" s="6">
        <v>0</v>
      </c>
      <c r="Q46" s="6">
        <f t="shared" si="51"/>
        <v>3</v>
      </c>
      <c r="R46" s="6">
        <v>3</v>
      </c>
      <c r="S46" s="6">
        <v>0</v>
      </c>
      <c r="T46" s="6">
        <v>463</v>
      </c>
      <c r="U46" s="6">
        <v>17417.239999999998</v>
      </c>
      <c r="V46" s="6">
        <v>109.5</v>
      </c>
      <c r="W46" s="6">
        <v>6985.88</v>
      </c>
      <c r="X46" s="6">
        <f t="shared" si="42"/>
        <v>24403.119999999999</v>
      </c>
      <c r="Z46" s="6">
        <v>276</v>
      </c>
      <c r="AA46" s="6">
        <v>0</v>
      </c>
      <c r="AB46" s="6">
        <f t="shared" si="52"/>
        <v>276</v>
      </c>
      <c r="AC46" s="6">
        <v>248</v>
      </c>
      <c r="AD46" s="6">
        <v>0</v>
      </c>
      <c r="AE46" s="6">
        <v>37999.899999999994</v>
      </c>
      <c r="AF46" s="6">
        <v>1717789.6399999969</v>
      </c>
      <c r="AG46" s="6">
        <v>8648.35</v>
      </c>
      <c r="AH46" s="6">
        <v>569438.43000000017</v>
      </c>
      <c r="AI46" s="6">
        <f t="shared" si="43"/>
        <v>2287228.069999997</v>
      </c>
      <c r="AK46" s="6"/>
      <c r="AL46" s="6"/>
      <c r="AM46" s="6"/>
      <c r="AN46" s="6"/>
      <c r="AO46" s="6"/>
      <c r="AP46" s="6"/>
      <c r="AQ46" s="6"/>
      <c r="AR46" s="6"/>
      <c r="AS46" s="6"/>
      <c r="AT46" s="10" t="s">
        <v>25</v>
      </c>
      <c r="AV46" s="6"/>
      <c r="AW46" s="6"/>
      <c r="AX46" s="6"/>
      <c r="AY46" s="6"/>
      <c r="AZ46" s="6"/>
      <c r="BA46" s="6"/>
      <c r="BB46" s="6"/>
      <c r="BC46" s="6"/>
      <c r="BD46" s="6"/>
      <c r="BE46" s="10" t="s">
        <v>25</v>
      </c>
      <c r="BG46" s="6"/>
      <c r="BH46" s="6"/>
      <c r="BI46" s="6"/>
      <c r="BJ46" s="6"/>
      <c r="BK46" s="6"/>
      <c r="BL46" s="6"/>
      <c r="BM46" s="6"/>
      <c r="BN46" s="6"/>
      <c r="BO46" s="6"/>
      <c r="BP46" s="10" t="s">
        <v>25</v>
      </c>
      <c r="BR46" s="6"/>
      <c r="BS46" s="6"/>
      <c r="BT46" s="6"/>
      <c r="BU46" s="6"/>
      <c r="BV46" s="6"/>
      <c r="BW46" s="6"/>
      <c r="BX46" s="6"/>
      <c r="BY46" s="6"/>
      <c r="BZ46" s="6"/>
      <c r="CA46" s="10" t="s">
        <v>25</v>
      </c>
      <c r="CC46" s="6">
        <f t="shared" si="44"/>
        <v>412.5</v>
      </c>
      <c r="CD46" s="6">
        <f t="shared" si="45"/>
        <v>0</v>
      </c>
      <c r="CE46" s="6">
        <f t="shared" si="46"/>
        <v>412.5</v>
      </c>
      <c r="CF46" s="6">
        <f>G46+R46+AC46+AN46+AY46+BJ46+BU46</f>
        <v>366</v>
      </c>
      <c r="CG46" s="6">
        <f t="shared" si="47"/>
        <v>0</v>
      </c>
      <c r="CH46" s="6">
        <f t="shared" si="48"/>
        <v>57109.899999999994</v>
      </c>
      <c r="CI46" s="6">
        <f t="shared" si="49"/>
        <v>2630074.9799999967</v>
      </c>
      <c r="CJ46" s="6">
        <f t="shared" si="50"/>
        <v>12406.975</v>
      </c>
      <c r="CK46" s="6">
        <f t="shared" si="53"/>
        <v>809707.79000000015</v>
      </c>
      <c r="CL46" s="6">
        <f t="shared" si="54"/>
        <v>3439782.7699999972</v>
      </c>
    </row>
    <row r="47" spans="2:90" x14ac:dyDescent="0.3">
      <c r="B47" s="17">
        <v>45413</v>
      </c>
      <c r="C47" s="16"/>
      <c r="D47" s="6">
        <v>133.5</v>
      </c>
      <c r="E47" s="6">
        <v>0</v>
      </c>
      <c r="F47" s="6">
        <f t="shared" si="40"/>
        <v>133.5</v>
      </c>
      <c r="G47" s="6">
        <v>118</v>
      </c>
      <c r="H47" s="6">
        <v>0</v>
      </c>
      <c r="I47" s="6">
        <v>25272.75</v>
      </c>
      <c r="J47" s="6">
        <v>1310735.47</v>
      </c>
      <c r="K47" s="6">
        <v>5486.375</v>
      </c>
      <c r="L47" s="6">
        <v>384994.89</v>
      </c>
      <c r="M47" s="6">
        <f t="shared" si="41"/>
        <v>1695730.3599999999</v>
      </c>
      <c r="N47" s="16"/>
      <c r="O47" s="6">
        <v>3</v>
      </c>
      <c r="P47" s="6">
        <v>0</v>
      </c>
      <c r="Q47" s="6">
        <f t="shared" si="51"/>
        <v>3</v>
      </c>
      <c r="R47" s="6">
        <v>3</v>
      </c>
      <c r="S47" s="6">
        <v>0</v>
      </c>
      <c r="T47" s="6">
        <v>720</v>
      </c>
      <c r="U47" s="6">
        <v>27645.440000000002</v>
      </c>
      <c r="V47" s="6">
        <v>117</v>
      </c>
      <c r="W47" s="6">
        <v>7473.54</v>
      </c>
      <c r="X47" s="6">
        <f t="shared" si="42"/>
        <v>35118.980000000003</v>
      </c>
      <c r="Z47" s="6">
        <v>277</v>
      </c>
      <c r="AA47" s="6">
        <v>0</v>
      </c>
      <c r="AB47" s="6">
        <f t="shared" si="52"/>
        <v>277</v>
      </c>
      <c r="AC47" s="6">
        <v>246</v>
      </c>
      <c r="AD47" s="6">
        <v>0</v>
      </c>
      <c r="AE47" s="6">
        <v>59112.95</v>
      </c>
      <c r="AF47" s="6">
        <v>2710509.91</v>
      </c>
      <c r="AG47" s="6">
        <v>8040.4</v>
      </c>
      <c r="AH47" s="6">
        <v>532253.64999999956</v>
      </c>
      <c r="AI47" s="6">
        <f t="shared" si="43"/>
        <v>3242763.5599999996</v>
      </c>
      <c r="AK47" s="6"/>
      <c r="AL47" s="6"/>
      <c r="AM47" s="6"/>
      <c r="AN47" s="6"/>
      <c r="AO47" s="6"/>
      <c r="AP47" s="6"/>
      <c r="AQ47" s="6"/>
      <c r="AR47" s="6"/>
      <c r="AS47" s="6"/>
      <c r="AT47" s="10" t="s">
        <v>25</v>
      </c>
      <c r="AV47" s="6"/>
      <c r="AW47" s="6"/>
      <c r="AX47" s="6"/>
      <c r="AY47" s="6"/>
      <c r="AZ47" s="6"/>
      <c r="BA47" s="6"/>
      <c r="BB47" s="6"/>
      <c r="BC47" s="6"/>
      <c r="BD47" s="6"/>
      <c r="BE47" s="10" t="s">
        <v>25</v>
      </c>
      <c r="BG47" s="6"/>
      <c r="BH47" s="6"/>
      <c r="BI47" s="6"/>
      <c r="BJ47" s="6"/>
      <c r="BK47" s="6"/>
      <c r="BL47" s="6"/>
      <c r="BM47" s="6"/>
      <c r="BN47" s="6"/>
      <c r="BO47" s="6"/>
      <c r="BP47" s="10" t="s">
        <v>25</v>
      </c>
      <c r="BR47" s="6"/>
      <c r="BS47" s="6"/>
      <c r="BT47" s="6"/>
      <c r="BU47" s="6"/>
      <c r="BV47" s="6"/>
      <c r="BW47" s="6"/>
      <c r="BX47" s="6"/>
      <c r="BY47" s="6"/>
      <c r="BZ47" s="6"/>
      <c r="CA47" s="10" t="s">
        <v>25</v>
      </c>
      <c r="CC47" s="6">
        <f t="shared" si="44"/>
        <v>413.5</v>
      </c>
      <c r="CD47" s="6">
        <f t="shared" si="45"/>
        <v>0</v>
      </c>
      <c r="CE47" s="6">
        <f t="shared" si="46"/>
        <v>413.5</v>
      </c>
      <c r="CF47" s="6">
        <f>G47+R47+AC47+AN47+AY47+BJ47+BU47</f>
        <v>367</v>
      </c>
      <c r="CG47" s="6">
        <f t="shared" si="47"/>
        <v>0</v>
      </c>
      <c r="CH47" s="6">
        <f t="shared" si="48"/>
        <v>85105.7</v>
      </c>
      <c r="CI47" s="6">
        <f t="shared" si="49"/>
        <v>4048890.8200000003</v>
      </c>
      <c r="CJ47" s="6">
        <f t="shared" si="50"/>
        <v>13643.775</v>
      </c>
      <c r="CK47" s="6">
        <f t="shared" si="53"/>
        <v>924722.07999999961</v>
      </c>
      <c r="CL47" s="6">
        <f t="shared" si="54"/>
        <v>4973612.8999999994</v>
      </c>
    </row>
    <row r="48" spans="2:90" x14ac:dyDescent="0.3">
      <c r="B48" s="17">
        <v>45444</v>
      </c>
      <c r="C48" s="16"/>
      <c r="D48" s="6">
        <v>135.5</v>
      </c>
      <c r="E48" s="6">
        <v>0</v>
      </c>
      <c r="F48" s="6">
        <f t="shared" si="40"/>
        <v>135.5</v>
      </c>
      <c r="G48" s="6">
        <v>119.5</v>
      </c>
      <c r="H48" s="6">
        <v>0</v>
      </c>
      <c r="I48" s="6">
        <v>18617.75</v>
      </c>
      <c r="J48" s="6">
        <v>897316.8049999997</v>
      </c>
      <c r="K48" s="6">
        <v>3382.625</v>
      </c>
      <c r="L48" s="6">
        <v>231127.04499999993</v>
      </c>
      <c r="M48" s="6">
        <f t="shared" si="41"/>
        <v>1128443.8499999996</v>
      </c>
      <c r="N48" s="16"/>
      <c r="O48" s="6">
        <v>3</v>
      </c>
      <c r="P48" s="6">
        <v>0</v>
      </c>
      <c r="Q48" s="6">
        <f t="shared" si="51"/>
        <v>3</v>
      </c>
      <c r="R48" s="6">
        <v>3</v>
      </c>
      <c r="S48" s="6">
        <v>0</v>
      </c>
      <c r="T48" s="6">
        <v>480</v>
      </c>
      <c r="U48" s="6">
        <v>18687.16</v>
      </c>
      <c r="V48" s="6">
        <v>84.5</v>
      </c>
      <c r="W48" s="6">
        <v>5438.58</v>
      </c>
      <c r="X48" s="6">
        <f t="shared" si="42"/>
        <v>24125.739999999998</v>
      </c>
      <c r="Z48" s="6">
        <v>277</v>
      </c>
      <c r="AA48" s="6">
        <v>0</v>
      </c>
      <c r="AB48" s="6">
        <f t="shared" si="52"/>
        <v>277</v>
      </c>
      <c r="AC48" s="6">
        <v>247</v>
      </c>
      <c r="AD48" s="6">
        <v>0</v>
      </c>
      <c r="AE48" s="6">
        <v>36626.300000000003</v>
      </c>
      <c r="AF48" s="6">
        <v>1695652.64</v>
      </c>
      <c r="AG48" s="6">
        <v>12648.300000000003</v>
      </c>
      <c r="AH48" s="6">
        <v>858364.79</v>
      </c>
      <c r="AI48" s="6">
        <f t="shared" si="43"/>
        <v>2554017.4299999997</v>
      </c>
      <c r="AK48" s="6"/>
      <c r="AL48" s="6"/>
      <c r="AM48" s="6"/>
      <c r="AN48" s="6"/>
      <c r="AO48" s="6"/>
      <c r="AP48" s="6"/>
      <c r="AQ48" s="6"/>
      <c r="AR48" s="6"/>
      <c r="AS48" s="6"/>
      <c r="AT48" s="10" t="s">
        <v>25</v>
      </c>
      <c r="AV48" s="6"/>
      <c r="AW48" s="6"/>
      <c r="AX48" s="6"/>
      <c r="AY48" s="6"/>
      <c r="AZ48" s="6"/>
      <c r="BA48" s="6"/>
      <c r="BB48" s="6"/>
      <c r="BC48" s="6"/>
      <c r="BD48" s="6"/>
      <c r="BE48" s="10" t="s">
        <v>25</v>
      </c>
      <c r="BG48" s="6"/>
      <c r="BH48" s="6"/>
      <c r="BI48" s="6"/>
      <c r="BJ48" s="6"/>
      <c r="BK48" s="6"/>
      <c r="BL48" s="6"/>
      <c r="BM48" s="6"/>
      <c r="BN48" s="6"/>
      <c r="BO48" s="6"/>
      <c r="BP48" s="10" t="s">
        <v>25</v>
      </c>
      <c r="BR48" s="6"/>
      <c r="BS48" s="6"/>
      <c r="BT48" s="6"/>
      <c r="BU48" s="6"/>
      <c r="BV48" s="6"/>
      <c r="BW48" s="6"/>
      <c r="BX48" s="6"/>
      <c r="BY48" s="6"/>
      <c r="BZ48" s="6"/>
      <c r="CA48" s="10" t="s">
        <v>25</v>
      </c>
      <c r="CC48" s="6">
        <f t="shared" si="44"/>
        <v>415.5</v>
      </c>
      <c r="CD48" s="6">
        <f t="shared" si="45"/>
        <v>0</v>
      </c>
      <c r="CE48" s="6">
        <f t="shared" si="46"/>
        <v>415.5</v>
      </c>
      <c r="CF48" s="6">
        <f t="shared" ref="CF48:CF54" si="55">G48+R48+AC48+AN48+AY48+BJ48+BU48</f>
        <v>369.5</v>
      </c>
      <c r="CG48" s="6">
        <f t="shared" si="47"/>
        <v>0</v>
      </c>
      <c r="CH48" s="6">
        <f t="shared" si="48"/>
        <v>55724.05</v>
      </c>
      <c r="CI48" s="6">
        <f t="shared" si="49"/>
        <v>2611656.6049999995</v>
      </c>
      <c r="CJ48" s="6">
        <f t="shared" si="50"/>
        <v>16115.425000000003</v>
      </c>
      <c r="CK48" s="6">
        <f t="shared" si="53"/>
        <v>1094930.415</v>
      </c>
      <c r="CL48" s="6">
        <f t="shared" si="54"/>
        <v>3706587.0199999996</v>
      </c>
    </row>
    <row r="49" spans="2:90" x14ac:dyDescent="0.3">
      <c r="B49" s="17">
        <v>45474</v>
      </c>
      <c r="C49" s="16"/>
      <c r="D49" s="6">
        <v>135.5</v>
      </c>
      <c r="E49" s="6">
        <v>0</v>
      </c>
      <c r="F49" s="6">
        <f t="shared" si="40"/>
        <v>135.5</v>
      </c>
      <c r="G49" s="6">
        <v>114</v>
      </c>
      <c r="H49" s="6">
        <v>0</v>
      </c>
      <c r="I49" s="6">
        <v>18263.5</v>
      </c>
      <c r="J49" s="6">
        <v>930950.55999999936</v>
      </c>
      <c r="K49" s="6">
        <v>3466.5</v>
      </c>
      <c r="L49" s="6">
        <v>237350.55499999993</v>
      </c>
      <c r="M49" s="6">
        <f t="shared" si="41"/>
        <v>1168301.1149999993</v>
      </c>
      <c r="N49" s="16"/>
      <c r="O49" s="6">
        <v>3</v>
      </c>
      <c r="P49" s="6">
        <v>0</v>
      </c>
      <c r="Q49" s="6">
        <f t="shared" si="51"/>
        <v>3</v>
      </c>
      <c r="R49" s="6">
        <v>3</v>
      </c>
      <c r="S49" s="6">
        <v>0</v>
      </c>
      <c r="T49" s="6">
        <v>456</v>
      </c>
      <c r="U49" s="6">
        <v>17509.89</v>
      </c>
      <c r="V49" s="6">
        <v>11.5</v>
      </c>
      <c r="W49" s="6">
        <v>707.94</v>
      </c>
      <c r="X49" s="6">
        <f t="shared" si="42"/>
        <v>18217.829999999998</v>
      </c>
      <c r="Z49" s="6">
        <v>276</v>
      </c>
      <c r="AA49" s="6">
        <v>0</v>
      </c>
      <c r="AB49" s="6">
        <f t="shared" si="52"/>
        <v>276</v>
      </c>
      <c r="AC49" s="6">
        <v>231</v>
      </c>
      <c r="AD49" s="6">
        <v>0</v>
      </c>
      <c r="AE49" s="6">
        <v>37274.15</v>
      </c>
      <c r="AF49" s="6">
        <v>2006750.93</v>
      </c>
      <c r="AG49" s="6">
        <v>6449.62</v>
      </c>
      <c r="AH49" s="6">
        <v>461229.91</v>
      </c>
      <c r="AI49" s="6">
        <f t="shared" si="43"/>
        <v>2467980.84</v>
      </c>
      <c r="AK49" s="6"/>
      <c r="AL49" s="6"/>
      <c r="AM49" s="6"/>
      <c r="AN49" s="6"/>
      <c r="AO49" s="6"/>
      <c r="AP49" s="6"/>
      <c r="AQ49" s="6"/>
      <c r="AR49" s="6"/>
      <c r="AS49" s="6"/>
      <c r="AT49" s="10" t="s">
        <v>25</v>
      </c>
      <c r="AV49" s="6"/>
      <c r="AW49" s="6"/>
      <c r="AX49" s="6"/>
      <c r="AY49" s="6"/>
      <c r="AZ49" s="6"/>
      <c r="BA49" s="6"/>
      <c r="BB49" s="6"/>
      <c r="BC49" s="6"/>
      <c r="BD49" s="6"/>
      <c r="BE49" s="10" t="s">
        <v>25</v>
      </c>
      <c r="BG49" s="6"/>
      <c r="BH49" s="6"/>
      <c r="BI49" s="6"/>
      <c r="BJ49" s="6"/>
      <c r="BK49" s="6"/>
      <c r="BL49" s="6"/>
      <c r="BM49" s="6"/>
      <c r="BN49" s="6"/>
      <c r="BO49" s="6"/>
      <c r="BP49" s="10" t="s">
        <v>25</v>
      </c>
      <c r="BR49" s="6"/>
      <c r="BS49" s="6"/>
      <c r="BT49" s="6"/>
      <c r="BU49" s="6"/>
      <c r="BV49" s="6"/>
      <c r="BW49" s="6"/>
      <c r="BX49" s="6"/>
      <c r="BY49" s="6"/>
      <c r="BZ49" s="6"/>
      <c r="CA49" s="10" t="s">
        <v>25</v>
      </c>
      <c r="CC49" s="6">
        <f t="shared" si="44"/>
        <v>414.5</v>
      </c>
      <c r="CD49" s="6">
        <f t="shared" si="45"/>
        <v>0</v>
      </c>
      <c r="CE49" s="6">
        <f t="shared" si="46"/>
        <v>414.5</v>
      </c>
      <c r="CF49" s="6">
        <f t="shared" si="55"/>
        <v>348</v>
      </c>
      <c r="CG49" s="6">
        <f t="shared" si="47"/>
        <v>0</v>
      </c>
      <c r="CH49" s="6">
        <f t="shared" si="48"/>
        <v>55993.65</v>
      </c>
      <c r="CI49" s="6">
        <f t="shared" si="49"/>
        <v>2955211.3799999994</v>
      </c>
      <c r="CJ49" s="6">
        <f t="shared" si="50"/>
        <v>9927.619999999999</v>
      </c>
      <c r="CK49" s="6">
        <f t="shared" si="53"/>
        <v>699288.40499999991</v>
      </c>
      <c r="CL49" s="6">
        <f t="shared" si="54"/>
        <v>3654499.7849999992</v>
      </c>
    </row>
    <row r="50" spans="2:90" x14ac:dyDescent="0.3">
      <c r="B50" s="17">
        <v>45505</v>
      </c>
      <c r="C50" s="16"/>
      <c r="D50" s="6">
        <v>132.5</v>
      </c>
      <c r="E50" s="6">
        <v>0</v>
      </c>
      <c r="F50" s="6">
        <f t="shared" si="40"/>
        <v>132.5</v>
      </c>
      <c r="G50" s="6">
        <v>113</v>
      </c>
      <c r="H50" s="6">
        <v>0</v>
      </c>
      <c r="I50" s="6">
        <v>26748.5</v>
      </c>
      <c r="J50" s="6">
        <v>850347.35999999987</v>
      </c>
      <c r="K50" s="6">
        <v>5431.25</v>
      </c>
      <c r="L50" s="6">
        <v>244439.24499999988</v>
      </c>
      <c r="M50" s="6">
        <f t="shared" si="41"/>
        <v>1094786.6049999997</v>
      </c>
      <c r="N50" s="16"/>
      <c r="O50" s="6">
        <v>3</v>
      </c>
      <c r="P50" s="6">
        <v>0</v>
      </c>
      <c r="Q50" s="6">
        <f t="shared" si="51"/>
        <v>3</v>
      </c>
      <c r="R50" s="6">
        <v>3</v>
      </c>
      <c r="S50" s="6">
        <v>0</v>
      </c>
      <c r="T50" s="6">
        <v>720</v>
      </c>
      <c r="U50" s="6">
        <v>18801.519999999997</v>
      </c>
      <c r="V50" s="6">
        <v>34</v>
      </c>
      <c r="W50" s="6">
        <v>1723.99</v>
      </c>
      <c r="X50" s="6">
        <f t="shared" si="42"/>
        <v>20525.509999999998</v>
      </c>
      <c r="Z50" s="6">
        <v>259</v>
      </c>
      <c r="AA50" s="6">
        <v>0</v>
      </c>
      <c r="AB50" s="6">
        <f t="shared" si="52"/>
        <v>259</v>
      </c>
      <c r="AC50" s="6">
        <v>235</v>
      </c>
      <c r="AD50" s="6">
        <v>0</v>
      </c>
      <c r="AE50" s="6">
        <v>55022.65</v>
      </c>
      <c r="AF50" s="6">
        <v>1632029.76</v>
      </c>
      <c r="AG50" s="6">
        <v>8968.1500000000015</v>
      </c>
      <c r="AH50" s="6">
        <v>443698.59</v>
      </c>
      <c r="AI50" s="6">
        <f t="shared" si="43"/>
        <v>2075728.35</v>
      </c>
      <c r="AK50" s="6"/>
      <c r="AL50" s="6"/>
      <c r="AM50" s="6"/>
      <c r="AN50" s="6"/>
      <c r="AO50" s="6"/>
      <c r="AP50" s="6"/>
      <c r="AQ50" s="6"/>
      <c r="AR50" s="6"/>
      <c r="AS50" s="6"/>
      <c r="AT50" s="10" t="s">
        <v>25</v>
      </c>
      <c r="AV50" s="6"/>
      <c r="AW50" s="6"/>
      <c r="AX50" s="6"/>
      <c r="AY50" s="6"/>
      <c r="AZ50" s="6"/>
      <c r="BA50" s="6"/>
      <c r="BB50" s="6"/>
      <c r="BC50" s="6"/>
      <c r="BD50" s="6"/>
      <c r="BE50" s="10" t="s">
        <v>25</v>
      </c>
      <c r="BG50" s="6"/>
      <c r="BH50" s="6"/>
      <c r="BI50" s="6"/>
      <c r="BJ50" s="6"/>
      <c r="BK50" s="6"/>
      <c r="BL50" s="6"/>
      <c r="BM50" s="6"/>
      <c r="BN50" s="6"/>
      <c r="BO50" s="6"/>
      <c r="BP50" s="10" t="s">
        <v>25</v>
      </c>
      <c r="BR50" s="6"/>
      <c r="BS50" s="6"/>
      <c r="BT50" s="6"/>
      <c r="BU50" s="6"/>
      <c r="BV50" s="6"/>
      <c r="BW50" s="6"/>
      <c r="BX50" s="6"/>
      <c r="BY50" s="6"/>
      <c r="BZ50" s="6"/>
      <c r="CA50" s="10" t="s">
        <v>25</v>
      </c>
      <c r="CC50" s="6">
        <f t="shared" si="44"/>
        <v>394.5</v>
      </c>
      <c r="CD50" s="6">
        <f t="shared" si="45"/>
        <v>0</v>
      </c>
      <c r="CE50" s="6">
        <f t="shared" si="46"/>
        <v>394.5</v>
      </c>
      <c r="CF50" s="6">
        <f t="shared" si="55"/>
        <v>351</v>
      </c>
      <c r="CG50" s="6">
        <f t="shared" si="47"/>
        <v>0</v>
      </c>
      <c r="CH50" s="6">
        <f t="shared" si="48"/>
        <v>82491.149999999994</v>
      </c>
      <c r="CI50" s="6">
        <f t="shared" si="49"/>
        <v>2501178.6399999997</v>
      </c>
      <c r="CJ50" s="6">
        <f t="shared" si="50"/>
        <v>14433.400000000001</v>
      </c>
      <c r="CK50" s="6">
        <f t="shared" si="53"/>
        <v>689861.82499999995</v>
      </c>
      <c r="CL50" s="6">
        <f t="shared" si="54"/>
        <v>3191040.4649999999</v>
      </c>
    </row>
    <row r="51" spans="2:90" x14ac:dyDescent="0.3">
      <c r="B51" s="17">
        <v>45536</v>
      </c>
      <c r="C51" s="16"/>
      <c r="D51" s="6">
        <v>132.5</v>
      </c>
      <c r="E51" s="6">
        <v>0</v>
      </c>
      <c r="F51" s="6">
        <f t="shared" si="40"/>
        <v>132.5</v>
      </c>
      <c r="G51" s="6">
        <v>112.5</v>
      </c>
      <c r="H51" s="6">
        <v>0</v>
      </c>
      <c r="I51" s="6">
        <v>17764.75</v>
      </c>
      <c r="J51" s="6">
        <v>857057.16499999934</v>
      </c>
      <c r="K51" s="6">
        <v>4039.7249999999999</v>
      </c>
      <c r="L51" s="6">
        <v>257839.04999999993</v>
      </c>
      <c r="M51" s="6">
        <f t="shared" si="41"/>
        <v>1114896.2149999994</v>
      </c>
      <c r="N51" s="16"/>
      <c r="O51" s="6">
        <v>3</v>
      </c>
      <c r="P51" s="6">
        <v>0</v>
      </c>
      <c r="Q51" s="6">
        <f t="shared" si="51"/>
        <v>3</v>
      </c>
      <c r="R51" s="6">
        <v>3</v>
      </c>
      <c r="S51" s="6">
        <v>0</v>
      </c>
      <c r="T51" s="6">
        <v>480</v>
      </c>
      <c r="U51" s="6">
        <v>18801.560000000001</v>
      </c>
      <c r="V51" s="6">
        <v>97</v>
      </c>
      <c r="W51" s="6">
        <v>1207.9000000000001</v>
      </c>
      <c r="X51" s="6">
        <f t="shared" si="42"/>
        <v>20009.460000000003</v>
      </c>
      <c r="Z51" s="6">
        <v>260</v>
      </c>
      <c r="AA51" s="6">
        <v>0</v>
      </c>
      <c r="AB51" s="6">
        <f t="shared" si="52"/>
        <v>260</v>
      </c>
      <c r="AC51" s="6">
        <v>237</v>
      </c>
      <c r="AD51" s="6">
        <v>0</v>
      </c>
      <c r="AE51" s="6">
        <v>35706.15</v>
      </c>
      <c r="AF51" s="6">
        <v>1643877.1</v>
      </c>
      <c r="AG51" s="6">
        <v>10482</v>
      </c>
      <c r="AH51" s="6">
        <v>589544.97</v>
      </c>
      <c r="AI51" s="6">
        <f t="shared" si="43"/>
        <v>2233422.0700000003</v>
      </c>
      <c r="AK51" s="6"/>
      <c r="AL51" s="6"/>
      <c r="AM51" s="6"/>
      <c r="AN51" s="6"/>
      <c r="AO51" s="6"/>
      <c r="AP51" s="6"/>
      <c r="AQ51" s="6"/>
      <c r="AR51" s="6"/>
      <c r="AS51" s="6"/>
      <c r="AT51" s="10" t="s">
        <v>25</v>
      </c>
      <c r="AV51" s="6"/>
      <c r="AW51" s="6"/>
      <c r="AX51" s="6"/>
      <c r="AY51" s="6"/>
      <c r="AZ51" s="6"/>
      <c r="BA51" s="6"/>
      <c r="BB51" s="6"/>
      <c r="BC51" s="6"/>
      <c r="BD51" s="6"/>
      <c r="BE51" s="10" t="s">
        <v>25</v>
      </c>
      <c r="BG51" s="6"/>
      <c r="BH51" s="6"/>
      <c r="BI51" s="6"/>
      <c r="BJ51" s="6"/>
      <c r="BK51" s="6"/>
      <c r="BL51" s="6"/>
      <c r="BM51" s="6"/>
      <c r="BN51" s="6"/>
      <c r="BO51" s="6"/>
      <c r="BP51" s="10" t="s">
        <v>25</v>
      </c>
      <c r="BR51" s="6"/>
      <c r="BS51" s="6"/>
      <c r="BT51" s="6"/>
      <c r="BU51" s="6"/>
      <c r="BV51" s="6"/>
      <c r="BW51" s="6"/>
      <c r="BX51" s="6"/>
      <c r="BY51" s="6"/>
      <c r="BZ51" s="6"/>
      <c r="CA51" s="10" t="s">
        <v>25</v>
      </c>
      <c r="CC51" s="6">
        <f t="shared" si="44"/>
        <v>395.5</v>
      </c>
      <c r="CD51" s="6">
        <f t="shared" si="45"/>
        <v>0</v>
      </c>
      <c r="CE51" s="6">
        <f t="shared" si="46"/>
        <v>395.5</v>
      </c>
      <c r="CF51" s="6">
        <f>G51+R51+AC51+AN51+AY51+BJ51+BU51</f>
        <v>352.5</v>
      </c>
      <c r="CG51" s="6">
        <f t="shared" si="47"/>
        <v>0</v>
      </c>
      <c r="CH51" s="6">
        <f t="shared" si="48"/>
        <v>53950.9</v>
      </c>
      <c r="CI51" s="6">
        <f t="shared" si="49"/>
        <v>2519735.8249999993</v>
      </c>
      <c r="CJ51" s="6">
        <f t="shared" si="50"/>
        <v>14618.725</v>
      </c>
      <c r="CK51" s="6">
        <f t="shared" si="53"/>
        <v>848591.91999999993</v>
      </c>
      <c r="CL51" s="6">
        <f t="shared" si="54"/>
        <v>3368327.7449999996</v>
      </c>
    </row>
    <row r="52" spans="2:90" x14ac:dyDescent="0.3">
      <c r="B52" s="17">
        <v>45566</v>
      </c>
      <c r="C52" s="16"/>
      <c r="D52" s="6">
        <v>132.5</v>
      </c>
      <c r="E52" s="6">
        <v>0</v>
      </c>
      <c r="F52" s="6">
        <f t="shared" si="40"/>
        <v>132.5</v>
      </c>
      <c r="G52" s="6">
        <v>112.5</v>
      </c>
      <c r="H52" s="6">
        <v>0</v>
      </c>
      <c r="I52" s="6">
        <v>17480</v>
      </c>
      <c r="J52" s="6">
        <v>839321.99999999977</v>
      </c>
      <c r="K52" s="6">
        <v>4445.75</v>
      </c>
      <c r="L52" s="6">
        <v>321734.21500000008</v>
      </c>
      <c r="M52" s="6">
        <f t="shared" si="41"/>
        <v>1161056.2149999999</v>
      </c>
      <c r="N52" s="16"/>
      <c r="O52" s="6">
        <v>3</v>
      </c>
      <c r="P52" s="6">
        <v>0</v>
      </c>
      <c r="Q52" s="6">
        <f t="shared" si="51"/>
        <v>3</v>
      </c>
      <c r="R52" s="6">
        <v>3</v>
      </c>
      <c r="S52" s="6">
        <v>0</v>
      </c>
      <c r="T52" s="6">
        <v>416</v>
      </c>
      <c r="U52" s="6">
        <v>16135.16</v>
      </c>
      <c r="V52" s="6">
        <v>231.5</v>
      </c>
      <c r="W52" s="6">
        <v>17768.240000000002</v>
      </c>
      <c r="X52" s="6">
        <f t="shared" si="42"/>
        <v>33903.4</v>
      </c>
      <c r="Z52" s="6">
        <v>260</v>
      </c>
      <c r="AA52" s="6">
        <v>0</v>
      </c>
      <c r="AB52" s="6">
        <f t="shared" si="52"/>
        <v>260</v>
      </c>
      <c r="AC52" s="6">
        <v>234</v>
      </c>
      <c r="AD52" s="6">
        <v>0</v>
      </c>
      <c r="AE52" s="6">
        <v>30345</v>
      </c>
      <c r="AF52" s="6">
        <v>1459636.58</v>
      </c>
      <c r="AG52" s="6">
        <v>22900.199999999997</v>
      </c>
      <c r="AH52" s="6">
        <v>1611867.34</v>
      </c>
      <c r="AI52" s="6">
        <f t="shared" si="43"/>
        <v>3071503.92</v>
      </c>
      <c r="AK52" s="6"/>
      <c r="AL52" s="6"/>
      <c r="AM52" s="6"/>
      <c r="AN52" s="6"/>
      <c r="AO52" s="6"/>
      <c r="AP52" s="6"/>
      <c r="AQ52" s="6"/>
      <c r="AR52" s="6"/>
      <c r="AS52" s="6"/>
      <c r="AT52" s="10" t="s">
        <v>25</v>
      </c>
      <c r="AV52" s="6"/>
      <c r="AW52" s="6"/>
      <c r="AX52" s="6"/>
      <c r="AY52" s="6"/>
      <c r="AZ52" s="6"/>
      <c r="BA52" s="6"/>
      <c r="BB52" s="6"/>
      <c r="BC52" s="6"/>
      <c r="BD52" s="6"/>
      <c r="BE52" s="10" t="s">
        <v>25</v>
      </c>
      <c r="BG52" s="6"/>
      <c r="BH52" s="6"/>
      <c r="BI52" s="6"/>
      <c r="BJ52" s="6"/>
      <c r="BK52" s="6"/>
      <c r="BL52" s="6"/>
      <c r="BM52" s="6"/>
      <c r="BN52" s="6"/>
      <c r="BO52" s="6"/>
      <c r="BP52" s="10" t="s">
        <v>25</v>
      </c>
      <c r="BR52" s="6"/>
      <c r="BS52" s="6"/>
      <c r="BT52" s="6"/>
      <c r="BU52" s="6"/>
      <c r="BV52" s="6"/>
      <c r="BW52" s="6"/>
      <c r="BX52" s="6"/>
      <c r="BY52" s="6"/>
      <c r="BZ52" s="6"/>
      <c r="CA52" s="10" t="s">
        <v>25</v>
      </c>
      <c r="CC52" s="6">
        <f t="shared" si="44"/>
        <v>395.5</v>
      </c>
      <c r="CD52" s="6">
        <f t="shared" si="45"/>
        <v>0</v>
      </c>
      <c r="CE52" s="6">
        <f t="shared" si="46"/>
        <v>395.5</v>
      </c>
      <c r="CF52" s="6">
        <f t="shared" si="55"/>
        <v>349.5</v>
      </c>
      <c r="CG52" s="6">
        <f t="shared" si="47"/>
        <v>0</v>
      </c>
      <c r="CH52" s="6">
        <f t="shared" si="48"/>
        <v>48241</v>
      </c>
      <c r="CI52" s="6">
        <f t="shared" si="49"/>
        <v>2315093.7399999998</v>
      </c>
      <c r="CJ52" s="6">
        <f t="shared" si="50"/>
        <v>27577.449999999997</v>
      </c>
      <c r="CK52" s="6">
        <f t="shared" si="53"/>
        <v>1951369.7950000002</v>
      </c>
      <c r="CL52" s="6">
        <f t="shared" si="54"/>
        <v>4266463.5350000001</v>
      </c>
    </row>
    <row r="53" spans="2:90" x14ac:dyDescent="0.3">
      <c r="B53" s="17">
        <v>45597</v>
      </c>
      <c r="C53" s="16"/>
      <c r="D53" s="6">
        <v>126</v>
      </c>
      <c r="E53" s="6">
        <v>0</v>
      </c>
      <c r="F53" s="6">
        <f t="shared" si="40"/>
        <v>126</v>
      </c>
      <c r="G53" s="6">
        <v>109.5</v>
      </c>
      <c r="H53" s="6">
        <v>0</v>
      </c>
      <c r="I53" s="6">
        <v>17378.25</v>
      </c>
      <c r="J53" s="6">
        <v>1259673.6749999991</v>
      </c>
      <c r="K53" s="6">
        <v>3150.375</v>
      </c>
      <c r="L53" s="6">
        <v>331723.27999999991</v>
      </c>
      <c r="M53" s="6">
        <f t="shared" si="41"/>
        <v>1591396.9549999991</v>
      </c>
      <c r="N53" s="16"/>
      <c r="O53" s="6">
        <v>3</v>
      </c>
      <c r="P53" s="6">
        <v>0</v>
      </c>
      <c r="Q53" s="6">
        <f t="shared" si="51"/>
        <v>3</v>
      </c>
      <c r="R53" s="6">
        <v>3</v>
      </c>
      <c r="S53" s="6">
        <v>0</v>
      </c>
      <c r="T53" s="6">
        <v>480</v>
      </c>
      <c r="U53" s="6">
        <v>28266.36</v>
      </c>
      <c r="V53" s="6">
        <v>17</v>
      </c>
      <c r="W53" s="6">
        <v>4022.78</v>
      </c>
      <c r="X53" s="6">
        <f t="shared" si="42"/>
        <v>32289.14</v>
      </c>
      <c r="Z53" s="6">
        <v>253</v>
      </c>
      <c r="AA53" s="6">
        <v>0</v>
      </c>
      <c r="AB53" s="6">
        <f t="shared" si="52"/>
        <v>253</v>
      </c>
      <c r="AC53" s="6">
        <v>234</v>
      </c>
      <c r="AD53" s="6">
        <v>0</v>
      </c>
      <c r="AE53" s="6">
        <v>37192.75</v>
      </c>
      <c r="AF53" s="6">
        <v>2503822.2000000002</v>
      </c>
      <c r="AG53" s="6">
        <v>3918.7</v>
      </c>
      <c r="AH53" s="6">
        <v>655711.47</v>
      </c>
      <c r="AI53" s="6">
        <f t="shared" si="43"/>
        <v>3159533.67</v>
      </c>
      <c r="AK53" s="6"/>
      <c r="AL53" s="6"/>
      <c r="AM53" s="6"/>
      <c r="AN53" s="6"/>
      <c r="AO53" s="6"/>
      <c r="AP53" s="6"/>
      <c r="AQ53" s="6"/>
      <c r="AR53" s="6"/>
      <c r="AS53" s="6"/>
      <c r="AT53" s="10" t="s">
        <v>25</v>
      </c>
      <c r="AV53" s="6"/>
      <c r="AW53" s="6"/>
      <c r="AX53" s="6"/>
      <c r="AY53" s="6"/>
      <c r="AZ53" s="6"/>
      <c r="BA53" s="6"/>
      <c r="BB53" s="6"/>
      <c r="BC53" s="6"/>
      <c r="BD53" s="6"/>
      <c r="BE53" s="10" t="s">
        <v>25</v>
      </c>
      <c r="BG53" s="6"/>
      <c r="BH53" s="6"/>
      <c r="BI53" s="6"/>
      <c r="BJ53" s="6"/>
      <c r="BK53" s="6"/>
      <c r="BL53" s="6"/>
      <c r="BM53" s="6"/>
      <c r="BN53" s="6"/>
      <c r="BO53" s="6"/>
      <c r="BP53" s="10" t="s">
        <v>25</v>
      </c>
      <c r="BR53" s="6"/>
      <c r="BS53" s="6"/>
      <c r="BT53" s="6"/>
      <c r="BU53" s="6"/>
      <c r="BV53" s="6"/>
      <c r="BW53" s="6"/>
      <c r="BX53" s="6"/>
      <c r="BY53" s="6"/>
      <c r="BZ53" s="6"/>
      <c r="CA53" s="10" t="s">
        <v>25</v>
      </c>
      <c r="CC53" s="6">
        <f t="shared" si="44"/>
        <v>382</v>
      </c>
      <c r="CD53" s="6">
        <f t="shared" si="45"/>
        <v>0</v>
      </c>
      <c r="CE53" s="6">
        <f t="shared" si="46"/>
        <v>382</v>
      </c>
      <c r="CF53" s="6">
        <f t="shared" si="55"/>
        <v>346.5</v>
      </c>
      <c r="CG53" s="6">
        <f t="shared" si="47"/>
        <v>0</v>
      </c>
      <c r="CH53" s="6">
        <f t="shared" si="48"/>
        <v>55051</v>
      </c>
      <c r="CI53" s="6">
        <f t="shared" si="49"/>
        <v>3791762.2349999994</v>
      </c>
      <c r="CJ53" s="6">
        <f>K53+V53+AG53+AR53+BC53+BN53+BY53</f>
        <v>7086.0749999999998</v>
      </c>
      <c r="CK53" s="6">
        <f t="shared" si="53"/>
        <v>991457.52999999991</v>
      </c>
      <c r="CL53" s="6">
        <f t="shared" si="54"/>
        <v>4783219.7649999987</v>
      </c>
    </row>
    <row r="54" spans="2:90" x14ac:dyDescent="0.3">
      <c r="B54" s="17">
        <v>45627</v>
      </c>
      <c r="D54" s="6">
        <v>126.5</v>
      </c>
      <c r="E54" s="6">
        <v>0</v>
      </c>
      <c r="F54" s="6">
        <f>SUM(D54:E54)</f>
        <v>126.5</v>
      </c>
      <c r="G54" s="6">
        <v>111</v>
      </c>
      <c r="H54" s="6">
        <v>0</v>
      </c>
      <c r="I54" s="6">
        <v>18552.05</v>
      </c>
      <c r="J54" s="6">
        <v>887506.24999999953</v>
      </c>
      <c r="K54" s="6">
        <v>3252.5</v>
      </c>
      <c r="L54" s="6">
        <v>235574.8349999999</v>
      </c>
      <c r="M54" s="6">
        <f t="shared" si="41"/>
        <v>1123081.0849999995</v>
      </c>
      <c r="O54" s="6">
        <v>3</v>
      </c>
      <c r="P54" s="6">
        <v>0</v>
      </c>
      <c r="Q54" s="6">
        <f t="shared" si="51"/>
        <v>3</v>
      </c>
      <c r="R54" s="6">
        <v>3</v>
      </c>
      <c r="S54" s="6">
        <v>0</v>
      </c>
      <c r="T54" s="6">
        <v>520</v>
      </c>
      <c r="U54" s="6">
        <v>20532.360000000004</v>
      </c>
      <c r="V54" s="6">
        <v>20</v>
      </c>
      <c r="W54" s="6">
        <v>1300.78</v>
      </c>
      <c r="X54" s="6">
        <f t="shared" si="42"/>
        <v>21833.140000000003</v>
      </c>
      <c r="Z54" s="6">
        <v>252</v>
      </c>
      <c r="AA54" s="6">
        <v>0</v>
      </c>
      <c r="AB54" s="6">
        <f t="shared" si="52"/>
        <v>252</v>
      </c>
      <c r="AC54" s="6">
        <v>239</v>
      </c>
      <c r="AD54" s="6">
        <v>0</v>
      </c>
      <c r="AE54" s="6">
        <v>39396.5</v>
      </c>
      <c r="AF54" s="6">
        <v>1784250.65</v>
      </c>
      <c r="AG54" s="6">
        <v>4413.7000000000007</v>
      </c>
      <c r="AH54" s="6">
        <v>291828.53000000003</v>
      </c>
      <c r="AI54" s="6">
        <f t="shared" si="43"/>
        <v>2076079.18</v>
      </c>
      <c r="AK54" s="6"/>
      <c r="AL54" s="6"/>
      <c r="AM54" s="6"/>
      <c r="AN54" s="6"/>
      <c r="AO54" s="6"/>
      <c r="AP54" s="6"/>
      <c r="AQ54" s="6"/>
      <c r="AR54" s="6"/>
      <c r="AS54" s="6"/>
      <c r="AT54" s="10" t="s">
        <v>25</v>
      </c>
      <c r="AV54" s="6"/>
      <c r="AW54" s="6"/>
      <c r="AX54" s="6"/>
      <c r="AY54" s="6"/>
      <c r="AZ54" s="6"/>
      <c r="BA54" s="6"/>
      <c r="BB54" s="6"/>
      <c r="BC54" s="6"/>
      <c r="BD54" s="6"/>
      <c r="BE54" s="10" t="s">
        <v>25</v>
      </c>
      <c r="BG54" s="6"/>
      <c r="BH54" s="6"/>
      <c r="BI54" s="6"/>
      <c r="BJ54" s="6"/>
      <c r="BK54" s="6"/>
      <c r="BL54" s="6"/>
      <c r="BM54" s="6"/>
      <c r="BN54" s="6"/>
      <c r="BO54" s="6"/>
      <c r="BP54" s="10" t="s">
        <v>25</v>
      </c>
      <c r="BR54" s="6"/>
      <c r="BS54" s="6"/>
      <c r="BT54" s="6"/>
      <c r="BU54" s="6"/>
      <c r="BV54" s="6"/>
      <c r="BW54" s="6"/>
      <c r="BX54" s="6"/>
      <c r="BY54" s="6"/>
      <c r="BZ54" s="6"/>
      <c r="CA54" s="10" t="s">
        <v>25</v>
      </c>
      <c r="CC54" s="6">
        <f t="shared" si="44"/>
        <v>381.5</v>
      </c>
      <c r="CD54" s="6">
        <f t="shared" si="45"/>
        <v>0</v>
      </c>
      <c r="CE54" s="6">
        <f t="shared" si="46"/>
        <v>381.5</v>
      </c>
      <c r="CF54" s="6">
        <f t="shared" si="55"/>
        <v>353</v>
      </c>
      <c r="CG54" s="6">
        <f t="shared" si="47"/>
        <v>0</v>
      </c>
      <c r="CH54" s="6">
        <f t="shared" si="48"/>
        <v>58468.55</v>
      </c>
      <c r="CI54" s="6">
        <f t="shared" si="49"/>
        <v>2692289.2599999993</v>
      </c>
      <c r="CJ54" s="6">
        <f t="shared" si="50"/>
        <v>7686.2000000000007</v>
      </c>
      <c r="CK54" s="6">
        <f t="shared" si="53"/>
        <v>528704.1449999999</v>
      </c>
      <c r="CL54" s="6">
        <f t="shared" si="54"/>
        <v>3220993.4049999993</v>
      </c>
    </row>
    <row r="56" spans="2:90" x14ac:dyDescent="0.3">
      <c r="B56" s="1">
        <v>2024</v>
      </c>
      <c r="C56" s="16"/>
      <c r="D56" s="11"/>
      <c r="E56" s="11"/>
      <c r="F56" s="11"/>
      <c r="G56" s="11"/>
      <c r="H56" s="11"/>
      <c r="I56" s="11">
        <f>SUM(I43:I54)</f>
        <v>236702.05</v>
      </c>
      <c r="J56" s="11">
        <f>SUM(J43:J54)</f>
        <v>11334350.594999997</v>
      </c>
      <c r="K56" s="11">
        <f>SUM(K43:K54)</f>
        <v>45784.85</v>
      </c>
      <c r="L56" s="11">
        <f>SUM(L43:L54)</f>
        <v>3077922.3349999995</v>
      </c>
      <c r="M56" s="11">
        <f>SUM(M43:M54)</f>
        <v>14412272.929999998</v>
      </c>
      <c r="N56" s="16"/>
      <c r="O56" s="11"/>
      <c r="P56" s="11"/>
      <c r="Q56" s="11"/>
      <c r="R56" s="11"/>
      <c r="S56" s="11"/>
      <c r="T56" s="11">
        <f>SUM(T43:T54)</f>
        <v>6175</v>
      </c>
      <c r="U56" s="11">
        <f>SUM(U43:U54)</f>
        <v>238146.97</v>
      </c>
      <c r="V56" s="11">
        <f>SUM(V43:V54)</f>
        <v>879.5</v>
      </c>
      <c r="W56" s="11">
        <f>SUM(W43:W54)</f>
        <v>57240.42</v>
      </c>
      <c r="X56" s="11">
        <f>SUM(X43:X54)</f>
        <v>295387.39</v>
      </c>
      <c r="Z56" s="11"/>
      <c r="AA56" s="11"/>
      <c r="AB56" s="11"/>
      <c r="AC56" s="11"/>
      <c r="AD56" s="11"/>
      <c r="AE56" s="11">
        <f>SUM(AE43:AE54)</f>
        <v>489376.05000000005</v>
      </c>
      <c r="AF56" s="11">
        <f>SUM(AF43:AF54)</f>
        <v>22535371.59999999</v>
      </c>
      <c r="AG56" s="11">
        <f>SUM(AG43:AG54)</f>
        <v>100866.71</v>
      </c>
      <c r="AH56" s="11">
        <f>SUM(AH43:AH54)</f>
        <v>6950331.4099999992</v>
      </c>
      <c r="AI56" s="11">
        <f>SUM(AI43:AI54)</f>
        <v>29485703.009999998</v>
      </c>
      <c r="AK56" s="11"/>
      <c r="AL56" s="11"/>
      <c r="AM56" s="11"/>
      <c r="AN56" s="11"/>
      <c r="AO56" s="11"/>
      <c r="AP56" s="12" t="s">
        <v>25</v>
      </c>
      <c r="AQ56" s="12" t="s">
        <v>25</v>
      </c>
      <c r="AR56" s="12" t="s">
        <v>25</v>
      </c>
      <c r="AS56" s="12" t="s">
        <v>25</v>
      </c>
      <c r="AT56" s="12" t="s">
        <v>25</v>
      </c>
      <c r="AV56" s="11"/>
      <c r="AW56" s="11"/>
      <c r="AX56" s="11"/>
      <c r="AY56" s="11"/>
      <c r="AZ56" s="11"/>
      <c r="BA56" s="12" t="s">
        <v>25</v>
      </c>
      <c r="BB56" s="12" t="s">
        <v>25</v>
      </c>
      <c r="BC56" s="12" t="s">
        <v>25</v>
      </c>
      <c r="BD56" s="12" t="s">
        <v>25</v>
      </c>
      <c r="BE56" s="12" t="s">
        <v>25</v>
      </c>
      <c r="BG56" s="11"/>
      <c r="BH56" s="11"/>
      <c r="BI56" s="11"/>
      <c r="BJ56" s="11"/>
      <c r="BK56" s="11"/>
      <c r="BL56" s="12" t="s">
        <v>25</v>
      </c>
      <c r="BM56" s="12" t="s">
        <v>25</v>
      </c>
      <c r="BN56" s="12" t="s">
        <v>25</v>
      </c>
      <c r="BO56" s="12" t="s">
        <v>25</v>
      </c>
      <c r="BP56" s="12" t="s">
        <v>25</v>
      </c>
      <c r="BR56" s="11"/>
      <c r="BS56" s="11"/>
      <c r="BT56" s="11"/>
      <c r="BU56" s="11"/>
      <c r="BV56" s="11"/>
      <c r="BW56" s="12" t="s">
        <v>25</v>
      </c>
      <c r="BX56" s="12" t="s">
        <v>25</v>
      </c>
      <c r="BY56" s="12" t="s">
        <v>25</v>
      </c>
      <c r="BZ56" s="12" t="s">
        <v>25</v>
      </c>
      <c r="CA56" s="12" t="s">
        <v>25</v>
      </c>
      <c r="CC56" s="11"/>
      <c r="CD56" s="11"/>
      <c r="CE56" s="11"/>
      <c r="CF56" s="11"/>
      <c r="CG56" s="11"/>
      <c r="CH56" s="11">
        <f t="shared" ref="CH56:CL56" si="56">SUM(CH43:CH54)</f>
        <v>732253.10000000009</v>
      </c>
      <c r="CI56" s="11">
        <f t="shared" si="56"/>
        <v>34107869.164999992</v>
      </c>
      <c r="CJ56" s="11">
        <f t="shared" si="56"/>
        <v>147531.06</v>
      </c>
      <c r="CK56" s="11">
        <f t="shared" si="56"/>
        <v>10085494.164999999</v>
      </c>
      <c r="CL56" s="11">
        <f t="shared" si="56"/>
        <v>44193363.329999998</v>
      </c>
    </row>
    <row r="57" spans="2:90" x14ac:dyDescent="0.3">
      <c r="B57" s="19" t="s">
        <v>24</v>
      </c>
      <c r="C57" s="16"/>
      <c r="D57" s="13"/>
      <c r="E57" s="13"/>
      <c r="F57" s="13"/>
      <c r="G57" s="20">
        <f>(G54-G38)/G38</f>
        <v>-5.9322033898305086E-2</v>
      </c>
      <c r="H57" s="13"/>
      <c r="I57" s="20">
        <f>(I56-I40)/I40</f>
        <v>2.3576653746303411E-2</v>
      </c>
      <c r="J57" s="20">
        <f>(J56-J40)/J40</f>
        <v>-1.0660496246100797E-3</v>
      </c>
      <c r="K57" s="20">
        <f>(K56-K40)/K40</f>
        <v>6.0839464237822556E-2</v>
      </c>
      <c r="L57" s="20">
        <f>(L56-L40)/L40</f>
        <v>0.11550791119653056</v>
      </c>
      <c r="M57" s="20">
        <f>(M56-M40)/M40</f>
        <v>2.1737014262682264E-2</v>
      </c>
      <c r="N57" s="16"/>
      <c r="O57" s="13"/>
      <c r="P57" s="13"/>
      <c r="Q57" s="13"/>
      <c r="R57" s="20">
        <f>(R54-R38)/R38</f>
        <v>0</v>
      </c>
      <c r="S57" s="13"/>
      <c r="T57" s="20">
        <f>(T56-T40)/T40</f>
        <v>4.7853385372475819E-2</v>
      </c>
      <c r="U57" s="20">
        <f>(U56-U40)/U40</f>
        <v>8.1093680331216986E-2</v>
      </c>
      <c r="V57" s="20">
        <f>(V56-V40)/V40</f>
        <v>-8.5283411336453452E-2</v>
      </c>
      <c r="W57" s="20">
        <f>(W56-W40)/W40</f>
        <v>-3.2701512702459114E-2</v>
      </c>
      <c r="X57" s="20">
        <f>(X56-X40)/X40</f>
        <v>5.6997498702224404E-2</v>
      </c>
      <c r="Z57" s="13"/>
      <c r="AA57" s="13"/>
      <c r="AB57" s="13"/>
      <c r="AC57" s="20">
        <f>(AC54-AC38)/AC38</f>
        <v>-5.1587301587301584E-2</v>
      </c>
      <c r="AD57" s="13"/>
      <c r="AE57" s="20">
        <f>(AE56-AE40)/AE40</f>
        <v>-2.744192784990945E-2</v>
      </c>
      <c r="AF57" s="20">
        <f>(AF56-AF40)/AF40</f>
        <v>-1.0553159030658784E-3</v>
      </c>
      <c r="AG57" s="20">
        <f>(AG56-AG40)/AG40</f>
        <v>0.29367842981536735</v>
      </c>
      <c r="AH57" s="20">
        <f>(AH56-AH40)/AH40</f>
        <v>0.24760459178953717</v>
      </c>
      <c r="AI57" s="20">
        <f>(AI56-AI40)/AI40</f>
        <v>4.8189751862032011E-2</v>
      </c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C57" s="13"/>
      <c r="CD57" s="13"/>
      <c r="CE57" s="13"/>
      <c r="CF57" s="20">
        <f>(CF54-CF38)/CF38</f>
        <v>-5.3619302949061663E-2</v>
      </c>
      <c r="CG57" s="13"/>
      <c r="CH57" s="20">
        <f>(CH56-CH40)/CH40</f>
        <v>-1.0906324074073603E-2</v>
      </c>
      <c r="CI57" s="20">
        <f>(CI56-CI40)/CI40</f>
        <v>-5.286114212818729E-4</v>
      </c>
      <c r="CJ57" s="20">
        <f>(CJ56-CJ40)/CJ40</f>
        <v>0.20838455429764866</v>
      </c>
      <c r="CK57" s="20">
        <f>(CK56-CK40)/CK40</f>
        <v>0.20218141155308422</v>
      </c>
      <c r="CL57" s="20">
        <f>(CL56-CL40)/CL40</f>
        <v>3.9471186523918268E-2</v>
      </c>
    </row>
    <row r="58" spans="2:90" x14ac:dyDescent="0.3">
      <c r="C58" s="1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6"/>
      <c r="O58" s="13"/>
      <c r="P58" s="13"/>
      <c r="Q58" s="13"/>
      <c r="R58" s="13"/>
      <c r="S58" s="13"/>
      <c r="T58" s="13"/>
      <c r="U58" s="13"/>
      <c r="V58" s="13"/>
      <c r="W58" s="13"/>
      <c r="X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</row>
    <row r="59" spans="2:90" x14ac:dyDescent="0.3">
      <c r="B59" s="17">
        <v>45658</v>
      </c>
      <c r="C59" s="16"/>
      <c r="D59" s="6">
        <v>126.5</v>
      </c>
      <c r="E59" s="6">
        <v>0</v>
      </c>
      <c r="F59" s="6">
        <f>SUM(D59:E59)</f>
        <v>126.5</v>
      </c>
      <c r="G59" s="6">
        <v>110.5</v>
      </c>
      <c r="H59" s="6">
        <v>0</v>
      </c>
      <c r="I59" s="6">
        <v>25908.974999999999</v>
      </c>
      <c r="J59" s="6">
        <v>831199.04999999912</v>
      </c>
      <c r="K59" s="6">
        <v>5783.625</v>
      </c>
      <c r="L59" s="6">
        <v>243662.33499999993</v>
      </c>
      <c r="M59" s="6">
        <f>L59+J59</f>
        <v>1074861.3849999991</v>
      </c>
      <c r="N59" s="16"/>
      <c r="O59" s="6">
        <v>3</v>
      </c>
      <c r="P59" s="6">
        <v>0</v>
      </c>
      <c r="Q59" s="6">
        <f t="shared" ref="Q59:Q63" si="57">SUM(O59:P59)</f>
        <v>3</v>
      </c>
      <c r="R59" s="6">
        <v>4</v>
      </c>
      <c r="S59" s="6">
        <v>0</v>
      </c>
      <c r="T59" s="6">
        <v>792</v>
      </c>
      <c r="U59" s="6">
        <v>18672.360000000004</v>
      </c>
      <c r="V59" s="6">
        <v>24.5</v>
      </c>
      <c r="W59" s="6">
        <v>1339.23</v>
      </c>
      <c r="X59" s="6">
        <f>W59+U59</f>
        <v>20011.590000000004</v>
      </c>
      <c r="Z59" s="6">
        <v>259</v>
      </c>
      <c r="AA59" s="6">
        <v>0</v>
      </c>
      <c r="AB59" s="6">
        <f>SUM(Z59:AA59)</f>
        <v>259</v>
      </c>
      <c r="AC59" s="6">
        <v>246</v>
      </c>
      <c r="AD59" s="6">
        <v>0</v>
      </c>
      <c r="AE59" s="6">
        <v>55044</v>
      </c>
      <c r="AF59" s="6">
        <v>1615341.49</v>
      </c>
      <c r="AG59" s="6">
        <v>14592.4</v>
      </c>
      <c r="AH59" s="6">
        <v>790215.55</v>
      </c>
      <c r="AI59" s="6">
        <f>AH59+AF59</f>
        <v>2405557.04</v>
      </c>
      <c r="AK59" s="6"/>
      <c r="AL59" s="6"/>
      <c r="AM59" s="6"/>
      <c r="AN59" s="6"/>
      <c r="AO59" s="6"/>
      <c r="AP59" s="6"/>
      <c r="AQ59" s="6"/>
      <c r="AR59" s="6"/>
      <c r="AS59" s="6"/>
      <c r="AT59" s="10" t="s">
        <v>25</v>
      </c>
      <c r="AV59" s="6"/>
      <c r="AW59" s="6"/>
      <c r="AX59" s="6"/>
      <c r="AY59" s="6"/>
      <c r="AZ59" s="6"/>
      <c r="BA59" s="6"/>
      <c r="BB59" s="6"/>
      <c r="BC59" s="6"/>
      <c r="BD59" s="6"/>
      <c r="BE59" s="10" t="s">
        <v>25</v>
      </c>
      <c r="BG59" s="6"/>
      <c r="BH59" s="6"/>
      <c r="BI59" s="6"/>
      <c r="BJ59" s="6"/>
      <c r="BK59" s="6"/>
      <c r="BL59" s="6"/>
      <c r="BM59" s="6"/>
      <c r="BN59" s="6"/>
      <c r="BO59" s="6"/>
      <c r="BP59" s="10" t="s">
        <v>25</v>
      </c>
      <c r="BR59" s="6"/>
      <c r="BS59" s="6"/>
      <c r="BT59" s="6"/>
      <c r="BU59" s="6"/>
      <c r="BV59" s="6"/>
      <c r="BW59" s="6"/>
      <c r="BX59" s="6"/>
      <c r="BY59" s="6"/>
      <c r="BZ59" s="6"/>
      <c r="CA59" s="10" t="s">
        <v>25</v>
      </c>
      <c r="CC59" s="6">
        <f>D59+O59+Z59+AK59+AV59+BG59+BR59</f>
        <v>388.5</v>
      </c>
      <c r="CD59" s="6">
        <f t="shared" ref="CD59:CD63" si="58">E59+P59+AA59+AL59+AW59+BH59+BS59</f>
        <v>0</v>
      </c>
      <c r="CE59" s="6">
        <f t="shared" ref="CE59:CE63" si="59">F59+Q59+AB59+AM59+AX59+BI59+BT59</f>
        <v>388.5</v>
      </c>
      <c r="CF59" s="6">
        <f t="shared" ref="CF59:CF63" si="60">G59+R59+AC59+AN59+AY59+BJ59+BU59</f>
        <v>360.5</v>
      </c>
      <c r="CG59" s="6">
        <f>H59+S59+AD59+AO59+AZ59+BK59+BV59</f>
        <v>0</v>
      </c>
      <c r="CH59" s="6">
        <f t="shared" ref="CH59:CH63" si="61">I59+T59+AE59+AP59+BA59+BL59+BW59</f>
        <v>81744.975000000006</v>
      </c>
      <c r="CI59" s="6">
        <f t="shared" ref="CI59:CI63" si="62">J59+U59+AF59+AQ59+BB59+BM59+BX59</f>
        <v>2465212.899999999</v>
      </c>
      <c r="CJ59" s="6">
        <f t="shared" ref="CJ59:CJ63" si="63">K59+V59+AG59+AR59+BC59+BN59+BY59</f>
        <v>20400.525000000001</v>
      </c>
      <c r="CK59" s="6">
        <f t="shared" ref="CK59:CK63" si="64">L59+W59+AH59+AS59+BD59+BO59+BZ59</f>
        <v>1035217.115</v>
      </c>
      <c r="CL59" s="6">
        <f t="shared" ref="CL59:CL63" si="65">M59+X59+AI59</f>
        <v>3500430.0149999992</v>
      </c>
    </row>
    <row r="60" spans="2:90" x14ac:dyDescent="0.3">
      <c r="B60" s="17">
        <v>45689</v>
      </c>
      <c r="C60" s="16"/>
      <c r="D60" s="6">
        <v>126.5</v>
      </c>
      <c r="E60" s="6">
        <v>0</v>
      </c>
      <c r="F60" s="6">
        <f t="shared" ref="F60:F63" si="66">SUM(D60:E60)</f>
        <v>126.5</v>
      </c>
      <c r="G60" s="6">
        <v>111</v>
      </c>
      <c r="H60" s="6">
        <v>0</v>
      </c>
      <c r="I60" s="6">
        <v>17354</v>
      </c>
      <c r="J60" s="6">
        <v>839357.85</v>
      </c>
      <c r="K60" s="6">
        <v>3542.5</v>
      </c>
      <c r="L60" s="6">
        <v>271697.87999999989</v>
      </c>
      <c r="M60" s="6">
        <f>L60+J60</f>
        <v>1111055.73</v>
      </c>
      <c r="N60" s="16"/>
      <c r="O60" s="6">
        <v>4</v>
      </c>
      <c r="P60" s="6">
        <v>0</v>
      </c>
      <c r="Q60" s="6">
        <f t="shared" si="57"/>
        <v>4</v>
      </c>
      <c r="R60" s="6">
        <v>4</v>
      </c>
      <c r="S60" s="6">
        <v>0</v>
      </c>
      <c r="T60" s="6">
        <v>589</v>
      </c>
      <c r="U60" s="6">
        <v>25243.430000000008</v>
      </c>
      <c r="V60" s="6">
        <v>101.5</v>
      </c>
      <c r="W60" s="6">
        <v>2628.17</v>
      </c>
      <c r="X60" s="6">
        <f>W60+U60</f>
        <v>27871.600000000006</v>
      </c>
      <c r="Z60" s="6">
        <v>265</v>
      </c>
      <c r="AA60" s="6">
        <v>0</v>
      </c>
      <c r="AB60" s="6">
        <f t="shared" ref="AB60:AB63" si="67">SUM(Z60:AA60)</f>
        <v>265</v>
      </c>
      <c r="AC60" s="6">
        <v>246</v>
      </c>
      <c r="AD60" s="6">
        <v>0</v>
      </c>
      <c r="AE60" s="6">
        <v>34118.35</v>
      </c>
      <c r="AF60" s="6">
        <v>1806553.62</v>
      </c>
      <c r="AG60" s="6">
        <v>15677</v>
      </c>
      <c r="AH60" s="6">
        <v>376849.46</v>
      </c>
      <c r="AI60" s="6">
        <f>AH60+AF60</f>
        <v>2183403.08</v>
      </c>
      <c r="AK60" s="6"/>
      <c r="AL60" s="6"/>
      <c r="AM60" s="6"/>
      <c r="AN60" s="6"/>
      <c r="AO60" s="6"/>
      <c r="AP60" s="6"/>
      <c r="AQ60" s="6"/>
      <c r="AR60" s="6"/>
      <c r="AS60" s="6"/>
      <c r="AT60" s="10" t="s">
        <v>25</v>
      </c>
      <c r="AV60" s="6"/>
      <c r="AW60" s="6"/>
      <c r="AX60" s="6"/>
      <c r="AY60" s="6"/>
      <c r="AZ60" s="6"/>
      <c r="BA60" s="6"/>
      <c r="BB60" s="6"/>
      <c r="BC60" s="6"/>
      <c r="BD60" s="6"/>
      <c r="BE60" s="10" t="s">
        <v>25</v>
      </c>
      <c r="BG60" s="6"/>
      <c r="BH60" s="6"/>
      <c r="BI60" s="6"/>
      <c r="BJ60" s="6"/>
      <c r="BK60" s="6"/>
      <c r="BL60" s="6"/>
      <c r="BM60" s="6"/>
      <c r="BN60" s="6"/>
      <c r="BO60" s="6"/>
      <c r="BP60" s="10" t="s">
        <v>25</v>
      </c>
      <c r="BR60" s="6"/>
      <c r="BS60" s="6"/>
      <c r="BT60" s="6"/>
      <c r="BU60" s="6"/>
      <c r="BV60" s="6"/>
      <c r="BW60" s="6"/>
      <c r="BX60" s="6"/>
      <c r="BY60" s="6"/>
      <c r="BZ60" s="6"/>
      <c r="CA60" s="10" t="s">
        <v>25</v>
      </c>
      <c r="CC60" s="6">
        <f>D60+O60+Z60+AK60+AV60+BG60+BR60</f>
        <v>395.5</v>
      </c>
      <c r="CD60" s="6">
        <f t="shared" si="58"/>
        <v>0</v>
      </c>
      <c r="CE60" s="6">
        <f t="shared" si="59"/>
        <v>395.5</v>
      </c>
      <c r="CF60" s="6">
        <f t="shared" si="60"/>
        <v>361</v>
      </c>
      <c r="CG60" s="6">
        <f t="shared" ref="CG60:CG63" si="68">H60+S60+AD60+AO60+AZ60+BK60+BV60</f>
        <v>0</v>
      </c>
      <c r="CH60" s="6">
        <f t="shared" si="61"/>
        <v>52061.35</v>
      </c>
      <c r="CI60" s="6">
        <f t="shared" si="62"/>
        <v>2671154.9000000004</v>
      </c>
      <c r="CJ60" s="6">
        <f t="shared" si="63"/>
        <v>19321</v>
      </c>
      <c r="CK60" s="6">
        <f t="shared" si="64"/>
        <v>651175.50999999989</v>
      </c>
      <c r="CL60" s="6">
        <f t="shared" si="65"/>
        <v>3322330.41</v>
      </c>
    </row>
    <row r="61" spans="2:90" x14ac:dyDescent="0.3">
      <c r="B61" s="17">
        <v>45717</v>
      </c>
      <c r="C61" s="16"/>
      <c r="D61" s="6">
        <v>125.5</v>
      </c>
      <c r="E61" s="6">
        <v>0</v>
      </c>
      <c r="F61" s="6">
        <f t="shared" si="66"/>
        <v>125.5</v>
      </c>
      <c r="G61" s="6">
        <v>112</v>
      </c>
      <c r="H61" s="6">
        <v>0</v>
      </c>
      <c r="I61" s="6">
        <v>17079.5</v>
      </c>
      <c r="J61" s="6">
        <v>838975.58500000043</v>
      </c>
      <c r="K61" s="6">
        <v>3799.75</v>
      </c>
      <c r="L61" s="6">
        <v>221868.14500000011</v>
      </c>
      <c r="M61" s="6">
        <f>L61+J61</f>
        <v>1060843.7300000004</v>
      </c>
      <c r="N61" s="16"/>
      <c r="O61" s="6">
        <v>4</v>
      </c>
      <c r="P61" s="6">
        <v>0</v>
      </c>
      <c r="Q61" s="6">
        <f t="shared" si="57"/>
        <v>4</v>
      </c>
      <c r="R61" s="6">
        <v>4</v>
      </c>
      <c r="S61" s="6">
        <v>0</v>
      </c>
      <c r="T61" s="6">
        <v>640</v>
      </c>
      <c r="U61" s="6">
        <v>24981.130000000005</v>
      </c>
      <c r="V61" s="6">
        <v>36</v>
      </c>
      <c r="W61" s="6">
        <v>5661.7399999999989</v>
      </c>
      <c r="X61" s="6">
        <f>W61+U61</f>
        <v>30642.870000000003</v>
      </c>
      <c r="Z61" s="6">
        <v>266</v>
      </c>
      <c r="AA61" s="6">
        <v>0</v>
      </c>
      <c r="AB61" s="6">
        <f t="shared" si="67"/>
        <v>266</v>
      </c>
      <c r="AC61" s="6">
        <v>247</v>
      </c>
      <c r="AD61" s="6">
        <v>0</v>
      </c>
      <c r="AE61" s="6">
        <v>38382.65</v>
      </c>
      <c r="AF61" s="6">
        <v>1587237.42</v>
      </c>
      <c r="AG61" s="6">
        <v>4774.7000000000007</v>
      </c>
      <c r="AH61" s="6">
        <v>1036932.77</v>
      </c>
      <c r="AI61" s="6">
        <f>AH61+AF61</f>
        <v>2624170.19</v>
      </c>
      <c r="AK61" s="6"/>
      <c r="AL61" s="6"/>
      <c r="AM61" s="6"/>
      <c r="AN61" s="6"/>
      <c r="AO61" s="6"/>
      <c r="AP61" s="6"/>
      <c r="AQ61" s="6"/>
      <c r="AR61" s="6"/>
      <c r="AS61" s="6"/>
      <c r="AT61" s="10" t="s">
        <v>25</v>
      </c>
      <c r="AV61" s="6"/>
      <c r="AW61" s="6"/>
      <c r="AX61" s="6"/>
      <c r="AY61" s="6"/>
      <c r="AZ61" s="6"/>
      <c r="BA61" s="6"/>
      <c r="BB61" s="6"/>
      <c r="BC61" s="6"/>
      <c r="BD61" s="6"/>
      <c r="BE61" s="10" t="s">
        <v>25</v>
      </c>
      <c r="BG61" s="6"/>
      <c r="BH61" s="6"/>
      <c r="BI61" s="6"/>
      <c r="BJ61" s="6"/>
      <c r="BK61" s="6"/>
      <c r="BL61" s="6"/>
      <c r="BM61" s="6"/>
      <c r="BN61" s="6"/>
      <c r="BO61" s="6"/>
      <c r="BP61" s="10" t="s">
        <v>25</v>
      </c>
      <c r="BR61" s="6"/>
      <c r="BS61" s="6"/>
      <c r="BT61" s="6"/>
      <c r="BU61" s="6"/>
      <c r="BV61" s="6"/>
      <c r="BW61" s="6"/>
      <c r="BX61" s="6"/>
      <c r="BY61" s="6"/>
      <c r="BZ61" s="6"/>
      <c r="CA61" s="10" t="s">
        <v>25</v>
      </c>
      <c r="CC61" s="6">
        <f>D61+O61+Z61+AK61+AV61+BG61+BR61</f>
        <v>395.5</v>
      </c>
      <c r="CD61" s="6">
        <f t="shared" si="58"/>
        <v>0</v>
      </c>
      <c r="CE61" s="6">
        <f t="shared" si="59"/>
        <v>395.5</v>
      </c>
      <c r="CF61" s="6">
        <f t="shared" si="60"/>
        <v>363</v>
      </c>
      <c r="CG61" s="6">
        <f t="shared" si="68"/>
        <v>0</v>
      </c>
      <c r="CH61" s="6">
        <f t="shared" si="61"/>
        <v>56102.15</v>
      </c>
      <c r="CI61" s="6">
        <f t="shared" si="62"/>
        <v>2451194.1350000002</v>
      </c>
      <c r="CJ61" s="6">
        <f t="shared" si="63"/>
        <v>8610.4500000000007</v>
      </c>
      <c r="CK61" s="6">
        <f>L61+W61+AH61+AS61+BD61+BO61+BZ61</f>
        <v>1264462.655</v>
      </c>
      <c r="CL61" s="6">
        <f t="shared" si="65"/>
        <v>3715656.7900000005</v>
      </c>
    </row>
    <row r="62" spans="2:90" x14ac:dyDescent="0.3">
      <c r="B62" s="17">
        <v>45748</v>
      </c>
      <c r="C62" s="16"/>
      <c r="D62" s="6">
        <v>126.5</v>
      </c>
      <c r="E62" s="6">
        <v>0</v>
      </c>
      <c r="F62" s="6">
        <f t="shared" si="66"/>
        <v>126.5</v>
      </c>
      <c r="G62" s="6">
        <v>112.5</v>
      </c>
      <c r="H62" s="6">
        <v>0</v>
      </c>
      <c r="I62" s="6">
        <v>17690.5</v>
      </c>
      <c r="J62" s="6">
        <v>855492.78999999946</v>
      </c>
      <c r="K62" s="6">
        <v>3575.125</v>
      </c>
      <c r="L62" s="6">
        <v>262098.45499999999</v>
      </c>
      <c r="M62" s="6">
        <f>L62+J62</f>
        <v>1117591.2449999994</v>
      </c>
      <c r="N62" s="16"/>
      <c r="O62" s="6">
        <v>4</v>
      </c>
      <c r="P62" s="6">
        <v>0</v>
      </c>
      <c r="Q62" s="6">
        <f t="shared" si="57"/>
        <v>4</v>
      </c>
      <c r="R62" s="6">
        <v>7</v>
      </c>
      <c r="S62" s="6">
        <v>0</v>
      </c>
      <c r="T62" s="6">
        <v>680</v>
      </c>
      <c r="U62" s="6">
        <v>27089.37</v>
      </c>
      <c r="V62" s="6">
        <v>41.5</v>
      </c>
      <c r="W62" s="6">
        <v>3093.2099999999996</v>
      </c>
      <c r="X62" s="6">
        <f>W62+U62</f>
        <v>30182.579999999998</v>
      </c>
      <c r="Z62" s="6">
        <v>268</v>
      </c>
      <c r="AA62" s="6">
        <v>0</v>
      </c>
      <c r="AB62" s="6">
        <f>SUM(Z62:AA62)</f>
        <v>268</v>
      </c>
      <c r="AC62" s="6">
        <v>247</v>
      </c>
      <c r="AD62" s="6">
        <v>0</v>
      </c>
      <c r="AE62" s="6">
        <v>37167.5</v>
      </c>
      <c r="AF62" s="6">
        <v>1783137.93</v>
      </c>
      <c r="AG62" s="6">
        <v>7993.0000000000009</v>
      </c>
      <c r="AH62" s="6">
        <v>558362.63</v>
      </c>
      <c r="AI62" s="6">
        <f>AH62+AF62</f>
        <v>2341500.56</v>
      </c>
      <c r="AK62" s="6"/>
      <c r="AL62" s="6"/>
      <c r="AM62" s="6"/>
      <c r="AN62" s="6"/>
      <c r="AO62" s="6"/>
      <c r="AP62" s="6"/>
      <c r="AQ62" s="6"/>
      <c r="AR62" s="6"/>
      <c r="AS62" s="6"/>
      <c r="AT62" s="10"/>
      <c r="AV62" s="6"/>
      <c r="AW62" s="6"/>
      <c r="AX62" s="6"/>
      <c r="AY62" s="6"/>
      <c r="AZ62" s="6"/>
      <c r="BA62" s="6"/>
      <c r="BB62" s="6"/>
      <c r="BC62" s="6"/>
      <c r="BD62" s="6"/>
      <c r="BE62" s="10"/>
      <c r="BG62" s="6"/>
      <c r="BH62" s="6"/>
      <c r="BI62" s="6"/>
      <c r="BJ62" s="6"/>
      <c r="BK62" s="6"/>
      <c r="BL62" s="6"/>
      <c r="BM62" s="6"/>
      <c r="BN62" s="6"/>
      <c r="BO62" s="6"/>
      <c r="BP62" s="10"/>
      <c r="BR62" s="6"/>
      <c r="BS62" s="6"/>
      <c r="BT62" s="6"/>
      <c r="BU62" s="6"/>
      <c r="BV62" s="6"/>
      <c r="BW62" s="6"/>
      <c r="BX62" s="6"/>
      <c r="BY62" s="6"/>
      <c r="BZ62" s="6"/>
      <c r="CA62" s="10" t="s">
        <v>25</v>
      </c>
      <c r="CC62" s="6">
        <f>D62+O62+Z62+AK62+AV62+BG62+BR62</f>
        <v>398.5</v>
      </c>
      <c r="CD62" s="6">
        <f t="shared" si="58"/>
        <v>0</v>
      </c>
      <c r="CE62" s="6">
        <f t="shared" si="59"/>
        <v>398.5</v>
      </c>
      <c r="CF62" s="6">
        <f t="shared" si="60"/>
        <v>366.5</v>
      </c>
      <c r="CG62" s="6">
        <f t="shared" si="68"/>
        <v>0</v>
      </c>
      <c r="CH62" s="6">
        <f t="shared" si="61"/>
        <v>55538</v>
      </c>
      <c r="CI62" s="6">
        <f t="shared" si="62"/>
        <v>2665720.0899999994</v>
      </c>
      <c r="CJ62" s="6">
        <f t="shared" si="63"/>
        <v>11609.625</v>
      </c>
      <c r="CK62" s="6">
        <f>L62+W62+AH62+AS62+BD62+BO62+BZ62</f>
        <v>823554.29499999993</v>
      </c>
      <c r="CL62" s="6">
        <f t="shared" si="65"/>
        <v>3489274.3849999998</v>
      </c>
    </row>
    <row r="63" spans="2:90" x14ac:dyDescent="0.3">
      <c r="B63" s="17">
        <v>45778</v>
      </c>
      <c r="C63" s="16"/>
      <c r="D63" s="6">
        <v>128</v>
      </c>
      <c r="E63" s="6">
        <v>0</v>
      </c>
      <c r="F63" s="6">
        <f t="shared" si="66"/>
        <v>128</v>
      </c>
      <c r="G63" s="6">
        <v>110.5</v>
      </c>
      <c r="H63" s="6">
        <v>0</v>
      </c>
      <c r="I63" s="6">
        <v>17285.25</v>
      </c>
      <c r="J63" s="6">
        <v>1298101.9700000002</v>
      </c>
      <c r="K63" s="6">
        <v>2298.5</v>
      </c>
      <c r="L63" s="6">
        <v>286709.0199999999</v>
      </c>
      <c r="M63" s="6">
        <f>L63+J63</f>
        <v>1584810.9900000002</v>
      </c>
      <c r="N63" s="16"/>
      <c r="O63" s="6">
        <v>7</v>
      </c>
      <c r="P63" s="6">
        <v>0</v>
      </c>
      <c r="Q63" s="6">
        <f t="shared" si="57"/>
        <v>7</v>
      </c>
      <c r="R63" s="6">
        <v>7</v>
      </c>
      <c r="S63" s="6">
        <v>0</v>
      </c>
      <c r="T63" s="6">
        <v>1112</v>
      </c>
      <c r="U63" s="6">
        <v>53508.079999999994</v>
      </c>
      <c r="V63" s="6">
        <v>164.5</v>
      </c>
      <c r="W63" s="6">
        <v>9391.52</v>
      </c>
      <c r="X63" s="6">
        <f>W63+U63</f>
        <v>62899.599999999991</v>
      </c>
      <c r="Z63" s="6">
        <v>269</v>
      </c>
      <c r="AA63" s="6">
        <v>0</v>
      </c>
      <c r="AB63" s="6">
        <f t="shared" si="67"/>
        <v>269</v>
      </c>
      <c r="AC63" s="6">
        <v>251</v>
      </c>
      <c r="AD63" s="6">
        <v>0</v>
      </c>
      <c r="AE63" s="6">
        <v>37432.25</v>
      </c>
      <c r="AF63" s="6">
        <v>2858632.15</v>
      </c>
      <c r="AG63" s="6">
        <v>11953.9</v>
      </c>
      <c r="AH63" s="6">
        <v>1074361.08</v>
      </c>
      <c r="AI63" s="6">
        <f>AH63+AF63</f>
        <v>3932993.23</v>
      </c>
      <c r="AK63" s="6"/>
      <c r="AL63" s="6"/>
      <c r="AM63" s="6"/>
      <c r="AN63" s="6"/>
      <c r="AO63" s="6"/>
      <c r="AP63" s="6"/>
      <c r="AQ63" s="6"/>
      <c r="AR63" s="6"/>
      <c r="AS63" s="6"/>
      <c r="AT63" s="10"/>
      <c r="AV63" s="6"/>
      <c r="AW63" s="6"/>
      <c r="AX63" s="6"/>
      <c r="AY63" s="6"/>
      <c r="AZ63" s="6"/>
      <c r="BA63" s="6"/>
      <c r="BB63" s="6"/>
      <c r="BC63" s="6"/>
      <c r="BD63" s="6"/>
      <c r="BE63" s="10"/>
      <c r="BG63" s="6"/>
      <c r="BH63" s="6"/>
      <c r="BI63" s="6"/>
      <c r="BJ63" s="6"/>
      <c r="BK63" s="6"/>
      <c r="BL63" s="6"/>
      <c r="BM63" s="6"/>
      <c r="BN63" s="6"/>
      <c r="BO63" s="6"/>
      <c r="BP63" s="10"/>
      <c r="BR63" s="6"/>
      <c r="BS63" s="6"/>
      <c r="BT63" s="6"/>
      <c r="BU63" s="6"/>
      <c r="BV63" s="6"/>
      <c r="BW63" s="6"/>
      <c r="BX63" s="6"/>
      <c r="BY63" s="6"/>
      <c r="BZ63" s="6"/>
      <c r="CA63" s="10" t="s">
        <v>25</v>
      </c>
      <c r="CC63" s="6">
        <f>D63+O63+Z63+AK63+AV63+BG63+BR63</f>
        <v>404</v>
      </c>
      <c r="CD63" s="6">
        <f t="shared" si="58"/>
        <v>0</v>
      </c>
      <c r="CE63" s="6">
        <f t="shared" si="59"/>
        <v>404</v>
      </c>
      <c r="CF63" s="6">
        <f t="shared" si="60"/>
        <v>368.5</v>
      </c>
      <c r="CG63" s="6">
        <f t="shared" si="68"/>
        <v>0</v>
      </c>
      <c r="CH63" s="6">
        <f t="shared" si="61"/>
        <v>55829.5</v>
      </c>
      <c r="CI63" s="6">
        <f t="shared" si="62"/>
        <v>4210242.2</v>
      </c>
      <c r="CJ63" s="6">
        <f t="shared" si="63"/>
        <v>14416.9</v>
      </c>
      <c r="CK63" s="6">
        <f t="shared" si="64"/>
        <v>1370461.62</v>
      </c>
      <c r="CL63" s="6">
        <f t="shared" si="65"/>
        <v>5580703.8200000003</v>
      </c>
    </row>
    <row r="64" spans="2:90" x14ac:dyDescent="0.3">
      <c r="B64" s="17"/>
      <c r="C64" s="16"/>
      <c r="D64" s="6"/>
      <c r="E64" s="6"/>
      <c r="F64" s="6"/>
      <c r="G64" s="6"/>
      <c r="H64" s="6"/>
      <c r="I64" s="6"/>
      <c r="J64" s="6"/>
      <c r="K64" s="6"/>
      <c r="L64" s="6"/>
      <c r="M64" s="6"/>
      <c r="N64" s="16"/>
      <c r="O64" s="6"/>
      <c r="P64" s="6"/>
      <c r="Q64" s="6"/>
      <c r="R64" s="6"/>
      <c r="S64" s="6"/>
      <c r="T64" s="6"/>
      <c r="U64" s="6"/>
      <c r="V64" s="6"/>
      <c r="W64" s="6"/>
      <c r="X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C64" s="6"/>
      <c r="CD64" s="6"/>
      <c r="CE64" s="6"/>
      <c r="CF64" s="6"/>
      <c r="CG64" s="6"/>
      <c r="CH64" s="6"/>
      <c r="CI64" s="6"/>
      <c r="CJ64" s="6"/>
      <c r="CK64" s="6"/>
      <c r="CL64" s="6"/>
    </row>
    <row r="65" spans="2:90" x14ac:dyDescent="0.3">
      <c r="B65" s="1" t="s">
        <v>6</v>
      </c>
      <c r="C65" s="16"/>
      <c r="D65" s="11"/>
      <c r="E65" s="11"/>
      <c r="F65" s="11"/>
      <c r="G65" s="11"/>
      <c r="H65" s="11"/>
      <c r="I65" s="11">
        <f>I48+I49+I50+I51+I52+I53+I54+I59+I60+I61+I62+I63</f>
        <v>230123.02499999999</v>
      </c>
      <c r="J65" s="11">
        <f>J48+J49+J50+J51+J52+J53+J54+J59+J60+J61+J62+J63</f>
        <v>11185301.059999995</v>
      </c>
      <c r="K65" s="11">
        <f>K48+K49+K50+K51+K52+K53+K54+K59+K60+K61+K62+K63</f>
        <v>46168.224999999999</v>
      </c>
      <c r="L65" s="11">
        <f>L48+L49+L50+L51+L52+L53+L54+L59+L60+L61+L62+L63</f>
        <v>3145824.0599999996</v>
      </c>
      <c r="M65" s="11">
        <f>M48+M49+M50+M51+M52+M53+M54+M59+M60+M61+M62+M63</f>
        <v>14331125.119999997</v>
      </c>
      <c r="N65" s="11"/>
      <c r="O65" s="11"/>
      <c r="P65" s="11"/>
      <c r="Q65" s="11"/>
      <c r="R65" s="11"/>
      <c r="S65" s="11"/>
      <c r="T65" s="11">
        <f>T48+T49+T50+T51+T52+T53+T54+T59+T60+T61+T62+T63</f>
        <v>7365</v>
      </c>
      <c r="U65" s="11">
        <f>U48+U49+U50+U51+U52+U53+U54+U59+U60+U61+U62+U63</f>
        <v>288228.38000000006</v>
      </c>
      <c r="V65" s="11">
        <f>V48+V49+V50+V51+V52+V53+V54+V59+V60+V61+V62+V63</f>
        <v>863.5</v>
      </c>
      <c r="W65" s="11">
        <f>W48+W49+W50+W51+W52+W53+W54+W59+W60+W61+W62+W63</f>
        <v>54284.08</v>
      </c>
      <c r="X65" s="11">
        <f>X48+X49+X50+X51+X52+X53+X54+X59+X60+X61+X62+X63</f>
        <v>342512.46</v>
      </c>
      <c r="Y65" s="11"/>
      <c r="Z65" s="11"/>
      <c r="AA65" s="11"/>
      <c r="AB65" s="11"/>
      <c r="AC65" s="11"/>
      <c r="AD65" s="11"/>
      <c r="AE65" s="11">
        <f>AE48+AE49+AE50+AE51+AE52+AE53+AE54+AE59+AE60+AE61+AE62+AE63</f>
        <v>473708.25</v>
      </c>
      <c r="AF65" s="11">
        <f>AF48+AF49+AF50+AF51+AF52+AF53+AF54+AF59+AF60+AF61+AF62+AF63</f>
        <v>22376922.469999999</v>
      </c>
      <c r="AG65" s="11">
        <f>AG48+AG49+AG50+AG51+AG52+AG53+AG54+AG59+AG60+AG61+AG62+AG63</f>
        <v>124771.66999999998</v>
      </c>
      <c r="AH65" s="11">
        <f>AH48+AH49+AH50+AH51+AH52+AH53+AH54+AH59+AH60+AH61+AH62+AH63</f>
        <v>8748967.0899999999</v>
      </c>
      <c r="AI65" s="11">
        <f>AI48+AI49+AI50+AI51+AI52+AI53+AI54+AI59+AI60+AI61+AI62+AI63</f>
        <v>31125889.559999999</v>
      </c>
      <c r="AJ65" s="11"/>
      <c r="AK65" s="11"/>
      <c r="AL65" s="11"/>
      <c r="AM65" s="11"/>
      <c r="AN65" s="11"/>
      <c r="AO65" s="11"/>
      <c r="AP65" s="12" t="s">
        <v>25</v>
      </c>
      <c r="AQ65" s="12" t="s">
        <v>25</v>
      </c>
      <c r="AR65" s="12" t="s">
        <v>25</v>
      </c>
      <c r="AS65" s="12" t="s">
        <v>25</v>
      </c>
      <c r="AT65" s="12" t="s">
        <v>25</v>
      </c>
      <c r="AU65" s="11"/>
      <c r="AV65" s="11"/>
      <c r="AW65" s="11"/>
      <c r="AX65" s="11"/>
      <c r="AY65" s="11"/>
      <c r="AZ65" s="11"/>
      <c r="BA65" s="12" t="s">
        <v>25</v>
      </c>
      <c r="BB65" s="12" t="s">
        <v>25</v>
      </c>
      <c r="BC65" s="12" t="s">
        <v>25</v>
      </c>
      <c r="BD65" s="12" t="s">
        <v>25</v>
      </c>
      <c r="BE65" s="12" t="s">
        <v>25</v>
      </c>
      <c r="BF65" s="11"/>
      <c r="BG65" s="11"/>
      <c r="BH65" s="11"/>
      <c r="BI65" s="11"/>
      <c r="BJ65" s="11"/>
      <c r="BK65" s="11"/>
      <c r="BL65" s="12" t="s">
        <v>25</v>
      </c>
      <c r="BM65" s="12" t="s">
        <v>25</v>
      </c>
      <c r="BN65" s="12" t="s">
        <v>25</v>
      </c>
      <c r="BO65" s="12" t="s">
        <v>25</v>
      </c>
      <c r="BP65" s="12" t="s">
        <v>25</v>
      </c>
      <c r="BQ65" s="11"/>
      <c r="BR65" s="11"/>
      <c r="BS65" s="11"/>
      <c r="BT65" s="11"/>
      <c r="BU65" s="11"/>
      <c r="BV65" s="11"/>
      <c r="BW65" s="12" t="s">
        <v>25</v>
      </c>
      <c r="BX65" s="12" t="s">
        <v>25</v>
      </c>
      <c r="BY65" s="12" t="s">
        <v>25</v>
      </c>
      <c r="BZ65" s="12" t="s">
        <v>25</v>
      </c>
      <c r="CA65" s="12" t="s">
        <v>25</v>
      </c>
      <c r="CB65" s="11"/>
      <c r="CC65" s="11"/>
      <c r="CD65" s="11"/>
      <c r="CE65" s="11"/>
      <c r="CF65" s="11"/>
      <c r="CG65" s="11"/>
      <c r="CH65" s="11">
        <f>CH48+CH49+CH50+CH51+CH52+CH53+CH54+CH59+CH60+CH61+CH62+CH63</f>
        <v>711196.27500000002</v>
      </c>
      <c r="CI65" s="11">
        <f>CI48+CI49+CI50+CI51+CI52+CI53+CI54+CI59+CI60+CI61+CI62+CI63</f>
        <v>33850451.910000004</v>
      </c>
      <c r="CJ65" s="11">
        <f>CJ48+CJ49+CJ50+CJ51+CJ52+CJ53+CJ54+CJ59+CJ60+CJ61+CJ62+CJ63</f>
        <v>171803.39499999999</v>
      </c>
      <c r="CK65" s="11">
        <f>CK48+CK49+CK50+CK51+CK52+CK53+CK54+CK59+CK60+CK61+CK62+CK63</f>
        <v>11949075.23</v>
      </c>
      <c r="CL65" s="11">
        <f>CL48+CL49+CL50+CL51+CL52+CL53+CL54+CL59+CL60+CL61+CL62+CL63</f>
        <v>45799527.140000001</v>
      </c>
    </row>
    <row r="66" spans="2:90" x14ac:dyDescent="0.3">
      <c r="G66" s="20">
        <f>(G63-G54)/G54</f>
        <v>-4.5045045045045045E-3</v>
      </c>
      <c r="I66" s="20">
        <f>(I65-I56)/I56</f>
        <v>-2.7794541703377706E-2</v>
      </c>
      <c r="J66" s="20">
        <f>(J65-J56)/J56</f>
        <v>-1.3150249213726749E-2</v>
      </c>
      <c r="K66" s="20">
        <f>(K65-K56)/K56</f>
        <v>8.3734029924745854E-3</v>
      </c>
      <c r="L66" s="20">
        <f>(L65-L56)/L56</f>
        <v>2.2060896153183834E-2</v>
      </c>
      <c r="M66" s="20">
        <f>(M65-M56)/M56</f>
        <v>-5.6304658116130011E-3</v>
      </c>
      <c r="R66" s="20">
        <f>(R63-R54)/R54</f>
        <v>1.3333333333333333</v>
      </c>
      <c r="T66" s="20">
        <f>(T65-T56)/T56</f>
        <v>0.19271255060728745</v>
      </c>
      <c r="U66" s="20">
        <f>(U65-U56)/U56</f>
        <v>0.21029623009690218</v>
      </c>
      <c r="V66" s="20">
        <f>(V65-V56)/V56</f>
        <v>-1.8192154633314382E-2</v>
      </c>
      <c r="W66" s="20">
        <f>(W65-W56)/W56</f>
        <v>-5.1647769181288265E-2</v>
      </c>
      <c r="X66" s="20">
        <f>(X65-X56)/X56</f>
        <v>0.15953649883293936</v>
      </c>
      <c r="AC66" s="20">
        <f>(AC63-AC54)/AC54</f>
        <v>5.0209205020920501E-2</v>
      </c>
      <c r="AE66" s="20">
        <f>(AE65-AE56)/AE56</f>
        <v>-3.2015870004263682E-2</v>
      </c>
      <c r="AF66" s="20">
        <f>(AF65-AF56)/AF56</f>
        <v>-7.0311301190166117E-3</v>
      </c>
      <c r="AG66" s="20">
        <f>(AG65-AG56)/AG56</f>
        <v>0.23699553599002066</v>
      </c>
      <c r="AH66" s="20">
        <f>(AH65-AH56)/AH56</f>
        <v>0.25878416062465154</v>
      </c>
      <c r="AI66" s="20">
        <f>(AI65-AI56)/AI56</f>
        <v>5.5626503103681668E-2</v>
      </c>
      <c r="CF66" s="20">
        <f>(CF63-CF54)/CF54</f>
        <v>4.3909348441926344E-2</v>
      </c>
      <c r="CH66" s="20">
        <f>(CH65-CH56)/CH56</f>
        <v>-2.8756211479336949E-2</v>
      </c>
      <c r="CI66" s="20">
        <f>(CI65-CI56)/CI56</f>
        <v>-7.5471514727204992E-3</v>
      </c>
      <c r="CJ66" s="20">
        <f>(CJ65-CJ56)/CJ56</f>
        <v>0.16452355863233134</v>
      </c>
      <c r="CK66" s="20">
        <f>(CK65-CK56)/CK56</f>
        <v>0.18477835934576653</v>
      </c>
      <c r="CL66" s="20">
        <f>(CL65-CL56)/CL56</f>
        <v>3.634400482277126E-2</v>
      </c>
    </row>
    <row r="68" spans="2:90" x14ac:dyDescent="0.3">
      <c r="D68" s="2" t="s">
        <v>26</v>
      </c>
    </row>
    <row r="69" spans="2:90" x14ac:dyDescent="0.3">
      <c r="D69" s="2" t="s">
        <v>27</v>
      </c>
    </row>
  </sheetData>
  <mergeCells count="24">
    <mergeCell ref="CF8:CL8"/>
    <mergeCell ref="CC7:CL7"/>
    <mergeCell ref="D8:F8"/>
    <mergeCell ref="G8:M8"/>
    <mergeCell ref="O8:Q8"/>
    <mergeCell ref="R8:X8"/>
    <mergeCell ref="Z8:AB8"/>
    <mergeCell ref="AC8:AI8"/>
    <mergeCell ref="AK8:AM8"/>
    <mergeCell ref="AN8:AT8"/>
    <mergeCell ref="AV8:AX8"/>
    <mergeCell ref="AY8:BE8"/>
    <mergeCell ref="BG8:BI8"/>
    <mergeCell ref="BJ8:BP8"/>
    <mergeCell ref="BR8:BT8"/>
    <mergeCell ref="BU8:CA8"/>
    <mergeCell ref="D7:M7"/>
    <mergeCell ref="O7:X7"/>
    <mergeCell ref="CC8:CE8"/>
    <mergeCell ref="Z7:AI7"/>
    <mergeCell ref="AK7:AT7"/>
    <mergeCell ref="AV7:BE7"/>
    <mergeCell ref="BG7:BP7"/>
    <mergeCell ref="BR7:CA7"/>
  </mergeCells>
  <pageMargins left="0.5" right="0.5" top="1.903125" bottom="0.6" header="1.1343749999999999" footer="0.25"/>
  <pageSetup scale="90" fitToHeight="0" pageOrder="overThenDown" orientation="landscape" r:id="rId1"/>
  <headerFooter>
    <oddHeader>&amp;L&amp;"MS Sans Serif,Bold"Kentucky Power Company
Monthly Payroll Variance between Budget and Actual
Covering the years 2019, 2020, 2021 and the Test Year&amp;R&amp;"MS Sans Serif,Bold"Case No. 2023-00159
Staff's 1st
 Item No. 20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GR0c28xNDA8L1VzZXJOYW1lPjxEYXRlVGltZT43LzEvMjAyMyA0OjM0OjI3IFBNPC9EYXRlVGltZT48TGFiZWxTdHJpbmc+QUVQIEludGVybmFs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66A2D31A-7D89-4413-B192-30FDAFC0650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74043F9-2CED-4775-81F9-88FD00DE318A}">
  <ds:schemaRefs>
    <ds:schemaRef ds:uri="b6888f76-1100-40b0-929b-1efe9044426d"/>
    <ds:schemaRef ds:uri="http://purl.org/dc/dcmitype/"/>
    <ds:schemaRef ds:uri="http://www.w3.org/XML/1998/namespace"/>
    <ds:schemaRef ds:uri="http://purl.org/dc/elements/1.1/"/>
    <ds:schemaRef ds:uri="http://purl.org/dc/terms/"/>
    <ds:schemaRef ds:uri="f88ffb1c-9230-4705-a789-27bae69f5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A77C2A-74D0-4018-9285-E29CC13A20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F7927B-92B7-4EEC-8055-1DB24CEF9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227C4D7-F3EC-4853-B222-58889FB152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 1-38</vt:lpstr>
      <vt:lpstr>'Staff 1-38'!Print_Area</vt:lpstr>
      <vt:lpstr>'Staff 1-38'!Print_Titles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Holmes</dc:creator>
  <cp:lastModifiedBy>Michelle Caldwell</cp:lastModifiedBy>
  <cp:lastPrinted>2023-07-07T01:09:05Z</cp:lastPrinted>
  <dcterms:created xsi:type="dcterms:W3CDTF">2017-06-29T17:35:54Z</dcterms:created>
  <dcterms:modified xsi:type="dcterms:W3CDTF">2025-09-11T13:42:47Z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04e4d9e5-61e4-4af8-ac90-c48338efa20e</vt:lpwstr>
  </property>
  <property fmtid="{D5CDD505-2E9C-101B-9397-08002B2CF9AE}" pid="3" name="bjSaver">
    <vt:lpwstr>vuelPmbfP2IieBhfNg599LTWWU2EbVEI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{66A2D31A-7D89-4413-B192-30FDAFC0650D}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