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Staff Set 1\KPSC 1_9\"/>
    </mc:Choice>
  </mc:AlternateContent>
  <xr:revisionPtr revIDLastSave="0" documentId="8_{8DCB6862-C525-4560-9FC4-80B054816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 2024" sheetId="9" r:id="rId1"/>
    <sheet name="Dec 2023" sheetId="8" r:id="rId2"/>
    <sheet name="Dec 2022" sheetId="7" r:id="rId3"/>
  </sheets>
  <definedNames>
    <definedName name="_xlnm.Print_Area" localSheetId="2">'Dec 2022'!$A$1:$F$37</definedName>
    <definedName name="_xlnm.Print_Area" localSheetId="1">'Dec 2023'!$A$1:$F$37</definedName>
    <definedName name="_xlnm.Print_Area" localSheetId="0">'Dec 2024'!$A$1:$F$37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9" l="1"/>
  <c r="D34" i="9"/>
  <c r="D36" i="8"/>
  <c r="D34" i="8"/>
  <c r="D35" i="8" s="1"/>
  <c r="D36" i="7"/>
  <c r="D34" i="7"/>
  <c r="D35" i="7" s="1"/>
  <c r="D35" i="9" l="1"/>
  <c r="D13" i="9" s="1"/>
  <c r="D18" i="9" s="1"/>
  <c r="F18" i="9" s="1"/>
  <c r="D13" i="8"/>
  <c r="D18" i="8" s="1"/>
  <c r="F18" i="8" s="1"/>
  <c r="D12" i="8"/>
  <c r="D13" i="7"/>
  <c r="D18" i="7" s="1"/>
  <c r="F18" i="7" s="1"/>
  <c r="D12" i="7"/>
  <c r="D12" i="9" l="1"/>
  <c r="D17" i="9" s="1"/>
  <c r="D14" i="8"/>
  <c r="D17" i="8"/>
  <c r="D14" i="7"/>
  <c r="D17" i="7"/>
  <c r="D14" i="9" l="1"/>
  <c r="D19" i="9"/>
  <c r="F17" i="9"/>
  <c r="D19" i="8"/>
  <c r="F17" i="8"/>
  <c r="D19" i="7"/>
  <c r="F17" i="7"/>
</calcChain>
</file>

<file path=xl/sharedStrings.xml><?xml version="1.0" encoding="utf-8"?>
<sst xmlns="http://schemas.openxmlformats.org/spreadsheetml/2006/main" count="93" uniqueCount="33">
  <si>
    <t xml:space="preserve">Kentucky Power Company </t>
  </si>
  <si>
    <t xml:space="preserve"> AFUDC Rate Calculation WorkSheet</t>
  </si>
  <si>
    <t>Line</t>
  </si>
  <si>
    <t>No.</t>
  </si>
  <si>
    <t>Description</t>
  </si>
  <si>
    <t>Amount</t>
  </si>
  <si>
    <t>AFUDC Rate - Simple (AFUDC_S)</t>
  </si>
  <si>
    <t>Gross Rate for Borrowed Funds Ai=s(S/W)+d(D/D+P+C)(1-S/W)</t>
  </si>
  <si>
    <t>Gross Rate for Other Funds Ae=[1-S/W][p(P/D+P+C)+c(C/D+P+C)]</t>
  </si>
  <si>
    <t>Total AFUDC Simple Rate, AFUDC_S</t>
  </si>
  <si>
    <t>AFUDC Rate - Compound (Semi-Annual), Maximum Rate (AFUDC_C)</t>
  </si>
  <si>
    <t>Monthly</t>
  </si>
  <si>
    <t>Gross Rate for Borrowed Funds - Maximum Rate Ai_C = (Ai/2)+((1+Ai/2)*Ai/2)</t>
  </si>
  <si>
    <t>Gross Rate for Other Funds - Maximum Rate Ae_C = (Ae/2)+((1+Ae/2)*Ae/2)</t>
  </si>
  <si>
    <t>Total AFUDC Maximum Rate, AFUDC_C = Ai_C + Ae_C</t>
  </si>
  <si>
    <t>AFUDC_C=((1*AFUDC_S)/2)+((1+(AFUDC_S/2))*(AFUDC_S/2))</t>
  </si>
  <si>
    <t>Ai=Gross allowance for borrowed funds used during construction rate.</t>
  </si>
  <si>
    <t>Ae=Allowance for other funds used during construction rate.</t>
  </si>
  <si>
    <t>S=Prior month average short-term debt balance. ($000)</t>
  </si>
  <si>
    <t>s=Short term debt interest rate.</t>
  </si>
  <si>
    <t>D=Prior month ending Long-term debt balance. ($000)</t>
  </si>
  <si>
    <t>d=Long-term debt interest rate.</t>
  </si>
  <si>
    <t>P=Prior month ending Preferred stock balance. ($000)</t>
  </si>
  <si>
    <t>p=Preferred stock cost rate.</t>
  </si>
  <si>
    <t>C=Prior month ending Common Equity balance. ($000)</t>
  </si>
  <si>
    <t>c=Common equity cost rate.</t>
  </si>
  <si>
    <t>W=Prior month balance in construction work in progress. ($000)</t>
  </si>
  <si>
    <t>S/W=</t>
  </si>
  <si>
    <t>1-S/W=</t>
  </si>
  <si>
    <t>D+P+C= Total capitalization. ($000)</t>
  </si>
  <si>
    <t>December 2022</t>
  </si>
  <si>
    <t>December 2023</t>
  </si>
  <si>
    <t>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</si>
</sst>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\ ;\(#,##0\)"/>
    <numFmt numFmtId="165" formatCode="0.00000000%"/>
    <numFmt numFmtId="166" formatCode="0.00000000"/>
    <numFmt numFmtId="167" formatCode="mmmm\ d\,\ yyyy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sz val="10"/>
      <color indexed="12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2" fillId="0" borderId="0" xfId="0" applyFont="1"/>
    <xf numFmtId="0" fontId="3" fillId="0" borderId="0" xfId="2" applyFont="1" applyBorder="1"/>
    <xf numFmtId="10" fontId="2" fillId="0" borderId="0" xfId="0" applyNumberFormat="1" applyFont="1"/>
    <xf numFmtId="0" fontId="2" fillId="0" borderId="0" xfId="0" applyNumberFormat="1" applyFont="1"/>
    <xf numFmtId="0" fontId="4" fillId="0" borderId="0" xfId="2" applyFont="1" applyBorder="1"/>
    <xf numFmtId="0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5" fontId="0" fillId="0" borderId="0" xfId="0" applyNumberFormat="1"/>
    <xf numFmtId="10" fontId="2" fillId="0" borderId="2" xfId="0" applyNumberFormat="1" applyFont="1" applyBorder="1"/>
    <xf numFmtId="10" fontId="2" fillId="0" borderId="0" xfId="0" applyNumberFormat="1" applyFont="1" applyBorder="1"/>
    <xf numFmtId="0" fontId="8" fillId="0" borderId="0" xfId="0" applyFont="1" applyAlignment="1">
      <alignment horizontal="center"/>
    </xf>
    <xf numFmtId="0" fontId="2" fillId="0" borderId="0" xfId="0" applyNumberFormat="1" applyFont="1" applyAlignment="1" applyProtection="1">
      <protection locked="0"/>
    </xf>
    <xf numFmtId="10" fontId="2" fillId="0" borderId="0" xfId="0" quotePrefix="1" applyNumberFormat="1" applyFont="1" applyBorder="1" applyAlignment="1" applyProtection="1">
      <protection locked="0"/>
    </xf>
    <xf numFmtId="166" fontId="7" fillId="0" borderId="0" xfId="0" applyNumberFormat="1" applyFont="1"/>
    <xf numFmtId="0" fontId="2" fillId="0" borderId="0" xfId="0" applyNumberFormat="1" applyFont="1" applyAlignment="1">
      <alignment shrinkToFit="1"/>
    </xf>
    <xf numFmtId="10" fontId="2" fillId="0" borderId="2" xfId="0" quotePrefix="1" applyNumberFormat="1" applyFont="1" applyBorder="1" applyAlignment="1" applyProtection="1">
      <protection locked="0"/>
    </xf>
    <xf numFmtId="0" fontId="4" fillId="0" borderId="0" xfId="0" quotePrefix="1" applyNumberFormat="1" applyFont="1" applyAlignment="1" applyProtection="1">
      <protection locked="0"/>
    </xf>
    <xf numFmtId="37" fontId="2" fillId="0" borderId="0" xfId="0" applyNumberFormat="1" applyFont="1" applyBorder="1"/>
    <xf numFmtId="37" fontId="9" fillId="0" borderId="0" xfId="0" applyNumberFormat="1" applyFont="1" applyAlignment="1">
      <alignment vertical="top"/>
    </xf>
    <xf numFmtId="0" fontId="10" fillId="0" borderId="0" xfId="0" applyNumberFormat="1" applyFont="1"/>
    <xf numFmtId="37" fontId="5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37" fontId="9" fillId="0" borderId="0" xfId="0" applyNumberFormat="1" applyFont="1" applyBorder="1"/>
    <xf numFmtId="0" fontId="2" fillId="0" borderId="0" xfId="0" applyFont="1" applyAlignment="1">
      <alignment horizontal="center"/>
    </xf>
    <xf numFmtId="165" fontId="9" fillId="0" borderId="0" xfId="0" applyNumberFormat="1" applyFont="1"/>
    <xf numFmtId="164" fontId="9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0" xfId="0" applyNumberFormat="1" applyFont="1" applyAlignment="1">
      <alignment wrapText="1"/>
    </xf>
    <xf numFmtId="37" fontId="9" fillId="0" borderId="0" xfId="0" applyNumberFormat="1" applyFont="1" applyBorder="1" applyAlignment="1">
      <alignment vertical="top"/>
    </xf>
    <xf numFmtId="0" fontId="10" fillId="0" borderId="0" xfId="0" applyNumberFormat="1" applyFont="1" applyAlignment="1">
      <alignment vertical="top"/>
    </xf>
    <xf numFmtId="37" fontId="2" fillId="0" borderId="0" xfId="0" applyNumberFormat="1" applyFont="1"/>
    <xf numFmtId="37" fontId="2" fillId="0" borderId="0" xfId="0" applyNumberFormat="1" applyFont="1" applyBorder="1" applyAlignment="1">
      <alignment vertical="top"/>
    </xf>
    <xf numFmtId="43" fontId="0" fillId="0" borderId="0" xfId="1" applyFont="1"/>
    <xf numFmtId="167" fontId="2" fillId="0" borderId="0" xfId="0" applyNumberFormat="1" applyFont="1" applyAlignment="1">
      <alignment horizontal="left" shrinkToFit="1"/>
    </xf>
    <xf numFmtId="19" fontId="2" fillId="0" borderId="0" xfId="0" applyNumberFormat="1" applyFont="1" applyAlignment="1">
      <alignment horizontal="left" shrinkToFit="1"/>
    </xf>
    <xf numFmtId="19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/>
    <xf numFmtId="15" fontId="5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17" fontId="5" fillId="0" borderId="0" xfId="0" quotePrefix="1" applyNumberFormat="1" applyFont="1" applyAlignment="1">
      <alignment horizontal="center"/>
    </xf>
    <xf numFmtId="0" fontId="5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09FA2-6D9A-4BDC-A145-68C6302A4B73}">
  <dimension ref="A1:K124"/>
  <sheetViews>
    <sheetView tabSelected="1" workbookViewId="0">
      <selection activeCell="K15" sqref="K15"/>
    </sheetView>
  </sheetViews>
  <sheetFormatPr defaultRowHeight="12.75" x14ac:dyDescent="0.2"/>
  <cols>
    <col min="1" max="1" width="5.42578125" style="1" customWidth="1"/>
    <col min="2" max="2" width="1.7109375" style="1" customWidth="1"/>
    <col min="3" max="3" width="65.85546875" style="1" customWidth="1"/>
    <col min="4" max="4" width="16.7109375" style="1" customWidth="1"/>
    <col min="5" max="5" width="2.85546875" style="1" customWidth="1"/>
    <col min="6" max="6" width="16.5703125" style="1" bestFit="1" customWidth="1"/>
    <col min="7" max="7" width="3.140625" style="3" customWidth="1"/>
    <col min="8" max="8" width="2.7109375" style="4" customWidth="1"/>
    <col min="11" max="11" width="14.28515625" customWidth="1"/>
    <col min="12" max="12" width="15.7109375" customWidth="1"/>
  </cols>
  <sheetData>
    <row r="1" spans="1:11" ht="13.5" x14ac:dyDescent="0.25">
      <c r="F1" s="2"/>
    </row>
    <row r="2" spans="1:11" x14ac:dyDescent="0.2">
      <c r="F2" s="5"/>
    </row>
    <row r="3" spans="1:11" x14ac:dyDescent="0.2">
      <c r="A3" s="48" t="s">
        <v>0</v>
      </c>
      <c r="B3" s="48"/>
      <c r="C3" s="48"/>
      <c r="D3" s="48"/>
      <c r="E3" s="48"/>
    </row>
    <row r="4" spans="1:11" x14ac:dyDescent="0.2">
      <c r="A4" s="49" t="s">
        <v>1</v>
      </c>
      <c r="B4" s="49"/>
      <c r="C4" s="49"/>
      <c r="D4" s="49"/>
      <c r="E4" s="49"/>
    </row>
    <row r="5" spans="1:11" x14ac:dyDescent="0.2">
      <c r="A5" s="50" t="s">
        <v>32</v>
      </c>
      <c r="B5" s="51"/>
      <c r="C5" s="51"/>
      <c r="D5" s="51"/>
      <c r="E5" s="51"/>
      <c r="F5" s="6"/>
      <c r="H5" s="6"/>
    </row>
    <row r="6" spans="1:11" x14ac:dyDescent="0.2">
      <c r="C6" s="7"/>
      <c r="H6" s="6"/>
    </row>
    <row r="7" spans="1:11" x14ac:dyDescent="0.2">
      <c r="A7" s="6" t="s">
        <v>2</v>
      </c>
      <c r="B7" s="6"/>
      <c r="F7" s="6"/>
      <c r="H7" s="6"/>
    </row>
    <row r="8" spans="1:11" x14ac:dyDescent="0.2">
      <c r="A8" s="8" t="s">
        <v>3</v>
      </c>
      <c r="B8" s="9"/>
      <c r="C8" s="10" t="s">
        <v>4</v>
      </c>
      <c r="D8" s="11" t="s">
        <v>5</v>
      </c>
    </row>
    <row r="9" spans="1:11" x14ac:dyDescent="0.2">
      <c r="A9" s="9"/>
      <c r="B9" s="9"/>
      <c r="C9" s="12"/>
      <c r="D9" s="12"/>
    </row>
    <row r="10" spans="1:11" x14ac:dyDescent="0.2">
      <c r="A10" s="9"/>
      <c r="B10" s="9"/>
      <c r="C10" s="12"/>
      <c r="D10" s="12"/>
    </row>
    <row r="11" spans="1:11" x14ac:dyDescent="0.2">
      <c r="A11" s="6">
        <v>1</v>
      </c>
      <c r="B11" s="6"/>
      <c r="C11" s="13" t="s">
        <v>6</v>
      </c>
    </row>
    <row r="12" spans="1:11" x14ac:dyDescent="0.2">
      <c r="A12" s="6">
        <v>2</v>
      </c>
      <c r="B12" s="6"/>
      <c r="C12" s="4" t="s">
        <v>7</v>
      </c>
      <c r="D12" s="3">
        <f>D25*D34+(D27*D26/D36)*D35</f>
        <v>4.7281531405666724E-2</v>
      </c>
    </row>
    <row r="13" spans="1:11" x14ac:dyDescent="0.2">
      <c r="A13" s="6">
        <v>3</v>
      </c>
      <c r="B13" s="6"/>
      <c r="C13" s="4" t="s">
        <v>8</v>
      </c>
      <c r="D13" s="3">
        <f>D35*(D29*D28/D36+D31*D30/D36)</f>
        <v>4.2732054005164798E-3</v>
      </c>
      <c r="K13" s="14"/>
    </row>
    <row r="14" spans="1:11" ht="13.5" thickBot="1" x14ac:dyDescent="0.25">
      <c r="A14" s="6">
        <v>4</v>
      </c>
      <c r="B14" s="6"/>
      <c r="C14" s="4" t="s">
        <v>9</v>
      </c>
      <c r="D14" s="15">
        <f>D12+D13</f>
        <v>5.1554736806183207E-2</v>
      </c>
    </row>
    <row r="15" spans="1:11" ht="13.5" thickTop="1" x14ac:dyDescent="0.2">
      <c r="A15" s="6"/>
      <c r="B15" s="6"/>
      <c r="C15" s="4"/>
      <c r="D15" s="16"/>
      <c r="K15" s="14"/>
    </row>
    <row r="16" spans="1:11" x14ac:dyDescent="0.2">
      <c r="A16" s="6">
        <v>5</v>
      </c>
      <c r="B16" s="6"/>
      <c r="C16" s="13" t="s">
        <v>10</v>
      </c>
      <c r="D16" s="16"/>
      <c r="F16" s="17" t="s">
        <v>11</v>
      </c>
    </row>
    <row r="17" spans="1:6" x14ac:dyDescent="0.2">
      <c r="A17" s="6">
        <v>6</v>
      </c>
      <c r="B17" s="6"/>
      <c r="C17" s="18" t="s">
        <v>12</v>
      </c>
      <c r="D17" s="19">
        <f>ROUND((D12/2)+((1+D12/2)*D12/2),8)</f>
        <v>4.7840420000000002E-2</v>
      </c>
      <c r="F17" s="20">
        <f>(1+D17)^(1/12)-1</f>
        <v>3.9018678185869238E-3</v>
      </c>
    </row>
    <row r="18" spans="1:6" x14ac:dyDescent="0.2">
      <c r="A18" s="6">
        <v>7</v>
      </c>
      <c r="B18" s="6"/>
      <c r="C18" s="18" t="s">
        <v>13</v>
      </c>
      <c r="D18" s="19">
        <f>ROUND((D13/2)+((1+D13/2)*D13/2),8)</f>
        <v>4.2777700000000002E-3</v>
      </c>
      <c r="F18" s="20">
        <f>(1+D18)^(1/12)-1</f>
        <v>3.5578380537559795E-4</v>
      </c>
    </row>
    <row r="19" spans="1:6" ht="13.5" thickBot="1" x14ac:dyDescent="0.25">
      <c r="A19" s="6">
        <v>8</v>
      </c>
      <c r="B19" s="6"/>
      <c r="C19" s="21" t="s">
        <v>14</v>
      </c>
      <c r="D19" s="22">
        <f>D17+D18</f>
        <v>5.2118190000000002E-2</v>
      </c>
    </row>
    <row r="20" spans="1:6" ht="13.5" thickTop="1" x14ac:dyDescent="0.2">
      <c r="A20" s="6"/>
      <c r="B20" s="6"/>
      <c r="C20" s="4"/>
      <c r="D20" s="16"/>
    </row>
    <row r="21" spans="1:6" x14ac:dyDescent="0.2">
      <c r="A21" s="6">
        <v>9</v>
      </c>
      <c r="B21" s="6"/>
      <c r="C21" s="23" t="s">
        <v>15</v>
      </c>
      <c r="F21" s="24"/>
    </row>
    <row r="22" spans="1:6" x14ac:dyDescent="0.2">
      <c r="A22" s="6">
        <v>10</v>
      </c>
      <c r="B22" s="6"/>
      <c r="C22" s="4" t="s">
        <v>16</v>
      </c>
      <c r="D22" s="24"/>
    </row>
    <row r="23" spans="1:6" x14ac:dyDescent="0.2">
      <c r="A23" s="6">
        <v>11</v>
      </c>
      <c r="B23" s="6"/>
      <c r="C23" s="4" t="s">
        <v>17</v>
      </c>
      <c r="D23" s="24"/>
    </row>
    <row r="24" spans="1:6" ht="14.25" x14ac:dyDescent="0.2">
      <c r="A24" s="6">
        <v>12</v>
      </c>
      <c r="B24" s="6"/>
      <c r="C24" s="4" t="s">
        <v>18</v>
      </c>
      <c r="D24" s="25">
        <v>173098854.69</v>
      </c>
      <c r="E24" s="26"/>
      <c r="F24" s="27"/>
    </row>
    <row r="25" spans="1:6" ht="14.25" x14ac:dyDescent="0.2">
      <c r="A25" s="28">
        <v>13</v>
      </c>
      <c r="B25" s="28"/>
      <c r="C25" s="29" t="s">
        <v>19</v>
      </c>
      <c r="D25" s="30">
        <v>4.9155999999999998E-2</v>
      </c>
      <c r="E25" s="26"/>
    </row>
    <row r="26" spans="1:6" ht="14.25" x14ac:dyDescent="0.2">
      <c r="A26" s="28">
        <v>14</v>
      </c>
      <c r="B26" s="6"/>
      <c r="C26" s="4" t="s">
        <v>20</v>
      </c>
      <c r="D26" s="31">
        <v>1299505985.8299999</v>
      </c>
      <c r="E26" s="26"/>
    </row>
    <row r="27" spans="1:6" ht="14.25" x14ac:dyDescent="0.2">
      <c r="A27" s="6">
        <v>15</v>
      </c>
      <c r="B27" s="6"/>
      <c r="C27" s="29" t="s">
        <v>21</v>
      </c>
      <c r="D27" s="30">
        <v>5.5299649999999999E-2</v>
      </c>
      <c r="E27" s="26"/>
    </row>
    <row r="28" spans="1:6" ht="14.25" x14ac:dyDescent="0.2">
      <c r="A28" s="32">
        <v>16</v>
      </c>
      <c r="B28" s="6"/>
      <c r="C28" s="4" t="s">
        <v>22</v>
      </c>
      <c r="D28" s="31">
        <v>0</v>
      </c>
      <c r="E28" s="26"/>
    </row>
    <row r="29" spans="1:6" ht="14.25" x14ac:dyDescent="0.2">
      <c r="A29" s="32">
        <v>17</v>
      </c>
      <c r="B29" s="6"/>
      <c r="C29" s="1" t="s">
        <v>23</v>
      </c>
      <c r="D29" s="33">
        <v>0</v>
      </c>
      <c r="E29" s="26"/>
    </row>
    <row r="30" spans="1:6" ht="14.25" x14ac:dyDescent="0.2">
      <c r="A30" s="32">
        <v>18</v>
      </c>
      <c r="B30" s="6"/>
      <c r="C30" s="1" t="s">
        <v>24</v>
      </c>
      <c r="D30" s="34">
        <v>954879417.66999996</v>
      </c>
      <c r="E30" s="26"/>
    </row>
    <row r="31" spans="1:6" ht="14.25" x14ac:dyDescent="0.2">
      <c r="A31" s="32">
        <v>19</v>
      </c>
      <c r="B31" s="6"/>
      <c r="C31" s="4" t="s">
        <v>25</v>
      </c>
      <c r="D31" s="33">
        <v>9.2999999999999999E-2</v>
      </c>
      <c r="E31" s="26"/>
    </row>
    <row r="32" spans="1:6" ht="14.25" x14ac:dyDescent="0.2">
      <c r="A32" s="35">
        <v>20</v>
      </c>
      <c r="B32" s="6"/>
      <c r="C32" s="36" t="s">
        <v>26</v>
      </c>
      <c r="D32" s="37">
        <v>194161535.66999999</v>
      </c>
      <c r="E32" s="38"/>
    </row>
    <row r="33" spans="1:8" x14ac:dyDescent="0.2">
      <c r="C33" s="4"/>
      <c r="D33" s="39"/>
    </row>
    <row r="34" spans="1:8" x14ac:dyDescent="0.2">
      <c r="A34" s="32">
        <v>21</v>
      </c>
      <c r="B34" s="6"/>
      <c r="C34" s="4" t="s">
        <v>27</v>
      </c>
      <c r="D34" s="3">
        <f>IF(D24&lt;D32,D24/D32,1)</f>
        <v>0.89151980639564754</v>
      </c>
    </row>
    <row r="35" spans="1:8" x14ac:dyDescent="0.2">
      <c r="A35" s="32">
        <v>22</v>
      </c>
      <c r="B35" s="32"/>
      <c r="C35" s="4" t="s">
        <v>28</v>
      </c>
      <c r="D35" s="3">
        <f>1-D34</f>
        <v>0.10848019360435246</v>
      </c>
    </row>
    <row r="36" spans="1:8" x14ac:dyDescent="0.2">
      <c r="A36" s="32">
        <v>23</v>
      </c>
      <c r="B36" s="32"/>
      <c r="C36" s="4" t="s">
        <v>29</v>
      </c>
      <c r="D36" s="40">
        <f>D26+D28+D30</f>
        <v>2254385403.5</v>
      </c>
    </row>
    <row r="37" spans="1:8" x14ac:dyDescent="0.2">
      <c r="C37" s="4"/>
    </row>
    <row r="38" spans="1:8" x14ac:dyDescent="0.2">
      <c r="C38"/>
      <c r="D38" s="41"/>
      <c r="E38"/>
    </row>
    <row r="39" spans="1:8" x14ac:dyDescent="0.2">
      <c r="C39"/>
      <c r="D39" s="41"/>
      <c r="E39"/>
    </row>
    <row r="40" spans="1:8" x14ac:dyDescent="0.2">
      <c r="A40" s="42"/>
      <c r="C40"/>
      <c r="D40"/>
      <c r="E40"/>
      <c r="G40"/>
      <c r="H40"/>
    </row>
    <row r="41" spans="1:8" x14ac:dyDescent="0.2">
      <c r="A41" s="43"/>
      <c r="C41"/>
      <c r="D41"/>
      <c r="E41"/>
      <c r="F41"/>
      <c r="G41"/>
      <c r="H41"/>
    </row>
    <row r="42" spans="1:8" x14ac:dyDescent="0.2">
      <c r="A42" s="44"/>
      <c r="C42"/>
      <c r="D42"/>
      <c r="E42"/>
      <c r="F42"/>
      <c r="G42"/>
      <c r="H42"/>
    </row>
    <row r="43" spans="1:8" x14ac:dyDescent="0.2">
      <c r="A43" s="28"/>
      <c r="C43" s="45"/>
      <c r="D43"/>
      <c r="E43"/>
      <c r="F43"/>
      <c r="G43"/>
      <c r="H43"/>
    </row>
    <row r="44" spans="1:8" x14ac:dyDescent="0.2">
      <c r="A44" s="28"/>
      <c r="C44" s="45"/>
      <c r="D44"/>
      <c r="E44"/>
      <c r="F44"/>
      <c r="G44"/>
      <c r="H44"/>
    </row>
    <row r="45" spans="1:8" x14ac:dyDescent="0.2">
      <c r="A45" s="28"/>
      <c r="C45" s="45"/>
      <c r="D45"/>
      <c r="E45"/>
      <c r="F45"/>
      <c r="G45"/>
      <c r="H45"/>
    </row>
    <row r="46" spans="1:8" x14ac:dyDescent="0.2">
      <c r="A46" s="28"/>
      <c r="C46" s="45"/>
      <c r="D46"/>
      <c r="E46"/>
      <c r="F46"/>
      <c r="G46"/>
      <c r="H46"/>
    </row>
    <row r="47" spans="1:8" x14ac:dyDescent="0.2">
      <c r="A47" s="28"/>
      <c r="C47" s="45"/>
      <c r="D47"/>
      <c r="E47"/>
      <c r="F47"/>
      <c r="G47"/>
      <c r="H47"/>
    </row>
    <row r="48" spans="1:8" x14ac:dyDescent="0.2">
      <c r="A48" s="28"/>
      <c r="C48" s="45"/>
      <c r="D48"/>
      <c r="E48"/>
      <c r="F48"/>
      <c r="G48"/>
      <c r="H48"/>
    </row>
    <row r="49" spans="1:8" x14ac:dyDescent="0.2">
      <c r="A49" s="28"/>
      <c r="C49" s="45"/>
      <c r="D49"/>
      <c r="E49"/>
      <c r="F49"/>
      <c r="G49"/>
      <c r="H49"/>
    </row>
    <row r="50" spans="1:8" x14ac:dyDescent="0.2">
      <c r="A50" s="28"/>
      <c r="D50"/>
      <c r="E50"/>
      <c r="F50"/>
      <c r="G50"/>
      <c r="H50"/>
    </row>
    <row r="51" spans="1:8" x14ac:dyDescent="0.2">
      <c r="A51" s="28"/>
      <c r="C51" s="46"/>
      <c r="D51"/>
      <c r="E51"/>
      <c r="F51"/>
      <c r="G51"/>
      <c r="H51"/>
    </row>
    <row r="52" spans="1:8" x14ac:dyDescent="0.2">
      <c r="C52"/>
      <c r="D52"/>
      <c r="E52"/>
      <c r="F52"/>
      <c r="G52"/>
      <c r="H52"/>
    </row>
    <row r="53" spans="1:8" x14ac:dyDescent="0.2">
      <c r="C53"/>
      <c r="D53"/>
      <c r="E53"/>
      <c r="F53"/>
      <c r="G53"/>
      <c r="H53"/>
    </row>
    <row r="54" spans="1:8" x14ac:dyDescent="0.2">
      <c r="C54"/>
      <c r="D54"/>
      <c r="E54"/>
      <c r="F54"/>
      <c r="G54"/>
      <c r="H54"/>
    </row>
    <row r="55" spans="1:8" x14ac:dyDescent="0.2">
      <c r="C55"/>
      <c r="D55"/>
      <c r="E55"/>
      <c r="F55"/>
      <c r="G55"/>
      <c r="H55"/>
    </row>
    <row r="56" spans="1:8" x14ac:dyDescent="0.2">
      <c r="C56"/>
      <c r="D56"/>
      <c r="E56"/>
      <c r="F56"/>
      <c r="G56"/>
      <c r="H56"/>
    </row>
    <row r="57" spans="1:8" x14ac:dyDescent="0.2">
      <c r="C57"/>
      <c r="D57"/>
      <c r="E57"/>
      <c r="F57"/>
      <c r="G57"/>
      <c r="H57"/>
    </row>
    <row r="58" spans="1:8" x14ac:dyDescent="0.2">
      <c r="C58"/>
      <c r="D58"/>
      <c r="E58"/>
      <c r="F58"/>
      <c r="G58"/>
      <c r="H58"/>
    </row>
    <row r="59" spans="1:8" x14ac:dyDescent="0.2">
      <c r="C59"/>
      <c r="D59"/>
      <c r="E59"/>
      <c r="F59"/>
      <c r="G59"/>
      <c r="H59"/>
    </row>
    <row r="60" spans="1:8" x14ac:dyDescent="0.2">
      <c r="C60"/>
      <c r="D60"/>
      <c r="E60"/>
      <c r="F60"/>
      <c r="G60"/>
      <c r="H60"/>
    </row>
    <row r="61" spans="1:8" x14ac:dyDescent="0.2">
      <c r="C61"/>
      <c r="D61"/>
      <c r="E61"/>
      <c r="F61"/>
      <c r="G61"/>
      <c r="H61"/>
    </row>
    <row r="62" spans="1:8" x14ac:dyDescent="0.2">
      <c r="C62"/>
      <c r="D62"/>
      <c r="E62"/>
      <c r="F62"/>
      <c r="G62"/>
      <c r="H62"/>
    </row>
    <row r="63" spans="1:8" x14ac:dyDescent="0.2">
      <c r="C63"/>
      <c r="D63"/>
      <c r="E63"/>
      <c r="F63"/>
      <c r="G63"/>
      <c r="H63"/>
    </row>
    <row r="64" spans="1:8" x14ac:dyDescent="0.2">
      <c r="C64"/>
      <c r="D64"/>
      <c r="E64"/>
      <c r="F64"/>
      <c r="G64"/>
      <c r="H64"/>
    </row>
    <row r="65" spans="3:8" x14ac:dyDescent="0.2">
      <c r="C65"/>
      <c r="D65"/>
      <c r="E65"/>
      <c r="F65"/>
      <c r="G65"/>
      <c r="H65"/>
    </row>
    <row r="66" spans="3:8" x14ac:dyDescent="0.2">
      <c r="C66"/>
      <c r="D66"/>
      <c r="E66"/>
      <c r="F66"/>
      <c r="G66"/>
      <c r="H66"/>
    </row>
    <row r="67" spans="3:8" x14ac:dyDescent="0.2">
      <c r="C67"/>
      <c r="D67"/>
      <c r="E67"/>
      <c r="F67"/>
      <c r="G67"/>
      <c r="H67"/>
    </row>
    <row r="68" spans="3:8" x14ac:dyDescent="0.2">
      <c r="C68"/>
      <c r="D68"/>
      <c r="E68"/>
      <c r="F68"/>
      <c r="G68"/>
      <c r="H68"/>
    </row>
    <row r="69" spans="3:8" x14ac:dyDescent="0.2">
      <c r="C69"/>
      <c r="D69"/>
      <c r="E69"/>
      <c r="F69"/>
      <c r="G69"/>
      <c r="H69"/>
    </row>
    <row r="70" spans="3:8" x14ac:dyDescent="0.2">
      <c r="C70"/>
      <c r="D70"/>
      <c r="E70"/>
      <c r="F70"/>
      <c r="G70"/>
      <c r="H70"/>
    </row>
    <row r="71" spans="3:8" x14ac:dyDescent="0.2">
      <c r="C71"/>
      <c r="D71"/>
      <c r="E71"/>
      <c r="F71"/>
      <c r="G71"/>
      <c r="H71"/>
    </row>
    <row r="72" spans="3:8" x14ac:dyDescent="0.2">
      <c r="C72"/>
      <c r="D72"/>
      <c r="E72"/>
      <c r="F72"/>
      <c r="G72"/>
      <c r="H72"/>
    </row>
    <row r="73" spans="3:8" x14ac:dyDescent="0.2">
      <c r="G73" s="4"/>
    </row>
    <row r="74" spans="3:8" x14ac:dyDescent="0.2">
      <c r="G74" s="4"/>
    </row>
    <row r="75" spans="3:8" x14ac:dyDescent="0.2">
      <c r="G75" s="4"/>
    </row>
    <row r="76" spans="3:8" x14ac:dyDescent="0.2">
      <c r="G76" s="4"/>
    </row>
    <row r="77" spans="3:8" x14ac:dyDescent="0.2">
      <c r="G77" s="4"/>
    </row>
    <row r="78" spans="3:8" x14ac:dyDescent="0.2">
      <c r="G78" s="4"/>
    </row>
    <row r="79" spans="3:8" x14ac:dyDescent="0.2">
      <c r="G79" s="4"/>
    </row>
    <row r="80" spans="3:8" x14ac:dyDescent="0.2">
      <c r="G80" s="4"/>
    </row>
    <row r="81" spans="6:8" x14ac:dyDescent="0.2">
      <c r="G81" s="4"/>
    </row>
    <row r="82" spans="6:8" x14ac:dyDescent="0.2">
      <c r="G82" s="4"/>
    </row>
    <row r="83" spans="6:8" x14ac:dyDescent="0.2">
      <c r="G83" s="4"/>
    </row>
    <row r="84" spans="6:8" x14ac:dyDescent="0.2">
      <c r="G84" s="4"/>
    </row>
    <row r="85" spans="6:8" x14ac:dyDescent="0.2">
      <c r="G85" s="4"/>
    </row>
    <row r="86" spans="6:8" x14ac:dyDescent="0.2">
      <c r="G86" s="4"/>
    </row>
    <row r="87" spans="6:8" x14ac:dyDescent="0.2">
      <c r="G87" s="4"/>
    </row>
    <row r="88" spans="6:8" x14ac:dyDescent="0.2">
      <c r="G88" s="4"/>
    </row>
    <row r="89" spans="6:8" x14ac:dyDescent="0.2">
      <c r="F89" s="47"/>
    </row>
    <row r="90" spans="6:8" x14ac:dyDescent="0.2">
      <c r="F90" s="47"/>
      <c r="G90" s="47"/>
      <c r="H90" s="47"/>
    </row>
    <row r="91" spans="6:8" x14ac:dyDescent="0.2">
      <c r="F91" s="47"/>
      <c r="G91" s="47"/>
      <c r="H91" s="47"/>
    </row>
    <row r="92" spans="6:8" x14ac:dyDescent="0.2">
      <c r="F92" s="47"/>
      <c r="G92" s="47"/>
      <c r="H92" s="47"/>
    </row>
    <row r="93" spans="6:8" x14ac:dyDescent="0.2">
      <c r="G93" s="4"/>
      <c r="H93" s="3"/>
    </row>
    <row r="110" spans="7:7" x14ac:dyDescent="0.2">
      <c r="G110" s="47"/>
    </row>
    <row r="111" spans="7:7" x14ac:dyDescent="0.2">
      <c r="G111" s="47"/>
    </row>
    <row r="112" spans="7:7" x14ac:dyDescent="0.2">
      <c r="G112" s="47"/>
    </row>
    <row r="113" spans="6:7" x14ac:dyDescent="0.2">
      <c r="G113" s="47"/>
    </row>
    <row r="114" spans="6:7" x14ac:dyDescent="0.2">
      <c r="G114" s="47"/>
    </row>
    <row r="115" spans="6:7" x14ac:dyDescent="0.2">
      <c r="G115" s="47"/>
    </row>
    <row r="116" spans="6:7" x14ac:dyDescent="0.2">
      <c r="G116" s="47"/>
    </row>
    <row r="117" spans="6:7" x14ac:dyDescent="0.2">
      <c r="G117" s="47"/>
    </row>
    <row r="118" spans="6:7" x14ac:dyDescent="0.2">
      <c r="G118" s="47"/>
    </row>
    <row r="119" spans="6:7" x14ac:dyDescent="0.2">
      <c r="G119" s="47"/>
    </row>
    <row r="120" spans="6:7" x14ac:dyDescent="0.2">
      <c r="G120" s="47"/>
    </row>
    <row r="121" spans="6:7" x14ac:dyDescent="0.2">
      <c r="G121" s="47"/>
    </row>
    <row r="122" spans="6:7" x14ac:dyDescent="0.2">
      <c r="F122" s="47"/>
      <c r="G122" s="47"/>
    </row>
    <row r="123" spans="6:7" x14ac:dyDescent="0.2">
      <c r="F123" s="47"/>
      <c r="G123" s="47"/>
    </row>
    <row r="124" spans="6:7" x14ac:dyDescent="0.2">
      <c r="F124" s="47"/>
      <c r="G124" s="47"/>
    </row>
  </sheetData>
  <mergeCells count="3">
    <mergeCell ref="A3:E3"/>
    <mergeCell ref="A4:E4"/>
    <mergeCell ref="A5:E5"/>
  </mergeCells>
  <pageMargins left="0" right="0" top="1" bottom="1" header="0.5" footer="0.5"/>
  <pageSetup scale="80" orientation="portrait" r:id="rId1"/>
  <headerFooter alignWithMargins="0">
    <oddHeader>&amp;L&amp;Z&amp;F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19E57-FB57-4503-B0D3-C0B16F516C74}">
  <dimension ref="A1:K124"/>
  <sheetViews>
    <sheetView workbookViewId="0"/>
  </sheetViews>
  <sheetFormatPr defaultRowHeight="12.75" x14ac:dyDescent="0.2"/>
  <cols>
    <col min="1" max="1" width="5.42578125" style="1" customWidth="1"/>
    <col min="2" max="2" width="1.7109375" style="1" customWidth="1"/>
    <col min="3" max="3" width="65.85546875" style="1" customWidth="1"/>
    <col min="4" max="4" width="16.7109375" style="1" customWidth="1"/>
    <col min="5" max="5" width="2.85546875" style="1" customWidth="1"/>
    <col min="6" max="6" width="16.5703125" style="1" bestFit="1" customWidth="1"/>
    <col min="7" max="7" width="3.140625" style="3" customWidth="1"/>
    <col min="8" max="8" width="2.7109375" style="4" customWidth="1"/>
    <col min="11" max="11" width="14.28515625" customWidth="1"/>
    <col min="12" max="12" width="15.7109375" customWidth="1"/>
  </cols>
  <sheetData>
    <row r="1" spans="1:11" ht="13.5" x14ac:dyDescent="0.25">
      <c r="F1" s="2"/>
    </row>
    <row r="2" spans="1:11" x14ac:dyDescent="0.2">
      <c r="F2" s="5"/>
    </row>
    <row r="3" spans="1:11" x14ac:dyDescent="0.2">
      <c r="A3" s="48" t="s">
        <v>0</v>
      </c>
      <c r="B3" s="48"/>
      <c r="C3" s="48"/>
      <c r="D3" s="48"/>
      <c r="E3" s="48"/>
    </row>
    <row r="4" spans="1:11" x14ac:dyDescent="0.2">
      <c r="A4" s="49" t="s">
        <v>1</v>
      </c>
      <c r="B4" s="49"/>
      <c r="C4" s="49"/>
      <c r="D4" s="49"/>
      <c r="E4" s="49"/>
    </row>
    <row r="5" spans="1:11" x14ac:dyDescent="0.2">
      <c r="A5" s="50" t="s">
        <v>31</v>
      </c>
      <c r="B5" s="51"/>
      <c r="C5" s="51"/>
      <c r="D5" s="51"/>
      <c r="E5" s="51"/>
      <c r="F5" s="6"/>
      <c r="H5" s="6"/>
    </row>
    <row r="6" spans="1:11" x14ac:dyDescent="0.2">
      <c r="C6" s="7"/>
      <c r="H6" s="6"/>
    </row>
    <row r="7" spans="1:11" x14ac:dyDescent="0.2">
      <c r="A7" s="6" t="s">
        <v>2</v>
      </c>
      <c r="B7" s="6"/>
      <c r="F7" s="6"/>
      <c r="H7" s="6"/>
    </row>
    <row r="8" spans="1:11" x14ac:dyDescent="0.2">
      <c r="A8" s="8" t="s">
        <v>3</v>
      </c>
      <c r="B8" s="9"/>
      <c r="C8" s="10" t="s">
        <v>4</v>
      </c>
      <c r="D8" s="11" t="s">
        <v>5</v>
      </c>
    </row>
    <row r="9" spans="1:11" x14ac:dyDescent="0.2">
      <c r="A9" s="9"/>
      <c r="B9" s="9"/>
      <c r="C9" s="12"/>
      <c r="D9" s="12"/>
    </row>
    <row r="10" spans="1:11" x14ac:dyDescent="0.2">
      <c r="A10" s="9"/>
      <c r="B10" s="9"/>
      <c r="C10" s="12"/>
      <c r="D10" s="12"/>
    </row>
    <row r="11" spans="1:11" x14ac:dyDescent="0.2">
      <c r="A11" s="6">
        <v>1</v>
      </c>
      <c r="B11" s="6"/>
      <c r="C11" s="13" t="s">
        <v>6</v>
      </c>
    </row>
    <row r="12" spans="1:11" x14ac:dyDescent="0.2">
      <c r="A12" s="6">
        <v>2</v>
      </c>
      <c r="B12" s="6"/>
      <c r="C12" s="4" t="s">
        <v>7</v>
      </c>
      <c r="D12" s="3">
        <f>D25*D34+(D27*D26/D36)*D35</f>
        <v>3.2172705760781038E-2</v>
      </c>
    </row>
    <row r="13" spans="1:11" x14ac:dyDescent="0.2">
      <c r="A13" s="6">
        <v>3</v>
      </c>
      <c r="B13" s="6"/>
      <c r="C13" s="4" t="s">
        <v>8</v>
      </c>
      <c r="D13" s="3">
        <f>D35*(D29*D28/D36+D31*D30/D36)</f>
        <v>3.3148992716057819E-2</v>
      </c>
      <c r="K13" s="14"/>
    </row>
    <row r="14" spans="1:11" ht="13.5" thickBot="1" x14ac:dyDescent="0.25">
      <c r="A14" s="6">
        <v>4</v>
      </c>
      <c r="B14" s="6"/>
      <c r="C14" s="4" t="s">
        <v>9</v>
      </c>
      <c r="D14" s="15">
        <f>D12+D13</f>
        <v>6.5321698476838858E-2</v>
      </c>
    </row>
    <row r="15" spans="1:11" ht="13.5" thickTop="1" x14ac:dyDescent="0.2">
      <c r="A15" s="6"/>
      <c r="B15" s="6"/>
      <c r="C15" s="4"/>
      <c r="D15" s="16"/>
      <c r="K15" s="14"/>
    </row>
    <row r="16" spans="1:11" x14ac:dyDescent="0.2">
      <c r="A16" s="6">
        <v>5</v>
      </c>
      <c r="B16" s="6"/>
      <c r="C16" s="13" t="s">
        <v>10</v>
      </c>
      <c r="D16" s="16"/>
      <c r="F16" s="17" t="s">
        <v>11</v>
      </c>
    </row>
    <row r="17" spans="1:6" x14ac:dyDescent="0.2">
      <c r="A17" s="6">
        <v>6</v>
      </c>
      <c r="B17" s="6"/>
      <c r="C17" s="18" t="s">
        <v>12</v>
      </c>
      <c r="D17" s="19">
        <f>ROUND((D12/2)+((1+D12/2)*D12/2),8)</f>
        <v>3.2431479999999999E-2</v>
      </c>
      <c r="F17" s="20">
        <f>(1+D17)^(1/12)-1</f>
        <v>2.6632635733954135E-3</v>
      </c>
    </row>
    <row r="18" spans="1:6" x14ac:dyDescent="0.2">
      <c r="A18" s="6">
        <v>7</v>
      </c>
      <c r="B18" s="6"/>
      <c r="C18" s="18" t="s">
        <v>13</v>
      </c>
      <c r="D18" s="19">
        <f>ROUND((D13/2)+((1+D13/2)*D13/2),8)</f>
        <v>3.3423710000000002E-2</v>
      </c>
      <c r="F18" s="20">
        <f>(1+D18)^(1/12)-1</f>
        <v>2.7435299663938206E-3</v>
      </c>
    </row>
    <row r="19" spans="1:6" ht="13.5" thickBot="1" x14ac:dyDescent="0.25">
      <c r="A19" s="6">
        <v>8</v>
      </c>
      <c r="B19" s="6"/>
      <c r="C19" s="21" t="s">
        <v>14</v>
      </c>
      <c r="D19" s="22">
        <f>D17+D18</f>
        <v>6.5855190000000008E-2</v>
      </c>
    </row>
    <row r="20" spans="1:6" ht="13.5" thickTop="1" x14ac:dyDescent="0.2">
      <c r="A20" s="6"/>
      <c r="B20" s="6"/>
      <c r="C20" s="4"/>
      <c r="D20" s="16"/>
    </row>
    <row r="21" spans="1:6" x14ac:dyDescent="0.2">
      <c r="A21" s="6">
        <v>9</v>
      </c>
      <c r="B21" s="6"/>
      <c r="C21" s="23" t="s">
        <v>15</v>
      </c>
      <c r="F21" s="24"/>
    </row>
    <row r="22" spans="1:6" x14ac:dyDescent="0.2">
      <c r="A22" s="6">
        <v>10</v>
      </c>
      <c r="B22" s="6"/>
      <c r="C22" s="4" t="s">
        <v>16</v>
      </c>
      <c r="D22" s="24"/>
    </row>
    <row r="23" spans="1:6" x14ac:dyDescent="0.2">
      <c r="A23" s="6">
        <v>11</v>
      </c>
      <c r="B23" s="6"/>
      <c r="C23" s="4" t="s">
        <v>17</v>
      </c>
      <c r="D23" s="24"/>
    </row>
    <row r="24" spans="1:6" ht="14.25" x14ac:dyDescent="0.2">
      <c r="A24" s="6">
        <v>12</v>
      </c>
      <c r="B24" s="6"/>
      <c r="C24" s="4" t="s">
        <v>18</v>
      </c>
      <c r="D24" s="25">
        <v>32903204.629999999</v>
      </c>
      <c r="E24" s="26"/>
      <c r="F24" s="27"/>
    </row>
    <row r="25" spans="1:6" ht="14.25" x14ac:dyDescent="0.2">
      <c r="A25" s="28">
        <v>13</v>
      </c>
      <c r="B25" s="28"/>
      <c r="C25" s="29" t="s">
        <v>19</v>
      </c>
      <c r="D25" s="30">
        <v>5.7305000000000002E-2</v>
      </c>
      <c r="E25" s="26"/>
    </row>
    <row r="26" spans="1:6" ht="14.25" x14ac:dyDescent="0.2">
      <c r="A26" s="28">
        <v>14</v>
      </c>
      <c r="B26" s="6"/>
      <c r="C26" s="4" t="s">
        <v>20</v>
      </c>
      <c r="D26" s="31">
        <v>1178113824.6700001</v>
      </c>
      <c r="E26" s="26"/>
    </row>
    <row r="27" spans="1:6" ht="14.25" x14ac:dyDescent="0.2">
      <c r="A27" s="6">
        <v>15</v>
      </c>
      <c r="B27" s="6"/>
      <c r="C27" s="29" t="s">
        <v>21</v>
      </c>
      <c r="D27" s="30">
        <v>4.6980479999999998E-2</v>
      </c>
      <c r="E27" s="26"/>
    </row>
    <row r="28" spans="1:6" ht="14.25" x14ac:dyDescent="0.2">
      <c r="A28" s="32">
        <v>16</v>
      </c>
      <c r="B28" s="6"/>
      <c r="C28" s="4" t="s">
        <v>22</v>
      </c>
      <c r="D28" s="31">
        <v>0</v>
      </c>
      <c r="E28" s="26"/>
    </row>
    <row r="29" spans="1:6" ht="14.25" x14ac:dyDescent="0.2">
      <c r="A29" s="32">
        <v>17</v>
      </c>
      <c r="B29" s="6"/>
      <c r="C29" s="1" t="s">
        <v>23</v>
      </c>
      <c r="D29" s="33">
        <v>0</v>
      </c>
      <c r="E29" s="26"/>
    </row>
    <row r="30" spans="1:6" ht="14.25" x14ac:dyDescent="0.2">
      <c r="A30" s="32">
        <v>18</v>
      </c>
      <c r="B30" s="6"/>
      <c r="C30" s="1" t="s">
        <v>24</v>
      </c>
      <c r="D30" s="34">
        <v>921192890.95000005</v>
      </c>
      <c r="E30" s="26"/>
    </row>
    <row r="31" spans="1:6" ht="14.25" x14ac:dyDescent="0.2">
      <c r="A31" s="32">
        <v>19</v>
      </c>
      <c r="B31" s="6"/>
      <c r="C31" s="4" t="s">
        <v>25</v>
      </c>
      <c r="D31" s="33">
        <v>9.2999999999999999E-2</v>
      </c>
      <c r="E31" s="26"/>
    </row>
    <row r="32" spans="1:6" ht="14.25" x14ac:dyDescent="0.2">
      <c r="A32" s="35">
        <v>20</v>
      </c>
      <c r="B32" s="6"/>
      <c r="C32" s="36" t="s">
        <v>26</v>
      </c>
      <c r="D32" s="37">
        <v>175290227.65000001</v>
      </c>
      <c r="E32" s="38"/>
    </row>
    <row r="33" spans="1:8" x14ac:dyDescent="0.2">
      <c r="C33" s="4"/>
      <c r="D33" s="39"/>
    </row>
    <row r="34" spans="1:8" x14ac:dyDescent="0.2">
      <c r="A34" s="32">
        <v>21</v>
      </c>
      <c r="B34" s="6"/>
      <c r="C34" s="4" t="s">
        <v>27</v>
      </c>
      <c r="D34" s="3">
        <f>IF(D24&lt;D32,D24/D32,1)</f>
        <v>0.18770701065947298</v>
      </c>
    </row>
    <row r="35" spans="1:8" x14ac:dyDescent="0.2">
      <c r="A35" s="32">
        <v>22</v>
      </c>
      <c r="B35" s="32"/>
      <c r="C35" s="4" t="s">
        <v>28</v>
      </c>
      <c r="D35" s="3">
        <f>1-D34</f>
        <v>0.81229298934052707</v>
      </c>
    </row>
    <row r="36" spans="1:8" x14ac:dyDescent="0.2">
      <c r="A36" s="32">
        <v>23</v>
      </c>
      <c r="B36" s="32"/>
      <c r="C36" s="4" t="s">
        <v>29</v>
      </c>
      <c r="D36" s="40">
        <f>D26+D28+D30</f>
        <v>2099306715.6200001</v>
      </c>
    </row>
    <row r="37" spans="1:8" x14ac:dyDescent="0.2">
      <c r="C37" s="4"/>
    </row>
    <row r="38" spans="1:8" x14ac:dyDescent="0.2">
      <c r="C38"/>
      <c r="D38" s="41"/>
      <c r="E38"/>
    </row>
    <row r="39" spans="1:8" x14ac:dyDescent="0.2">
      <c r="C39"/>
      <c r="D39" s="41"/>
      <c r="E39"/>
    </row>
    <row r="40" spans="1:8" x14ac:dyDescent="0.2">
      <c r="A40" s="42"/>
      <c r="C40"/>
      <c r="D40"/>
      <c r="E40"/>
      <c r="G40"/>
      <c r="H40"/>
    </row>
    <row r="41" spans="1:8" x14ac:dyDescent="0.2">
      <c r="A41" s="43"/>
      <c r="C41"/>
      <c r="D41"/>
      <c r="E41"/>
      <c r="F41"/>
      <c r="G41"/>
      <c r="H41"/>
    </row>
    <row r="42" spans="1:8" x14ac:dyDescent="0.2">
      <c r="A42" s="44"/>
      <c r="C42"/>
      <c r="D42"/>
      <c r="E42"/>
      <c r="F42"/>
      <c r="G42"/>
      <c r="H42"/>
    </row>
    <row r="43" spans="1:8" x14ac:dyDescent="0.2">
      <c r="A43" s="28"/>
      <c r="C43" s="45"/>
      <c r="D43"/>
      <c r="E43"/>
      <c r="F43"/>
      <c r="G43"/>
      <c r="H43"/>
    </row>
    <row r="44" spans="1:8" x14ac:dyDescent="0.2">
      <c r="A44" s="28"/>
      <c r="C44" s="45"/>
      <c r="D44"/>
      <c r="E44"/>
      <c r="F44"/>
      <c r="G44"/>
      <c r="H44"/>
    </row>
    <row r="45" spans="1:8" x14ac:dyDescent="0.2">
      <c r="A45" s="28"/>
      <c r="C45" s="45"/>
      <c r="D45"/>
      <c r="E45"/>
      <c r="F45"/>
      <c r="G45"/>
      <c r="H45"/>
    </row>
    <row r="46" spans="1:8" x14ac:dyDescent="0.2">
      <c r="A46" s="28"/>
      <c r="C46" s="45"/>
      <c r="D46"/>
      <c r="E46"/>
      <c r="F46"/>
      <c r="G46"/>
      <c r="H46"/>
    </row>
    <row r="47" spans="1:8" x14ac:dyDescent="0.2">
      <c r="A47" s="28"/>
      <c r="C47" s="45"/>
      <c r="D47"/>
      <c r="E47"/>
      <c r="F47"/>
      <c r="G47"/>
      <c r="H47"/>
    </row>
    <row r="48" spans="1:8" x14ac:dyDescent="0.2">
      <c r="A48" s="28"/>
      <c r="C48" s="45"/>
      <c r="D48"/>
      <c r="E48"/>
      <c r="F48"/>
      <c r="G48"/>
      <c r="H48"/>
    </row>
    <row r="49" spans="1:8" x14ac:dyDescent="0.2">
      <c r="A49" s="28"/>
      <c r="C49" s="45"/>
      <c r="D49"/>
      <c r="E49"/>
      <c r="F49"/>
      <c r="G49"/>
      <c r="H49"/>
    </row>
    <row r="50" spans="1:8" x14ac:dyDescent="0.2">
      <c r="A50" s="28"/>
      <c r="D50"/>
      <c r="E50"/>
      <c r="F50"/>
      <c r="G50"/>
      <c r="H50"/>
    </row>
    <row r="51" spans="1:8" x14ac:dyDescent="0.2">
      <c r="A51" s="28"/>
      <c r="C51" s="46"/>
      <c r="D51"/>
      <c r="E51"/>
      <c r="F51"/>
      <c r="G51"/>
      <c r="H51"/>
    </row>
    <row r="52" spans="1:8" x14ac:dyDescent="0.2">
      <c r="C52"/>
      <c r="D52"/>
      <c r="E52"/>
      <c r="F52"/>
      <c r="G52"/>
      <c r="H52"/>
    </row>
    <row r="53" spans="1:8" x14ac:dyDescent="0.2">
      <c r="C53"/>
      <c r="D53"/>
      <c r="E53"/>
      <c r="F53"/>
      <c r="G53"/>
      <c r="H53"/>
    </row>
    <row r="54" spans="1:8" x14ac:dyDescent="0.2">
      <c r="C54"/>
      <c r="D54"/>
      <c r="E54"/>
      <c r="F54"/>
      <c r="G54"/>
      <c r="H54"/>
    </row>
    <row r="55" spans="1:8" x14ac:dyDescent="0.2">
      <c r="C55"/>
      <c r="D55"/>
      <c r="E55"/>
      <c r="F55"/>
      <c r="G55"/>
      <c r="H55"/>
    </row>
    <row r="56" spans="1:8" x14ac:dyDescent="0.2">
      <c r="C56"/>
      <c r="D56"/>
      <c r="E56"/>
      <c r="F56"/>
      <c r="G56"/>
      <c r="H56"/>
    </row>
    <row r="57" spans="1:8" x14ac:dyDescent="0.2">
      <c r="C57"/>
      <c r="D57"/>
      <c r="E57"/>
      <c r="F57"/>
      <c r="G57"/>
      <c r="H57"/>
    </row>
    <row r="58" spans="1:8" x14ac:dyDescent="0.2">
      <c r="C58"/>
      <c r="D58"/>
      <c r="E58"/>
      <c r="F58"/>
      <c r="G58"/>
      <c r="H58"/>
    </row>
    <row r="59" spans="1:8" x14ac:dyDescent="0.2">
      <c r="C59"/>
      <c r="D59"/>
      <c r="E59"/>
      <c r="F59"/>
      <c r="G59"/>
      <c r="H59"/>
    </row>
    <row r="60" spans="1:8" x14ac:dyDescent="0.2">
      <c r="C60"/>
      <c r="D60"/>
      <c r="E60"/>
      <c r="F60"/>
      <c r="G60"/>
      <c r="H60"/>
    </row>
    <row r="61" spans="1:8" x14ac:dyDescent="0.2">
      <c r="C61"/>
      <c r="D61"/>
      <c r="E61"/>
      <c r="F61"/>
      <c r="G61"/>
      <c r="H61"/>
    </row>
    <row r="62" spans="1:8" x14ac:dyDescent="0.2">
      <c r="C62"/>
      <c r="D62"/>
      <c r="E62"/>
      <c r="F62"/>
      <c r="G62"/>
      <c r="H62"/>
    </row>
    <row r="63" spans="1:8" x14ac:dyDescent="0.2">
      <c r="C63"/>
      <c r="D63"/>
      <c r="E63"/>
      <c r="F63"/>
      <c r="G63"/>
      <c r="H63"/>
    </row>
    <row r="64" spans="1:8" x14ac:dyDescent="0.2">
      <c r="C64"/>
      <c r="D64"/>
      <c r="E64"/>
      <c r="F64"/>
      <c r="G64"/>
      <c r="H64"/>
    </row>
    <row r="65" spans="3:8" x14ac:dyDescent="0.2">
      <c r="C65"/>
      <c r="D65"/>
      <c r="E65"/>
      <c r="F65"/>
      <c r="G65"/>
      <c r="H65"/>
    </row>
    <row r="66" spans="3:8" x14ac:dyDescent="0.2">
      <c r="C66"/>
      <c r="D66"/>
      <c r="E66"/>
      <c r="F66"/>
      <c r="G66"/>
      <c r="H66"/>
    </row>
    <row r="67" spans="3:8" x14ac:dyDescent="0.2">
      <c r="C67"/>
      <c r="D67"/>
      <c r="E67"/>
      <c r="F67"/>
      <c r="G67"/>
      <c r="H67"/>
    </row>
    <row r="68" spans="3:8" x14ac:dyDescent="0.2">
      <c r="C68"/>
      <c r="D68"/>
      <c r="E68"/>
      <c r="F68"/>
      <c r="G68"/>
      <c r="H68"/>
    </row>
    <row r="69" spans="3:8" x14ac:dyDescent="0.2">
      <c r="C69"/>
      <c r="D69"/>
      <c r="E69"/>
      <c r="F69"/>
      <c r="G69"/>
      <c r="H69"/>
    </row>
    <row r="70" spans="3:8" x14ac:dyDescent="0.2">
      <c r="C70"/>
      <c r="D70"/>
      <c r="E70"/>
      <c r="F70"/>
      <c r="G70"/>
      <c r="H70"/>
    </row>
    <row r="71" spans="3:8" x14ac:dyDescent="0.2">
      <c r="C71"/>
      <c r="D71"/>
      <c r="E71"/>
      <c r="F71"/>
      <c r="G71"/>
      <c r="H71"/>
    </row>
    <row r="72" spans="3:8" x14ac:dyDescent="0.2">
      <c r="C72"/>
      <c r="D72"/>
      <c r="E72"/>
      <c r="F72"/>
      <c r="G72"/>
      <c r="H72"/>
    </row>
    <row r="73" spans="3:8" x14ac:dyDescent="0.2">
      <c r="G73" s="4"/>
    </row>
    <row r="74" spans="3:8" x14ac:dyDescent="0.2">
      <c r="G74" s="4"/>
    </row>
    <row r="75" spans="3:8" x14ac:dyDescent="0.2">
      <c r="G75" s="4"/>
    </row>
    <row r="76" spans="3:8" x14ac:dyDescent="0.2">
      <c r="G76" s="4"/>
    </row>
    <row r="77" spans="3:8" x14ac:dyDescent="0.2">
      <c r="G77" s="4"/>
    </row>
    <row r="78" spans="3:8" x14ac:dyDescent="0.2">
      <c r="G78" s="4"/>
    </row>
    <row r="79" spans="3:8" x14ac:dyDescent="0.2">
      <c r="G79" s="4"/>
    </row>
    <row r="80" spans="3:8" x14ac:dyDescent="0.2">
      <c r="G80" s="4"/>
    </row>
    <row r="81" spans="6:8" x14ac:dyDescent="0.2">
      <c r="G81" s="4"/>
    </row>
    <row r="82" spans="6:8" x14ac:dyDescent="0.2">
      <c r="G82" s="4"/>
    </row>
    <row r="83" spans="6:8" x14ac:dyDescent="0.2">
      <c r="G83" s="4"/>
    </row>
    <row r="84" spans="6:8" x14ac:dyDescent="0.2">
      <c r="G84" s="4"/>
    </row>
    <row r="85" spans="6:8" x14ac:dyDescent="0.2">
      <c r="G85" s="4"/>
    </row>
    <row r="86" spans="6:8" x14ac:dyDescent="0.2">
      <c r="G86" s="4"/>
    </row>
    <row r="87" spans="6:8" x14ac:dyDescent="0.2">
      <c r="G87" s="4"/>
    </row>
    <row r="88" spans="6:8" x14ac:dyDescent="0.2">
      <c r="G88" s="4"/>
    </row>
    <row r="89" spans="6:8" x14ac:dyDescent="0.2">
      <c r="F89" s="47"/>
    </row>
    <row r="90" spans="6:8" x14ac:dyDescent="0.2">
      <c r="F90" s="47"/>
      <c r="G90" s="47"/>
      <c r="H90" s="47"/>
    </row>
    <row r="91" spans="6:8" x14ac:dyDescent="0.2">
      <c r="F91" s="47"/>
      <c r="G91" s="47"/>
      <c r="H91" s="47"/>
    </row>
    <row r="92" spans="6:8" x14ac:dyDescent="0.2">
      <c r="F92" s="47"/>
      <c r="G92" s="47"/>
      <c r="H92" s="47"/>
    </row>
    <row r="93" spans="6:8" x14ac:dyDescent="0.2">
      <c r="G93" s="4"/>
      <c r="H93" s="3"/>
    </row>
    <row r="110" spans="7:7" x14ac:dyDescent="0.2">
      <c r="G110" s="47"/>
    </row>
    <row r="111" spans="7:7" x14ac:dyDescent="0.2">
      <c r="G111" s="47"/>
    </row>
    <row r="112" spans="7:7" x14ac:dyDescent="0.2">
      <c r="G112" s="47"/>
    </row>
    <row r="113" spans="6:7" x14ac:dyDescent="0.2">
      <c r="G113" s="47"/>
    </row>
    <row r="114" spans="6:7" x14ac:dyDescent="0.2">
      <c r="G114" s="47"/>
    </row>
    <row r="115" spans="6:7" x14ac:dyDescent="0.2">
      <c r="G115" s="47"/>
    </row>
    <row r="116" spans="6:7" x14ac:dyDescent="0.2">
      <c r="G116" s="47"/>
    </row>
    <row r="117" spans="6:7" x14ac:dyDescent="0.2">
      <c r="G117" s="47"/>
    </row>
    <row r="118" spans="6:7" x14ac:dyDescent="0.2">
      <c r="G118" s="47"/>
    </row>
    <row r="119" spans="6:7" x14ac:dyDescent="0.2">
      <c r="G119" s="47"/>
    </row>
    <row r="120" spans="6:7" x14ac:dyDescent="0.2">
      <c r="G120" s="47"/>
    </row>
    <row r="121" spans="6:7" x14ac:dyDescent="0.2">
      <c r="G121" s="47"/>
    </row>
    <row r="122" spans="6:7" x14ac:dyDescent="0.2">
      <c r="F122" s="47"/>
      <c r="G122" s="47"/>
    </row>
    <row r="123" spans="6:7" x14ac:dyDescent="0.2">
      <c r="F123" s="47"/>
      <c r="G123" s="47"/>
    </row>
    <row r="124" spans="6:7" x14ac:dyDescent="0.2">
      <c r="F124" s="47"/>
      <c r="G124" s="47"/>
    </row>
  </sheetData>
  <mergeCells count="3">
    <mergeCell ref="A3:E3"/>
    <mergeCell ref="A4:E4"/>
    <mergeCell ref="A5:E5"/>
  </mergeCells>
  <pageMargins left="0" right="0" top="1" bottom="1" header="0.5" footer="0.5"/>
  <pageSetup scale="80" orientation="portrait" r:id="rId1"/>
  <headerFooter alignWithMargins="0">
    <oddHeader>&amp;L&amp;Z&amp;F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4464-1940-4E2E-A817-903B3CA4C869}">
  <dimension ref="A1:K124"/>
  <sheetViews>
    <sheetView workbookViewId="0">
      <selection activeCell="C34" sqref="C34"/>
    </sheetView>
  </sheetViews>
  <sheetFormatPr defaultRowHeight="12.75" x14ac:dyDescent="0.2"/>
  <cols>
    <col min="1" max="1" width="5.42578125" style="1" customWidth="1"/>
    <col min="2" max="2" width="1.7109375" style="1" customWidth="1"/>
    <col min="3" max="3" width="65.85546875" style="1" customWidth="1"/>
    <col min="4" max="4" width="16.7109375" style="1" customWidth="1"/>
    <col min="5" max="5" width="2.85546875" style="1" customWidth="1"/>
    <col min="6" max="6" width="16.5703125" style="1" bestFit="1" customWidth="1"/>
    <col min="7" max="7" width="3.140625" style="3" customWidth="1"/>
    <col min="8" max="8" width="2.7109375" style="4" customWidth="1"/>
    <col min="11" max="11" width="14.28515625" customWidth="1"/>
    <col min="12" max="12" width="15.7109375" customWidth="1"/>
  </cols>
  <sheetData>
    <row r="1" spans="1:11" ht="13.5" x14ac:dyDescent="0.25">
      <c r="F1" s="2"/>
    </row>
    <row r="2" spans="1:11" x14ac:dyDescent="0.2">
      <c r="F2" s="5"/>
    </row>
    <row r="3" spans="1:11" x14ac:dyDescent="0.2">
      <c r="A3" s="48" t="s">
        <v>0</v>
      </c>
      <c r="B3" s="48"/>
      <c r="C3" s="48"/>
      <c r="D3" s="48"/>
      <c r="E3" s="48"/>
    </row>
    <row r="4" spans="1:11" x14ac:dyDescent="0.2">
      <c r="A4" s="49" t="s">
        <v>1</v>
      </c>
      <c r="B4" s="49"/>
      <c r="C4" s="49"/>
      <c r="D4" s="49"/>
      <c r="E4" s="49"/>
    </row>
    <row r="5" spans="1:11" x14ac:dyDescent="0.2">
      <c r="A5" s="50" t="s">
        <v>30</v>
      </c>
      <c r="B5" s="51"/>
      <c r="C5" s="51"/>
      <c r="D5" s="51"/>
      <c r="E5" s="51"/>
      <c r="F5" s="6"/>
      <c r="H5" s="6"/>
    </row>
    <row r="6" spans="1:11" x14ac:dyDescent="0.2">
      <c r="C6" s="7"/>
      <c r="H6" s="6"/>
    </row>
    <row r="7" spans="1:11" x14ac:dyDescent="0.2">
      <c r="A7" s="6" t="s">
        <v>2</v>
      </c>
      <c r="B7" s="6"/>
      <c r="F7" s="6"/>
      <c r="H7" s="6"/>
    </row>
    <row r="8" spans="1:11" x14ac:dyDescent="0.2">
      <c r="A8" s="8" t="s">
        <v>3</v>
      </c>
      <c r="B8" s="9"/>
      <c r="C8" s="10" t="s">
        <v>4</v>
      </c>
      <c r="D8" s="11" t="s">
        <v>5</v>
      </c>
    </row>
    <row r="9" spans="1:11" x14ac:dyDescent="0.2">
      <c r="A9" s="9"/>
      <c r="B9" s="9"/>
      <c r="C9" s="12"/>
      <c r="D9" s="12"/>
    </row>
    <row r="10" spans="1:11" x14ac:dyDescent="0.2">
      <c r="A10" s="9"/>
      <c r="B10" s="9"/>
      <c r="C10" s="12"/>
      <c r="D10" s="12"/>
    </row>
    <row r="11" spans="1:11" x14ac:dyDescent="0.2">
      <c r="A11" s="6">
        <v>1</v>
      </c>
      <c r="B11" s="6"/>
      <c r="C11" s="13" t="s">
        <v>6</v>
      </c>
    </row>
    <row r="12" spans="1:11" x14ac:dyDescent="0.2">
      <c r="A12" s="6">
        <v>2</v>
      </c>
      <c r="B12" s="6"/>
      <c r="C12" s="4" t="s">
        <v>7</v>
      </c>
      <c r="D12" s="3">
        <f>D25*D34+(D27*D26/D36)*D35</f>
        <v>3.5218754907898615E-2</v>
      </c>
    </row>
    <row r="13" spans="1:11" x14ac:dyDescent="0.2">
      <c r="A13" s="6">
        <v>3</v>
      </c>
      <c r="B13" s="6"/>
      <c r="C13" s="4" t="s">
        <v>8</v>
      </c>
      <c r="D13" s="3">
        <f>D35*(D29*D28/D36+D31*D30/D36)</f>
        <v>1.4871768865882233E-2</v>
      </c>
      <c r="K13" s="14"/>
    </row>
    <row r="14" spans="1:11" ht="13.5" thickBot="1" x14ac:dyDescent="0.25">
      <c r="A14" s="6">
        <v>4</v>
      </c>
      <c r="B14" s="6"/>
      <c r="C14" s="4" t="s">
        <v>9</v>
      </c>
      <c r="D14" s="15">
        <f>D12+D13</f>
        <v>5.009052377378085E-2</v>
      </c>
    </row>
    <row r="15" spans="1:11" ht="13.5" thickTop="1" x14ac:dyDescent="0.2">
      <c r="A15" s="6"/>
      <c r="B15" s="6"/>
      <c r="C15" s="4"/>
      <c r="D15" s="16"/>
      <c r="K15" s="14"/>
    </row>
    <row r="16" spans="1:11" x14ac:dyDescent="0.2">
      <c r="A16" s="6">
        <v>5</v>
      </c>
      <c r="B16" s="6"/>
      <c r="C16" s="13" t="s">
        <v>10</v>
      </c>
      <c r="D16" s="16"/>
      <c r="F16" s="17" t="s">
        <v>11</v>
      </c>
    </row>
    <row r="17" spans="1:6" x14ac:dyDescent="0.2">
      <c r="A17" s="6">
        <v>6</v>
      </c>
      <c r="B17" s="6"/>
      <c r="C17" s="18" t="s">
        <v>12</v>
      </c>
      <c r="D17" s="19">
        <f>ROUND((D12/2)+((1+D12/2)*D12/2),8)</f>
        <v>3.5528850000000001E-2</v>
      </c>
      <c r="F17" s="20">
        <f>(1+D17)^(1/12)-1</f>
        <v>2.9135914813045449E-3</v>
      </c>
    </row>
    <row r="18" spans="1:6" x14ac:dyDescent="0.2">
      <c r="A18" s="6">
        <v>7</v>
      </c>
      <c r="B18" s="6"/>
      <c r="C18" s="18" t="s">
        <v>13</v>
      </c>
      <c r="D18" s="19">
        <f>ROUND((D13/2)+((1+D13/2)*D13/2),8)</f>
        <v>1.4927060000000001E-2</v>
      </c>
      <c r="F18" s="20">
        <f>(1+D18)^(1/12)-1</f>
        <v>1.2354915785497411E-3</v>
      </c>
    </row>
    <row r="19" spans="1:6" ht="13.5" thickBot="1" x14ac:dyDescent="0.25">
      <c r="A19" s="6">
        <v>8</v>
      </c>
      <c r="B19" s="6"/>
      <c r="C19" s="21" t="s">
        <v>14</v>
      </c>
      <c r="D19" s="22">
        <f>D17+D18</f>
        <v>5.045591E-2</v>
      </c>
    </row>
    <row r="20" spans="1:6" ht="13.5" thickTop="1" x14ac:dyDescent="0.2">
      <c r="A20" s="6"/>
      <c r="B20" s="6"/>
      <c r="C20" s="4"/>
      <c r="D20" s="16"/>
    </row>
    <row r="21" spans="1:6" x14ac:dyDescent="0.2">
      <c r="A21" s="6">
        <v>9</v>
      </c>
      <c r="B21" s="6"/>
      <c r="C21" s="23" t="s">
        <v>15</v>
      </c>
      <c r="F21" s="24"/>
    </row>
    <row r="22" spans="1:6" x14ac:dyDescent="0.2">
      <c r="A22" s="6">
        <v>10</v>
      </c>
      <c r="B22" s="6"/>
      <c r="C22" s="4" t="s">
        <v>16</v>
      </c>
      <c r="D22" s="24"/>
    </row>
    <row r="23" spans="1:6" x14ac:dyDescent="0.2">
      <c r="A23" s="6">
        <v>11</v>
      </c>
      <c r="B23" s="6"/>
      <c r="C23" s="4" t="s">
        <v>17</v>
      </c>
      <c r="D23" s="24"/>
    </row>
    <row r="24" spans="1:6" ht="14.25" x14ac:dyDescent="0.2">
      <c r="A24" s="6">
        <v>12</v>
      </c>
      <c r="B24" s="6"/>
      <c r="C24" s="4" t="s">
        <v>18</v>
      </c>
      <c r="D24" s="25">
        <v>90734694.359999999</v>
      </c>
      <c r="E24" s="26"/>
      <c r="F24" s="27"/>
    </row>
    <row r="25" spans="1:6" ht="14.25" x14ac:dyDescent="0.2">
      <c r="A25" s="28">
        <v>13</v>
      </c>
      <c r="B25" s="28"/>
      <c r="C25" s="29" t="s">
        <v>19</v>
      </c>
      <c r="D25" s="30">
        <v>4.4537E-2</v>
      </c>
      <c r="E25" s="26"/>
    </row>
    <row r="26" spans="1:6" ht="14.25" x14ac:dyDescent="0.2">
      <c r="A26" s="28">
        <v>14</v>
      </c>
      <c r="B26" s="6"/>
      <c r="C26" s="4" t="s">
        <v>20</v>
      </c>
      <c r="D26" s="31">
        <v>1102737523.54</v>
      </c>
      <c r="E26" s="26"/>
    </row>
    <row r="27" spans="1:6" ht="14.25" x14ac:dyDescent="0.2">
      <c r="A27" s="6">
        <v>15</v>
      </c>
      <c r="B27" s="6"/>
      <c r="C27" s="29" t="s">
        <v>21</v>
      </c>
      <c r="D27" s="30">
        <v>3.3668959999999998E-2</v>
      </c>
      <c r="E27" s="26"/>
    </row>
    <row r="28" spans="1:6" ht="14.25" x14ac:dyDescent="0.2">
      <c r="A28" s="32">
        <v>16</v>
      </c>
      <c r="B28" s="6"/>
      <c r="C28" s="4" t="s">
        <v>22</v>
      </c>
      <c r="D28" s="31">
        <v>0</v>
      </c>
      <c r="E28" s="26"/>
    </row>
    <row r="29" spans="1:6" ht="14.25" x14ac:dyDescent="0.2">
      <c r="A29" s="32">
        <v>17</v>
      </c>
      <c r="B29" s="6"/>
      <c r="C29" s="1" t="s">
        <v>23</v>
      </c>
      <c r="D29" s="33">
        <v>0</v>
      </c>
      <c r="E29" s="26"/>
    </row>
    <row r="30" spans="1:6" ht="14.25" x14ac:dyDescent="0.2">
      <c r="A30" s="32">
        <v>18</v>
      </c>
      <c r="B30" s="6"/>
      <c r="C30" s="1" t="s">
        <v>24</v>
      </c>
      <c r="D30" s="34">
        <v>872605486.30999994</v>
      </c>
      <c r="E30" s="26"/>
    </row>
    <row r="31" spans="1:6" ht="14.25" x14ac:dyDescent="0.2">
      <c r="A31" s="32">
        <v>19</v>
      </c>
      <c r="B31" s="6"/>
      <c r="C31" s="4" t="s">
        <v>25</v>
      </c>
      <c r="D31" s="33">
        <v>9.2999999999999999E-2</v>
      </c>
      <c r="E31" s="26"/>
    </row>
    <row r="32" spans="1:6" ht="14.25" x14ac:dyDescent="0.2">
      <c r="A32" s="35">
        <v>20</v>
      </c>
      <c r="B32" s="6"/>
      <c r="C32" s="36" t="s">
        <v>26</v>
      </c>
      <c r="D32" s="37">
        <v>142216588.22999999</v>
      </c>
      <c r="E32" s="38"/>
    </row>
    <row r="33" spans="1:8" x14ac:dyDescent="0.2">
      <c r="C33" s="4"/>
      <c r="D33" s="39"/>
    </row>
    <row r="34" spans="1:8" x14ac:dyDescent="0.2">
      <c r="A34" s="32">
        <v>21</v>
      </c>
      <c r="B34" s="6"/>
      <c r="C34" s="4" t="s">
        <v>27</v>
      </c>
      <c r="D34" s="3">
        <f>IF(D24&lt;D32,D24/D32,1)</f>
        <v>0.63800359359809122</v>
      </c>
    </row>
    <row r="35" spans="1:8" x14ac:dyDescent="0.2">
      <c r="A35" s="32">
        <v>22</v>
      </c>
      <c r="B35" s="32"/>
      <c r="C35" s="4" t="s">
        <v>28</v>
      </c>
      <c r="D35" s="3">
        <f>1-D34</f>
        <v>0.36199640640190878</v>
      </c>
    </row>
    <row r="36" spans="1:8" x14ac:dyDescent="0.2">
      <c r="A36" s="32">
        <v>23</v>
      </c>
      <c r="B36" s="32"/>
      <c r="C36" s="4" t="s">
        <v>29</v>
      </c>
      <c r="D36" s="40">
        <f>D26+D28+D30</f>
        <v>1975343009.8499999</v>
      </c>
    </row>
    <row r="37" spans="1:8" x14ac:dyDescent="0.2">
      <c r="C37" s="4"/>
    </row>
    <row r="38" spans="1:8" x14ac:dyDescent="0.2">
      <c r="C38"/>
      <c r="D38" s="41"/>
      <c r="E38"/>
    </row>
    <row r="39" spans="1:8" x14ac:dyDescent="0.2">
      <c r="C39"/>
      <c r="D39" s="41"/>
      <c r="E39"/>
    </row>
    <row r="40" spans="1:8" x14ac:dyDescent="0.2">
      <c r="A40" s="42"/>
      <c r="C40"/>
      <c r="D40"/>
      <c r="E40"/>
      <c r="G40"/>
      <c r="H40"/>
    </row>
    <row r="41" spans="1:8" x14ac:dyDescent="0.2">
      <c r="A41" s="43"/>
      <c r="C41"/>
      <c r="D41"/>
      <c r="E41"/>
      <c r="F41"/>
      <c r="G41"/>
      <c r="H41"/>
    </row>
    <row r="42" spans="1:8" x14ac:dyDescent="0.2">
      <c r="A42" s="44"/>
      <c r="C42"/>
      <c r="D42"/>
      <c r="E42"/>
      <c r="F42"/>
      <c r="G42"/>
      <c r="H42"/>
    </row>
    <row r="43" spans="1:8" x14ac:dyDescent="0.2">
      <c r="A43" s="28"/>
      <c r="C43" s="45"/>
      <c r="D43"/>
      <c r="E43"/>
      <c r="F43"/>
      <c r="G43"/>
      <c r="H43"/>
    </row>
    <row r="44" spans="1:8" x14ac:dyDescent="0.2">
      <c r="A44" s="28"/>
      <c r="C44" s="45"/>
      <c r="D44"/>
      <c r="E44"/>
      <c r="F44"/>
      <c r="G44"/>
      <c r="H44"/>
    </row>
    <row r="45" spans="1:8" x14ac:dyDescent="0.2">
      <c r="A45" s="28"/>
      <c r="C45" s="45"/>
      <c r="D45"/>
      <c r="E45"/>
      <c r="F45"/>
      <c r="G45"/>
      <c r="H45"/>
    </row>
    <row r="46" spans="1:8" x14ac:dyDescent="0.2">
      <c r="A46" s="28"/>
      <c r="C46" s="45"/>
      <c r="D46"/>
      <c r="E46"/>
      <c r="F46"/>
      <c r="G46"/>
      <c r="H46"/>
    </row>
    <row r="47" spans="1:8" x14ac:dyDescent="0.2">
      <c r="A47" s="28"/>
      <c r="C47" s="45"/>
      <c r="D47"/>
      <c r="E47"/>
      <c r="F47"/>
      <c r="G47"/>
      <c r="H47"/>
    </row>
    <row r="48" spans="1:8" x14ac:dyDescent="0.2">
      <c r="A48" s="28"/>
      <c r="C48" s="45"/>
      <c r="D48"/>
      <c r="E48"/>
      <c r="F48"/>
      <c r="G48"/>
      <c r="H48"/>
    </row>
    <row r="49" spans="1:8" x14ac:dyDescent="0.2">
      <c r="A49" s="28"/>
      <c r="C49" s="45"/>
      <c r="D49"/>
      <c r="E49"/>
      <c r="F49"/>
      <c r="G49"/>
      <c r="H49"/>
    </row>
    <row r="50" spans="1:8" x14ac:dyDescent="0.2">
      <c r="A50" s="28"/>
      <c r="D50"/>
      <c r="E50"/>
      <c r="F50"/>
      <c r="G50"/>
      <c r="H50"/>
    </row>
    <row r="51" spans="1:8" x14ac:dyDescent="0.2">
      <c r="A51" s="28"/>
      <c r="C51" s="46"/>
      <c r="D51"/>
      <c r="E51"/>
      <c r="F51"/>
      <c r="G51"/>
      <c r="H51"/>
    </row>
    <row r="52" spans="1:8" x14ac:dyDescent="0.2">
      <c r="C52"/>
      <c r="D52"/>
      <c r="E52"/>
      <c r="F52"/>
      <c r="G52"/>
      <c r="H52"/>
    </row>
    <row r="53" spans="1:8" x14ac:dyDescent="0.2">
      <c r="C53"/>
      <c r="D53"/>
      <c r="E53"/>
      <c r="F53"/>
      <c r="G53"/>
      <c r="H53"/>
    </row>
    <row r="54" spans="1:8" x14ac:dyDescent="0.2">
      <c r="C54"/>
      <c r="D54"/>
      <c r="E54"/>
      <c r="F54"/>
      <c r="G54"/>
      <c r="H54"/>
    </row>
    <row r="55" spans="1:8" x14ac:dyDescent="0.2">
      <c r="C55"/>
      <c r="D55"/>
      <c r="E55"/>
      <c r="F55"/>
      <c r="G55"/>
      <c r="H55"/>
    </row>
    <row r="56" spans="1:8" x14ac:dyDescent="0.2">
      <c r="C56"/>
      <c r="D56"/>
      <c r="E56"/>
      <c r="F56"/>
      <c r="G56"/>
      <c r="H56"/>
    </row>
    <row r="57" spans="1:8" x14ac:dyDescent="0.2">
      <c r="C57"/>
      <c r="D57"/>
      <c r="E57"/>
      <c r="F57"/>
      <c r="G57"/>
      <c r="H57"/>
    </row>
    <row r="58" spans="1:8" x14ac:dyDescent="0.2">
      <c r="C58"/>
      <c r="D58"/>
      <c r="E58"/>
      <c r="F58"/>
      <c r="G58"/>
      <c r="H58"/>
    </row>
    <row r="59" spans="1:8" x14ac:dyDescent="0.2">
      <c r="C59"/>
      <c r="D59"/>
      <c r="E59"/>
      <c r="F59"/>
      <c r="G59"/>
      <c r="H59"/>
    </row>
    <row r="60" spans="1:8" x14ac:dyDescent="0.2">
      <c r="C60"/>
      <c r="D60"/>
      <c r="E60"/>
      <c r="F60"/>
      <c r="G60"/>
      <c r="H60"/>
    </row>
    <row r="61" spans="1:8" x14ac:dyDescent="0.2">
      <c r="C61"/>
      <c r="D61"/>
      <c r="E61"/>
      <c r="F61"/>
      <c r="G61"/>
      <c r="H61"/>
    </row>
    <row r="62" spans="1:8" x14ac:dyDescent="0.2">
      <c r="C62"/>
      <c r="D62"/>
      <c r="E62"/>
      <c r="F62"/>
      <c r="G62"/>
      <c r="H62"/>
    </row>
    <row r="63" spans="1:8" x14ac:dyDescent="0.2">
      <c r="C63"/>
      <c r="D63"/>
      <c r="E63"/>
      <c r="F63"/>
      <c r="G63"/>
      <c r="H63"/>
    </row>
    <row r="64" spans="1:8" x14ac:dyDescent="0.2">
      <c r="C64"/>
      <c r="D64"/>
      <c r="E64"/>
      <c r="F64"/>
      <c r="G64"/>
      <c r="H64"/>
    </row>
    <row r="65" spans="3:8" x14ac:dyDescent="0.2">
      <c r="C65"/>
      <c r="D65"/>
      <c r="E65"/>
      <c r="F65"/>
      <c r="G65"/>
      <c r="H65"/>
    </row>
    <row r="66" spans="3:8" x14ac:dyDescent="0.2">
      <c r="C66"/>
      <c r="D66"/>
      <c r="E66"/>
      <c r="F66"/>
      <c r="G66"/>
      <c r="H66"/>
    </row>
    <row r="67" spans="3:8" x14ac:dyDescent="0.2">
      <c r="C67"/>
      <c r="D67"/>
      <c r="E67"/>
      <c r="F67"/>
      <c r="G67"/>
      <c r="H67"/>
    </row>
    <row r="68" spans="3:8" x14ac:dyDescent="0.2">
      <c r="C68"/>
      <c r="D68"/>
      <c r="E68"/>
      <c r="F68"/>
      <c r="G68"/>
      <c r="H68"/>
    </row>
    <row r="69" spans="3:8" x14ac:dyDescent="0.2">
      <c r="C69"/>
      <c r="D69"/>
      <c r="E69"/>
      <c r="F69"/>
      <c r="G69"/>
      <c r="H69"/>
    </row>
    <row r="70" spans="3:8" x14ac:dyDescent="0.2">
      <c r="C70"/>
      <c r="D70"/>
      <c r="E70"/>
      <c r="F70"/>
      <c r="G70"/>
      <c r="H70"/>
    </row>
    <row r="71" spans="3:8" x14ac:dyDescent="0.2">
      <c r="C71"/>
      <c r="D71"/>
      <c r="E71"/>
      <c r="F71"/>
      <c r="G71"/>
      <c r="H71"/>
    </row>
    <row r="72" spans="3:8" x14ac:dyDescent="0.2">
      <c r="C72"/>
      <c r="D72"/>
      <c r="E72"/>
      <c r="F72"/>
      <c r="G72"/>
      <c r="H72"/>
    </row>
    <row r="73" spans="3:8" x14ac:dyDescent="0.2">
      <c r="G73" s="4"/>
    </row>
    <row r="74" spans="3:8" x14ac:dyDescent="0.2">
      <c r="G74" s="4"/>
    </row>
    <row r="75" spans="3:8" x14ac:dyDescent="0.2">
      <c r="G75" s="4"/>
    </row>
    <row r="76" spans="3:8" x14ac:dyDescent="0.2">
      <c r="G76" s="4"/>
    </row>
    <row r="77" spans="3:8" x14ac:dyDescent="0.2">
      <c r="G77" s="4"/>
    </row>
    <row r="78" spans="3:8" x14ac:dyDescent="0.2">
      <c r="G78" s="4"/>
    </row>
    <row r="79" spans="3:8" x14ac:dyDescent="0.2">
      <c r="G79" s="4"/>
    </row>
    <row r="80" spans="3:8" x14ac:dyDescent="0.2">
      <c r="G80" s="4"/>
    </row>
    <row r="81" spans="6:8" x14ac:dyDescent="0.2">
      <c r="G81" s="4"/>
    </row>
    <row r="82" spans="6:8" x14ac:dyDescent="0.2">
      <c r="G82" s="4"/>
    </row>
    <row r="83" spans="6:8" x14ac:dyDescent="0.2">
      <c r="G83" s="4"/>
    </row>
    <row r="84" spans="6:8" x14ac:dyDescent="0.2">
      <c r="G84" s="4"/>
    </row>
    <row r="85" spans="6:8" x14ac:dyDescent="0.2">
      <c r="G85" s="4"/>
    </row>
    <row r="86" spans="6:8" x14ac:dyDescent="0.2">
      <c r="G86" s="4"/>
    </row>
    <row r="87" spans="6:8" x14ac:dyDescent="0.2">
      <c r="G87" s="4"/>
    </row>
    <row r="88" spans="6:8" x14ac:dyDescent="0.2">
      <c r="G88" s="4"/>
    </row>
    <row r="89" spans="6:8" x14ac:dyDescent="0.2">
      <c r="F89" s="47"/>
    </row>
    <row r="90" spans="6:8" x14ac:dyDescent="0.2">
      <c r="F90" s="47"/>
      <c r="G90" s="47"/>
      <c r="H90" s="47"/>
    </row>
    <row r="91" spans="6:8" x14ac:dyDescent="0.2">
      <c r="F91" s="47"/>
      <c r="G91" s="47"/>
      <c r="H91" s="47"/>
    </row>
    <row r="92" spans="6:8" x14ac:dyDescent="0.2">
      <c r="F92" s="47"/>
      <c r="G92" s="47"/>
      <c r="H92" s="47"/>
    </row>
    <row r="93" spans="6:8" x14ac:dyDescent="0.2">
      <c r="G93" s="4"/>
      <c r="H93" s="3"/>
    </row>
    <row r="110" spans="7:7" x14ac:dyDescent="0.2">
      <c r="G110" s="47"/>
    </row>
    <row r="111" spans="7:7" x14ac:dyDescent="0.2">
      <c r="G111" s="47"/>
    </row>
    <row r="112" spans="7:7" x14ac:dyDescent="0.2">
      <c r="G112" s="47"/>
    </row>
    <row r="113" spans="6:7" x14ac:dyDescent="0.2">
      <c r="G113" s="47"/>
    </row>
    <row r="114" spans="6:7" x14ac:dyDescent="0.2">
      <c r="G114" s="47"/>
    </row>
    <row r="115" spans="6:7" x14ac:dyDescent="0.2">
      <c r="G115" s="47"/>
    </row>
    <row r="116" spans="6:7" x14ac:dyDescent="0.2">
      <c r="G116" s="47"/>
    </row>
    <row r="117" spans="6:7" x14ac:dyDescent="0.2">
      <c r="G117" s="47"/>
    </row>
    <row r="118" spans="6:7" x14ac:dyDescent="0.2">
      <c r="G118" s="47"/>
    </row>
    <row r="119" spans="6:7" x14ac:dyDescent="0.2">
      <c r="G119" s="47"/>
    </row>
    <row r="120" spans="6:7" x14ac:dyDescent="0.2">
      <c r="G120" s="47"/>
    </row>
    <row r="121" spans="6:7" x14ac:dyDescent="0.2">
      <c r="G121" s="47"/>
    </row>
    <row r="122" spans="6:7" x14ac:dyDescent="0.2">
      <c r="F122" s="47"/>
      <c r="G122" s="47"/>
    </row>
    <row r="123" spans="6:7" x14ac:dyDescent="0.2">
      <c r="F123" s="47"/>
      <c r="G123" s="47"/>
    </row>
    <row r="124" spans="6:7" x14ac:dyDescent="0.2">
      <c r="F124" s="47"/>
      <c r="G124" s="47"/>
    </row>
  </sheetData>
  <mergeCells count="3">
    <mergeCell ref="A3:E3"/>
    <mergeCell ref="A4:E4"/>
    <mergeCell ref="A5:E5"/>
  </mergeCells>
  <pageMargins left="0" right="0" top="1" bottom="1" header="0.5" footer="0.5"/>
  <pageSetup scale="80" orientation="portrait" r:id="rId1"/>
  <headerFooter alignWithMargins="0">
    <oddHeader>&amp;L&amp;Z&amp;F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Mjk5Mjk8L1VzZXJOYW1lPjxEYXRlVGltZT42LzI4LzIwMjMgNzoxNzowNy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7941B3B8-4A74-4C3F-9A39-95958A3B00CE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D2348B4-9DD9-421A-9AE0-78D3FDDD8CC1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9264150D-009F-47C4-8386-14E8B783D18B}"/>
</file>

<file path=customXml/itemProps4.xml><?xml version="1.0" encoding="utf-8"?>
<ds:datastoreItem xmlns:ds="http://schemas.openxmlformats.org/officeDocument/2006/customXml" ds:itemID="{A1784D4A-71AF-44DE-9545-7DC319EBB198}"/>
</file>

<file path=customXml/itemProps5.xml><?xml version="1.0" encoding="utf-8"?>
<ds:datastoreItem xmlns:ds="http://schemas.openxmlformats.org/officeDocument/2006/customXml" ds:itemID="{7DF6AB49-F5CB-4CB5-83A8-237931400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Dec 2024</vt:lpstr>
      <vt:lpstr>Dec 2023</vt:lpstr>
      <vt:lpstr>Dec 2022</vt:lpstr>
      <vt:lpstr>'Dec 2022'!Print_Area</vt:lpstr>
      <vt:lpstr>'Dec 2023'!Print_Area</vt:lpstr>
      <vt:lpstr>'Dec 2024'!Print_Area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s229929</dc:creator>
  <cp:keywords/>
  <cp:lastModifiedBy>Brian C Ciborek</cp:lastModifiedBy>
  <dcterms:created xsi:type="dcterms:W3CDTF">2020-06-24T16:47:52Z</dcterms:created>
  <dcterms:modified xsi:type="dcterms:W3CDTF">2025-08-05T16:06:59Z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a99e7e5e-55cd-4c38-98a5-2c8b00b59b71</vt:lpwstr>
  </property>
  <property fmtid="{D5CDD505-2E9C-101B-9397-08002B2CF9AE}" pid="3" name="bjSaver">
    <vt:lpwstr>EqHOV5d7foy/tdQNycFWUzSv2q/REXj0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{7941B3B8-4A74-4C3F-9A39-95958A3B00CE}</vt:lpwstr>
  </property>
  <property fmtid="{D5CDD505-2E9C-101B-9397-08002B2CF9AE}" pid="12" name="ContentTypeId">
    <vt:lpwstr>0x0101004DF805D1E1DA4A49A223477D3B105720</vt:lpwstr>
  </property>
</Properties>
</file>