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aepenergy.sharepoint.com/sites/RegulatoryServices/OPCO/Kentucky Power/Regulatory Base Cases/Kentucky Base Case 2025/05 Discovery/Staff/Staff Set 1/Attachments/"/>
    </mc:Choice>
  </mc:AlternateContent>
  <xr:revisionPtr revIDLastSave="33" documentId="8_{291EA4BD-B185-4076-A431-D2C4383AB5A5}" xr6:coauthVersionLast="47" xr6:coauthVersionMax="47" xr10:uidLastSave="{2EA4E261-6779-48CE-BAC9-FCFF7E218F81}"/>
  <bookViews>
    <workbookView xWindow="-120" yWindow="-120" windowWidth="29040" windowHeight="15720" xr2:uid="{00000000-000D-0000-FFFF-FFFF00000000}"/>
  </bookViews>
  <sheets>
    <sheet name="Test Year" sheetId="7" r:id="rId1"/>
    <sheet name="12 Mos. Preceding Test Year" sheetId="6" r:id="rId2"/>
    <sheet name="Lookups" sheetId="8" r:id="rId3"/>
  </sheets>
  <definedNames>
    <definedName name="_xlnm._FilterDatabase" localSheetId="1" hidden="1">'12 Mos. Preceding Test Year'!$A$13:$I$518</definedName>
    <definedName name="_xlnm._FilterDatabase" localSheetId="2" hidden="1">Lookups!$A$1:$I$2991</definedName>
    <definedName name="_xlnm._FilterDatabase" localSheetId="0" hidden="1">'Test Year'!$K$14:$K$566</definedName>
    <definedName name="_xlnm.Print_Area" localSheetId="1">'12 Mos. Preceding Test Year'!$A$1:$I$518</definedName>
    <definedName name="_xlnm.Print_Area" localSheetId="0">'Test Year'!$A$1:$I$582</definedName>
    <definedName name="_xlnm.Print_Titles" localSheetId="1">'12 Mos. Preceding Test Year'!$1:$13</definedName>
    <definedName name="_xlnm.Print_Titles" localSheetId="0">'Test Year'!$1:$13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65" i="7" l="1"/>
  <c r="I202" i="7"/>
  <c r="A130" i="8" l="1"/>
  <c r="J190" i="6"/>
  <c r="J191" i="6"/>
  <c r="J192" i="6"/>
  <c r="J193" i="6"/>
  <c r="J194" i="6"/>
  <c r="J195" i="6"/>
  <c r="J196" i="6"/>
  <c r="J197" i="6"/>
  <c r="J198" i="6"/>
  <c r="J199" i="6"/>
  <c r="J200" i="6"/>
  <c r="J201" i="6"/>
  <c r="J202" i="6"/>
  <c r="J203" i="6"/>
  <c r="J204" i="6"/>
  <c r="J205" i="6"/>
  <c r="J206" i="6"/>
  <c r="J207" i="6"/>
  <c r="J208" i="6"/>
  <c r="J209" i="6"/>
  <c r="J210" i="6"/>
  <c r="J211" i="6"/>
  <c r="J212" i="6"/>
  <c r="J213" i="6"/>
  <c r="J214" i="6"/>
  <c r="J215" i="6"/>
  <c r="J216" i="6"/>
  <c r="J217" i="6"/>
  <c r="J218" i="6"/>
  <c r="J219" i="6"/>
  <c r="J220" i="6"/>
  <c r="J221" i="6"/>
  <c r="J222" i="6"/>
  <c r="J189" i="6"/>
  <c r="I17" i="8" s="1"/>
  <c r="J207" i="7"/>
  <c r="J208" i="7"/>
  <c r="J209" i="7"/>
  <c r="J210" i="7"/>
  <c r="J211" i="7"/>
  <c r="J212" i="7"/>
  <c r="J213" i="7"/>
  <c r="J214" i="7"/>
  <c r="J215" i="7"/>
  <c r="J216" i="7"/>
  <c r="J217" i="7"/>
  <c r="J218" i="7"/>
  <c r="J219" i="7"/>
  <c r="J220" i="7"/>
  <c r="J221" i="7"/>
  <c r="J222" i="7"/>
  <c r="J223" i="7"/>
  <c r="J224" i="7"/>
  <c r="J225" i="7"/>
  <c r="J226" i="7"/>
  <c r="J227" i="7"/>
  <c r="J228" i="7"/>
  <c r="J229" i="7"/>
  <c r="J230" i="7"/>
  <c r="J231" i="7"/>
  <c r="J232" i="7"/>
  <c r="J233" i="7"/>
  <c r="J234" i="7"/>
  <c r="J235" i="7"/>
  <c r="J236" i="7"/>
  <c r="J237" i="7"/>
  <c r="J238" i="7"/>
  <c r="J239" i="7"/>
  <c r="J240" i="7"/>
  <c r="J241" i="7"/>
  <c r="J206" i="7"/>
  <c r="H17" i="8" s="1"/>
  <c r="I6" i="8"/>
  <c r="I32" i="8"/>
  <c r="I33" i="8"/>
  <c r="I3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4" i="8"/>
  <c r="I30" i="8" l="1"/>
  <c r="I13" i="8"/>
  <c r="I39" i="8"/>
  <c r="I12" i="8"/>
  <c r="H6" i="8"/>
  <c r="H33" i="8"/>
  <c r="H32" i="8"/>
  <c r="H5" i="8"/>
  <c r="H39" i="8"/>
  <c r="H30" i="8"/>
  <c r="H93" i="8"/>
  <c r="H38" i="8"/>
  <c r="H8" i="8"/>
  <c r="H45" i="8"/>
  <c r="H7" i="8"/>
  <c r="I14" i="8"/>
  <c r="I258" i="8"/>
  <c r="I245" i="8"/>
  <c r="I232" i="8"/>
  <c r="I219" i="8"/>
  <c r="I206" i="8"/>
  <c r="I193" i="8"/>
  <c r="I180" i="8"/>
  <c r="I167" i="8"/>
  <c r="I153" i="8"/>
  <c r="I140" i="8"/>
  <c r="I127" i="8"/>
  <c r="I114" i="8"/>
  <c r="I101" i="8"/>
  <c r="I89" i="8"/>
  <c r="I76" i="8"/>
  <c r="I63" i="8"/>
  <c r="I50" i="8"/>
  <c r="I38" i="8"/>
  <c r="I29" i="8"/>
  <c r="I257" i="8"/>
  <c r="I244" i="8"/>
  <c r="I231" i="8"/>
  <c r="I218" i="8"/>
  <c r="I205" i="8"/>
  <c r="I192" i="8"/>
  <c r="I179" i="8"/>
  <c r="I165" i="8"/>
  <c r="I152" i="8"/>
  <c r="I139" i="8"/>
  <c r="I126" i="8"/>
  <c r="I113" i="8"/>
  <c r="I100" i="8"/>
  <c r="I88" i="8"/>
  <c r="I75" i="8"/>
  <c r="I62" i="8"/>
  <c r="I49" i="8"/>
  <c r="I27" i="8"/>
  <c r="I16" i="8"/>
  <c r="I5" i="8"/>
  <c r="I256" i="8"/>
  <c r="I243" i="8"/>
  <c r="I230" i="8"/>
  <c r="I217" i="8"/>
  <c r="I204" i="8"/>
  <c r="I191" i="8"/>
  <c r="I177" i="8"/>
  <c r="I164" i="8"/>
  <c r="I151" i="8"/>
  <c r="I138" i="8"/>
  <c r="I125" i="8"/>
  <c r="I112" i="8"/>
  <c r="I99" i="8"/>
  <c r="I87" i="8"/>
  <c r="I74" i="8"/>
  <c r="I61" i="8"/>
  <c r="I48" i="8"/>
  <c r="I36" i="8"/>
  <c r="I26" i="8"/>
  <c r="I15" i="8"/>
  <c r="I28" i="8"/>
  <c r="I255" i="8"/>
  <c r="I242" i="8"/>
  <c r="I229" i="8"/>
  <c r="I216" i="8"/>
  <c r="I203" i="8"/>
  <c r="I189" i="8"/>
  <c r="I176" i="8"/>
  <c r="I163" i="8"/>
  <c r="I150" i="8"/>
  <c r="I137" i="8"/>
  <c r="I124" i="8"/>
  <c r="I111" i="8"/>
  <c r="I98" i="8"/>
  <c r="I86" i="8"/>
  <c r="I73" i="8"/>
  <c r="I60" i="8"/>
  <c r="I46" i="8"/>
  <c r="I35" i="8"/>
  <c r="I25" i="8"/>
  <c r="I254" i="8"/>
  <c r="I241" i="8"/>
  <c r="I228" i="8"/>
  <c r="I215" i="8"/>
  <c r="I201" i="8"/>
  <c r="I188" i="8"/>
  <c r="I175" i="8"/>
  <c r="I162" i="8"/>
  <c r="I149" i="8"/>
  <c r="I136" i="8"/>
  <c r="I123" i="8"/>
  <c r="I110" i="8"/>
  <c r="I97" i="8"/>
  <c r="I85" i="8"/>
  <c r="I72" i="8"/>
  <c r="I58" i="8"/>
  <c r="I45" i="8"/>
  <c r="I24" i="8"/>
  <c r="I253" i="8"/>
  <c r="I240" i="8"/>
  <c r="I227" i="8"/>
  <c r="I213" i="8"/>
  <c r="I200" i="8"/>
  <c r="I187" i="8"/>
  <c r="I174" i="8"/>
  <c r="I161" i="8"/>
  <c r="I148" i="8"/>
  <c r="I135" i="8"/>
  <c r="I122" i="8"/>
  <c r="I109" i="8"/>
  <c r="I96" i="8"/>
  <c r="I84" i="8"/>
  <c r="I70" i="8"/>
  <c r="I57" i="8"/>
  <c r="I23" i="8"/>
  <c r="I252" i="8"/>
  <c r="I239" i="8"/>
  <c r="I225" i="8"/>
  <c r="I212" i="8"/>
  <c r="I199" i="8"/>
  <c r="I186" i="8"/>
  <c r="I173" i="8"/>
  <c r="I160" i="8"/>
  <c r="I147" i="8"/>
  <c r="I134" i="8"/>
  <c r="I121" i="8"/>
  <c r="I108" i="8"/>
  <c r="I95" i="8"/>
  <c r="I82" i="8"/>
  <c r="I69" i="8"/>
  <c r="I56" i="8"/>
  <c r="I44" i="8"/>
  <c r="I22" i="8"/>
  <c r="I11" i="8"/>
  <c r="I251" i="8"/>
  <c r="I237" i="8"/>
  <c r="I224" i="8"/>
  <c r="I211" i="8"/>
  <c r="I198" i="8"/>
  <c r="I185" i="8"/>
  <c r="I172" i="8"/>
  <c r="I159" i="8"/>
  <c r="I146" i="8"/>
  <c r="I133" i="8"/>
  <c r="I120" i="8"/>
  <c r="I107" i="8"/>
  <c r="I93" i="8"/>
  <c r="I81" i="8"/>
  <c r="I68" i="8"/>
  <c r="I55" i="8"/>
  <c r="I43" i="8"/>
  <c r="I21" i="8"/>
  <c r="I10" i="8"/>
  <c r="I4" i="8"/>
  <c r="I249" i="8"/>
  <c r="I236" i="8"/>
  <c r="I223" i="8"/>
  <c r="I210" i="8"/>
  <c r="I197" i="8"/>
  <c r="I184" i="8"/>
  <c r="I171" i="8"/>
  <c r="I158" i="8"/>
  <c r="I145" i="8"/>
  <c r="I132" i="8"/>
  <c r="I119" i="8"/>
  <c r="I105" i="8"/>
  <c r="I80" i="8"/>
  <c r="I67" i="8"/>
  <c r="I54" i="8"/>
  <c r="I42" i="8"/>
  <c r="I20" i="8"/>
  <c r="I9" i="8"/>
  <c r="I261" i="8"/>
  <c r="I248" i="8"/>
  <c r="I235" i="8"/>
  <c r="I222" i="8"/>
  <c r="I209" i="8"/>
  <c r="I196" i="8"/>
  <c r="I183" i="8"/>
  <c r="I170" i="8"/>
  <c r="I157" i="8"/>
  <c r="I144" i="8"/>
  <c r="I131" i="8"/>
  <c r="I117" i="8"/>
  <c r="I104" i="8"/>
  <c r="I92" i="8"/>
  <c r="I79" i="8"/>
  <c r="I66" i="8"/>
  <c r="I53" i="8"/>
  <c r="I41" i="8"/>
  <c r="I31" i="8"/>
  <c r="I19" i="8"/>
  <c r="I8" i="8"/>
  <c r="I260" i="8"/>
  <c r="I247" i="8"/>
  <c r="I234" i="8"/>
  <c r="I221" i="8"/>
  <c r="I208" i="8"/>
  <c r="I195" i="8"/>
  <c r="I182" i="8"/>
  <c r="I169" i="8"/>
  <c r="I156" i="8"/>
  <c r="I143" i="8"/>
  <c r="I129" i="8"/>
  <c r="I116" i="8"/>
  <c r="I103" i="8"/>
  <c r="I91" i="8"/>
  <c r="I78" i="8"/>
  <c r="I65" i="8"/>
  <c r="I52" i="8"/>
  <c r="I40" i="8"/>
  <c r="I18" i="8"/>
  <c r="I7" i="8"/>
  <c r="I259" i="8"/>
  <c r="I246" i="8"/>
  <c r="I233" i="8"/>
  <c r="I220" i="8"/>
  <c r="I207" i="8"/>
  <c r="I194" i="8"/>
  <c r="I181" i="8"/>
  <c r="I168" i="8"/>
  <c r="I155" i="8"/>
  <c r="I141" i="8"/>
  <c r="I128" i="8"/>
  <c r="I115" i="8"/>
  <c r="I102" i="8"/>
  <c r="I90" i="8"/>
  <c r="I77" i="8"/>
  <c r="I64" i="8"/>
  <c r="I51" i="8"/>
  <c r="I250" i="8"/>
  <c r="I238" i="8"/>
  <c r="I226" i="8"/>
  <c r="I214" i="8"/>
  <c r="I202" i="8"/>
  <c r="I190" i="8"/>
  <c r="I178" i="8"/>
  <c r="I166" i="8"/>
  <c r="I154" i="8"/>
  <c r="I142" i="8"/>
  <c r="I130" i="8"/>
  <c r="I118" i="8"/>
  <c r="I106" i="8"/>
  <c r="I94" i="8"/>
  <c r="I83" i="8"/>
  <c r="I71" i="8"/>
  <c r="I59" i="8"/>
  <c r="I47" i="8"/>
  <c r="I37" i="8"/>
  <c r="H256" i="8"/>
  <c r="H250" i="8"/>
  <c r="H244" i="8"/>
  <c r="H238" i="8"/>
  <c r="H232" i="8"/>
  <c r="H226" i="8"/>
  <c r="H220" i="8"/>
  <c r="H214" i="8"/>
  <c r="H208" i="8"/>
  <c r="H202" i="8"/>
  <c r="H196" i="8"/>
  <c r="H190" i="8"/>
  <c r="H184" i="8"/>
  <c r="H178" i="8"/>
  <c r="H172" i="8"/>
  <c r="H166" i="8"/>
  <c r="H160" i="8"/>
  <c r="H154" i="8"/>
  <c r="H148" i="8"/>
  <c r="H142" i="8"/>
  <c r="H136" i="8"/>
  <c r="H130" i="8"/>
  <c r="H124" i="8"/>
  <c r="H118" i="8"/>
  <c r="H112" i="8"/>
  <c r="H106" i="8"/>
  <c r="H100" i="8"/>
  <c r="H94" i="8"/>
  <c r="H88" i="8"/>
  <c r="H82" i="8"/>
  <c r="H76" i="8"/>
  <c r="H70" i="8"/>
  <c r="H64" i="8"/>
  <c r="H58" i="8"/>
  <c r="H52" i="8"/>
  <c r="H46" i="8"/>
  <c r="H40" i="8"/>
  <c r="H34" i="8"/>
  <c r="H28" i="8"/>
  <c r="H22" i="8"/>
  <c r="H16" i="8"/>
  <c r="H10" i="8"/>
  <c r="H261" i="8"/>
  <c r="H255" i="8"/>
  <c r="H249" i="8"/>
  <c r="H243" i="8"/>
  <c r="H237" i="8"/>
  <c r="H231" i="8"/>
  <c r="H225" i="8"/>
  <c r="H219" i="8"/>
  <c r="H213" i="8"/>
  <c r="H207" i="8"/>
  <c r="H201" i="8"/>
  <c r="H195" i="8"/>
  <c r="H189" i="8"/>
  <c r="H183" i="8"/>
  <c r="H177" i="8"/>
  <c r="H171" i="8"/>
  <c r="H165" i="8"/>
  <c r="H159" i="8"/>
  <c r="H153" i="8"/>
  <c r="H147" i="8"/>
  <c r="H141" i="8"/>
  <c r="H135" i="8"/>
  <c r="H129" i="8"/>
  <c r="H123" i="8"/>
  <c r="H117" i="8"/>
  <c r="H111" i="8"/>
  <c r="H105" i="8"/>
  <c r="H99" i="8"/>
  <c r="H87" i="8"/>
  <c r="H81" i="8"/>
  <c r="H75" i="8"/>
  <c r="H69" i="8"/>
  <c r="H63" i="8"/>
  <c r="H57" i="8"/>
  <c r="H51" i="8"/>
  <c r="H27" i="8"/>
  <c r="H21" i="8"/>
  <c r="H15" i="8"/>
  <c r="H9" i="8"/>
  <c r="H260" i="8"/>
  <c r="H254" i="8"/>
  <c r="H248" i="8"/>
  <c r="H242" i="8"/>
  <c r="H236" i="8"/>
  <c r="H230" i="8"/>
  <c r="H224" i="8"/>
  <c r="H218" i="8"/>
  <c r="H212" i="8"/>
  <c r="H206" i="8"/>
  <c r="H200" i="8"/>
  <c r="H194" i="8"/>
  <c r="H188" i="8"/>
  <c r="H182" i="8"/>
  <c r="H176" i="8"/>
  <c r="H170" i="8"/>
  <c r="H164" i="8"/>
  <c r="H158" i="8"/>
  <c r="H152" i="8"/>
  <c r="H146" i="8"/>
  <c r="H140" i="8"/>
  <c r="H134" i="8"/>
  <c r="H128" i="8"/>
  <c r="H122" i="8"/>
  <c r="H116" i="8"/>
  <c r="H110" i="8"/>
  <c r="H104" i="8"/>
  <c r="H98" i="8"/>
  <c r="H92" i="8"/>
  <c r="H86" i="8"/>
  <c r="H80" i="8"/>
  <c r="H74" i="8"/>
  <c r="H68" i="8"/>
  <c r="H62" i="8"/>
  <c r="H56" i="8"/>
  <c r="H50" i="8"/>
  <c r="H44" i="8"/>
  <c r="H26" i="8"/>
  <c r="H20" i="8"/>
  <c r="H14" i="8"/>
  <c r="H259" i="8"/>
  <c r="H253" i="8"/>
  <c r="H247" i="8"/>
  <c r="H241" i="8"/>
  <c r="H235" i="8"/>
  <c r="H229" i="8"/>
  <c r="H223" i="8"/>
  <c r="H217" i="8"/>
  <c r="H211" i="8"/>
  <c r="H205" i="8"/>
  <c r="H199" i="8"/>
  <c r="H193" i="8"/>
  <c r="H187" i="8"/>
  <c r="H181" i="8"/>
  <c r="H175" i="8"/>
  <c r="H169" i="8"/>
  <c r="H163" i="8"/>
  <c r="H157" i="8"/>
  <c r="H151" i="8"/>
  <c r="H145" i="8"/>
  <c r="H139" i="8"/>
  <c r="H133" i="8"/>
  <c r="H127" i="8"/>
  <c r="H121" i="8"/>
  <c r="H115" i="8"/>
  <c r="H109" i="8"/>
  <c r="H103" i="8"/>
  <c r="H97" i="8"/>
  <c r="H91" i="8"/>
  <c r="H85" i="8"/>
  <c r="H79" i="8"/>
  <c r="H73" i="8"/>
  <c r="H67" i="8"/>
  <c r="H61" i="8"/>
  <c r="H55" i="8"/>
  <c r="H49" i="8"/>
  <c r="H43" i="8"/>
  <c r="H37" i="8"/>
  <c r="H31" i="8"/>
  <c r="H25" i="8"/>
  <c r="H19" i="8"/>
  <c r="H13" i="8"/>
  <c r="H258" i="8"/>
  <c r="H252" i="8"/>
  <c r="H246" i="8"/>
  <c r="H240" i="8"/>
  <c r="H234" i="8"/>
  <c r="H228" i="8"/>
  <c r="H222" i="8"/>
  <c r="H216" i="8"/>
  <c r="H210" i="8"/>
  <c r="H204" i="8"/>
  <c r="H198" i="8"/>
  <c r="H192" i="8"/>
  <c r="H186" i="8"/>
  <c r="H180" i="8"/>
  <c r="H174" i="8"/>
  <c r="H168" i="8"/>
  <c r="H162" i="8"/>
  <c r="H156" i="8"/>
  <c r="H150" i="8"/>
  <c r="H144" i="8"/>
  <c r="H138" i="8"/>
  <c r="H132" i="8"/>
  <c r="H126" i="8"/>
  <c r="H120" i="8"/>
  <c r="H114" i="8"/>
  <c r="H108" i="8"/>
  <c r="H102" i="8"/>
  <c r="H96" i="8"/>
  <c r="H90" i="8"/>
  <c r="H84" i="8"/>
  <c r="H78" i="8"/>
  <c r="H72" i="8"/>
  <c r="H66" i="8"/>
  <c r="H60" i="8"/>
  <c r="H54" i="8"/>
  <c r="H48" i="8"/>
  <c r="H42" i="8"/>
  <c r="H36" i="8"/>
  <c r="H24" i="8"/>
  <c r="H18" i="8"/>
  <c r="H12" i="8"/>
  <c r="H4" i="8"/>
  <c r="H257" i="8"/>
  <c r="H251" i="8"/>
  <c r="H245" i="8"/>
  <c r="H239" i="8"/>
  <c r="H233" i="8"/>
  <c r="H227" i="8"/>
  <c r="H221" i="8"/>
  <c r="H215" i="8"/>
  <c r="H209" i="8"/>
  <c r="H203" i="8"/>
  <c r="H197" i="8"/>
  <c r="H191" i="8"/>
  <c r="H185" i="8"/>
  <c r="H179" i="8"/>
  <c r="H173" i="8"/>
  <c r="H167" i="8"/>
  <c r="H161" i="8"/>
  <c r="H155" i="8"/>
  <c r="H149" i="8"/>
  <c r="H143" i="8"/>
  <c r="H137" i="8"/>
  <c r="H131" i="8"/>
  <c r="H125" i="8"/>
  <c r="H119" i="8"/>
  <c r="H113" i="8"/>
  <c r="H107" i="8"/>
  <c r="H101" i="8"/>
  <c r="H95" i="8"/>
  <c r="H89" i="8"/>
  <c r="H83" i="8"/>
  <c r="H77" i="8"/>
  <c r="H71" i="8"/>
  <c r="H65" i="8"/>
  <c r="H59" i="8"/>
  <c r="H53" i="8"/>
  <c r="H47" i="8"/>
  <c r="H41" i="8"/>
  <c r="H35" i="8"/>
  <c r="H29" i="8"/>
  <c r="H23" i="8"/>
  <c r="H11" i="8"/>
  <c r="D241" i="7" l="1"/>
  <c r="D232" i="7"/>
  <c r="D239" i="7"/>
  <c r="D217" i="7"/>
  <c r="D216" i="7"/>
  <c r="D234" i="7"/>
  <c r="D208" i="7"/>
  <c r="D225" i="7"/>
  <c r="D240" i="7"/>
  <c r="D227" i="7"/>
  <c r="D224" i="7"/>
  <c r="D233" i="7"/>
  <c r="D212" i="7"/>
  <c r="D206" i="7"/>
  <c r="D214" i="7"/>
  <c r="D219" i="7"/>
  <c r="D242" i="7"/>
  <c r="D213" i="7"/>
  <c r="D207" i="7"/>
  <c r="D218" i="7"/>
  <c r="D220" i="7"/>
  <c r="D221" i="7"/>
  <c r="D222" i="7"/>
  <c r="D215" i="7"/>
  <c r="D211" i="7"/>
  <c r="D210" i="7"/>
  <c r="D228" i="7"/>
  <c r="D229" i="7"/>
  <c r="D230" i="7"/>
  <c r="D223" i="7"/>
  <c r="D226" i="7"/>
  <c r="D236" i="7"/>
  <c r="D237" i="7"/>
  <c r="D238" i="7"/>
  <c r="D231" i="7"/>
  <c r="D209" i="7"/>
  <c r="D235" i="7"/>
  <c r="I241" i="7"/>
  <c r="D223" i="6"/>
  <c r="D201" i="6"/>
  <c r="D213" i="6"/>
  <c r="D216" i="6"/>
  <c r="D208" i="6"/>
  <c r="D190" i="6"/>
  <c r="D202" i="6"/>
  <c r="D214" i="6"/>
  <c r="D204" i="6"/>
  <c r="D199" i="6"/>
  <c r="D212" i="6"/>
  <c r="D191" i="6"/>
  <c r="D203" i="6"/>
  <c r="D215" i="6"/>
  <c r="D192" i="6"/>
  <c r="D196" i="6"/>
  <c r="D193" i="6"/>
  <c r="D205" i="6"/>
  <c r="D217" i="6"/>
  <c r="D194" i="6"/>
  <c r="D206" i="6"/>
  <c r="D218" i="6"/>
  <c r="D195" i="6"/>
  <c r="D207" i="6"/>
  <c r="D219" i="6"/>
  <c r="D220" i="6"/>
  <c r="D210" i="6"/>
  <c r="D189" i="6"/>
  <c r="D197" i="6"/>
  <c r="D209" i="6"/>
  <c r="D221" i="6"/>
  <c r="D198" i="6"/>
  <c r="D222" i="6"/>
  <c r="D211" i="6"/>
  <c r="D200" i="6"/>
  <c r="E506" i="6"/>
  <c r="D243" i="7" l="1"/>
  <c r="G573" i="7"/>
  <c r="F573" i="7"/>
  <c r="E573" i="7"/>
  <c r="H245" i="7"/>
  <c r="I245" i="7" s="1"/>
  <c r="H246" i="7"/>
  <c r="I246" i="7" s="1"/>
  <c r="H247" i="7"/>
  <c r="I247" i="7" s="1"/>
  <c r="H248" i="7"/>
  <c r="I248" i="7" s="1"/>
  <c r="H249" i="7"/>
  <c r="I249" i="7" s="1"/>
  <c r="H250" i="7"/>
  <c r="I250" i="7" s="1"/>
  <c r="H251" i="7"/>
  <c r="I251" i="7" s="1"/>
  <c r="H252" i="7"/>
  <c r="I252" i="7" s="1"/>
  <c r="H253" i="7"/>
  <c r="I253" i="7" s="1"/>
  <c r="H254" i="7"/>
  <c r="I254" i="7" s="1"/>
  <c r="H255" i="7"/>
  <c r="I255" i="7" s="1"/>
  <c r="H256" i="7"/>
  <c r="I256" i="7" s="1"/>
  <c r="H257" i="7"/>
  <c r="I257" i="7" s="1"/>
  <c r="H258" i="7"/>
  <c r="I258" i="7" s="1"/>
  <c r="H259" i="7"/>
  <c r="I259" i="7" s="1"/>
  <c r="H260" i="7"/>
  <c r="I260" i="7" s="1"/>
  <c r="H261" i="7"/>
  <c r="I261" i="7" s="1"/>
  <c r="H262" i="7"/>
  <c r="I262" i="7" s="1"/>
  <c r="H263" i="7"/>
  <c r="I263" i="7" s="1"/>
  <c r="H264" i="7"/>
  <c r="I264" i="7" s="1"/>
  <c r="H265" i="7"/>
  <c r="I265" i="7" s="1"/>
  <c r="H266" i="7"/>
  <c r="I266" i="7" s="1"/>
  <c r="H267" i="7"/>
  <c r="I267" i="7" s="1"/>
  <c r="H268" i="7"/>
  <c r="I268" i="7" s="1"/>
  <c r="H269" i="7"/>
  <c r="I269" i="7" s="1"/>
  <c r="H270" i="7"/>
  <c r="I270" i="7" s="1"/>
  <c r="H271" i="7"/>
  <c r="I271" i="7" s="1"/>
  <c r="H272" i="7"/>
  <c r="I272" i="7" s="1"/>
  <c r="H273" i="7"/>
  <c r="I273" i="7" s="1"/>
  <c r="H274" i="7"/>
  <c r="I274" i="7" s="1"/>
  <c r="H275" i="7"/>
  <c r="I275" i="7" s="1"/>
  <c r="H276" i="7"/>
  <c r="I276" i="7" s="1"/>
  <c r="H277" i="7"/>
  <c r="I277" i="7" s="1"/>
  <c r="H278" i="7"/>
  <c r="I278" i="7" s="1"/>
  <c r="H279" i="7"/>
  <c r="I279" i="7" s="1"/>
  <c r="H280" i="7"/>
  <c r="I280" i="7" s="1"/>
  <c r="H281" i="7"/>
  <c r="I281" i="7" s="1"/>
  <c r="H282" i="7"/>
  <c r="I282" i="7" s="1"/>
  <c r="H283" i="7"/>
  <c r="I283" i="7" s="1"/>
  <c r="H284" i="7"/>
  <c r="I284" i="7" s="1"/>
  <c r="H285" i="7"/>
  <c r="I285" i="7" s="1"/>
  <c r="H286" i="7"/>
  <c r="I286" i="7" s="1"/>
  <c r="H287" i="7"/>
  <c r="I287" i="7" s="1"/>
  <c r="H288" i="7"/>
  <c r="I288" i="7" s="1"/>
  <c r="H289" i="7"/>
  <c r="I289" i="7" s="1"/>
  <c r="H290" i="7"/>
  <c r="I290" i="7" s="1"/>
  <c r="H291" i="7"/>
  <c r="I291" i="7" s="1"/>
  <c r="H292" i="7"/>
  <c r="I292" i="7" s="1"/>
  <c r="H293" i="7"/>
  <c r="I293" i="7" s="1"/>
  <c r="H294" i="7"/>
  <c r="I294" i="7" s="1"/>
  <c r="H295" i="7"/>
  <c r="I295" i="7" s="1"/>
  <c r="H296" i="7"/>
  <c r="I296" i="7" s="1"/>
  <c r="H297" i="7"/>
  <c r="I297" i="7" s="1"/>
  <c r="H298" i="7"/>
  <c r="I298" i="7" s="1"/>
  <c r="H299" i="7"/>
  <c r="I299" i="7" s="1"/>
  <c r="H300" i="7"/>
  <c r="I300" i="7" s="1"/>
  <c r="H301" i="7"/>
  <c r="I301" i="7" s="1"/>
  <c r="H302" i="7"/>
  <c r="I302" i="7" s="1"/>
  <c r="H303" i="7"/>
  <c r="I303" i="7" s="1"/>
  <c r="H304" i="7"/>
  <c r="I304" i="7" s="1"/>
  <c r="H305" i="7"/>
  <c r="I305" i="7" s="1"/>
  <c r="H306" i="7"/>
  <c r="I306" i="7" s="1"/>
  <c r="H307" i="7"/>
  <c r="I307" i="7" s="1"/>
  <c r="H308" i="7"/>
  <c r="I308" i="7" s="1"/>
  <c r="H309" i="7"/>
  <c r="I309" i="7" s="1"/>
  <c r="H310" i="7"/>
  <c r="I310" i="7" s="1"/>
  <c r="H311" i="7"/>
  <c r="I311" i="7" s="1"/>
  <c r="H312" i="7"/>
  <c r="I312" i="7" s="1"/>
  <c r="H313" i="7"/>
  <c r="I313" i="7" s="1"/>
  <c r="H314" i="7"/>
  <c r="I314" i="7" s="1"/>
  <c r="H315" i="7"/>
  <c r="I315" i="7" s="1"/>
  <c r="H316" i="7"/>
  <c r="I316" i="7" s="1"/>
  <c r="H317" i="7"/>
  <c r="I317" i="7" s="1"/>
  <c r="H318" i="7"/>
  <c r="I318" i="7" s="1"/>
  <c r="H319" i="7"/>
  <c r="I319" i="7" s="1"/>
  <c r="H320" i="7"/>
  <c r="I320" i="7" s="1"/>
  <c r="H321" i="7"/>
  <c r="I321" i="7" s="1"/>
  <c r="H322" i="7"/>
  <c r="I322" i="7" s="1"/>
  <c r="H323" i="7"/>
  <c r="I323" i="7" s="1"/>
  <c r="H324" i="7"/>
  <c r="I324" i="7" s="1"/>
  <c r="H325" i="7"/>
  <c r="I325" i="7" s="1"/>
  <c r="H326" i="7"/>
  <c r="I326" i="7" s="1"/>
  <c r="H327" i="7"/>
  <c r="I327" i="7" s="1"/>
  <c r="H328" i="7"/>
  <c r="I328" i="7" s="1"/>
  <c r="H329" i="7"/>
  <c r="I329" i="7" s="1"/>
  <c r="H330" i="7"/>
  <c r="I330" i="7" s="1"/>
  <c r="H331" i="7"/>
  <c r="I331" i="7" s="1"/>
  <c r="H332" i="7"/>
  <c r="I332" i="7" s="1"/>
  <c r="H333" i="7"/>
  <c r="I333" i="7" s="1"/>
  <c r="H334" i="7"/>
  <c r="I334" i="7" s="1"/>
  <c r="H335" i="7"/>
  <c r="I335" i="7" s="1"/>
  <c r="H336" i="7"/>
  <c r="I336" i="7" s="1"/>
  <c r="H337" i="7"/>
  <c r="I337" i="7" s="1"/>
  <c r="H338" i="7"/>
  <c r="I338" i="7" s="1"/>
  <c r="H339" i="7"/>
  <c r="I339" i="7" s="1"/>
  <c r="H340" i="7"/>
  <c r="I340" i="7" s="1"/>
  <c r="H341" i="7"/>
  <c r="I341" i="7" s="1"/>
  <c r="H342" i="7"/>
  <c r="I342" i="7" s="1"/>
  <c r="H343" i="7"/>
  <c r="I343" i="7" s="1"/>
  <c r="H344" i="7"/>
  <c r="I344" i="7" s="1"/>
  <c r="H345" i="7"/>
  <c r="I345" i="7" s="1"/>
  <c r="H346" i="7"/>
  <c r="I346" i="7" s="1"/>
  <c r="H347" i="7"/>
  <c r="I347" i="7" s="1"/>
  <c r="H348" i="7"/>
  <c r="I348" i="7" s="1"/>
  <c r="H349" i="7"/>
  <c r="I349" i="7" s="1"/>
  <c r="H350" i="7"/>
  <c r="I350" i="7" s="1"/>
  <c r="H351" i="7"/>
  <c r="I351" i="7" s="1"/>
  <c r="H352" i="7"/>
  <c r="I352" i="7" s="1"/>
  <c r="H353" i="7"/>
  <c r="I353" i="7" s="1"/>
  <c r="H354" i="7"/>
  <c r="I354" i="7" s="1"/>
  <c r="H355" i="7"/>
  <c r="I355" i="7" s="1"/>
  <c r="H356" i="7"/>
  <c r="I356" i="7" s="1"/>
  <c r="H357" i="7"/>
  <c r="I357" i="7" s="1"/>
  <c r="H358" i="7"/>
  <c r="I358" i="7" s="1"/>
  <c r="H359" i="7"/>
  <c r="I359" i="7" s="1"/>
  <c r="H360" i="7"/>
  <c r="I360" i="7" s="1"/>
  <c r="H361" i="7"/>
  <c r="I361" i="7" s="1"/>
  <c r="H362" i="7"/>
  <c r="I362" i="7" s="1"/>
  <c r="H363" i="7"/>
  <c r="I363" i="7" s="1"/>
  <c r="H364" i="7"/>
  <c r="I364" i="7" s="1"/>
  <c r="H365" i="7"/>
  <c r="I365" i="7" s="1"/>
  <c r="H366" i="7"/>
  <c r="I366" i="7" s="1"/>
  <c r="H367" i="7"/>
  <c r="I367" i="7" s="1"/>
  <c r="H368" i="7"/>
  <c r="I368" i="7" s="1"/>
  <c r="H369" i="7"/>
  <c r="I369" i="7" s="1"/>
  <c r="H370" i="7"/>
  <c r="I370" i="7" s="1"/>
  <c r="H371" i="7"/>
  <c r="I371" i="7" s="1"/>
  <c r="H372" i="7"/>
  <c r="I372" i="7" s="1"/>
  <c r="H373" i="7"/>
  <c r="I373" i="7" s="1"/>
  <c r="H374" i="7"/>
  <c r="I374" i="7" s="1"/>
  <c r="H375" i="7"/>
  <c r="I375" i="7" s="1"/>
  <c r="H376" i="7"/>
  <c r="I376" i="7" s="1"/>
  <c r="H377" i="7"/>
  <c r="I377" i="7" s="1"/>
  <c r="H378" i="7"/>
  <c r="I378" i="7" s="1"/>
  <c r="H379" i="7"/>
  <c r="I379" i="7" s="1"/>
  <c r="H380" i="7"/>
  <c r="I380" i="7" s="1"/>
  <c r="H381" i="7"/>
  <c r="I381" i="7" s="1"/>
  <c r="H382" i="7"/>
  <c r="I382" i="7" s="1"/>
  <c r="H383" i="7"/>
  <c r="I383" i="7" s="1"/>
  <c r="H384" i="7"/>
  <c r="I384" i="7" s="1"/>
  <c r="H385" i="7"/>
  <c r="I385" i="7" s="1"/>
  <c r="H386" i="7"/>
  <c r="I386" i="7" s="1"/>
  <c r="H387" i="7"/>
  <c r="I387" i="7" s="1"/>
  <c r="H388" i="7"/>
  <c r="I388" i="7" s="1"/>
  <c r="H389" i="7"/>
  <c r="I389" i="7" s="1"/>
  <c r="H390" i="7"/>
  <c r="I390" i="7" s="1"/>
  <c r="H391" i="7"/>
  <c r="I391" i="7" s="1"/>
  <c r="H392" i="7"/>
  <c r="I392" i="7" s="1"/>
  <c r="H393" i="7"/>
  <c r="I393" i="7" s="1"/>
  <c r="H394" i="7"/>
  <c r="I394" i="7" s="1"/>
  <c r="H395" i="7"/>
  <c r="I395" i="7" s="1"/>
  <c r="H396" i="7"/>
  <c r="I396" i="7" s="1"/>
  <c r="H397" i="7"/>
  <c r="I397" i="7" s="1"/>
  <c r="H398" i="7"/>
  <c r="I398" i="7" s="1"/>
  <c r="H399" i="7"/>
  <c r="I399" i="7" s="1"/>
  <c r="H400" i="7"/>
  <c r="I400" i="7" s="1"/>
  <c r="H401" i="7"/>
  <c r="I401" i="7" s="1"/>
  <c r="H402" i="7"/>
  <c r="I402" i="7" s="1"/>
  <c r="H403" i="7"/>
  <c r="I403" i="7" s="1"/>
  <c r="H404" i="7"/>
  <c r="I404" i="7" s="1"/>
  <c r="H405" i="7"/>
  <c r="I405" i="7" s="1"/>
  <c r="H406" i="7"/>
  <c r="I406" i="7" s="1"/>
  <c r="H407" i="7"/>
  <c r="I407" i="7" s="1"/>
  <c r="H408" i="7"/>
  <c r="I408" i="7" s="1"/>
  <c r="H409" i="7"/>
  <c r="I409" i="7" s="1"/>
  <c r="H410" i="7"/>
  <c r="I410" i="7" s="1"/>
  <c r="H411" i="7"/>
  <c r="I411" i="7" s="1"/>
  <c r="H412" i="7"/>
  <c r="I412" i="7" s="1"/>
  <c r="H413" i="7"/>
  <c r="I413" i="7" s="1"/>
  <c r="H414" i="7"/>
  <c r="I414" i="7" s="1"/>
  <c r="H415" i="7"/>
  <c r="I415" i="7" s="1"/>
  <c r="H416" i="7"/>
  <c r="I416" i="7" s="1"/>
  <c r="H417" i="7"/>
  <c r="I417" i="7" s="1"/>
  <c r="H418" i="7"/>
  <c r="I418" i="7" s="1"/>
  <c r="H419" i="7"/>
  <c r="I419" i="7" s="1"/>
  <c r="H420" i="7"/>
  <c r="I420" i="7" s="1"/>
  <c r="H421" i="7"/>
  <c r="I421" i="7" s="1"/>
  <c r="H422" i="7"/>
  <c r="I422" i="7" s="1"/>
  <c r="H423" i="7"/>
  <c r="I423" i="7" s="1"/>
  <c r="H424" i="7"/>
  <c r="I424" i="7" s="1"/>
  <c r="H425" i="7"/>
  <c r="I425" i="7" s="1"/>
  <c r="H426" i="7"/>
  <c r="I426" i="7" s="1"/>
  <c r="H427" i="7"/>
  <c r="I427" i="7" s="1"/>
  <c r="H428" i="7"/>
  <c r="I428" i="7" s="1"/>
  <c r="H429" i="7"/>
  <c r="I429" i="7" s="1"/>
  <c r="H430" i="7"/>
  <c r="I430" i="7" s="1"/>
  <c r="H431" i="7"/>
  <c r="I431" i="7" s="1"/>
  <c r="H432" i="7"/>
  <c r="I432" i="7" s="1"/>
  <c r="H433" i="7"/>
  <c r="I433" i="7" s="1"/>
  <c r="H434" i="7"/>
  <c r="I434" i="7" s="1"/>
  <c r="H435" i="7"/>
  <c r="I435" i="7" s="1"/>
  <c r="H436" i="7"/>
  <c r="I436" i="7" s="1"/>
  <c r="H437" i="7"/>
  <c r="I437" i="7" s="1"/>
  <c r="H438" i="7"/>
  <c r="I438" i="7" s="1"/>
  <c r="H439" i="7"/>
  <c r="I439" i="7" s="1"/>
  <c r="H440" i="7"/>
  <c r="I440" i="7" s="1"/>
  <c r="H441" i="7"/>
  <c r="I441" i="7" s="1"/>
  <c r="H442" i="7"/>
  <c r="I442" i="7" s="1"/>
  <c r="H443" i="7"/>
  <c r="I443" i="7" s="1"/>
  <c r="H444" i="7"/>
  <c r="I444" i="7" s="1"/>
  <c r="H445" i="7"/>
  <c r="I445" i="7" s="1"/>
  <c r="H446" i="7"/>
  <c r="I446" i="7" s="1"/>
  <c r="H447" i="7"/>
  <c r="I447" i="7" s="1"/>
  <c r="H448" i="7"/>
  <c r="I448" i="7" s="1"/>
  <c r="H449" i="7"/>
  <c r="I449" i="7" s="1"/>
  <c r="H450" i="7"/>
  <c r="I450" i="7" s="1"/>
  <c r="H451" i="7"/>
  <c r="I451" i="7" s="1"/>
  <c r="H452" i="7"/>
  <c r="I452" i="7" s="1"/>
  <c r="H453" i="7"/>
  <c r="I453" i="7" s="1"/>
  <c r="H454" i="7"/>
  <c r="I454" i="7" s="1"/>
  <c r="H455" i="7"/>
  <c r="I455" i="7" s="1"/>
  <c r="H456" i="7"/>
  <c r="I456" i="7" s="1"/>
  <c r="H457" i="7"/>
  <c r="I457" i="7" s="1"/>
  <c r="H458" i="7"/>
  <c r="I458" i="7" s="1"/>
  <c r="H459" i="7"/>
  <c r="I459" i="7" s="1"/>
  <c r="H460" i="7"/>
  <c r="I460" i="7" s="1"/>
  <c r="H461" i="7"/>
  <c r="I461" i="7" s="1"/>
  <c r="H462" i="7"/>
  <c r="I462" i="7" s="1"/>
  <c r="H463" i="7"/>
  <c r="I463" i="7" s="1"/>
  <c r="H464" i="7"/>
  <c r="I464" i="7" s="1"/>
  <c r="H465" i="7"/>
  <c r="I465" i="7" s="1"/>
  <c r="H466" i="7"/>
  <c r="I466" i="7" s="1"/>
  <c r="H467" i="7"/>
  <c r="I467" i="7" s="1"/>
  <c r="H468" i="7"/>
  <c r="I468" i="7" s="1"/>
  <c r="H469" i="7"/>
  <c r="I469" i="7" s="1"/>
  <c r="H470" i="7"/>
  <c r="I470" i="7" s="1"/>
  <c r="H471" i="7"/>
  <c r="I471" i="7" s="1"/>
  <c r="H472" i="7"/>
  <c r="I472" i="7" s="1"/>
  <c r="H473" i="7"/>
  <c r="I473" i="7" s="1"/>
  <c r="H474" i="7"/>
  <c r="I474" i="7" s="1"/>
  <c r="H475" i="7"/>
  <c r="I475" i="7" s="1"/>
  <c r="H476" i="7"/>
  <c r="I476" i="7" s="1"/>
  <c r="H477" i="7"/>
  <c r="I477" i="7" s="1"/>
  <c r="H478" i="7"/>
  <c r="I478" i="7" s="1"/>
  <c r="H479" i="7"/>
  <c r="I479" i="7" s="1"/>
  <c r="H480" i="7"/>
  <c r="I480" i="7" s="1"/>
  <c r="H481" i="7"/>
  <c r="I481" i="7" s="1"/>
  <c r="H482" i="7"/>
  <c r="I482" i="7" s="1"/>
  <c r="H483" i="7"/>
  <c r="I483" i="7" s="1"/>
  <c r="H484" i="7"/>
  <c r="I484" i="7" s="1"/>
  <c r="H485" i="7"/>
  <c r="I485" i="7" s="1"/>
  <c r="H486" i="7"/>
  <c r="I486" i="7" s="1"/>
  <c r="H487" i="7"/>
  <c r="I487" i="7" s="1"/>
  <c r="H488" i="7"/>
  <c r="I488" i="7" s="1"/>
  <c r="H489" i="7"/>
  <c r="I489" i="7" s="1"/>
  <c r="H490" i="7"/>
  <c r="I490" i="7" s="1"/>
  <c r="H491" i="7"/>
  <c r="I491" i="7" s="1"/>
  <c r="H492" i="7"/>
  <c r="I492" i="7" s="1"/>
  <c r="H493" i="7"/>
  <c r="I493" i="7" s="1"/>
  <c r="H494" i="7"/>
  <c r="I494" i="7" s="1"/>
  <c r="H495" i="7"/>
  <c r="I495" i="7" s="1"/>
  <c r="H496" i="7"/>
  <c r="I496" i="7" s="1"/>
  <c r="H497" i="7"/>
  <c r="I497" i="7" s="1"/>
  <c r="H498" i="7"/>
  <c r="I498" i="7" s="1"/>
  <c r="H499" i="7"/>
  <c r="I499" i="7" s="1"/>
  <c r="H500" i="7"/>
  <c r="I500" i="7" s="1"/>
  <c r="H501" i="7"/>
  <c r="I501" i="7" s="1"/>
  <c r="H502" i="7"/>
  <c r="I502" i="7" s="1"/>
  <c r="H503" i="7"/>
  <c r="I503" i="7" s="1"/>
  <c r="H504" i="7"/>
  <c r="I504" i="7" s="1"/>
  <c r="H505" i="7"/>
  <c r="I505" i="7" s="1"/>
  <c r="H506" i="7"/>
  <c r="I506" i="7" s="1"/>
  <c r="H507" i="7"/>
  <c r="I507" i="7" s="1"/>
  <c r="H508" i="7"/>
  <c r="I508" i="7" s="1"/>
  <c r="H509" i="7"/>
  <c r="I509" i="7" s="1"/>
  <c r="H510" i="7"/>
  <c r="I510" i="7" s="1"/>
  <c r="H511" i="7"/>
  <c r="I511" i="7" s="1"/>
  <c r="H512" i="7"/>
  <c r="I512" i="7" s="1"/>
  <c r="H513" i="7"/>
  <c r="I513" i="7" s="1"/>
  <c r="H514" i="7"/>
  <c r="I514" i="7" s="1"/>
  <c r="H515" i="7"/>
  <c r="I515" i="7" s="1"/>
  <c r="H516" i="7"/>
  <c r="I516" i="7" s="1"/>
  <c r="H517" i="7"/>
  <c r="I517" i="7" s="1"/>
  <c r="H518" i="7"/>
  <c r="I518" i="7" s="1"/>
  <c r="H519" i="7"/>
  <c r="I519" i="7" s="1"/>
  <c r="H520" i="7"/>
  <c r="I520" i="7" s="1"/>
  <c r="H521" i="7"/>
  <c r="I521" i="7" s="1"/>
  <c r="H522" i="7"/>
  <c r="I522" i="7" s="1"/>
  <c r="H523" i="7"/>
  <c r="I523" i="7" s="1"/>
  <c r="H524" i="7"/>
  <c r="I524" i="7" s="1"/>
  <c r="H525" i="7"/>
  <c r="I525" i="7" s="1"/>
  <c r="H526" i="7"/>
  <c r="I526" i="7" s="1"/>
  <c r="H527" i="7"/>
  <c r="I527" i="7" s="1"/>
  <c r="H528" i="7"/>
  <c r="I528" i="7" s="1"/>
  <c r="H529" i="7"/>
  <c r="I529" i="7" s="1"/>
  <c r="H530" i="7"/>
  <c r="I530" i="7" s="1"/>
  <c r="H531" i="7"/>
  <c r="I531" i="7" s="1"/>
  <c r="H532" i="7"/>
  <c r="I532" i="7" s="1"/>
  <c r="H533" i="7"/>
  <c r="I533" i="7" s="1"/>
  <c r="H534" i="7"/>
  <c r="I534" i="7" s="1"/>
  <c r="H535" i="7"/>
  <c r="I535" i="7" s="1"/>
  <c r="H536" i="7"/>
  <c r="I536" i="7" s="1"/>
  <c r="H537" i="7"/>
  <c r="I537" i="7" s="1"/>
  <c r="H538" i="7"/>
  <c r="I538" i="7" s="1"/>
  <c r="H539" i="7"/>
  <c r="I539" i="7" s="1"/>
  <c r="H540" i="7"/>
  <c r="I540" i="7" s="1"/>
  <c r="H541" i="7"/>
  <c r="I541" i="7" s="1"/>
  <c r="H542" i="7"/>
  <c r="I542" i="7" s="1"/>
  <c r="H543" i="7"/>
  <c r="I543" i="7" s="1"/>
  <c r="H544" i="7"/>
  <c r="I544" i="7" s="1"/>
  <c r="H545" i="7"/>
  <c r="I545" i="7" s="1"/>
  <c r="H546" i="7"/>
  <c r="I546" i="7" s="1"/>
  <c r="H547" i="7"/>
  <c r="I547" i="7" s="1"/>
  <c r="H548" i="7"/>
  <c r="I548" i="7" s="1"/>
  <c r="H549" i="7"/>
  <c r="I549" i="7" s="1"/>
  <c r="H550" i="7"/>
  <c r="I550" i="7" s="1"/>
  <c r="H551" i="7"/>
  <c r="I551" i="7" s="1"/>
  <c r="H552" i="7"/>
  <c r="I552" i="7" s="1"/>
  <c r="H553" i="7"/>
  <c r="I553" i="7" s="1"/>
  <c r="H554" i="7"/>
  <c r="I554" i="7" s="1"/>
  <c r="H555" i="7"/>
  <c r="I555" i="7" s="1"/>
  <c r="H556" i="7"/>
  <c r="I556" i="7" s="1"/>
  <c r="H557" i="7"/>
  <c r="I557" i="7" s="1"/>
  <c r="H558" i="7"/>
  <c r="I558" i="7" s="1"/>
  <c r="H559" i="7"/>
  <c r="I559" i="7" s="1"/>
  <c r="H560" i="7"/>
  <c r="I560" i="7" s="1"/>
  <c r="H561" i="7"/>
  <c r="I561" i="7" s="1"/>
  <c r="H562" i="7"/>
  <c r="I562" i="7" s="1"/>
  <c r="H563" i="7"/>
  <c r="I563" i="7" s="1"/>
  <c r="H201" i="7"/>
  <c r="I201" i="7" s="1"/>
  <c r="H572" i="7"/>
  <c r="H571" i="7"/>
  <c r="H570" i="7"/>
  <c r="G567" i="7"/>
  <c r="F567" i="7"/>
  <c r="E567" i="7"/>
  <c r="D567" i="7"/>
  <c r="H566" i="7"/>
  <c r="H564" i="7"/>
  <c r="I564" i="7" s="1"/>
  <c r="G243" i="7"/>
  <c r="F243" i="7"/>
  <c r="E243" i="7"/>
  <c r="H242" i="7"/>
  <c r="I242" i="7" s="1"/>
  <c r="H240" i="7"/>
  <c r="I240" i="7" s="1"/>
  <c r="H239" i="7"/>
  <c r="I239" i="7" s="1"/>
  <c r="H238" i="7"/>
  <c r="I238" i="7" s="1"/>
  <c r="H237" i="7"/>
  <c r="I237" i="7" s="1"/>
  <c r="H236" i="7"/>
  <c r="I236" i="7" s="1"/>
  <c r="H235" i="7"/>
  <c r="I235" i="7" s="1"/>
  <c r="H234" i="7"/>
  <c r="I234" i="7" s="1"/>
  <c r="H233" i="7"/>
  <c r="I233" i="7" s="1"/>
  <c r="H232" i="7"/>
  <c r="I232" i="7" s="1"/>
  <c r="H231" i="7"/>
  <c r="I231" i="7" s="1"/>
  <c r="H230" i="7"/>
  <c r="I230" i="7" s="1"/>
  <c r="H229" i="7"/>
  <c r="I229" i="7" s="1"/>
  <c r="H228" i="7"/>
  <c r="I228" i="7" s="1"/>
  <c r="H227" i="7"/>
  <c r="I227" i="7" s="1"/>
  <c r="H226" i="7"/>
  <c r="I226" i="7" s="1"/>
  <c r="H225" i="7"/>
  <c r="I225" i="7" s="1"/>
  <c r="H224" i="7"/>
  <c r="I224" i="7" s="1"/>
  <c r="H223" i="7"/>
  <c r="I223" i="7" s="1"/>
  <c r="H222" i="7"/>
  <c r="I222" i="7" s="1"/>
  <c r="H221" i="7"/>
  <c r="I221" i="7" s="1"/>
  <c r="H220" i="7"/>
  <c r="I220" i="7" s="1"/>
  <c r="H219" i="7"/>
  <c r="I219" i="7" s="1"/>
  <c r="H218" i="7"/>
  <c r="I218" i="7" s="1"/>
  <c r="H217" i="7"/>
  <c r="I217" i="7" s="1"/>
  <c r="H216" i="7"/>
  <c r="I216" i="7" s="1"/>
  <c r="H215" i="7"/>
  <c r="I215" i="7" s="1"/>
  <c r="H214" i="7"/>
  <c r="I214" i="7" s="1"/>
  <c r="H213" i="7"/>
  <c r="I213" i="7" s="1"/>
  <c r="H212" i="7"/>
  <c r="I212" i="7" s="1"/>
  <c r="H211" i="7"/>
  <c r="I211" i="7" s="1"/>
  <c r="H210" i="7"/>
  <c r="I210" i="7" s="1"/>
  <c r="H209" i="7"/>
  <c r="I209" i="7" s="1"/>
  <c r="H208" i="7"/>
  <c r="I208" i="7" s="1"/>
  <c r="H207" i="7"/>
  <c r="I207" i="7" s="1"/>
  <c r="H206" i="7"/>
  <c r="I206" i="7" s="1"/>
  <c r="G204" i="7"/>
  <c r="F204" i="7"/>
  <c r="E204" i="7"/>
  <c r="D204" i="7"/>
  <c r="H203" i="7"/>
  <c r="H200" i="7"/>
  <c r="I200" i="7" s="1"/>
  <c r="H199" i="7"/>
  <c r="I199" i="7" s="1"/>
  <c r="H198" i="7"/>
  <c r="I198" i="7" s="1"/>
  <c r="H197" i="7"/>
  <c r="I197" i="7" s="1"/>
  <c r="H196" i="7"/>
  <c r="I196" i="7" s="1"/>
  <c r="H195" i="7"/>
  <c r="I195" i="7" s="1"/>
  <c r="H194" i="7"/>
  <c r="I194" i="7" s="1"/>
  <c r="H193" i="7"/>
  <c r="I193" i="7" s="1"/>
  <c r="H192" i="7"/>
  <c r="I192" i="7" s="1"/>
  <c r="H191" i="7"/>
  <c r="I191" i="7" s="1"/>
  <c r="H190" i="7"/>
  <c r="I190" i="7" s="1"/>
  <c r="H189" i="7"/>
  <c r="I189" i="7" s="1"/>
  <c r="H188" i="7"/>
  <c r="I188" i="7" s="1"/>
  <c r="H187" i="7"/>
  <c r="I187" i="7" s="1"/>
  <c r="H186" i="7"/>
  <c r="I186" i="7" s="1"/>
  <c r="H185" i="7"/>
  <c r="I185" i="7" s="1"/>
  <c r="H184" i="7"/>
  <c r="I184" i="7" s="1"/>
  <c r="H183" i="7"/>
  <c r="I183" i="7" s="1"/>
  <c r="H182" i="7"/>
  <c r="I182" i="7" s="1"/>
  <c r="H181" i="7"/>
  <c r="I181" i="7" s="1"/>
  <c r="H180" i="7"/>
  <c r="I180" i="7" s="1"/>
  <c r="H179" i="7"/>
  <c r="I179" i="7" s="1"/>
  <c r="H178" i="7"/>
  <c r="I178" i="7" s="1"/>
  <c r="H177" i="7"/>
  <c r="I177" i="7" s="1"/>
  <c r="H176" i="7"/>
  <c r="I176" i="7" s="1"/>
  <c r="H175" i="7"/>
  <c r="I175" i="7" s="1"/>
  <c r="H174" i="7"/>
  <c r="I174" i="7" s="1"/>
  <c r="H173" i="7"/>
  <c r="I173" i="7" s="1"/>
  <c r="H172" i="7"/>
  <c r="I172" i="7" s="1"/>
  <c r="H171" i="7"/>
  <c r="I171" i="7" s="1"/>
  <c r="H170" i="7"/>
  <c r="I170" i="7" s="1"/>
  <c r="H169" i="7"/>
  <c r="I169" i="7" s="1"/>
  <c r="H168" i="7"/>
  <c r="I168" i="7" s="1"/>
  <c r="H167" i="7"/>
  <c r="I167" i="7" s="1"/>
  <c r="H166" i="7"/>
  <c r="I166" i="7" s="1"/>
  <c r="H165" i="7"/>
  <c r="I165" i="7" s="1"/>
  <c r="H164" i="7"/>
  <c r="I164" i="7" s="1"/>
  <c r="H163" i="7"/>
  <c r="I163" i="7" s="1"/>
  <c r="H162" i="7"/>
  <c r="I162" i="7" s="1"/>
  <c r="H161" i="7"/>
  <c r="I161" i="7" s="1"/>
  <c r="H160" i="7"/>
  <c r="I160" i="7" s="1"/>
  <c r="H159" i="7"/>
  <c r="I159" i="7" s="1"/>
  <c r="H158" i="7"/>
  <c r="I158" i="7" s="1"/>
  <c r="H157" i="7"/>
  <c r="I157" i="7" s="1"/>
  <c r="H156" i="7"/>
  <c r="I156" i="7" s="1"/>
  <c r="H155" i="7"/>
  <c r="I155" i="7" s="1"/>
  <c r="H154" i="7"/>
  <c r="I154" i="7" s="1"/>
  <c r="H153" i="7"/>
  <c r="I153" i="7" s="1"/>
  <c r="H152" i="7"/>
  <c r="I152" i="7" s="1"/>
  <c r="H151" i="7"/>
  <c r="I151" i="7" s="1"/>
  <c r="H150" i="7"/>
  <c r="I150" i="7" s="1"/>
  <c r="H149" i="7"/>
  <c r="I149" i="7" s="1"/>
  <c r="H148" i="7"/>
  <c r="I148" i="7" s="1"/>
  <c r="H147" i="7"/>
  <c r="I147" i="7" s="1"/>
  <c r="H146" i="7"/>
  <c r="I146" i="7" s="1"/>
  <c r="H145" i="7"/>
  <c r="I145" i="7" s="1"/>
  <c r="H144" i="7"/>
  <c r="I144" i="7" s="1"/>
  <c r="H143" i="7"/>
  <c r="I143" i="7" s="1"/>
  <c r="H142" i="7"/>
  <c r="I142" i="7" s="1"/>
  <c r="H141" i="7"/>
  <c r="I141" i="7" s="1"/>
  <c r="H140" i="7"/>
  <c r="I140" i="7" s="1"/>
  <c r="H139" i="7"/>
  <c r="I139" i="7" s="1"/>
  <c r="H138" i="7"/>
  <c r="I138" i="7" s="1"/>
  <c r="H137" i="7"/>
  <c r="I137" i="7" s="1"/>
  <c r="H136" i="7"/>
  <c r="I136" i="7" s="1"/>
  <c r="H135" i="7"/>
  <c r="I135" i="7" s="1"/>
  <c r="H134" i="7"/>
  <c r="I134" i="7" s="1"/>
  <c r="H133" i="7"/>
  <c r="I133" i="7" s="1"/>
  <c r="H132" i="7"/>
  <c r="I132" i="7" s="1"/>
  <c r="H131" i="7"/>
  <c r="I131" i="7" s="1"/>
  <c r="H130" i="7"/>
  <c r="I130" i="7" s="1"/>
  <c r="H129" i="7"/>
  <c r="I129" i="7" s="1"/>
  <c r="H128" i="7"/>
  <c r="I128" i="7" s="1"/>
  <c r="H127" i="7"/>
  <c r="I127" i="7" s="1"/>
  <c r="H126" i="7"/>
  <c r="I126" i="7" s="1"/>
  <c r="H125" i="7"/>
  <c r="I125" i="7" s="1"/>
  <c r="H124" i="7"/>
  <c r="I124" i="7" s="1"/>
  <c r="H123" i="7"/>
  <c r="I123" i="7" s="1"/>
  <c r="H122" i="7"/>
  <c r="I122" i="7" s="1"/>
  <c r="H121" i="7"/>
  <c r="I121" i="7" s="1"/>
  <c r="H120" i="7"/>
  <c r="I120" i="7" s="1"/>
  <c r="H119" i="7"/>
  <c r="I119" i="7" s="1"/>
  <c r="H118" i="7"/>
  <c r="I118" i="7" s="1"/>
  <c r="H117" i="7"/>
  <c r="I117" i="7" s="1"/>
  <c r="H116" i="7"/>
  <c r="I116" i="7" s="1"/>
  <c r="H115" i="7"/>
  <c r="I115" i="7" s="1"/>
  <c r="H114" i="7"/>
  <c r="I114" i="7" s="1"/>
  <c r="H113" i="7"/>
  <c r="I113" i="7" s="1"/>
  <c r="H112" i="7"/>
  <c r="I112" i="7" s="1"/>
  <c r="H111" i="7"/>
  <c r="I111" i="7" s="1"/>
  <c r="H110" i="7"/>
  <c r="I110" i="7" s="1"/>
  <c r="H109" i="7"/>
  <c r="I109" i="7" s="1"/>
  <c r="H108" i="7"/>
  <c r="I108" i="7" s="1"/>
  <c r="H107" i="7"/>
  <c r="I107" i="7" s="1"/>
  <c r="H106" i="7"/>
  <c r="I106" i="7" s="1"/>
  <c r="H105" i="7"/>
  <c r="I105" i="7" s="1"/>
  <c r="H104" i="7"/>
  <c r="I104" i="7" s="1"/>
  <c r="H103" i="7"/>
  <c r="I103" i="7" s="1"/>
  <c r="H102" i="7"/>
  <c r="I102" i="7" s="1"/>
  <c r="H101" i="7"/>
  <c r="I101" i="7" s="1"/>
  <c r="H100" i="7"/>
  <c r="I100" i="7" s="1"/>
  <c r="H99" i="7"/>
  <c r="I99" i="7" s="1"/>
  <c r="H98" i="7"/>
  <c r="I98" i="7" s="1"/>
  <c r="H97" i="7"/>
  <c r="I97" i="7" s="1"/>
  <c r="H96" i="7"/>
  <c r="I96" i="7" s="1"/>
  <c r="H95" i="7"/>
  <c r="I95" i="7" s="1"/>
  <c r="H94" i="7"/>
  <c r="I94" i="7" s="1"/>
  <c r="H93" i="7"/>
  <c r="I93" i="7" s="1"/>
  <c r="H92" i="7"/>
  <c r="I92" i="7" s="1"/>
  <c r="H91" i="7"/>
  <c r="I91" i="7" s="1"/>
  <c r="H90" i="7"/>
  <c r="I90" i="7" s="1"/>
  <c r="H89" i="7"/>
  <c r="I89" i="7" s="1"/>
  <c r="H88" i="7"/>
  <c r="I88" i="7" s="1"/>
  <c r="H87" i="7"/>
  <c r="I87" i="7" s="1"/>
  <c r="H86" i="7"/>
  <c r="I86" i="7" s="1"/>
  <c r="H85" i="7"/>
  <c r="I85" i="7" s="1"/>
  <c r="H84" i="7"/>
  <c r="I84" i="7" s="1"/>
  <c r="H83" i="7"/>
  <c r="I83" i="7" s="1"/>
  <c r="H82" i="7"/>
  <c r="I82" i="7" s="1"/>
  <c r="H81" i="7"/>
  <c r="I81" i="7" s="1"/>
  <c r="H80" i="7"/>
  <c r="I80" i="7" s="1"/>
  <c r="H79" i="7"/>
  <c r="I79" i="7" s="1"/>
  <c r="H78" i="7"/>
  <c r="I78" i="7" s="1"/>
  <c r="H77" i="7"/>
  <c r="I77" i="7" s="1"/>
  <c r="H76" i="7"/>
  <c r="I76" i="7" s="1"/>
  <c r="H75" i="7"/>
  <c r="I75" i="7" s="1"/>
  <c r="H74" i="7"/>
  <c r="I74" i="7" s="1"/>
  <c r="H73" i="7"/>
  <c r="I73" i="7" s="1"/>
  <c r="H72" i="7"/>
  <c r="I72" i="7" s="1"/>
  <c r="H71" i="7"/>
  <c r="I71" i="7" s="1"/>
  <c r="H70" i="7"/>
  <c r="I70" i="7" s="1"/>
  <c r="H69" i="7"/>
  <c r="I69" i="7" s="1"/>
  <c r="H68" i="7"/>
  <c r="I68" i="7" s="1"/>
  <c r="H67" i="7"/>
  <c r="I67" i="7" s="1"/>
  <c r="H66" i="7"/>
  <c r="I66" i="7" s="1"/>
  <c r="H65" i="7"/>
  <c r="I65" i="7" s="1"/>
  <c r="H64" i="7"/>
  <c r="I64" i="7" s="1"/>
  <c r="H63" i="7"/>
  <c r="I63" i="7" s="1"/>
  <c r="H62" i="7"/>
  <c r="I62" i="7" s="1"/>
  <c r="H61" i="7"/>
  <c r="I61" i="7" s="1"/>
  <c r="H60" i="7"/>
  <c r="I60" i="7" s="1"/>
  <c r="H59" i="7"/>
  <c r="I59" i="7" s="1"/>
  <c r="H58" i="7"/>
  <c r="I58" i="7" s="1"/>
  <c r="H57" i="7"/>
  <c r="I57" i="7" s="1"/>
  <c r="H56" i="7"/>
  <c r="I56" i="7" s="1"/>
  <c r="H55" i="7"/>
  <c r="I55" i="7" s="1"/>
  <c r="H54" i="7"/>
  <c r="I54" i="7" s="1"/>
  <c r="H53" i="7"/>
  <c r="I53" i="7" s="1"/>
  <c r="H52" i="7"/>
  <c r="I52" i="7" s="1"/>
  <c r="H51" i="7"/>
  <c r="I51" i="7" s="1"/>
  <c r="H50" i="7"/>
  <c r="I50" i="7" s="1"/>
  <c r="H49" i="7"/>
  <c r="I49" i="7" s="1"/>
  <c r="H48" i="7"/>
  <c r="I48" i="7" s="1"/>
  <c r="H47" i="7"/>
  <c r="I47" i="7" s="1"/>
  <c r="H46" i="7"/>
  <c r="I46" i="7" s="1"/>
  <c r="H45" i="7"/>
  <c r="I45" i="7" s="1"/>
  <c r="H44" i="7"/>
  <c r="I44" i="7" s="1"/>
  <c r="H43" i="7"/>
  <c r="I43" i="7" s="1"/>
  <c r="H42" i="7"/>
  <c r="I42" i="7" s="1"/>
  <c r="H41" i="7"/>
  <c r="I41" i="7" s="1"/>
  <c r="H40" i="7"/>
  <c r="I40" i="7" s="1"/>
  <c r="H39" i="7"/>
  <c r="I39" i="7" s="1"/>
  <c r="H38" i="7"/>
  <c r="I38" i="7" s="1"/>
  <c r="H37" i="7"/>
  <c r="I37" i="7" s="1"/>
  <c r="H36" i="7"/>
  <c r="I36" i="7" s="1"/>
  <c r="H35" i="7"/>
  <c r="I35" i="7" s="1"/>
  <c r="H34" i="7"/>
  <c r="I34" i="7" s="1"/>
  <c r="H33" i="7"/>
  <c r="I33" i="7" s="1"/>
  <c r="H32" i="7"/>
  <c r="I32" i="7" s="1"/>
  <c r="H31" i="7"/>
  <c r="I31" i="7" s="1"/>
  <c r="H30" i="7"/>
  <c r="I30" i="7" s="1"/>
  <c r="H29" i="7"/>
  <c r="I29" i="7" s="1"/>
  <c r="H28" i="7"/>
  <c r="I28" i="7" s="1"/>
  <c r="H27" i="7"/>
  <c r="I27" i="7" s="1"/>
  <c r="H26" i="7"/>
  <c r="I26" i="7" s="1"/>
  <c r="H25" i="7"/>
  <c r="I25" i="7" s="1"/>
  <c r="H24" i="7"/>
  <c r="I24" i="7" s="1"/>
  <c r="H23" i="7"/>
  <c r="I23" i="7" s="1"/>
  <c r="H22" i="7"/>
  <c r="I22" i="7" s="1"/>
  <c r="H21" i="7"/>
  <c r="I21" i="7" s="1"/>
  <c r="H20" i="7"/>
  <c r="I20" i="7" s="1"/>
  <c r="H19" i="7"/>
  <c r="I19" i="7" s="1"/>
  <c r="H18" i="7"/>
  <c r="I18" i="7" s="1"/>
  <c r="H17" i="7"/>
  <c r="I17" i="7" s="1"/>
  <c r="H16" i="7"/>
  <c r="I16" i="7" s="1"/>
  <c r="H15" i="7"/>
  <c r="I15" i="7" s="1"/>
  <c r="A15" i="7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l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62" i="7" s="1"/>
  <c r="A263" i="7" s="1"/>
  <c r="A264" i="7" s="1"/>
  <c r="A265" i="7" s="1"/>
  <c r="A266" i="7" s="1"/>
  <c r="A267" i="7" s="1"/>
  <c r="A268" i="7" s="1"/>
  <c r="A269" i="7" s="1"/>
  <c r="A270" i="7" s="1"/>
  <c r="A271" i="7" s="1"/>
  <c r="A272" i="7" s="1"/>
  <c r="A273" i="7" s="1"/>
  <c r="A274" i="7" s="1"/>
  <c r="A275" i="7" s="1"/>
  <c r="A276" i="7" s="1"/>
  <c r="A277" i="7" s="1"/>
  <c r="A278" i="7" s="1"/>
  <c r="A279" i="7" s="1"/>
  <c r="A280" i="7" s="1"/>
  <c r="A281" i="7" s="1"/>
  <c r="A282" i="7" s="1"/>
  <c r="A283" i="7" s="1"/>
  <c r="A284" i="7" s="1"/>
  <c r="A285" i="7" s="1"/>
  <c r="A286" i="7" s="1"/>
  <c r="A287" i="7" s="1"/>
  <c r="A288" i="7" s="1"/>
  <c r="A289" i="7" s="1"/>
  <c r="A290" i="7" s="1"/>
  <c r="A291" i="7" s="1"/>
  <c r="A292" i="7" s="1"/>
  <c r="A293" i="7" s="1"/>
  <c r="A294" i="7" s="1"/>
  <c r="A295" i="7" s="1"/>
  <c r="A296" i="7" s="1"/>
  <c r="A297" i="7" s="1"/>
  <c r="A298" i="7" s="1"/>
  <c r="A299" i="7" s="1"/>
  <c r="A300" i="7" s="1"/>
  <c r="A301" i="7" s="1"/>
  <c r="A302" i="7" s="1"/>
  <c r="A303" i="7" s="1"/>
  <c r="A304" i="7" s="1"/>
  <c r="A305" i="7" s="1"/>
  <c r="A306" i="7" s="1"/>
  <c r="A307" i="7" s="1"/>
  <c r="A308" i="7" s="1"/>
  <c r="A309" i="7" s="1"/>
  <c r="A310" i="7" s="1"/>
  <c r="A311" i="7" s="1"/>
  <c r="A312" i="7" s="1"/>
  <c r="A313" i="7" s="1"/>
  <c r="A314" i="7" s="1"/>
  <c r="A315" i="7" s="1"/>
  <c r="A316" i="7" s="1"/>
  <c r="A317" i="7" s="1"/>
  <c r="A318" i="7" s="1"/>
  <c r="A319" i="7" s="1"/>
  <c r="A320" i="7" s="1"/>
  <c r="A321" i="7" s="1"/>
  <c r="A322" i="7" s="1"/>
  <c r="A323" i="7" s="1"/>
  <c r="A324" i="7" s="1"/>
  <c r="A325" i="7" s="1"/>
  <c r="A326" i="7" s="1"/>
  <c r="A327" i="7" s="1"/>
  <c r="A328" i="7" s="1"/>
  <c r="A329" i="7" s="1"/>
  <c r="A330" i="7" s="1"/>
  <c r="A331" i="7" s="1"/>
  <c r="A332" i="7" s="1"/>
  <c r="A333" i="7" s="1"/>
  <c r="A334" i="7" s="1"/>
  <c r="A335" i="7" s="1"/>
  <c r="A336" i="7" s="1"/>
  <c r="A337" i="7" s="1"/>
  <c r="A338" i="7" s="1"/>
  <c r="A339" i="7" s="1"/>
  <c r="A340" i="7" s="1"/>
  <c r="A341" i="7" s="1"/>
  <c r="A342" i="7" s="1"/>
  <c r="A343" i="7" s="1"/>
  <c r="A344" i="7" s="1"/>
  <c r="A345" i="7" s="1"/>
  <c r="A346" i="7" s="1"/>
  <c r="A347" i="7" s="1"/>
  <c r="A348" i="7" s="1"/>
  <c r="A349" i="7" s="1"/>
  <c r="A350" i="7" s="1"/>
  <c r="A351" i="7" s="1"/>
  <c r="A352" i="7" s="1"/>
  <c r="A353" i="7" s="1"/>
  <c r="A354" i="7" s="1"/>
  <c r="A355" i="7" s="1"/>
  <c r="A356" i="7" s="1"/>
  <c r="A357" i="7" s="1"/>
  <c r="A358" i="7" s="1"/>
  <c r="A359" i="7" s="1"/>
  <c r="A360" i="7" s="1"/>
  <c r="A361" i="7" s="1"/>
  <c r="A362" i="7" s="1"/>
  <c r="A363" i="7" s="1"/>
  <c r="A364" i="7" s="1"/>
  <c r="A365" i="7" s="1"/>
  <c r="A366" i="7" s="1"/>
  <c r="A367" i="7" s="1"/>
  <c r="A368" i="7" s="1"/>
  <c r="A369" i="7" s="1"/>
  <c r="A370" i="7" s="1"/>
  <c r="A371" i="7" s="1"/>
  <c r="A372" i="7" s="1"/>
  <c r="A373" i="7" s="1"/>
  <c r="A374" i="7" s="1"/>
  <c r="A375" i="7" s="1"/>
  <c r="A376" i="7" s="1"/>
  <c r="A377" i="7" s="1"/>
  <c r="A378" i="7" s="1"/>
  <c r="A379" i="7" s="1"/>
  <c r="A380" i="7" s="1"/>
  <c r="A381" i="7" s="1"/>
  <c r="A382" i="7" s="1"/>
  <c r="A383" i="7" s="1"/>
  <c r="A384" i="7" s="1"/>
  <c r="A385" i="7" s="1"/>
  <c r="A386" i="7" s="1"/>
  <c r="A387" i="7" s="1"/>
  <c r="A388" i="7" s="1"/>
  <c r="A389" i="7" s="1"/>
  <c r="A390" i="7" s="1"/>
  <c r="A391" i="7" s="1"/>
  <c r="A392" i="7" s="1"/>
  <c r="A393" i="7" s="1"/>
  <c r="A394" i="7" s="1"/>
  <c r="A395" i="7" s="1"/>
  <c r="A396" i="7" s="1"/>
  <c r="A397" i="7" s="1"/>
  <c r="A398" i="7" s="1"/>
  <c r="A399" i="7" s="1"/>
  <c r="A400" i="7" s="1"/>
  <c r="A401" i="7" s="1"/>
  <c r="A402" i="7" s="1"/>
  <c r="A403" i="7" s="1"/>
  <c r="A404" i="7" s="1"/>
  <c r="A405" i="7" s="1"/>
  <c r="A406" i="7" s="1"/>
  <c r="A407" i="7" s="1"/>
  <c r="A408" i="7" s="1"/>
  <c r="A409" i="7" s="1"/>
  <c r="A410" i="7" s="1"/>
  <c r="A411" i="7" s="1"/>
  <c r="A412" i="7" s="1"/>
  <c r="A413" i="7" s="1"/>
  <c r="A414" i="7" s="1"/>
  <c r="A415" i="7" s="1"/>
  <c r="A416" i="7" s="1"/>
  <c r="A417" i="7" s="1"/>
  <c r="A418" i="7" s="1"/>
  <c r="A419" i="7" s="1"/>
  <c r="A420" i="7" s="1"/>
  <c r="A421" i="7" s="1"/>
  <c r="A422" i="7" s="1"/>
  <c r="A423" i="7" s="1"/>
  <c r="A424" i="7" s="1"/>
  <c r="A425" i="7" s="1"/>
  <c r="A426" i="7" s="1"/>
  <c r="A427" i="7" s="1"/>
  <c r="A428" i="7" s="1"/>
  <c r="A429" i="7" s="1"/>
  <c r="A430" i="7" s="1"/>
  <c r="A431" i="7" s="1"/>
  <c r="A432" i="7" s="1"/>
  <c r="A433" i="7" s="1"/>
  <c r="A434" i="7" s="1"/>
  <c r="A435" i="7" s="1"/>
  <c r="A436" i="7" s="1"/>
  <c r="A437" i="7" s="1"/>
  <c r="A438" i="7" s="1"/>
  <c r="A439" i="7" s="1"/>
  <c r="A440" i="7" s="1"/>
  <c r="A441" i="7" s="1"/>
  <c r="H573" i="7"/>
  <c r="H567" i="7"/>
  <c r="D568" i="7"/>
  <c r="D575" i="7" s="1"/>
  <c r="F568" i="7"/>
  <c r="F575" i="7" s="1"/>
  <c r="B579" i="7" s="1"/>
  <c r="E568" i="7"/>
  <c r="E575" i="7" s="1"/>
  <c r="G568" i="7"/>
  <c r="G575" i="7" s="1"/>
  <c r="H243" i="7"/>
  <c r="H204" i="7"/>
  <c r="B581" i="7" l="1"/>
  <c r="A442" i="7"/>
  <c r="A443" i="7" s="1"/>
  <c r="A444" i="7" s="1"/>
  <c r="A445" i="7" s="1"/>
  <c r="A446" i="7" s="1"/>
  <c r="A447" i="7" s="1"/>
  <c r="A448" i="7" s="1"/>
  <c r="A449" i="7" s="1"/>
  <c r="A450" i="7" s="1"/>
  <c r="A451" i="7" s="1"/>
  <c r="A452" i="7" s="1"/>
  <c r="A453" i="7" s="1"/>
  <c r="A454" i="7" s="1"/>
  <c r="A455" i="7" s="1"/>
  <c r="A456" i="7" s="1"/>
  <c r="A457" i="7" s="1"/>
  <c r="A458" i="7" s="1"/>
  <c r="A459" i="7" s="1"/>
  <c r="A460" i="7" s="1"/>
  <c r="A461" i="7" s="1"/>
  <c r="A462" i="7" s="1"/>
  <c r="A463" i="7" s="1"/>
  <c r="A464" i="7" s="1"/>
  <c r="A465" i="7" s="1"/>
  <c r="A466" i="7" s="1"/>
  <c r="A467" i="7" s="1"/>
  <c r="A468" i="7" s="1"/>
  <c r="A469" i="7" s="1"/>
  <c r="A470" i="7" s="1"/>
  <c r="A471" i="7" s="1"/>
  <c r="A472" i="7" s="1"/>
  <c r="A473" i="7" s="1"/>
  <c r="A474" i="7" s="1"/>
  <c r="A475" i="7" s="1"/>
  <c r="A476" i="7" s="1"/>
  <c r="A477" i="7" s="1"/>
  <c r="A478" i="7" s="1"/>
  <c r="A479" i="7" s="1"/>
  <c r="A480" i="7" s="1"/>
  <c r="A481" i="7" s="1"/>
  <c r="A482" i="7" s="1"/>
  <c r="A483" i="7" s="1"/>
  <c r="A484" i="7" s="1"/>
  <c r="A485" i="7" s="1"/>
  <c r="A486" i="7" s="1"/>
  <c r="A487" i="7" s="1"/>
  <c r="A488" i="7" s="1"/>
  <c r="A489" i="7" s="1"/>
  <c r="A490" i="7" s="1"/>
  <c r="A491" i="7" s="1"/>
  <c r="A492" i="7" s="1"/>
  <c r="A493" i="7" s="1"/>
  <c r="A494" i="7" s="1"/>
  <c r="A495" i="7" s="1"/>
  <c r="A496" i="7" s="1"/>
  <c r="A497" i="7" s="1"/>
  <c r="A498" i="7" s="1"/>
  <c r="A499" i="7" s="1"/>
  <c r="A500" i="7" s="1"/>
  <c r="A501" i="7" s="1"/>
  <c r="A502" i="7" s="1"/>
  <c r="A503" i="7" s="1"/>
  <c r="A504" i="7" s="1"/>
  <c r="A505" i="7" s="1"/>
  <c r="A506" i="7" s="1"/>
  <c r="A507" i="7" s="1"/>
  <c r="A508" i="7" s="1"/>
  <c r="A509" i="7" s="1"/>
  <c r="A510" i="7" s="1"/>
  <c r="A511" i="7" s="1"/>
  <c r="A512" i="7" s="1"/>
  <c r="A513" i="7" s="1"/>
  <c r="A514" i="7" s="1"/>
  <c r="A515" i="7" s="1"/>
  <c r="A516" i="7" s="1"/>
  <c r="A517" i="7" s="1"/>
  <c r="A518" i="7" s="1"/>
  <c r="A519" i="7" s="1"/>
  <c r="A520" i="7" s="1"/>
  <c r="A521" i="7" s="1"/>
  <c r="A522" i="7" s="1"/>
  <c r="A523" i="7" s="1"/>
  <c r="A524" i="7" s="1"/>
  <c r="A525" i="7" s="1"/>
  <c r="A526" i="7" s="1"/>
  <c r="A527" i="7" s="1"/>
  <c r="A528" i="7" s="1"/>
  <c r="A529" i="7" s="1"/>
  <c r="A530" i="7" s="1"/>
  <c r="A531" i="7" s="1"/>
  <c r="A532" i="7" s="1"/>
  <c r="A533" i="7" s="1"/>
  <c r="A534" i="7" s="1"/>
  <c r="A535" i="7" s="1"/>
  <c r="A536" i="7" s="1"/>
  <c r="A537" i="7" s="1"/>
  <c r="A538" i="7" s="1"/>
  <c r="A539" i="7" s="1"/>
  <c r="A540" i="7" s="1"/>
  <c r="A541" i="7" s="1"/>
  <c r="A542" i="7" s="1"/>
  <c r="A543" i="7" s="1"/>
  <c r="A544" i="7" s="1"/>
  <c r="A545" i="7" s="1"/>
  <c r="A546" i="7" s="1"/>
  <c r="A547" i="7" s="1"/>
  <c r="A548" i="7" s="1"/>
  <c r="A549" i="7" s="1"/>
  <c r="A550" i="7" s="1"/>
  <c r="A551" i="7" s="1"/>
  <c r="A552" i="7" s="1"/>
  <c r="A553" i="7" s="1"/>
  <c r="A554" i="7" s="1"/>
  <c r="A555" i="7" s="1"/>
  <c r="A556" i="7" s="1"/>
  <c r="A557" i="7" s="1"/>
  <c r="A558" i="7" s="1"/>
  <c r="A559" i="7" s="1"/>
  <c r="A560" i="7" s="1"/>
  <c r="A561" i="7" s="1"/>
  <c r="A562" i="7" s="1"/>
  <c r="A563" i="7" s="1"/>
  <c r="A564" i="7" s="1"/>
  <c r="H568" i="7"/>
  <c r="A565" i="7" l="1"/>
  <c r="A566" i="7" s="1"/>
  <c r="H575" i="7"/>
  <c r="A567" i="7" l="1"/>
  <c r="A568" i="7" s="1"/>
  <c r="A569" i="7" s="1"/>
  <c r="A570" i="7" s="1"/>
  <c r="A571" i="7" s="1"/>
  <c r="A572" i="7" s="1"/>
  <c r="A573" i="7" s="1"/>
  <c r="A574" i="7" s="1"/>
  <c r="A575" i="7" s="1"/>
  <c r="A576" i="7" s="1"/>
  <c r="A577" i="7" s="1"/>
  <c r="A578" i="7" s="1"/>
  <c r="A579" i="7" s="1"/>
  <c r="A580" i="7" s="1"/>
  <c r="A581" i="7" s="1"/>
  <c r="D224" i="6" l="1"/>
  <c r="D503" i="6"/>
  <c r="D187" i="6" l="1"/>
  <c r="D504" i="6" s="1"/>
  <c r="D511" i="6" l="1"/>
  <c r="H15" i="6" l="1"/>
  <c r="I15" i="6" s="1"/>
  <c r="H420" i="6"/>
  <c r="I420" i="6" s="1"/>
  <c r="H421" i="6"/>
  <c r="I421" i="6" s="1"/>
  <c r="H422" i="6"/>
  <c r="I422" i="6" s="1"/>
  <c r="H423" i="6"/>
  <c r="I423" i="6" s="1"/>
  <c r="H424" i="6"/>
  <c r="I424" i="6" s="1"/>
  <c r="H425" i="6"/>
  <c r="I425" i="6" s="1"/>
  <c r="H426" i="6"/>
  <c r="I426" i="6" s="1"/>
  <c r="H427" i="6"/>
  <c r="I427" i="6" s="1"/>
  <c r="H428" i="6"/>
  <c r="I428" i="6" s="1"/>
  <c r="H429" i="6"/>
  <c r="I429" i="6" s="1"/>
  <c r="H430" i="6"/>
  <c r="I430" i="6" s="1"/>
  <c r="H431" i="6"/>
  <c r="I431" i="6" s="1"/>
  <c r="H432" i="6"/>
  <c r="I432" i="6" s="1"/>
  <c r="H433" i="6"/>
  <c r="I433" i="6" s="1"/>
  <c r="H434" i="6"/>
  <c r="I434" i="6" s="1"/>
  <c r="H435" i="6"/>
  <c r="I435" i="6" s="1"/>
  <c r="H436" i="6"/>
  <c r="I436" i="6" s="1"/>
  <c r="H437" i="6"/>
  <c r="I437" i="6" s="1"/>
  <c r="H438" i="6"/>
  <c r="I438" i="6" s="1"/>
  <c r="H439" i="6"/>
  <c r="I439" i="6" s="1"/>
  <c r="H440" i="6"/>
  <c r="I440" i="6" s="1"/>
  <c r="H441" i="6"/>
  <c r="I441" i="6" s="1"/>
  <c r="H442" i="6"/>
  <c r="I442" i="6" s="1"/>
  <c r="H443" i="6"/>
  <c r="I443" i="6" s="1"/>
  <c r="H444" i="6"/>
  <c r="I444" i="6" s="1"/>
  <c r="H445" i="6"/>
  <c r="I445" i="6" s="1"/>
  <c r="H446" i="6"/>
  <c r="I446" i="6" s="1"/>
  <c r="H447" i="6"/>
  <c r="I447" i="6" s="1"/>
  <c r="H448" i="6"/>
  <c r="I448" i="6" s="1"/>
  <c r="H449" i="6"/>
  <c r="I449" i="6" s="1"/>
  <c r="H450" i="6"/>
  <c r="I450" i="6" s="1"/>
  <c r="H451" i="6"/>
  <c r="I451" i="6" s="1"/>
  <c r="H452" i="6"/>
  <c r="I452" i="6" s="1"/>
  <c r="H453" i="6"/>
  <c r="I453" i="6" s="1"/>
  <c r="H454" i="6"/>
  <c r="I454" i="6" s="1"/>
  <c r="H455" i="6"/>
  <c r="I455" i="6" s="1"/>
  <c r="H456" i="6"/>
  <c r="I456" i="6" s="1"/>
  <c r="H457" i="6"/>
  <c r="I457" i="6" s="1"/>
  <c r="H458" i="6"/>
  <c r="I458" i="6" s="1"/>
  <c r="H459" i="6"/>
  <c r="I459" i="6" s="1"/>
  <c r="H460" i="6"/>
  <c r="I460" i="6" s="1"/>
  <c r="H461" i="6"/>
  <c r="I461" i="6" s="1"/>
  <c r="H462" i="6"/>
  <c r="I462" i="6" s="1"/>
  <c r="H463" i="6"/>
  <c r="I463" i="6" s="1"/>
  <c r="H464" i="6"/>
  <c r="I464" i="6" s="1"/>
  <c r="H465" i="6"/>
  <c r="I465" i="6" s="1"/>
  <c r="H466" i="6"/>
  <c r="I466" i="6" s="1"/>
  <c r="H467" i="6"/>
  <c r="I467" i="6" s="1"/>
  <c r="H468" i="6"/>
  <c r="I468" i="6" s="1"/>
  <c r="H469" i="6"/>
  <c r="I469" i="6" s="1"/>
  <c r="H470" i="6"/>
  <c r="I470" i="6" s="1"/>
  <c r="H471" i="6"/>
  <c r="I471" i="6" s="1"/>
  <c r="H472" i="6"/>
  <c r="I472" i="6" s="1"/>
  <c r="H473" i="6"/>
  <c r="I473" i="6" s="1"/>
  <c r="H474" i="6"/>
  <c r="I474" i="6" s="1"/>
  <c r="H475" i="6"/>
  <c r="I475" i="6" s="1"/>
  <c r="H476" i="6"/>
  <c r="I476" i="6" s="1"/>
  <c r="H477" i="6"/>
  <c r="I477" i="6" s="1"/>
  <c r="H478" i="6"/>
  <c r="I478" i="6" s="1"/>
  <c r="H479" i="6"/>
  <c r="I479" i="6" s="1"/>
  <c r="H480" i="6"/>
  <c r="I480" i="6" s="1"/>
  <c r="H481" i="6"/>
  <c r="I481" i="6" s="1"/>
  <c r="H482" i="6"/>
  <c r="I482" i="6" s="1"/>
  <c r="H483" i="6"/>
  <c r="I483" i="6" s="1"/>
  <c r="H484" i="6"/>
  <c r="I484" i="6" s="1"/>
  <c r="H485" i="6"/>
  <c r="I485" i="6" s="1"/>
  <c r="H486" i="6"/>
  <c r="I486" i="6" s="1"/>
  <c r="H487" i="6"/>
  <c r="I487" i="6" s="1"/>
  <c r="H488" i="6"/>
  <c r="I488" i="6" s="1"/>
  <c r="H489" i="6"/>
  <c r="I489" i="6" s="1"/>
  <c r="H490" i="6"/>
  <c r="I490" i="6" s="1"/>
  <c r="H491" i="6"/>
  <c r="I491" i="6" s="1"/>
  <c r="H492" i="6"/>
  <c r="I492" i="6" s="1"/>
  <c r="H493" i="6"/>
  <c r="I493" i="6" s="1"/>
  <c r="H494" i="6"/>
  <c r="I494" i="6" s="1"/>
  <c r="H495" i="6"/>
  <c r="I495" i="6" s="1"/>
  <c r="H496" i="6"/>
  <c r="I496" i="6" s="1"/>
  <c r="H497" i="6"/>
  <c r="I497" i="6" s="1"/>
  <c r="H498" i="6"/>
  <c r="I498" i="6" s="1"/>
  <c r="H499" i="6"/>
  <c r="I499" i="6" s="1"/>
  <c r="H500" i="6"/>
  <c r="I500" i="6" s="1"/>
  <c r="H501" i="6"/>
  <c r="I501" i="6" s="1"/>
  <c r="H27" i="6"/>
  <c r="I27" i="6" s="1"/>
  <c r="H28" i="6"/>
  <c r="I28" i="6" s="1"/>
  <c r="H29" i="6"/>
  <c r="I29" i="6" s="1"/>
  <c r="H30" i="6"/>
  <c r="I30" i="6" s="1"/>
  <c r="H31" i="6"/>
  <c r="I31" i="6" s="1"/>
  <c r="H32" i="6"/>
  <c r="I32" i="6" s="1"/>
  <c r="H33" i="6"/>
  <c r="I33" i="6" s="1"/>
  <c r="H34" i="6"/>
  <c r="I34" i="6" s="1"/>
  <c r="H35" i="6"/>
  <c r="I35" i="6" s="1"/>
  <c r="H36" i="6"/>
  <c r="I36" i="6" s="1"/>
  <c r="H37" i="6"/>
  <c r="I37" i="6" s="1"/>
  <c r="H38" i="6"/>
  <c r="I38" i="6" s="1"/>
  <c r="H39" i="6"/>
  <c r="I39" i="6" s="1"/>
  <c r="H40" i="6"/>
  <c r="I40" i="6" s="1"/>
  <c r="H41" i="6"/>
  <c r="I41" i="6" s="1"/>
  <c r="H42" i="6"/>
  <c r="I42" i="6" s="1"/>
  <c r="H43" i="6"/>
  <c r="I43" i="6" s="1"/>
  <c r="H44" i="6"/>
  <c r="I44" i="6" s="1"/>
  <c r="H45" i="6"/>
  <c r="I45" i="6" s="1"/>
  <c r="H46" i="6"/>
  <c r="I46" i="6" s="1"/>
  <c r="H47" i="6"/>
  <c r="I47" i="6" s="1"/>
  <c r="H48" i="6"/>
  <c r="I48" i="6" s="1"/>
  <c r="H49" i="6"/>
  <c r="I49" i="6" s="1"/>
  <c r="H50" i="6"/>
  <c r="I50" i="6" s="1"/>
  <c r="H51" i="6"/>
  <c r="I51" i="6" s="1"/>
  <c r="H52" i="6"/>
  <c r="I52" i="6" s="1"/>
  <c r="H53" i="6"/>
  <c r="I53" i="6" s="1"/>
  <c r="H54" i="6"/>
  <c r="I54" i="6" s="1"/>
  <c r="H55" i="6"/>
  <c r="I55" i="6" s="1"/>
  <c r="H56" i="6"/>
  <c r="I56" i="6" s="1"/>
  <c r="H57" i="6"/>
  <c r="I57" i="6" s="1"/>
  <c r="H58" i="6"/>
  <c r="I58" i="6" s="1"/>
  <c r="H59" i="6"/>
  <c r="I59" i="6" s="1"/>
  <c r="H60" i="6"/>
  <c r="I60" i="6" s="1"/>
  <c r="H61" i="6"/>
  <c r="I61" i="6" s="1"/>
  <c r="H62" i="6"/>
  <c r="I62" i="6" s="1"/>
  <c r="H63" i="6"/>
  <c r="I63" i="6" s="1"/>
  <c r="H64" i="6"/>
  <c r="I64" i="6" s="1"/>
  <c r="H65" i="6"/>
  <c r="I65" i="6" s="1"/>
  <c r="H66" i="6"/>
  <c r="I66" i="6" s="1"/>
  <c r="H67" i="6"/>
  <c r="I67" i="6" s="1"/>
  <c r="H68" i="6"/>
  <c r="I68" i="6" s="1"/>
  <c r="H69" i="6"/>
  <c r="I69" i="6" s="1"/>
  <c r="H70" i="6"/>
  <c r="I70" i="6" s="1"/>
  <c r="H71" i="6"/>
  <c r="I71" i="6" s="1"/>
  <c r="H72" i="6"/>
  <c r="I72" i="6" s="1"/>
  <c r="H73" i="6"/>
  <c r="I73" i="6" s="1"/>
  <c r="H74" i="6"/>
  <c r="I74" i="6" s="1"/>
  <c r="H75" i="6"/>
  <c r="I75" i="6" s="1"/>
  <c r="H76" i="6"/>
  <c r="I76" i="6" s="1"/>
  <c r="H77" i="6"/>
  <c r="I77" i="6" s="1"/>
  <c r="H78" i="6"/>
  <c r="I78" i="6" s="1"/>
  <c r="H79" i="6"/>
  <c r="I79" i="6" s="1"/>
  <c r="H80" i="6"/>
  <c r="I80" i="6" s="1"/>
  <c r="H81" i="6"/>
  <c r="I81" i="6" s="1"/>
  <c r="H82" i="6"/>
  <c r="I82" i="6" s="1"/>
  <c r="H83" i="6"/>
  <c r="I83" i="6" s="1"/>
  <c r="H84" i="6"/>
  <c r="I84" i="6" s="1"/>
  <c r="H85" i="6"/>
  <c r="I85" i="6" s="1"/>
  <c r="H86" i="6"/>
  <c r="I86" i="6" s="1"/>
  <c r="H87" i="6"/>
  <c r="I87" i="6" s="1"/>
  <c r="H88" i="6"/>
  <c r="I88" i="6" s="1"/>
  <c r="H89" i="6"/>
  <c r="I89" i="6" s="1"/>
  <c r="H90" i="6"/>
  <c r="I90" i="6" s="1"/>
  <c r="H91" i="6"/>
  <c r="I91" i="6" s="1"/>
  <c r="H92" i="6"/>
  <c r="I92" i="6" s="1"/>
  <c r="H93" i="6"/>
  <c r="I93" i="6" s="1"/>
  <c r="H94" i="6"/>
  <c r="I94" i="6" s="1"/>
  <c r="H95" i="6"/>
  <c r="I95" i="6" s="1"/>
  <c r="H96" i="6"/>
  <c r="I96" i="6" s="1"/>
  <c r="H97" i="6"/>
  <c r="I97" i="6" s="1"/>
  <c r="H98" i="6"/>
  <c r="I98" i="6" s="1"/>
  <c r="H99" i="6"/>
  <c r="I99" i="6" s="1"/>
  <c r="H100" i="6"/>
  <c r="I100" i="6" s="1"/>
  <c r="H101" i="6"/>
  <c r="I101" i="6" s="1"/>
  <c r="H102" i="6"/>
  <c r="I102" i="6" s="1"/>
  <c r="H103" i="6"/>
  <c r="I103" i="6" s="1"/>
  <c r="H104" i="6"/>
  <c r="I104" i="6" s="1"/>
  <c r="H105" i="6"/>
  <c r="I105" i="6" s="1"/>
  <c r="H106" i="6"/>
  <c r="I106" i="6" s="1"/>
  <c r="H107" i="6"/>
  <c r="I107" i="6" s="1"/>
  <c r="H108" i="6"/>
  <c r="I108" i="6" s="1"/>
  <c r="H109" i="6"/>
  <c r="I109" i="6" s="1"/>
  <c r="H110" i="6"/>
  <c r="I110" i="6" s="1"/>
  <c r="H111" i="6"/>
  <c r="I111" i="6" s="1"/>
  <c r="H112" i="6"/>
  <c r="I112" i="6" s="1"/>
  <c r="H113" i="6"/>
  <c r="I113" i="6" s="1"/>
  <c r="H114" i="6"/>
  <c r="I114" i="6" s="1"/>
  <c r="H115" i="6"/>
  <c r="I115" i="6" s="1"/>
  <c r="H116" i="6"/>
  <c r="I116" i="6" s="1"/>
  <c r="H117" i="6"/>
  <c r="I117" i="6" s="1"/>
  <c r="H118" i="6"/>
  <c r="I118" i="6" s="1"/>
  <c r="H119" i="6"/>
  <c r="I119" i="6" s="1"/>
  <c r="H120" i="6"/>
  <c r="I120" i="6" s="1"/>
  <c r="H121" i="6"/>
  <c r="I121" i="6" s="1"/>
  <c r="H122" i="6"/>
  <c r="I122" i="6" s="1"/>
  <c r="H123" i="6"/>
  <c r="I123" i="6" s="1"/>
  <c r="H124" i="6"/>
  <c r="I124" i="6" s="1"/>
  <c r="H125" i="6"/>
  <c r="I125" i="6" s="1"/>
  <c r="H126" i="6"/>
  <c r="I126" i="6" s="1"/>
  <c r="H127" i="6"/>
  <c r="I127" i="6" s="1"/>
  <c r="H128" i="6"/>
  <c r="I128" i="6" s="1"/>
  <c r="H129" i="6"/>
  <c r="I129" i="6" s="1"/>
  <c r="H130" i="6"/>
  <c r="I130" i="6" s="1"/>
  <c r="H131" i="6"/>
  <c r="I131" i="6" s="1"/>
  <c r="H132" i="6"/>
  <c r="I132" i="6" s="1"/>
  <c r="H133" i="6"/>
  <c r="I133" i="6" s="1"/>
  <c r="H134" i="6"/>
  <c r="I134" i="6" s="1"/>
  <c r="H135" i="6"/>
  <c r="I135" i="6" s="1"/>
  <c r="H136" i="6"/>
  <c r="I136" i="6" s="1"/>
  <c r="H137" i="6"/>
  <c r="I137" i="6" s="1"/>
  <c r="H138" i="6"/>
  <c r="I138" i="6" s="1"/>
  <c r="H139" i="6"/>
  <c r="I139" i="6" s="1"/>
  <c r="H140" i="6"/>
  <c r="I140" i="6" s="1"/>
  <c r="H141" i="6"/>
  <c r="I141" i="6" s="1"/>
  <c r="H142" i="6"/>
  <c r="I142" i="6" s="1"/>
  <c r="H143" i="6"/>
  <c r="I143" i="6" s="1"/>
  <c r="H144" i="6"/>
  <c r="I144" i="6" s="1"/>
  <c r="H145" i="6"/>
  <c r="I145" i="6" s="1"/>
  <c r="H146" i="6"/>
  <c r="I146" i="6" s="1"/>
  <c r="H147" i="6"/>
  <c r="I147" i="6" s="1"/>
  <c r="H148" i="6"/>
  <c r="I148" i="6" s="1"/>
  <c r="H149" i="6"/>
  <c r="I149" i="6" s="1"/>
  <c r="H150" i="6"/>
  <c r="I150" i="6" s="1"/>
  <c r="H151" i="6"/>
  <c r="I151" i="6" s="1"/>
  <c r="H152" i="6"/>
  <c r="I152" i="6" s="1"/>
  <c r="H153" i="6"/>
  <c r="I153" i="6" s="1"/>
  <c r="H154" i="6"/>
  <c r="I154" i="6" s="1"/>
  <c r="H155" i="6"/>
  <c r="I155" i="6" s="1"/>
  <c r="H156" i="6"/>
  <c r="I156" i="6" s="1"/>
  <c r="H157" i="6"/>
  <c r="I157" i="6" s="1"/>
  <c r="H158" i="6"/>
  <c r="I158" i="6" s="1"/>
  <c r="H159" i="6"/>
  <c r="I159" i="6" s="1"/>
  <c r="H160" i="6"/>
  <c r="I160" i="6" s="1"/>
  <c r="H161" i="6"/>
  <c r="I161" i="6" s="1"/>
  <c r="H162" i="6"/>
  <c r="I162" i="6" s="1"/>
  <c r="H163" i="6"/>
  <c r="I163" i="6" s="1"/>
  <c r="H164" i="6"/>
  <c r="I164" i="6" s="1"/>
  <c r="H165" i="6"/>
  <c r="I165" i="6" s="1"/>
  <c r="H166" i="6"/>
  <c r="I166" i="6" s="1"/>
  <c r="H167" i="6"/>
  <c r="I167" i="6" s="1"/>
  <c r="H168" i="6"/>
  <c r="I168" i="6" s="1"/>
  <c r="H169" i="6"/>
  <c r="I169" i="6" s="1"/>
  <c r="H170" i="6"/>
  <c r="I170" i="6" s="1"/>
  <c r="H171" i="6"/>
  <c r="I171" i="6" s="1"/>
  <c r="H172" i="6"/>
  <c r="I172" i="6" s="1"/>
  <c r="H173" i="6"/>
  <c r="I173" i="6" s="1"/>
  <c r="H174" i="6"/>
  <c r="I174" i="6" s="1"/>
  <c r="H175" i="6"/>
  <c r="I175" i="6" s="1"/>
  <c r="H176" i="6"/>
  <c r="I176" i="6" s="1"/>
  <c r="H177" i="6"/>
  <c r="I177" i="6" s="1"/>
  <c r="H178" i="6"/>
  <c r="I178" i="6" s="1"/>
  <c r="H179" i="6"/>
  <c r="I179" i="6" s="1"/>
  <c r="H180" i="6"/>
  <c r="I180" i="6" s="1"/>
  <c r="H181" i="6"/>
  <c r="I181" i="6" s="1"/>
  <c r="H182" i="6"/>
  <c r="I182" i="6" s="1"/>
  <c r="H183" i="6"/>
  <c r="I183" i="6" s="1"/>
  <c r="H184" i="6"/>
  <c r="I184" i="6" s="1"/>
  <c r="H185" i="6"/>
  <c r="I185" i="6" s="1"/>
  <c r="E503" i="6" l="1"/>
  <c r="F503" i="6"/>
  <c r="G503" i="6"/>
  <c r="E224" i="6" l="1"/>
  <c r="F224" i="6"/>
  <c r="G224" i="6"/>
  <c r="H223" i="6"/>
  <c r="I223" i="6" s="1"/>
  <c r="H186" i="6" l="1"/>
  <c r="I186" i="6" s="1"/>
  <c r="E187" i="6"/>
  <c r="F187" i="6"/>
  <c r="G187" i="6"/>
  <c r="H507" i="6" l="1"/>
  <c r="H508" i="6"/>
  <c r="H506" i="6"/>
  <c r="H227" i="6"/>
  <c r="I227" i="6" s="1"/>
  <c r="H228" i="6"/>
  <c r="I228" i="6" s="1"/>
  <c r="H229" i="6"/>
  <c r="I229" i="6" s="1"/>
  <c r="H230" i="6"/>
  <c r="I230" i="6" s="1"/>
  <c r="H231" i="6"/>
  <c r="I231" i="6" s="1"/>
  <c r="H232" i="6"/>
  <c r="I232" i="6" s="1"/>
  <c r="H233" i="6"/>
  <c r="I233" i="6" s="1"/>
  <c r="H234" i="6"/>
  <c r="I234" i="6" s="1"/>
  <c r="H235" i="6"/>
  <c r="I235" i="6" s="1"/>
  <c r="H236" i="6"/>
  <c r="I236" i="6" s="1"/>
  <c r="H237" i="6"/>
  <c r="I237" i="6" s="1"/>
  <c r="H238" i="6"/>
  <c r="I238" i="6" s="1"/>
  <c r="H239" i="6"/>
  <c r="I239" i="6" s="1"/>
  <c r="H240" i="6"/>
  <c r="I240" i="6" s="1"/>
  <c r="H241" i="6"/>
  <c r="I241" i="6" s="1"/>
  <c r="H242" i="6"/>
  <c r="I242" i="6" s="1"/>
  <c r="H243" i="6"/>
  <c r="I243" i="6" s="1"/>
  <c r="H244" i="6"/>
  <c r="I244" i="6" s="1"/>
  <c r="H245" i="6"/>
  <c r="I245" i="6" s="1"/>
  <c r="H246" i="6"/>
  <c r="I246" i="6" s="1"/>
  <c r="H247" i="6"/>
  <c r="I247" i="6" s="1"/>
  <c r="H248" i="6"/>
  <c r="I248" i="6" s="1"/>
  <c r="H249" i="6"/>
  <c r="I249" i="6" s="1"/>
  <c r="H250" i="6"/>
  <c r="I250" i="6" s="1"/>
  <c r="H251" i="6"/>
  <c r="I251" i="6" s="1"/>
  <c r="H252" i="6"/>
  <c r="I252" i="6" s="1"/>
  <c r="H253" i="6"/>
  <c r="I253" i="6" s="1"/>
  <c r="H254" i="6"/>
  <c r="I254" i="6" s="1"/>
  <c r="H255" i="6"/>
  <c r="I255" i="6" s="1"/>
  <c r="H256" i="6"/>
  <c r="I256" i="6" s="1"/>
  <c r="H257" i="6"/>
  <c r="I257" i="6" s="1"/>
  <c r="H258" i="6"/>
  <c r="I258" i="6" s="1"/>
  <c r="H259" i="6"/>
  <c r="I259" i="6" s="1"/>
  <c r="H260" i="6"/>
  <c r="I260" i="6" s="1"/>
  <c r="H261" i="6"/>
  <c r="I261" i="6" s="1"/>
  <c r="H262" i="6"/>
  <c r="I262" i="6" s="1"/>
  <c r="H263" i="6"/>
  <c r="I263" i="6" s="1"/>
  <c r="H264" i="6"/>
  <c r="I264" i="6" s="1"/>
  <c r="H265" i="6"/>
  <c r="I265" i="6" s="1"/>
  <c r="H266" i="6"/>
  <c r="I266" i="6" s="1"/>
  <c r="H267" i="6"/>
  <c r="I267" i="6" s="1"/>
  <c r="H268" i="6"/>
  <c r="I268" i="6" s="1"/>
  <c r="H269" i="6"/>
  <c r="I269" i="6" s="1"/>
  <c r="H270" i="6"/>
  <c r="I270" i="6" s="1"/>
  <c r="H271" i="6"/>
  <c r="I271" i="6" s="1"/>
  <c r="H272" i="6"/>
  <c r="I272" i="6" s="1"/>
  <c r="H273" i="6"/>
  <c r="I273" i="6" s="1"/>
  <c r="H274" i="6"/>
  <c r="I274" i="6" s="1"/>
  <c r="H275" i="6"/>
  <c r="I275" i="6" s="1"/>
  <c r="H276" i="6"/>
  <c r="I276" i="6" s="1"/>
  <c r="H277" i="6"/>
  <c r="I277" i="6" s="1"/>
  <c r="H278" i="6"/>
  <c r="I278" i="6" s="1"/>
  <c r="H279" i="6"/>
  <c r="I279" i="6" s="1"/>
  <c r="H280" i="6"/>
  <c r="I280" i="6" s="1"/>
  <c r="H281" i="6"/>
  <c r="I281" i="6" s="1"/>
  <c r="H282" i="6"/>
  <c r="I282" i="6" s="1"/>
  <c r="H283" i="6"/>
  <c r="I283" i="6" s="1"/>
  <c r="H284" i="6"/>
  <c r="I284" i="6" s="1"/>
  <c r="H285" i="6"/>
  <c r="I285" i="6" s="1"/>
  <c r="H286" i="6"/>
  <c r="I286" i="6" s="1"/>
  <c r="H287" i="6"/>
  <c r="I287" i="6" s="1"/>
  <c r="H288" i="6"/>
  <c r="I288" i="6" s="1"/>
  <c r="H289" i="6"/>
  <c r="I289" i="6" s="1"/>
  <c r="H290" i="6"/>
  <c r="I290" i="6" s="1"/>
  <c r="H291" i="6"/>
  <c r="I291" i="6" s="1"/>
  <c r="H292" i="6"/>
  <c r="I292" i="6" s="1"/>
  <c r="H293" i="6"/>
  <c r="I293" i="6" s="1"/>
  <c r="H294" i="6"/>
  <c r="I294" i="6" s="1"/>
  <c r="H295" i="6"/>
  <c r="I295" i="6" s="1"/>
  <c r="H296" i="6"/>
  <c r="I296" i="6" s="1"/>
  <c r="H297" i="6"/>
  <c r="I297" i="6" s="1"/>
  <c r="H298" i="6"/>
  <c r="I298" i="6" s="1"/>
  <c r="H299" i="6"/>
  <c r="I299" i="6" s="1"/>
  <c r="H300" i="6"/>
  <c r="I300" i="6" s="1"/>
  <c r="H301" i="6"/>
  <c r="I301" i="6" s="1"/>
  <c r="H302" i="6"/>
  <c r="I302" i="6" s="1"/>
  <c r="H303" i="6"/>
  <c r="I303" i="6" s="1"/>
  <c r="H304" i="6"/>
  <c r="I304" i="6" s="1"/>
  <c r="H305" i="6"/>
  <c r="I305" i="6" s="1"/>
  <c r="H306" i="6"/>
  <c r="I306" i="6" s="1"/>
  <c r="H307" i="6"/>
  <c r="I307" i="6" s="1"/>
  <c r="H308" i="6"/>
  <c r="I308" i="6" s="1"/>
  <c r="H309" i="6"/>
  <c r="I309" i="6" s="1"/>
  <c r="H310" i="6"/>
  <c r="I310" i="6" s="1"/>
  <c r="H311" i="6"/>
  <c r="I311" i="6" s="1"/>
  <c r="H312" i="6"/>
  <c r="I312" i="6" s="1"/>
  <c r="H313" i="6"/>
  <c r="I313" i="6" s="1"/>
  <c r="H314" i="6"/>
  <c r="I314" i="6" s="1"/>
  <c r="H315" i="6"/>
  <c r="I315" i="6" s="1"/>
  <c r="H316" i="6"/>
  <c r="I316" i="6" s="1"/>
  <c r="H317" i="6"/>
  <c r="I317" i="6" s="1"/>
  <c r="H318" i="6"/>
  <c r="I318" i="6" s="1"/>
  <c r="H319" i="6"/>
  <c r="I319" i="6" s="1"/>
  <c r="H320" i="6"/>
  <c r="I320" i="6" s="1"/>
  <c r="H321" i="6"/>
  <c r="I321" i="6" s="1"/>
  <c r="H322" i="6"/>
  <c r="I322" i="6" s="1"/>
  <c r="H323" i="6"/>
  <c r="I323" i="6" s="1"/>
  <c r="H324" i="6"/>
  <c r="I324" i="6" s="1"/>
  <c r="H325" i="6"/>
  <c r="I325" i="6" s="1"/>
  <c r="H326" i="6"/>
  <c r="I326" i="6" s="1"/>
  <c r="H327" i="6"/>
  <c r="I327" i="6" s="1"/>
  <c r="H328" i="6"/>
  <c r="I328" i="6" s="1"/>
  <c r="H329" i="6"/>
  <c r="I329" i="6" s="1"/>
  <c r="H330" i="6"/>
  <c r="I330" i="6" s="1"/>
  <c r="H331" i="6"/>
  <c r="I331" i="6" s="1"/>
  <c r="H332" i="6"/>
  <c r="I332" i="6" s="1"/>
  <c r="H333" i="6"/>
  <c r="I333" i="6" s="1"/>
  <c r="H334" i="6"/>
  <c r="I334" i="6" s="1"/>
  <c r="H335" i="6"/>
  <c r="I335" i="6" s="1"/>
  <c r="H336" i="6"/>
  <c r="I336" i="6" s="1"/>
  <c r="H337" i="6"/>
  <c r="I337" i="6" s="1"/>
  <c r="H338" i="6"/>
  <c r="I338" i="6" s="1"/>
  <c r="H339" i="6"/>
  <c r="I339" i="6" s="1"/>
  <c r="H340" i="6"/>
  <c r="I340" i="6" s="1"/>
  <c r="H341" i="6"/>
  <c r="I341" i="6" s="1"/>
  <c r="H342" i="6"/>
  <c r="I342" i="6" s="1"/>
  <c r="H343" i="6"/>
  <c r="I343" i="6" s="1"/>
  <c r="H344" i="6"/>
  <c r="I344" i="6" s="1"/>
  <c r="H345" i="6"/>
  <c r="I345" i="6" s="1"/>
  <c r="H346" i="6"/>
  <c r="I346" i="6" s="1"/>
  <c r="H347" i="6"/>
  <c r="I347" i="6" s="1"/>
  <c r="H348" i="6"/>
  <c r="I348" i="6" s="1"/>
  <c r="H349" i="6"/>
  <c r="I349" i="6" s="1"/>
  <c r="H350" i="6"/>
  <c r="I350" i="6" s="1"/>
  <c r="H351" i="6"/>
  <c r="I351" i="6" s="1"/>
  <c r="H352" i="6"/>
  <c r="I352" i="6" s="1"/>
  <c r="H353" i="6"/>
  <c r="I353" i="6" s="1"/>
  <c r="H354" i="6"/>
  <c r="I354" i="6" s="1"/>
  <c r="H355" i="6"/>
  <c r="I355" i="6" s="1"/>
  <c r="H356" i="6"/>
  <c r="I356" i="6" s="1"/>
  <c r="H357" i="6"/>
  <c r="I357" i="6" s="1"/>
  <c r="H358" i="6"/>
  <c r="I358" i="6" s="1"/>
  <c r="H359" i="6"/>
  <c r="I359" i="6" s="1"/>
  <c r="H360" i="6"/>
  <c r="I360" i="6" s="1"/>
  <c r="H361" i="6"/>
  <c r="I361" i="6" s="1"/>
  <c r="H362" i="6"/>
  <c r="I362" i="6" s="1"/>
  <c r="H363" i="6"/>
  <c r="I363" i="6" s="1"/>
  <c r="H364" i="6"/>
  <c r="I364" i="6" s="1"/>
  <c r="H365" i="6"/>
  <c r="I365" i="6" s="1"/>
  <c r="H366" i="6"/>
  <c r="I366" i="6" s="1"/>
  <c r="H367" i="6"/>
  <c r="I367" i="6" s="1"/>
  <c r="H368" i="6"/>
  <c r="I368" i="6" s="1"/>
  <c r="H369" i="6"/>
  <c r="I369" i="6" s="1"/>
  <c r="H370" i="6"/>
  <c r="I370" i="6" s="1"/>
  <c r="H371" i="6"/>
  <c r="I371" i="6" s="1"/>
  <c r="H372" i="6"/>
  <c r="I372" i="6" s="1"/>
  <c r="H373" i="6"/>
  <c r="I373" i="6" s="1"/>
  <c r="H374" i="6"/>
  <c r="I374" i="6" s="1"/>
  <c r="H375" i="6"/>
  <c r="I375" i="6" s="1"/>
  <c r="H376" i="6"/>
  <c r="I376" i="6" s="1"/>
  <c r="H377" i="6"/>
  <c r="I377" i="6" s="1"/>
  <c r="H378" i="6"/>
  <c r="I378" i="6" s="1"/>
  <c r="H379" i="6"/>
  <c r="I379" i="6" s="1"/>
  <c r="H380" i="6"/>
  <c r="I380" i="6" s="1"/>
  <c r="H381" i="6"/>
  <c r="I381" i="6" s="1"/>
  <c r="H382" i="6"/>
  <c r="I382" i="6" s="1"/>
  <c r="H383" i="6"/>
  <c r="I383" i="6" s="1"/>
  <c r="H384" i="6"/>
  <c r="I384" i="6" s="1"/>
  <c r="H385" i="6"/>
  <c r="I385" i="6" s="1"/>
  <c r="H386" i="6"/>
  <c r="I386" i="6" s="1"/>
  <c r="H387" i="6"/>
  <c r="I387" i="6" s="1"/>
  <c r="H388" i="6"/>
  <c r="I388" i="6" s="1"/>
  <c r="H389" i="6"/>
  <c r="I389" i="6" s="1"/>
  <c r="H390" i="6"/>
  <c r="I390" i="6" s="1"/>
  <c r="H391" i="6"/>
  <c r="I391" i="6" s="1"/>
  <c r="H392" i="6"/>
  <c r="I392" i="6" s="1"/>
  <c r="H393" i="6"/>
  <c r="I393" i="6" s="1"/>
  <c r="H394" i="6"/>
  <c r="I394" i="6" s="1"/>
  <c r="H395" i="6"/>
  <c r="I395" i="6" s="1"/>
  <c r="H396" i="6"/>
  <c r="I396" i="6" s="1"/>
  <c r="H397" i="6"/>
  <c r="I397" i="6" s="1"/>
  <c r="H398" i="6"/>
  <c r="I398" i="6" s="1"/>
  <c r="H399" i="6"/>
  <c r="I399" i="6" s="1"/>
  <c r="H400" i="6"/>
  <c r="I400" i="6" s="1"/>
  <c r="H401" i="6"/>
  <c r="I401" i="6" s="1"/>
  <c r="H402" i="6"/>
  <c r="I402" i="6" s="1"/>
  <c r="H403" i="6"/>
  <c r="I403" i="6" s="1"/>
  <c r="H404" i="6"/>
  <c r="I404" i="6" s="1"/>
  <c r="H405" i="6"/>
  <c r="I405" i="6" s="1"/>
  <c r="H406" i="6"/>
  <c r="I406" i="6" s="1"/>
  <c r="H407" i="6"/>
  <c r="I407" i="6" s="1"/>
  <c r="H408" i="6"/>
  <c r="I408" i="6" s="1"/>
  <c r="H409" i="6"/>
  <c r="I409" i="6" s="1"/>
  <c r="H410" i="6"/>
  <c r="I410" i="6" s="1"/>
  <c r="H411" i="6"/>
  <c r="I411" i="6" s="1"/>
  <c r="H412" i="6"/>
  <c r="I412" i="6" s="1"/>
  <c r="H413" i="6"/>
  <c r="I413" i="6" s="1"/>
  <c r="H414" i="6"/>
  <c r="I414" i="6" s="1"/>
  <c r="H415" i="6"/>
  <c r="I415" i="6" s="1"/>
  <c r="H416" i="6"/>
  <c r="I416" i="6" s="1"/>
  <c r="H417" i="6"/>
  <c r="I417" i="6" s="1"/>
  <c r="H418" i="6"/>
  <c r="I418" i="6" s="1"/>
  <c r="H419" i="6"/>
  <c r="I419" i="6" s="1"/>
  <c r="H226" i="6"/>
  <c r="I226" i="6" s="1"/>
  <c r="H190" i="6"/>
  <c r="I190" i="6" s="1"/>
  <c r="H191" i="6"/>
  <c r="I191" i="6" s="1"/>
  <c r="H192" i="6"/>
  <c r="I192" i="6" s="1"/>
  <c r="H193" i="6"/>
  <c r="I193" i="6" s="1"/>
  <c r="H194" i="6"/>
  <c r="I194" i="6" s="1"/>
  <c r="H195" i="6"/>
  <c r="I195" i="6" s="1"/>
  <c r="H196" i="6"/>
  <c r="I196" i="6" s="1"/>
  <c r="H197" i="6"/>
  <c r="I197" i="6" s="1"/>
  <c r="H198" i="6"/>
  <c r="I198" i="6" s="1"/>
  <c r="H199" i="6"/>
  <c r="I199" i="6" s="1"/>
  <c r="H200" i="6"/>
  <c r="I200" i="6" s="1"/>
  <c r="H201" i="6"/>
  <c r="I201" i="6" s="1"/>
  <c r="H202" i="6"/>
  <c r="I202" i="6" s="1"/>
  <c r="H203" i="6"/>
  <c r="I203" i="6" s="1"/>
  <c r="H204" i="6"/>
  <c r="I204" i="6" s="1"/>
  <c r="H205" i="6"/>
  <c r="I205" i="6" s="1"/>
  <c r="H206" i="6"/>
  <c r="I206" i="6" s="1"/>
  <c r="H207" i="6"/>
  <c r="I207" i="6" s="1"/>
  <c r="H208" i="6"/>
  <c r="I208" i="6" s="1"/>
  <c r="H209" i="6"/>
  <c r="I209" i="6" s="1"/>
  <c r="H210" i="6"/>
  <c r="I210" i="6" s="1"/>
  <c r="H211" i="6"/>
  <c r="I211" i="6" s="1"/>
  <c r="H212" i="6"/>
  <c r="I212" i="6" s="1"/>
  <c r="H213" i="6"/>
  <c r="I213" i="6" s="1"/>
  <c r="H214" i="6"/>
  <c r="I214" i="6" s="1"/>
  <c r="H215" i="6"/>
  <c r="I215" i="6" s="1"/>
  <c r="H216" i="6"/>
  <c r="I216" i="6" s="1"/>
  <c r="H217" i="6"/>
  <c r="I217" i="6" s="1"/>
  <c r="H218" i="6"/>
  <c r="I218" i="6" s="1"/>
  <c r="H219" i="6"/>
  <c r="I219" i="6" s="1"/>
  <c r="H220" i="6"/>
  <c r="I220" i="6" s="1"/>
  <c r="H221" i="6"/>
  <c r="I221" i="6" s="1"/>
  <c r="H222" i="6"/>
  <c r="I222" i="6" s="1"/>
  <c r="H189" i="6"/>
  <c r="I189" i="6" s="1"/>
  <c r="H16" i="6"/>
  <c r="I16" i="6" s="1"/>
  <c r="H17" i="6"/>
  <c r="I17" i="6" s="1"/>
  <c r="H18" i="6"/>
  <c r="I18" i="6" s="1"/>
  <c r="H19" i="6"/>
  <c r="I19" i="6" s="1"/>
  <c r="H20" i="6"/>
  <c r="I20" i="6" s="1"/>
  <c r="H21" i="6"/>
  <c r="I21" i="6" s="1"/>
  <c r="H22" i="6"/>
  <c r="I22" i="6" s="1"/>
  <c r="H23" i="6"/>
  <c r="I23" i="6" s="1"/>
  <c r="H24" i="6"/>
  <c r="I24" i="6" s="1"/>
  <c r="H25" i="6"/>
  <c r="I25" i="6" s="1"/>
  <c r="H26" i="6"/>
  <c r="I26" i="6" s="1"/>
  <c r="H503" i="6" l="1"/>
  <c r="H187" i="6"/>
  <c r="H224" i="6"/>
  <c r="A15" i="6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A250" i="6" s="1"/>
  <c r="A251" i="6" s="1"/>
  <c r="A252" i="6" s="1"/>
  <c r="A253" i="6" s="1"/>
  <c r="A254" i="6" s="1"/>
  <c r="A255" i="6" s="1"/>
  <c r="A256" i="6" s="1"/>
  <c r="A257" i="6" s="1"/>
  <c r="A258" i="6" s="1"/>
  <c r="A259" i="6" s="1"/>
  <c r="A260" i="6" s="1"/>
  <c r="A261" i="6" s="1"/>
  <c r="A262" i="6" s="1"/>
  <c r="A263" i="6" s="1"/>
  <c r="A264" i="6" s="1"/>
  <c r="A265" i="6" s="1"/>
  <c r="A266" i="6" s="1"/>
  <c r="A267" i="6" s="1"/>
  <c r="A268" i="6" s="1"/>
  <c r="A269" i="6" s="1"/>
  <c r="A270" i="6" s="1"/>
  <c r="A271" i="6" s="1"/>
  <c r="A272" i="6" s="1"/>
  <c r="A273" i="6" s="1"/>
  <c r="A274" i="6" s="1"/>
  <c r="A275" i="6" s="1"/>
  <c r="A276" i="6" s="1"/>
  <c r="A277" i="6" s="1"/>
  <c r="A278" i="6" s="1"/>
  <c r="A279" i="6" s="1"/>
  <c r="A280" i="6" s="1"/>
  <c r="A281" i="6" s="1"/>
  <c r="A282" i="6" s="1"/>
  <c r="A283" i="6" s="1"/>
  <c r="A284" i="6" s="1"/>
  <c r="A285" i="6" s="1"/>
  <c r="A286" i="6" s="1"/>
  <c r="A287" i="6" s="1"/>
  <c r="A288" i="6" s="1"/>
  <c r="A289" i="6" s="1"/>
  <c r="A290" i="6" s="1"/>
  <c r="A291" i="6" s="1"/>
  <c r="A292" i="6" s="1"/>
  <c r="A293" i="6" s="1"/>
  <c r="A294" i="6" s="1"/>
  <c r="A295" i="6" s="1"/>
  <c r="A296" i="6" s="1"/>
  <c r="A297" i="6" s="1"/>
  <c r="A298" i="6" s="1"/>
  <c r="A299" i="6" s="1"/>
  <c r="A300" i="6" s="1"/>
  <c r="A301" i="6" s="1"/>
  <c r="A302" i="6" s="1"/>
  <c r="A303" i="6" s="1"/>
  <c r="A304" i="6" s="1"/>
  <c r="A305" i="6" s="1"/>
  <c r="A306" i="6" s="1"/>
  <c r="A307" i="6" s="1"/>
  <c r="A308" i="6" s="1"/>
  <c r="A309" i="6" s="1"/>
  <c r="A310" i="6" s="1"/>
  <c r="A311" i="6" s="1"/>
  <c r="A312" i="6" s="1"/>
  <c r="A313" i="6" s="1"/>
  <c r="A314" i="6" s="1"/>
  <c r="A315" i="6" s="1"/>
  <c r="A316" i="6" s="1"/>
  <c r="A317" i="6" s="1"/>
  <c r="A318" i="6" s="1"/>
  <c r="A319" i="6" s="1"/>
  <c r="A320" i="6" s="1"/>
  <c r="A321" i="6" s="1"/>
  <c r="A322" i="6" s="1"/>
  <c r="A323" i="6" s="1"/>
  <c r="A324" i="6" s="1"/>
  <c r="A325" i="6" s="1"/>
  <c r="A326" i="6" s="1"/>
  <c r="A327" i="6" s="1"/>
  <c r="A328" i="6" s="1"/>
  <c r="A329" i="6" s="1"/>
  <c r="A330" i="6" s="1"/>
  <c r="A331" i="6" s="1"/>
  <c r="A332" i="6" s="1"/>
  <c r="A333" i="6" s="1"/>
  <c r="A334" i="6" s="1"/>
  <c r="A335" i="6" s="1"/>
  <c r="A336" i="6" s="1"/>
  <c r="A337" i="6" s="1"/>
  <c r="A338" i="6" s="1"/>
  <c r="A339" i="6" s="1"/>
  <c r="A340" i="6" s="1"/>
  <c r="A341" i="6" s="1"/>
  <c r="A342" i="6" s="1"/>
  <c r="A343" i="6" s="1"/>
  <c r="A344" i="6" s="1"/>
  <c r="A345" i="6" s="1"/>
  <c r="A346" i="6" s="1"/>
  <c r="A347" i="6" s="1"/>
  <c r="A348" i="6" s="1"/>
  <c r="A349" i="6" s="1"/>
  <c r="A350" i="6" s="1"/>
  <c r="A351" i="6" s="1"/>
  <c r="A352" i="6" s="1"/>
  <c r="A353" i="6" s="1"/>
  <c r="A354" i="6" s="1"/>
  <c r="A355" i="6" s="1"/>
  <c r="A356" i="6" s="1"/>
  <c r="A357" i="6" s="1"/>
  <c r="A358" i="6" s="1"/>
  <c r="A359" i="6" s="1"/>
  <c r="A360" i="6" s="1"/>
  <c r="A361" i="6" s="1"/>
  <c r="A362" i="6" s="1"/>
  <c r="A363" i="6" s="1"/>
  <c r="A364" i="6" s="1"/>
  <c r="A365" i="6" s="1"/>
  <c r="A366" i="6" s="1"/>
  <c r="A367" i="6" s="1"/>
  <c r="A368" i="6" s="1"/>
  <c r="A369" i="6" s="1"/>
  <c r="A370" i="6" s="1"/>
  <c r="A371" i="6" s="1"/>
  <c r="A372" i="6" s="1"/>
  <c r="A373" i="6" s="1"/>
  <c r="A374" i="6" s="1"/>
  <c r="A375" i="6" s="1"/>
  <c r="A376" i="6" s="1"/>
  <c r="A377" i="6" s="1"/>
  <c r="A378" i="6" s="1"/>
  <c r="A379" i="6" s="1"/>
  <c r="A380" i="6" s="1"/>
  <c r="A381" i="6" s="1"/>
  <c r="A382" i="6" s="1"/>
  <c r="A383" i="6" s="1"/>
  <c r="A384" i="6" s="1"/>
  <c r="A385" i="6" s="1"/>
  <c r="A386" i="6" s="1"/>
  <c r="A387" i="6" s="1"/>
  <c r="A388" i="6" s="1"/>
  <c r="A389" i="6" s="1"/>
  <c r="A390" i="6" s="1"/>
  <c r="A391" i="6" s="1"/>
  <c r="A392" i="6" s="1"/>
  <c r="A393" i="6" s="1"/>
  <c r="A394" i="6" s="1"/>
  <c r="A395" i="6" s="1"/>
  <c r="A396" i="6" s="1"/>
  <c r="A397" i="6" s="1"/>
  <c r="A398" i="6" s="1"/>
  <c r="A399" i="6" s="1"/>
  <c r="A400" i="6" s="1"/>
  <c r="A401" i="6" s="1"/>
  <c r="A402" i="6" s="1"/>
  <c r="A403" i="6" s="1"/>
  <c r="A404" i="6" s="1"/>
  <c r="A405" i="6" s="1"/>
  <c r="A406" i="6" s="1"/>
  <c r="A407" i="6" s="1"/>
  <c r="A408" i="6" s="1"/>
  <c r="A409" i="6" s="1"/>
  <c r="A410" i="6" s="1"/>
  <c r="A411" i="6" s="1"/>
  <c r="A412" i="6" s="1"/>
  <c r="A413" i="6" s="1"/>
  <c r="A414" i="6" s="1"/>
  <c r="A415" i="6" s="1"/>
  <c r="A416" i="6" s="1"/>
  <c r="A417" i="6" s="1"/>
  <c r="A418" i="6" s="1"/>
  <c r="A419" i="6" s="1"/>
  <c r="A420" i="6" s="1"/>
  <c r="A421" i="6" s="1"/>
  <c r="A422" i="6" s="1"/>
  <c r="A423" i="6" s="1"/>
  <c r="A424" i="6" s="1"/>
  <c r="A425" i="6" s="1"/>
  <c r="A426" i="6" s="1"/>
  <c r="A427" i="6" s="1"/>
  <c r="A428" i="6" s="1"/>
  <c r="A429" i="6" s="1"/>
  <c r="A430" i="6" s="1"/>
  <c r="A431" i="6" s="1"/>
  <c r="A432" i="6" s="1"/>
  <c r="A433" i="6" s="1"/>
  <c r="A434" i="6" s="1"/>
  <c r="A435" i="6" s="1"/>
  <c r="A436" i="6" s="1"/>
  <c r="A437" i="6" s="1"/>
  <c r="A438" i="6" s="1"/>
  <c r="A439" i="6" s="1"/>
  <c r="A440" i="6" s="1"/>
  <c r="A441" i="6" s="1"/>
  <c r="A442" i="6" s="1"/>
  <c r="A443" i="6" s="1"/>
  <c r="A444" i="6" s="1"/>
  <c r="A445" i="6" s="1"/>
  <c r="A446" i="6" s="1"/>
  <c r="A447" i="6" s="1"/>
  <c r="A448" i="6" s="1"/>
  <c r="A449" i="6" s="1"/>
  <c r="A450" i="6" s="1"/>
  <c r="A451" i="6" s="1"/>
  <c r="A452" i="6" s="1"/>
  <c r="A453" i="6" s="1"/>
  <c r="A454" i="6" s="1"/>
  <c r="A455" i="6" s="1"/>
  <c r="A456" i="6" s="1"/>
  <c r="A457" i="6" s="1"/>
  <c r="A458" i="6" s="1"/>
  <c r="A459" i="6" s="1"/>
  <c r="A460" i="6" s="1"/>
  <c r="A461" i="6" s="1"/>
  <c r="A462" i="6" s="1"/>
  <c r="A463" i="6" s="1"/>
  <c r="A464" i="6" s="1"/>
  <c r="A465" i="6" s="1"/>
  <c r="A466" i="6" s="1"/>
  <c r="A467" i="6" s="1"/>
  <c r="A468" i="6" s="1"/>
  <c r="A469" i="6" s="1"/>
  <c r="A470" i="6" s="1"/>
  <c r="A471" i="6" s="1"/>
  <c r="A472" i="6" s="1"/>
  <c r="A473" i="6" s="1"/>
  <c r="A474" i="6" s="1"/>
  <c r="A475" i="6" s="1"/>
  <c r="A476" i="6" s="1"/>
  <c r="A477" i="6" s="1"/>
  <c r="A478" i="6" s="1"/>
  <c r="A479" i="6" s="1"/>
  <c r="A480" i="6" s="1"/>
  <c r="A481" i="6" s="1"/>
  <c r="A482" i="6" s="1"/>
  <c r="A483" i="6" s="1"/>
  <c r="A484" i="6" s="1"/>
  <c r="A485" i="6" s="1"/>
  <c r="A486" i="6" s="1"/>
  <c r="A487" i="6" s="1"/>
  <c r="A488" i="6" s="1"/>
  <c r="A489" i="6" s="1"/>
  <c r="A490" i="6" s="1"/>
  <c r="A491" i="6" s="1"/>
  <c r="A492" i="6" s="1"/>
  <c r="A493" i="6" s="1"/>
  <c r="A494" i="6" s="1"/>
  <c r="A495" i="6" s="1"/>
  <c r="A496" i="6" s="1"/>
  <c r="A497" i="6" s="1"/>
  <c r="A498" i="6" s="1"/>
  <c r="A499" i="6" s="1"/>
  <c r="A500" i="6" s="1"/>
  <c r="A501" i="6" s="1"/>
  <c r="A502" i="6" s="1"/>
  <c r="A503" i="6" s="1"/>
  <c r="A504" i="6" s="1"/>
  <c r="A505" i="6" s="1"/>
  <c r="A506" i="6" s="1"/>
  <c r="A507" i="6" s="1"/>
  <c r="A508" i="6" s="1"/>
  <c r="A509" i="6" s="1"/>
  <c r="A510" i="6" s="1"/>
  <c r="A511" i="6" s="1"/>
  <c r="E509" i="6" l="1"/>
  <c r="G509" i="6"/>
  <c r="H509" i="6"/>
  <c r="F509" i="6"/>
  <c r="H504" i="6" l="1"/>
  <c r="H511" i="6" l="1"/>
  <c r="F504" i="6"/>
  <c r="F511" i="6" s="1"/>
  <c r="G504" i="6"/>
  <c r="G511" i="6" s="1"/>
  <c r="E504" i="6"/>
  <c r="E511" i="6" s="1"/>
</calcChain>
</file>

<file path=xl/sharedStrings.xml><?xml version="1.0" encoding="utf-8"?>
<sst xmlns="http://schemas.openxmlformats.org/spreadsheetml/2006/main" count="2537" uniqueCount="1533">
  <si>
    <t>000002241</t>
  </si>
  <si>
    <t>EDN014651</t>
  </si>
  <si>
    <t>EDN014658</t>
  </si>
  <si>
    <t>000001818</t>
  </si>
  <si>
    <t>000007599</t>
  </si>
  <si>
    <t>B180KYLRC</t>
  </si>
  <si>
    <t>EDN103175</t>
  </si>
  <si>
    <t>ITCB11000</t>
  </si>
  <si>
    <t>EDN100033</t>
  </si>
  <si>
    <t>000007615</t>
  </si>
  <si>
    <t>000007818</t>
  </si>
  <si>
    <t>000016528</t>
  </si>
  <si>
    <t>EDN014680</t>
  </si>
  <si>
    <t>EDN014687</t>
  </si>
  <si>
    <t>EDN014694</t>
  </si>
  <si>
    <t>EDN014720</t>
  </si>
  <si>
    <t>EDN100044</t>
  </si>
  <si>
    <t>EDN100577</t>
  </si>
  <si>
    <t>X00000288</t>
  </si>
  <si>
    <t>BSPPB0002</t>
  </si>
  <si>
    <t>BSPPB0013</t>
  </si>
  <si>
    <t>BSPPBOUT1</t>
  </si>
  <si>
    <t>A15702007</t>
  </si>
  <si>
    <t>A15702053</t>
  </si>
  <si>
    <t>A18730013</t>
  </si>
  <si>
    <t>P10115014</t>
  </si>
  <si>
    <t>P11161010</t>
  </si>
  <si>
    <t>P11161023</t>
  </si>
  <si>
    <t>P13064002</t>
  </si>
  <si>
    <t>P13064003</t>
  </si>
  <si>
    <t>P13064030</t>
  </si>
  <si>
    <t>P16116005</t>
  </si>
  <si>
    <t>DX16K02A0</t>
  </si>
  <si>
    <t>EDN012370</t>
  </si>
  <si>
    <t>EON011326</t>
  </si>
  <si>
    <t>ETN000180</t>
  </si>
  <si>
    <t>EDN015042</t>
  </si>
  <si>
    <t>000004737</t>
  </si>
  <si>
    <t>B180KYSRR</t>
  </si>
  <si>
    <t>P13064025</t>
  </si>
  <si>
    <t>X00000306</t>
  </si>
  <si>
    <t>ETN000110</t>
  </si>
  <si>
    <t>000025231</t>
  </si>
  <si>
    <t>A15702041</t>
  </si>
  <si>
    <t>A15702029</t>
  </si>
  <si>
    <t>X00000317</t>
  </si>
  <si>
    <t>DCTSUVLKY</t>
  </si>
  <si>
    <t>P14030009</t>
  </si>
  <si>
    <t>P11063002</t>
  </si>
  <si>
    <t>P18025001</t>
  </si>
  <si>
    <t>DP14K02B0</t>
  </si>
  <si>
    <t>P17084005</t>
  </si>
  <si>
    <t>A14068001</t>
  </si>
  <si>
    <t>B180KYTRE</t>
  </si>
  <si>
    <t>B110KYSRR</t>
  </si>
  <si>
    <t>BSPPBS339</t>
  </si>
  <si>
    <t>BSPPBS340</t>
  </si>
  <si>
    <t>P18025005</t>
  </si>
  <si>
    <t>DP16K03B0</t>
  </si>
  <si>
    <t>A15702030</t>
  </si>
  <si>
    <t>ITCW11004</t>
  </si>
  <si>
    <t>DR19K05A0</t>
  </si>
  <si>
    <t>000025229</t>
  </si>
  <si>
    <t>000007558</t>
  </si>
  <si>
    <t>P13064021</t>
  </si>
  <si>
    <t>A15702032</t>
  </si>
  <si>
    <t>A15702035</t>
  </si>
  <si>
    <t>P13064029</t>
  </si>
  <si>
    <t>P18025006</t>
  </si>
  <si>
    <t>P18025008</t>
  </si>
  <si>
    <t>P13064028</t>
  </si>
  <si>
    <t>KY5YCYCLE</t>
  </si>
  <si>
    <t>DR18K02A0</t>
  </si>
  <si>
    <t>DR19K05B1</t>
  </si>
  <si>
    <t>P19092008</t>
  </si>
  <si>
    <t>P19092017</t>
  </si>
  <si>
    <t>P19092019</t>
  </si>
  <si>
    <t>DR19K05D0</t>
  </si>
  <si>
    <t>P17225003</t>
  </si>
  <si>
    <t>DR19K05B2</t>
  </si>
  <si>
    <t>EDN011333</t>
  </si>
  <si>
    <t>EDN014701</t>
  </si>
  <si>
    <t>P17083025</t>
  </si>
  <si>
    <t>KYCAPTOOL</t>
  </si>
  <si>
    <t>DR19K05B0</t>
  </si>
  <si>
    <t>000005237</t>
  </si>
  <si>
    <t>000005234</t>
  </si>
  <si>
    <t>P17083016</t>
  </si>
  <si>
    <t>P19092007</t>
  </si>
  <si>
    <t>P19092013</t>
  </si>
  <si>
    <t>P17084007</t>
  </si>
  <si>
    <t>P19104010</t>
  </si>
  <si>
    <t>P19215005</t>
  </si>
  <si>
    <t>BSPPB0009</t>
  </si>
  <si>
    <t>P14030008</t>
  </si>
  <si>
    <t>P17225001</t>
  </si>
  <si>
    <t>A15702036</t>
  </si>
  <si>
    <t>P17083005</t>
  </si>
  <si>
    <t>P17083001</t>
  </si>
  <si>
    <t>P17083030</t>
  </si>
  <si>
    <t>A15710034</t>
  </si>
  <si>
    <t>A20705077</t>
  </si>
  <si>
    <t>P17083034</t>
  </si>
  <si>
    <t>P17083002</t>
  </si>
  <si>
    <t>P17083003</t>
  </si>
  <si>
    <t>P17083007</t>
  </si>
  <si>
    <t>P17083009</t>
  </si>
  <si>
    <t>P14030102</t>
  </si>
  <si>
    <t>P14030103</t>
  </si>
  <si>
    <t>P19305001</t>
  </si>
  <si>
    <t>P19091011</t>
  </si>
  <si>
    <t>P17076001</t>
  </si>
  <si>
    <t>P19305010</t>
  </si>
  <si>
    <t>P19305009</t>
  </si>
  <si>
    <t>P19104012</t>
  </si>
  <si>
    <t>P19092011</t>
  </si>
  <si>
    <t>P14030002</t>
  </si>
  <si>
    <t>P17076005</t>
  </si>
  <si>
    <t>P17084017</t>
  </si>
  <si>
    <t>P17084019</t>
  </si>
  <si>
    <t>P19091004</t>
  </si>
  <si>
    <t>A15702054</t>
  </si>
  <si>
    <t>000005273</t>
  </si>
  <si>
    <t>DR20K02B2</t>
  </si>
  <si>
    <t>A20705035</t>
  </si>
  <si>
    <t>A20705036</t>
  </si>
  <si>
    <t>P17076011</t>
  </si>
  <si>
    <t>P14030013</t>
  </si>
  <si>
    <t>P14030101</t>
  </si>
  <si>
    <t>P14030104</t>
  </si>
  <si>
    <t>P17076006</t>
  </si>
  <si>
    <t>P17083006</t>
  </si>
  <si>
    <t>P18221002</t>
  </si>
  <si>
    <t>P18221003</t>
  </si>
  <si>
    <t>P18221004</t>
  </si>
  <si>
    <t>P18221005</t>
  </si>
  <si>
    <t>P17076002</t>
  </si>
  <si>
    <t>P17076003</t>
  </si>
  <si>
    <t>P17084025</t>
  </si>
  <si>
    <t>A15710086</t>
  </si>
  <si>
    <t>P18025002</t>
  </si>
  <si>
    <t>DP16K03C0</t>
  </si>
  <si>
    <t>DP16K03C1</t>
  </si>
  <si>
    <t>P17083031</t>
  </si>
  <si>
    <t>P18025010</t>
  </si>
  <si>
    <t>P17225013</t>
  </si>
  <si>
    <t>P17225015</t>
  </si>
  <si>
    <t>P17225006</t>
  </si>
  <si>
    <t>P19305016</t>
  </si>
  <si>
    <t>P19092002</t>
  </si>
  <si>
    <t>P16116003</t>
  </si>
  <si>
    <t>P14030016</t>
  </si>
  <si>
    <t>P17225014</t>
  </si>
  <si>
    <t>P17225017</t>
  </si>
  <si>
    <t>IT180BILL</t>
  </si>
  <si>
    <t>P14030015</t>
  </si>
  <si>
    <t>P13064031</t>
  </si>
  <si>
    <t>A15702006</t>
  </si>
  <si>
    <t>P18025007</t>
  </si>
  <si>
    <t>P19092012</t>
  </si>
  <si>
    <t>P19305018</t>
  </si>
  <si>
    <t>A20705078</t>
  </si>
  <si>
    <t>BSPPB0007</t>
  </si>
  <si>
    <t>BSPPB0011</t>
  </si>
  <si>
    <t>000025230</t>
  </si>
  <si>
    <t>ITCB11700</t>
  </si>
  <si>
    <t>P18025009</t>
  </si>
  <si>
    <t>P18025012</t>
  </si>
  <si>
    <t>P18025013</t>
  </si>
  <si>
    <t>P18221010</t>
  </si>
  <si>
    <t>P18221013</t>
  </si>
  <si>
    <t>A18730001</t>
  </si>
  <si>
    <t>A18730004</t>
  </si>
  <si>
    <t>A18730005</t>
  </si>
  <si>
    <t>B180KYRMB</t>
  </si>
  <si>
    <t>ITCB18000</t>
  </si>
  <si>
    <t>P17076010</t>
  </si>
  <si>
    <t>P17083008</t>
  </si>
  <si>
    <t>A20705085</t>
  </si>
  <si>
    <t>P17084018</t>
  </si>
  <si>
    <t>P17084020</t>
  </si>
  <si>
    <t>A20705067</t>
  </si>
  <si>
    <t>A15710071</t>
  </si>
  <si>
    <t>A15710080</t>
  </si>
  <si>
    <t>P18221011</t>
  </si>
  <si>
    <t>P19092014</t>
  </si>
  <si>
    <t>P19092016</t>
  </si>
  <si>
    <t>A15710085</t>
  </si>
  <si>
    <t>A20705033</t>
  </si>
  <si>
    <t>A20705052</t>
  </si>
  <si>
    <t>A20705068</t>
  </si>
  <si>
    <t>A20705028</t>
  </si>
  <si>
    <t>A20705029</t>
  </si>
  <si>
    <t>A20705037</t>
  </si>
  <si>
    <t>A20705057</t>
  </si>
  <si>
    <t>A20705079</t>
  </si>
  <si>
    <t>A20705080</t>
  </si>
  <si>
    <t>A20705081</t>
  </si>
  <si>
    <t>A20705082</t>
  </si>
  <si>
    <t>A20705083</t>
  </si>
  <si>
    <t>P18221014</t>
  </si>
  <si>
    <t>P17083033</t>
  </si>
  <si>
    <t>P18221017</t>
  </si>
  <si>
    <t>P19305002</t>
  </si>
  <si>
    <t>P19305017</t>
  </si>
  <si>
    <t>KP-Damage Claims-Reimburse</t>
  </si>
  <si>
    <t>Ds/Kp/Cs-New Customers</t>
  </si>
  <si>
    <t>Ds/Kp/Cs-Upgrades</t>
  </si>
  <si>
    <t>KY/Svc Restoration NonMjr Evt</t>
  </si>
  <si>
    <t>KP-Failed Equip No Outage</t>
  </si>
  <si>
    <t>T/KY/Non-Specific Work - Line</t>
  </si>
  <si>
    <t>Ds Kp Anda</t>
  </si>
  <si>
    <t>KENTUCKY POWER - DIST</t>
  </si>
  <si>
    <t>Ds/Kp/C&amp;I New</t>
  </si>
  <si>
    <t>KP-Cust Req Relocate</t>
  </si>
  <si>
    <t>KP/Small Local Asset Improv</t>
  </si>
  <si>
    <t>KYCutout-Arrester</t>
  </si>
  <si>
    <t>Ds-Kp-Ai Pole Replacement</t>
  </si>
  <si>
    <t>Ds-Kp-Ai Aepc Make Ready</t>
  </si>
  <si>
    <t>Ds-Kp-Ai Other Make Ready</t>
  </si>
  <si>
    <t>Ds-Kp-Ai Recloser Replacement</t>
  </si>
  <si>
    <t>Ds/Kp/C&amp;I Upgrades</t>
  </si>
  <si>
    <t>Ds-Kp-Ai Ckt Inspections</t>
  </si>
  <si>
    <t>Boiler &amp; Auxiliaries PPB&lt;100k</t>
  </si>
  <si>
    <t>Other Costs PPB&lt;$100k</t>
  </si>
  <si>
    <t>Unit 1PPB Outage&lt;100k</t>
  </si>
  <si>
    <t>Beaver Creek- Repl Cap Bk AACC</t>
  </si>
  <si>
    <t>T/KP/Hazard Station / OPCO</t>
  </si>
  <si>
    <t>T/KP/Wooton Station - Station</t>
  </si>
  <si>
    <t>Hazard Station Change to KPCo</t>
  </si>
  <si>
    <t>Ds/Kp/Public Relocation</t>
  </si>
  <si>
    <t>Line Transformer/Kp</t>
  </si>
  <si>
    <t>T Kp T Anda</t>
  </si>
  <si>
    <t>Ds-Kp-Small Wire Repl Ovhd</t>
  </si>
  <si>
    <t>KPSectionalizing Program</t>
  </si>
  <si>
    <t>T/KY/Non-Specific Work - Stati</t>
  </si>
  <si>
    <t>Hazard - Wooton ROW KPCo</t>
  </si>
  <si>
    <t>Beaver Creek - Fleming Cut in</t>
  </si>
  <si>
    <t>T Kp D Anda</t>
  </si>
  <si>
    <t>2018 Gen Plt Cap Blkt - KYPC-G</t>
  </si>
  <si>
    <t>Hazard CB/XF Replacements</t>
  </si>
  <si>
    <t>Leslie 161/69kV XF Replacement</t>
  </si>
  <si>
    <t>KY CATS Monthly Unvouch Liab</t>
  </si>
  <si>
    <t>Stinnett Station &amp; Telecom</t>
  </si>
  <si>
    <t>TKYHazard Station Improvemen</t>
  </si>
  <si>
    <t>Kewanee Station - Baseline Wor</t>
  </si>
  <si>
    <t>Myra Station</t>
  </si>
  <si>
    <t>D/KY/Non-Specific Work - Sta</t>
  </si>
  <si>
    <t>Kewanee 138 Ext TLINE</t>
  </si>
  <si>
    <t>Tygart Sta - Dist Station</t>
  </si>
  <si>
    <t>Morehead: Replace CB B</t>
  </si>
  <si>
    <t>Morgan Fork Remote End</t>
  </si>
  <si>
    <t>KY Next Generation Radio Sys</t>
  </si>
  <si>
    <t>Hazard DA 2019 - D line</t>
  </si>
  <si>
    <t>2018 Gen Plt Cap Blkt - KYPC-D</t>
  </si>
  <si>
    <t>KP-PQ-QOS Mitigation</t>
  </si>
  <si>
    <t>T/KP/Hazard - Jackson 69kV Lin</t>
  </si>
  <si>
    <t>Hazard-Bonnyman Str. Replace</t>
  </si>
  <si>
    <t>Hazard - Fleming Str. Replace</t>
  </si>
  <si>
    <t>Hazard-Wooton Change to KPCo</t>
  </si>
  <si>
    <t>Kewanee 138 Ext ROW</t>
  </si>
  <si>
    <t>Beaver Creek Remote End Work</t>
  </si>
  <si>
    <t>KY D 2017-00179</t>
  </si>
  <si>
    <t>Hazard 2018 DA Plan</t>
  </si>
  <si>
    <t>Hazard DA 2019 - Engle</t>
  </si>
  <si>
    <t>Allen -East Prestonsburg ROW</t>
  </si>
  <si>
    <t>McKinney - Allen ROW</t>
  </si>
  <si>
    <t>Allen - Prestonsburg ROW</t>
  </si>
  <si>
    <t>Hazard DA 2019 - Hazard Sta</t>
  </si>
  <si>
    <t>Moore Hollow 138kV Extension</t>
  </si>
  <si>
    <t>Hazard DA 2019 - Slemp</t>
  </si>
  <si>
    <t>Customer Meter/Kp</t>
  </si>
  <si>
    <t>Ds Kp Ai   Support Cs Res</t>
  </si>
  <si>
    <t>KPCo Storm - Transmission</t>
  </si>
  <si>
    <t>Soft Shell Station Work (KPCo)</t>
  </si>
  <si>
    <t>KY Purch. Cap Tools</t>
  </si>
  <si>
    <t>Hazard DA 2019 - Shamrock</t>
  </si>
  <si>
    <t>KyPCo-G Capital Software Dev</t>
  </si>
  <si>
    <t>KyPCo-D Capital Software Dev</t>
  </si>
  <si>
    <t>McKinney Station Work</t>
  </si>
  <si>
    <t>Allen -East Prestonsburg TLINE</t>
  </si>
  <si>
    <t>Allen - Prestonsburg TLINE</t>
  </si>
  <si>
    <t>Forestry KP T non-NERC</t>
  </si>
  <si>
    <t>Myra 138kV Extension TLINE</t>
  </si>
  <si>
    <t>Bellefonte Ext (KY) Line work</t>
  </si>
  <si>
    <t>T/KP/Leslie Station Work</t>
  </si>
  <si>
    <t>Moore Hollow 138kV Station</t>
  </si>
  <si>
    <t>Daisy-Clover Fork Str. Replace</t>
  </si>
  <si>
    <t>Hays Branch S.S</t>
  </si>
  <si>
    <t>Garrett-Soft Shell 138kV TLINE</t>
  </si>
  <si>
    <t>Garrett Station (Distribution)</t>
  </si>
  <si>
    <t>JohnsC - LeslieN1 69 Needs Asm</t>
  </si>
  <si>
    <t>Forestry KY T NERC</t>
  </si>
  <si>
    <t>Garrett - Soft Shell 138kV ROW</t>
  </si>
  <si>
    <t>Garrett Switch (Removal)</t>
  </si>
  <si>
    <t>Garrett - Eastern 138 ROW</t>
  </si>
  <si>
    <t>Leslie - Wooton TL to KPCo</t>
  </si>
  <si>
    <t>Leslie - Stinnett TL to KPCo</t>
  </si>
  <si>
    <t>Middle Creek BESS</t>
  </si>
  <si>
    <t>Kenwood Extension TLINE</t>
  </si>
  <si>
    <t>Stone Station Work</t>
  </si>
  <si>
    <t>Hatfield Station Work</t>
  </si>
  <si>
    <t>Stinnett Loop Install OPGW</t>
  </si>
  <si>
    <t>Prestonsburg - Thelma 69kV</t>
  </si>
  <si>
    <t>Beaver Creek - Fremont Cut in</t>
  </si>
  <si>
    <t>Elwood - Cedar Cr. Reconfig.</t>
  </si>
  <si>
    <t>KyPCo-T Capital Software Dev</t>
  </si>
  <si>
    <t>Beaver Creek Remote End</t>
  </si>
  <si>
    <t>Middle Creek-Falcon 46kV Remvl</t>
  </si>
  <si>
    <t>Middle Creek-Prestonsburg Rebu</t>
  </si>
  <si>
    <t>Distribution work at Kenwood</t>
  </si>
  <si>
    <t>Wooton Relaying Work &amp; Telecom</t>
  </si>
  <si>
    <t>Leslie - Clover Fork Line Work</t>
  </si>
  <si>
    <t>Leslie Ext Install to KPCo</t>
  </si>
  <si>
    <t>Kenwood Extension ROW</t>
  </si>
  <si>
    <t>Garrett - Eastern 138 TLN</t>
  </si>
  <si>
    <t>Dorton Remote End</t>
  </si>
  <si>
    <t>Dorton - Fleming 138kV</t>
  </si>
  <si>
    <t>Hazard - Fleming 69kV</t>
  </si>
  <si>
    <t>Fleming - Fremont 69kV</t>
  </si>
  <si>
    <t>Beaver Creek - Fleming 69kV</t>
  </si>
  <si>
    <t>Kenwood Station</t>
  </si>
  <si>
    <t>Prestonsburg Remote End Work</t>
  </si>
  <si>
    <t>Burton Station Retirement</t>
  </si>
  <si>
    <t>Elwood Station Retirement</t>
  </si>
  <si>
    <t>Hayward Station TTMP</t>
  </si>
  <si>
    <t>Kewanee Station Land Purchase</t>
  </si>
  <si>
    <t>Tygart Sta - T line work</t>
  </si>
  <si>
    <t>Eastern-Hays Branch SS TLINE</t>
  </si>
  <si>
    <t>Kewanee Fiber Termination</t>
  </si>
  <si>
    <t>East Park - Princess 138kV TL</t>
  </si>
  <si>
    <t>Stinnett - Pineville ROW KPCo</t>
  </si>
  <si>
    <t>Leslie - Stinnett ROW (KPCo)</t>
  </si>
  <si>
    <t>Corp Prgrm Billing-KYPCO Trans</t>
  </si>
  <si>
    <t>Lesile - Stinnett Removal</t>
  </si>
  <si>
    <t>Henry Clay - Dorton Reconfig.</t>
  </si>
  <si>
    <t>Hazard 161/138 Spare KPCo</t>
  </si>
  <si>
    <t>KYPCo BAT HCP</t>
  </si>
  <si>
    <t>Cedar Creek Remote End</t>
  </si>
  <si>
    <t>Betsy Layne - Allen Reconfigur</t>
  </si>
  <si>
    <t>New Camp Tap TLINE</t>
  </si>
  <si>
    <t>LeslieNo1-Hatfield69 NeedsAsm</t>
  </si>
  <si>
    <t>Condenser &amp; Aux. PPB&lt;100k</t>
  </si>
  <si>
    <t>Generator &amp; Support PPB&lt;100k</t>
  </si>
  <si>
    <t>2018 Gen Plt Cap Blkt - KYPC-T</t>
  </si>
  <si>
    <t>KENTUCKY POWER - GEN</t>
  </si>
  <si>
    <t>Cedar Creek Fiber Extension</t>
  </si>
  <si>
    <t>Cedar Creek - Elwood TLINE Wor</t>
  </si>
  <si>
    <t>Sprigg - Beaver Cr. TLINE Work</t>
  </si>
  <si>
    <t>Hazard-Bonnyman Str Replce ROW</t>
  </si>
  <si>
    <t>Hazard-Fleming Str. Replc ROW</t>
  </si>
  <si>
    <t>Daisy - Clover Fork ROW</t>
  </si>
  <si>
    <t>Reimbursable-DOP-180 Kentucky</t>
  </si>
  <si>
    <t>KENTUCKY POWER - TRANSM</t>
  </si>
  <si>
    <t>Van Lear - Kenwood Str Replace</t>
  </si>
  <si>
    <t>Hays Br. - Morgan Frk. 138 TLN</t>
  </si>
  <si>
    <t>Tom Watkins Station Needs Asmt</t>
  </si>
  <si>
    <t>Beaver Creek - Elwood Retire</t>
  </si>
  <si>
    <t>Elwood - Henry Cl. Recon. @ EL</t>
  </si>
  <si>
    <t>McInness SW Needs Assessment</t>
  </si>
  <si>
    <t>Morehead Station TTMP</t>
  </si>
  <si>
    <t>Collier Remote End</t>
  </si>
  <si>
    <t>Prestonsburg Remote End</t>
  </si>
  <si>
    <t>McKinney Remote End Work</t>
  </si>
  <si>
    <t>Olive Hill Station TTMP</t>
  </si>
  <si>
    <t>Coleman - Stone 69kV Pre Eng</t>
  </si>
  <si>
    <t>Coleman Stn Needs Assessment</t>
  </si>
  <si>
    <t>Sprigg-Barrenshe 69kV Pre Eng</t>
  </si>
  <si>
    <t>Big Sandy - Thelma Pre Eng</t>
  </si>
  <si>
    <t>Big Sandy Station Pre Eng</t>
  </si>
  <si>
    <t>McInnessMet69kV Needs Asm</t>
  </si>
  <si>
    <t>Sidney 69kV Loop Needs Asm</t>
  </si>
  <si>
    <t>Bevins 69kV Tap Needs Asm</t>
  </si>
  <si>
    <t>Bellefonte 34.5kV St Needs Asm</t>
  </si>
  <si>
    <t>Fleming (Jackhorn) 138KV  ADSS</t>
  </si>
  <si>
    <t>Garrett Land Purchase</t>
  </si>
  <si>
    <t>Jackhorn Land Purchase</t>
  </si>
  <si>
    <t>Construction Amount</t>
  </si>
  <si>
    <t>Indirect Costs Other</t>
  </si>
  <si>
    <t>Total Cost</t>
  </si>
  <si>
    <t>(C)</t>
  </si>
  <si>
    <t>(B)</t>
  </si>
  <si>
    <t>(A)</t>
  </si>
  <si>
    <t>Project No.</t>
  </si>
  <si>
    <t>Description of Project</t>
  </si>
  <si>
    <t>Line No.</t>
  </si>
  <si>
    <t>AFUDC Capitalized</t>
  </si>
  <si>
    <t>Total GLBU 110 (Distribution)</t>
  </si>
  <si>
    <t>Total GLBU 117 (Generation)</t>
  </si>
  <si>
    <t>Total GLBU 180 (Transmission)</t>
  </si>
  <si>
    <t>Total Kentucky Power CWIP Additions</t>
  </si>
  <si>
    <t>Total Kentucky Power Transfers to 101/106</t>
  </si>
  <si>
    <t>For Property Acctg Use Only - GLBU 110</t>
  </si>
  <si>
    <t>For Property Acctg Use Only - GLBU 117</t>
  </si>
  <si>
    <t>For Property Acctg Use Only - GLBU 180</t>
  </si>
  <si>
    <t>GLBU 110 (Distribution)</t>
  </si>
  <si>
    <t>GLBU 117 (Generation)</t>
  </si>
  <si>
    <t>GLBU 180 (Transmission)</t>
  </si>
  <si>
    <t xml:space="preserve">Kentucky Power Company
</t>
  </si>
  <si>
    <t xml:space="preserve">Construction Projects for the 12 Months Preceding the Historical Test Year
</t>
  </si>
  <si>
    <t xml:space="preserve">Construction Projects for the Historical Test Year
</t>
  </si>
  <si>
    <t>Most Recent Budget Estimate</t>
  </si>
  <si>
    <t>Definitions:</t>
  </si>
  <si>
    <t>Property Acctg</t>
  </si>
  <si>
    <t>Property Accounting perpetual administrative projects used to transfer plant in service or hold temporary charges later cleared to other work orders, e.g., construction overheads, suspense, labor accrual, etc.</t>
  </si>
  <si>
    <t>Represents allocated construction overheads (Cost Component 020)</t>
  </si>
  <si>
    <t>Represents AFUDC Debt and AFUDC Equity (Cost Components 023 and 024, respectively)</t>
  </si>
  <si>
    <t>Other Budgeted Projects</t>
  </si>
  <si>
    <t>n.m.</t>
  </si>
  <si>
    <t>Other</t>
  </si>
  <si>
    <t>Not meaningful</t>
  </si>
  <si>
    <t>AFUDC Capitalized per Property Subledger Reported in Section V, Schedule 8, Line 13</t>
  </si>
  <si>
    <t>Reconciling Item:  Other Manual Credits to AFUDC Recorded in General Ledger</t>
  </si>
  <si>
    <t>AFUDC Capitalized per General Ledger Reported on Line 625</t>
  </si>
  <si>
    <t>Reconciliation of AFUDC Capitalized to Section V, Schedule 8, Line 13 of the Company's Application</t>
  </si>
  <si>
    <t>(D)</t>
  </si>
  <si>
    <t>(E)*</t>
  </si>
  <si>
    <t>(F)*</t>
  </si>
  <si>
    <t>(G=D+E+F)</t>
  </si>
  <si>
    <t>(H) = (G)/(I)</t>
  </si>
  <si>
    <t>(I)</t>
  </si>
  <si>
    <t>Schedule D (Historical Test Year)</t>
  </si>
  <si>
    <t>Schedule D (12 Months Preceding the Historical Test Year)</t>
  </si>
  <si>
    <t>110KYLSBO</t>
  </si>
  <si>
    <t>A20045031</t>
  </si>
  <si>
    <t>A20045075</t>
  </si>
  <si>
    <t>A20045086</t>
  </si>
  <si>
    <t>A20045087</t>
  </si>
  <si>
    <t>A20077007</t>
  </si>
  <si>
    <t>A20077008</t>
  </si>
  <si>
    <t>A20077010</t>
  </si>
  <si>
    <t>A20077011</t>
  </si>
  <si>
    <t>A20077013</t>
  </si>
  <si>
    <t>A20077017</t>
  </si>
  <si>
    <t>A20077018</t>
  </si>
  <si>
    <t>A20077019</t>
  </si>
  <si>
    <t>A20077022</t>
  </si>
  <si>
    <t>A20077023</t>
  </si>
  <si>
    <t>A20934001</t>
  </si>
  <si>
    <t>A21050054</t>
  </si>
  <si>
    <t>A21222009</t>
  </si>
  <si>
    <t>A21222015</t>
  </si>
  <si>
    <t>A21505006</t>
  </si>
  <si>
    <t>A21505009</t>
  </si>
  <si>
    <t>A24112002</t>
  </si>
  <si>
    <t>A24112010</t>
  </si>
  <si>
    <t>A24112012</t>
  </si>
  <si>
    <t>A25101001</t>
  </si>
  <si>
    <t>A25101002</t>
  </si>
  <si>
    <t>A25101003</t>
  </si>
  <si>
    <t>A25101005</t>
  </si>
  <si>
    <t>A25101006</t>
  </si>
  <si>
    <t>DMS22KK14</t>
  </si>
  <si>
    <t>DMS23KK01</t>
  </si>
  <si>
    <t>DMS23KK02</t>
  </si>
  <si>
    <t>DMS23KK03</t>
  </si>
  <si>
    <t>DP14K02A0</t>
  </si>
  <si>
    <t>DP16K03A0</t>
  </si>
  <si>
    <t>DX21K0002</t>
  </si>
  <si>
    <t>DX21K0003</t>
  </si>
  <si>
    <t>IT1101722</t>
  </si>
  <si>
    <t>IT1101724</t>
  </si>
  <si>
    <t>IT1101725</t>
  </si>
  <si>
    <t>IT110CCIC</t>
  </si>
  <si>
    <t>ITCT11004</t>
  </si>
  <si>
    <t>ITCW11006</t>
  </si>
  <si>
    <t>KEPDS2201</t>
  </si>
  <si>
    <t>KEPDS2202</t>
  </si>
  <si>
    <t>P17083040</t>
  </si>
  <si>
    <t>P17084006</t>
  </si>
  <si>
    <t>P17084055</t>
  </si>
  <si>
    <t>P18025018</t>
  </si>
  <si>
    <t>P19036002</t>
  </si>
  <si>
    <t>P19036005</t>
  </si>
  <si>
    <t>P19036011</t>
  </si>
  <si>
    <t>P19036012</t>
  </si>
  <si>
    <t>P19037003</t>
  </si>
  <si>
    <t>P19037016</t>
  </si>
  <si>
    <t>P19037017</t>
  </si>
  <si>
    <t>P19092022</t>
  </si>
  <si>
    <t>P19092023</t>
  </si>
  <si>
    <t>P19305013</t>
  </si>
  <si>
    <t>P19305020</t>
  </si>
  <si>
    <t>P19305022</t>
  </si>
  <si>
    <t>P20035005</t>
  </si>
  <si>
    <t>P20035008</t>
  </si>
  <si>
    <t>P21043005</t>
  </si>
  <si>
    <t>P21043006</t>
  </si>
  <si>
    <t>P21720003</t>
  </si>
  <si>
    <t>P21720007</t>
  </si>
  <si>
    <t>P21753003</t>
  </si>
  <si>
    <t>P22005001</t>
  </si>
  <si>
    <t>P22012001</t>
  </si>
  <si>
    <t>P22012002</t>
  </si>
  <si>
    <t>TP1403006</t>
  </si>
  <si>
    <t>TP1708310</t>
  </si>
  <si>
    <t>TP1802510</t>
  </si>
  <si>
    <t>TP1822105</t>
  </si>
  <si>
    <t>TP1903604</t>
  </si>
  <si>
    <t>TREEREL21</t>
  </si>
  <si>
    <t>TREEREL23</t>
  </si>
  <si>
    <t>IT117CCIC</t>
  </si>
  <si>
    <t>ITCBLBRTY</t>
  </si>
  <si>
    <t>MLKP26265</t>
  </si>
  <si>
    <t>MLLEP2LBI</t>
  </si>
  <si>
    <t>MLLPC0ELG</t>
  </si>
  <si>
    <t>MLLPC0LIM</t>
  </si>
  <si>
    <t>MLLPC2CTC</t>
  </si>
  <si>
    <t>MLLPC2ESP</t>
  </si>
  <si>
    <t>MLLPPBSHD</t>
  </si>
  <si>
    <t>MLLSC1AHB</t>
  </si>
  <si>
    <t>MLLSC2AHB</t>
  </si>
  <si>
    <t>MLLVC2CL4</t>
  </si>
  <si>
    <t>180KYLSBO</t>
  </si>
  <si>
    <t>A14068006</t>
  </si>
  <si>
    <t>A19750108</t>
  </si>
  <si>
    <t>A19750113</t>
  </si>
  <si>
    <t>A19750114</t>
  </si>
  <si>
    <t>A19750118</t>
  </si>
  <si>
    <t>A20020001</t>
  </si>
  <si>
    <t>A20020002</t>
  </si>
  <si>
    <t>A20045015</t>
  </si>
  <si>
    <t>A20045023</t>
  </si>
  <si>
    <t>A20045046</t>
  </si>
  <si>
    <t>A20045063</t>
  </si>
  <si>
    <t>A20045085</t>
  </si>
  <si>
    <t>A20077006</t>
  </si>
  <si>
    <t>A20077009</t>
  </si>
  <si>
    <t>A20077012</t>
  </si>
  <si>
    <t>A21071001</t>
  </si>
  <si>
    <t>A21071002</t>
  </si>
  <si>
    <t>A21071003</t>
  </si>
  <si>
    <t>A21071004</t>
  </si>
  <si>
    <t>A21222008</t>
  </si>
  <si>
    <t>A21222017</t>
  </si>
  <si>
    <t>A21505001</t>
  </si>
  <si>
    <t>A21505003</t>
  </si>
  <si>
    <t>A21505004</t>
  </si>
  <si>
    <t>A21505005</t>
  </si>
  <si>
    <t>A21505007</t>
  </si>
  <si>
    <t>A21505008</t>
  </si>
  <si>
    <t>A21505011</t>
  </si>
  <si>
    <t>A21750001</t>
  </si>
  <si>
    <t>A21750002</t>
  </si>
  <si>
    <t>A21750004</t>
  </si>
  <si>
    <t>A21750006</t>
  </si>
  <si>
    <t>A21750007</t>
  </si>
  <si>
    <t>A21750008</t>
  </si>
  <si>
    <t>A21750010</t>
  </si>
  <si>
    <t>A21750012</t>
  </si>
  <si>
    <t>A21750013</t>
  </si>
  <si>
    <t>A24112005</t>
  </si>
  <si>
    <t>A24112009</t>
  </si>
  <si>
    <t>A25101004</t>
  </si>
  <si>
    <t>A25101007</t>
  </si>
  <si>
    <t>A25101008</t>
  </si>
  <si>
    <t>B180KYLRR</t>
  </si>
  <si>
    <t>DP16K03T0</t>
  </si>
  <si>
    <t>DR19K05C0</t>
  </si>
  <si>
    <t>IT180CCIC</t>
  </si>
  <si>
    <t>KEPCS2101</t>
  </si>
  <si>
    <t>KEPCS2201</t>
  </si>
  <si>
    <t>KEPCS2202</t>
  </si>
  <si>
    <t>KEPCS2301</t>
  </si>
  <si>
    <t>P14030010</t>
  </si>
  <si>
    <t>P14030011</t>
  </si>
  <si>
    <t>P14030105</t>
  </si>
  <si>
    <t>P14030106</t>
  </si>
  <si>
    <t>P17076009</t>
  </si>
  <si>
    <t>P17083024</t>
  </si>
  <si>
    <t>P17083032</t>
  </si>
  <si>
    <t>P17083037</t>
  </si>
  <si>
    <t>P17083038</t>
  </si>
  <si>
    <t>P17083041</t>
  </si>
  <si>
    <t>P17084008</t>
  </si>
  <si>
    <t>P17225025</t>
  </si>
  <si>
    <t>P18025014</t>
  </si>
  <si>
    <t>P18221007</t>
  </si>
  <si>
    <t>P18221008</t>
  </si>
  <si>
    <t>P18221019</t>
  </si>
  <si>
    <t>P18221020</t>
  </si>
  <si>
    <t>P18221021</t>
  </si>
  <si>
    <t>P19036003</t>
  </si>
  <si>
    <t>P19036004</t>
  </si>
  <si>
    <t>P19036006</t>
  </si>
  <si>
    <t>P19036007</t>
  </si>
  <si>
    <t>P19036009</t>
  </si>
  <si>
    <t>P19037004</t>
  </si>
  <si>
    <t>P19037005</t>
  </si>
  <si>
    <t>P19037006</t>
  </si>
  <si>
    <t>P19037011</t>
  </si>
  <si>
    <t>P19037012</t>
  </si>
  <si>
    <t>P19037013</t>
  </si>
  <si>
    <t>P19037014</t>
  </si>
  <si>
    <t>P19104016</t>
  </si>
  <si>
    <t>P19215014</t>
  </si>
  <si>
    <t>P19294011</t>
  </si>
  <si>
    <t>P19294012</t>
  </si>
  <si>
    <t>P19305019</t>
  </si>
  <si>
    <t>P19305021</t>
  </si>
  <si>
    <t>P20035004</t>
  </si>
  <si>
    <t>P21027001</t>
  </si>
  <si>
    <t>P21027002</t>
  </si>
  <si>
    <t>P21027003</t>
  </si>
  <si>
    <t>P21043001</t>
  </si>
  <si>
    <t>P21043002</t>
  </si>
  <si>
    <t>P21043004</t>
  </si>
  <si>
    <t>P21043008</t>
  </si>
  <si>
    <t>P21043009</t>
  </si>
  <si>
    <t>P21043015</t>
  </si>
  <si>
    <t>P21205003</t>
  </si>
  <si>
    <t>P21605001</t>
  </si>
  <si>
    <t>P21605002</t>
  </si>
  <si>
    <t>P21605004</t>
  </si>
  <si>
    <t>P21720001</t>
  </si>
  <si>
    <t>P21720008</t>
  </si>
  <si>
    <t>P21753001</t>
  </si>
  <si>
    <t>P21753002</t>
  </si>
  <si>
    <t>P21753004</t>
  </si>
  <si>
    <t>P22005002</t>
  </si>
  <si>
    <t>P22012033</t>
  </si>
  <si>
    <t>P22012047</t>
  </si>
  <si>
    <t>P22012049</t>
  </si>
  <si>
    <t>P22012051</t>
  </si>
  <si>
    <t>P22012052</t>
  </si>
  <si>
    <t>P22113001</t>
  </si>
  <si>
    <t>P22113004</t>
  </si>
  <si>
    <t>P22113005</t>
  </si>
  <si>
    <t>P22745001</t>
  </si>
  <si>
    <t>TTKY180NN</t>
  </si>
  <si>
    <t>TTKY180NR</t>
  </si>
  <si>
    <t>Dist KY Lease BO</t>
  </si>
  <si>
    <t>South Pikeville Station NIP</t>
  </si>
  <si>
    <t>Prestonsburg NIP Track 6</t>
  </si>
  <si>
    <t>Olive Hill Station NIP</t>
  </si>
  <si>
    <t>Daisy Station NIP</t>
  </si>
  <si>
    <t>Soft Shell Sta TTMP</t>
  </si>
  <si>
    <t>Bulan Sta TTMP</t>
  </si>
  <si>
    <t>Haddix Sta TTMP</t>
  </si>
  <si>
    <t>Jackson Sta TTMP</t>
  </si>
  <si>
    <t>Engle Sta TTMP</t>
  </si>
  <si>
    <t>Whitesburg Sta TTMP</t>
  </si>
  <si>
    <t>Mayking Sta TTMP</t>
  </si>
  <si>
    <t>Collier Sta TTMP</t>
  </si>
  <si>
    <t>South Pikeville Sta TTMP</t>
  </si>
  <si>
    <t>Falcon Elim Cust DC System</t>
  </si>
  <si>
    <t>Tygart Station</t>
  </si>
  <si>
    <t>Jackson Station NIP</t>
  </si>
  <si>
    <t>Coalton NIP</t>
  </si>
  <si>
    <t>Argentum Sta TTMP</t>
  </si>
  <si>
    <t>Lovely Sta TTMP</t>
  </si>
  <si>
    <t>New Camp Sta TTMP</t>
  </si>
  <si>
    <t>47th St Sta TTMP</t>
  </si>
  <si>
    <t>Ashland (25th St) Sta TTMP</t>
  </si>
  <si>
    <t>Tygart Sta TTMP</t>
  </si>
  <si>
    <t>Second Fork Sta TTMP</t>
  </si>
  <si>
    <t>KY Pre/Valid Major Storm 11</t>
  </si>
  <si>
    <t>Tygart Sta - D line</t>
  </si>
  <si>
    <t>Buckhorn DA Comm. Upgrade</t>
  </si>
  <si>
    <t>Dewey DA Coms Upgrade</t>
  </si>
  <si>
    <t>CIS-Meter Enhancements-KYP D</t>
  </si>
  <si>
    <t>CIS-Common Deployment-KYP D</t>
  </si>
  <si>
    <t>Cloud Comp Imp Cost - KyP D</t>
  </si>
  <si>
    <t>Ashland-Lynchburg MW Upgrade (</t>
  </si>
  <si>
    <t>KPCo Storm - Distribution</t>
  </si>
  <si>
    <t>Garrett Station</t>
  </si>
  <si>
    <t>Myra Land Purchase</t>
  </si>
  <si>
    <t>Kewanee Transco to KPCo</t>
  </si>
  <si>
    <t>Osborne 69kV Station</t>
  </si>
  <si>
    <t>Osborne Station T</t>
  </si>
  <si>
    <t>Allen Station (Dist)</t>
  </si>
  <si>
    <t>Allen Station Land Purchase</t>
  </si>
  <si>
    <t>Allen Station</t>
  </si>
  <si>
    <t>Coalton Remote End</t>
  </si>
  <si>
    <t>Orinoco KPCO D</t>
  </si>
  <si>
    <t>New Camp Station</t>
  </si>
  <si>
    <t>Remote End at Prestonsburg</t>
  </si>
  <si>
    <t>Middle Creek Station</t>
  </si>
  <si>
    <t>Raceland Remote End</t>
  </si>
  <si>
    <t>Stanville Remote End Work</t>
  </si>
  <si>
    <t>47th Street Station</t>
  </si>
  <si>
    <t>Coleman Station Work</t>
  </si>
  <si>
    <t>Peter Creek Station Work</t>
  </si>
  <si>
    <t>T Funded D Work</t>
  </si>
  <si>
    <t>T Funded D Garret Area Imp</t>
  </si>
  <si>
    <t>KEWANEE DLINE WORK</t>
  </si>
  <si>
    <t>Fleming T-Funded D</t>
  </si>
  <si>
    <t>T Funded D</t>
  </si>
  <si>
    <t>Cloud Computing Imp Cost-KyP G</t>
  </si>
  <si>
    <t>KENTUCKY POWER LIBERTY</t>
  </si>
  <si>
    <t>ML U2 Cooling Tower Reinforce</t>
  </si>
  <si>
    <t>ML PCC U0 Lime Conversion 117</t>
  </si>
  <si>
    <t>ML PCC U2 ESP Upgrades 117</t>
  </si>
  <si>
    <t>ML Minor PPB Liberty Shadow</t>
  </si>
  <si>
    <t>ML S U1 Air Htr Bskt Rplc Lbty</t>
  </si>
  <si>
    <t>Trans KY Lease Buyout</t>
  </si>
  <si>
    <t>Baker 765kV Physical Security</t>
  </si>
  <si>
    <t>Baker Sta Ballistic/Wall Elect</t>
  </si>
  <si>
    <t>Prestonsburg-Middle Ck Slide F</t>
  </si>
  <si>
    <t>Leon-Morehead69kVRehbLine</t>
  </si>
  <si>
    <t>Leon-Morehead69kVRehab ROW</t>
  </si>
  <si>
    <t>Prestonsburg - Thelma 46kV NA</t>
  </si>
  <si>
    <t>Betsy Layne - S Pikeville NIP</t>
  </si>
  <si>
    <t>Allen - Prestonsburg NIP</t>
  </si>
  <si>
    <t>0Hatfield Station Work</t>
  </si>
  <si>
    <t>Leon (KP) NIP</t>
  </si>
  <si>
    <t>Bonnyman Sta TTMP</t>
  </si>
  <si>
    <t>Hays Branch Sta TTMP</t>
  </si>
  <si>
    <t>Hazard Sta TTMP</t>
  </si>
  <si>
    <t>Bellefonte Station supplmental</t>
  </si>
  <si>
    <t>BigSandy-Broadford KP 765 S&amp;I</t>
  </si>
  <si>
    <t>BigSandy-Brd KP 765 S&amp;I ROW</t>
  </si>
  <si>
    <t>Baker-DonMarq KP 765 S&amp;I</t>
  </si>
  <si>
    <t>Baker-DonMarq KP 765 S&amp;I ROW</t>
  </si>
  <si>
    <t>South Portsmouth Sta Fiber</t>
  </si>
  <si>
    <t>Greenup TS TTMP</t>
  </si>
  <si>
    <t>Jackson - Helechawa 69kV NIP</t>
  </si>
  <si>
    <t>Hazard - Jackson 69kV Line NIP</t>
  </si>
  <si>
    <t>Morehead - Index 69kV Line NIP</t>
  </si>
  <si>
    <t>Baker 765kV/345kV Yard NIP</t>
  </si>
  <si>
    <t>Index - Helechawa 69kV NIP</t>
  </si>
  <si>
    <t>Leslie Station NIP</t>
  </si>
  <si>
    <t>Bonnyman-Softshell Failure</t>
  </si>
  <si>
    <t>Hazard-Pinevll 161kV Fire Fail</t>
  </si>
  <si>
    <t>Hays Branch-Morgan Fork Slide</t>
  </si>
  <si>
    <t>Sprigg-Beaver Crk Slide Fail</t>
  </si>
  <si>
    <t>HysBrnch-Morgan Frk Slide Fail</t>
  </si>
  <si>
    <t>Dewey Sta TTMP</t>
  </si>
  <si>
    <t>Hatfield Sta TTMP</t>
  </si>
  <si>
    <t>S Portsmouth Sta TTMP</t>
  </si>
  <si>
    <t>John's Creek Sta TTMP</t>
  </si>
  <si>
    <t>Bellefonte 138kV Sta TTMP</t>
  </si>
  <si>
    <t>Tygart Sta - T line ROW</t>
  </si>
  <si>
    <t>Hazard DA 2019 Engle Tap</t>
  </si>
  <si>
    <t>Cloud Computing Imp Cost-KyP T</t>
  </si>
  <si>
    <t>Leslie Loop ROW KPCo</t>
  </si>
  <si>
    <t>Wooton-Leslie ROW KPCo</t>
  </si>
  <si>
    <t>Wooton Transition Fiber</t>
  </si>
  <si>
    <t>Leslie Transition Fiber</t>
  </si>
  <si>
    <t>Stinnett -Pineville T-line</t>
  </si>
  <si>
    <t>Kenwood Station Fiber Ext</t>
  </si>
  <si>
    <t>CANCEL  Hays Br. Morgan FrkROW</t>
  </si>
  <si>
    <t>Beaver Creek Station Work</t>
  </si>
  <si>
    <t>Eastern - Hays Branch SS ROW</t>
  </si>
  <si>
    <t>Eastern Station Land Purchase</t>
  </si>
  <si>
    <t>Snag Fork SS</t>
  </si>
  <si>
    <t>Eastern Station</t>
  </si>
  <si>
    <t>Myra 138kV Extension ROW</t>
  </si>
  <si>
    <t>S.Pike - Dorton Fiber Cable</t>
  </si>
  <si>
    <t>Hazard - Fleming 69kV ROW</t>
  </si>
  <si>
    <t>Fleming - Fremont 69kV ROW</t>
  </si>
  <si>
    <t>Jackhorn Station T Work</t>
  </si>
  <si>
    <t>Jackhorn Station D Work</t>
  </si>
  <si>
    <t>Jackhorn 69kV Ring Bus</t>
  </si>
  <si>
    <t>Osborne Extension TLINE</t>
  </si>
  <si>
    <t>Osborne Extension ROW</t>
  </si>
  <si>
    <t>Osborne Fiber Extension</t>
  </si>
  <si>
    <t>Henry Clay - Breaks Reconfi</t>
  </si>
  <si>
    <t>Poor Bottom Extension</t>
  </si>
  <si>
    <t>Henry Clay-Dorton Reconfig ROW</t>
  </si>
  <si>
    <t>Henry Clay-Breaks Recon ROW</t>
  </si>
  <si>
    <t>Dorton Station Work</t>
  </si>
  <si>
    <t>Breaks Station Work</t>
  </si>
  <si>
    <t>McKinney -Allen Reconfigure</t>
  </si>
  <si>
    <t>Inez Station</t>
  </si>
  <si>
    <t>Inez XF Replace Baseline</t>
  </si>
  <si>
    <t>Orinoco  - Stone TLINE</t>
  </si>
  <si>
    <t>Orinoco  - Stone ROW</t>
  </si>
  <si>
    <t>New Camp - Orinoco TLINE</t>
  </si>
  <si>
    <t>New Camp - Orinoco ROW</t>
  </si>
  <si>
    <t>New Camp Tap ROW</t>
  </si>
  <si>
    <t>Belfry - Stone Trans Fiber</t>
  </si>
  <si>
    <t>Middle Creek-Prestonsburg ROW</t>
  </si>
  <si>
    <t>Inez 138kV Station Work</t>
  </si>
  <si>
    <t>Inez IPP T-Line Work</t>
  </si>
  <si>
    <t>Inez IPP Metering</t>
  </si>
  <si>
    <t>Thelma-Kenwood 46kV Line</t>
  </si>
  <si>
    <t>Thelma-Kenwood 46kV ROW</t>
  </si>
  <si>
    <t>Remote End Work at Thelma</t>
  </si>
  <si>
    <t>Kenwood-Prestonsburg 46kV Line</t>
  </si>
  <si>
    <t>Kenwood-Prestonsburg 46kV ROW</t>
  </si>
  <si>
    <t>Thelma Station</t>
  </si>
  <si>
    <t>Leslie No.1-Hatfield 69kV</t>
  </si>
  <si>
    <t>Bellefonte Station Baseline</t>
  </si>
  <si>
    <t>Bellefonte - A.K. Steel 69kV</t>
  </si>
  <si>
    <t>Dewey Station</t>
  </si>
  <si>
    <t>Dewey Station Supplemental</t>
  </si>
  <si>
    <t>Thelma Remote End Work</t>
  </si>
  <si>
    <t>47th Street Line Work</t>
  </si>
  <si>
    <t>Peter Creek Land Purchase</t>
  </si>
  <si>
    <t>Peter Creek-Wharncliffe KY ROW</t>
  </si>
  <si>
    <t>Peter Creek-Wharncliffe (KY)</t>
  </si>
  <si>
    <t>Peter Creek-Coleman ROW</t>
  </si>
  <si>
    <t>Peter Creek-Coleman</t>
  </si>
  <si>
    <t>Gund Switch KY T - BPID</t>
  </si>
  <si>
    <t>Leslie No.1-Hatfield Line Work</t>
  </si>
  <si>
    <t>McCoy-Elkhorn Tap Station Work</t>
  </si>
  <si>
    <t>IT1101723</t>
  </si>
  <si>
    <t>CIS-Smart Grid Gateway-KYP D</t>
  </si>
  <si>
    <t>Total Kentucky Power CWIP Activity
12 Months Preceding the Historical Test Year
April 2022 - March 2023</t>
  </si>
  <si>
    <t>June 2024 - May 2025</t>
  </si>
  <si>
    <t>000008169</t>
  </si>
  <si>
    <t>000008184</t>
  </si>
  <si>
    <t>A23067001</t>
  </si>
  <si>
    <t>A23088001</t>
  </si>
  <si>
    <t>A23750004</t>
  </si>
  <si>
    <t>A23928006</t>
  </si>
  <si>
    <t>A24022009</t>
  </si>
  <si>
    <t>A24038004</t>
  </si>
  <si>
    <t>A24083001</t>
  </si>
  <si>
    <t>A24083003</t>
  </si>
  <si>
    <t>A24083004</t>
  </si>
  <si>
    <t>A24083006</t>
  </si>
  <si>
    <t>A26112003</t>
  </si>
  <si>
    <t>A26112006</t>
  </si>
  <si>
    <t>B110KYPAC</t>
  </si>
  <si>
    <t>B110KYRMB</t>
  </si>
  <si>
    <t>B110KYTEL</t>
  </si>
  <si>
    <t>C24097002</t>
  </si>
  <si>
    <t>C24097004</t>
  </si>
  <si>
    <t>C24097005</t>
  </si>
  <si>
    <t>C24097006</t>
  </si>
  <si>
    <t>C24097007</t>
  </si>
  <si>
    <t>C24097008</t>
  </si>
  <si>
    <t>C24097009</t>
  </si>
  <si>
    <t>DMS24KK04</t>
  </si>
  <si>
    <t>DMS24KK05</t>
  </si>
  <si>
    <t>DMS24KK07</t>
  </si>
  <si>
    <t>DMS24KK08</t>
  </si>
  <si>
    <t>DMS24KK09</t>
  </si>
  <si>
    <t>DMS24KK10</t>
  </si>
  <si>
    <t>DMS24KK11</t>
  </si>
  <si>
    <t>DMS24KK12</t>
  </si>
  <si>
    <t>DMS24KK13</t>
  </si>
  <si>
    <t>DMS24KK14</t>
  </si>
  <si>
    <t>DMS25KK01</t>
  </si>
  <si>
    <t>DMS25KK02</t>
  </si>
  <si>
    <t>DMS25KK03</t>
  </si>
  <si>
    <t>DMS25KK05</t>
  </si>
  <si>
    <t>DMS25KK06</t>
  </si>
  <si>
    <t>DMS25KK07</t>
  </si>
  <si>
    <t>DMS25KK08</t>
  </si>
  <si>
    <t>DMS25KK09</t>
  </si>
  <si>
    <t>DX23K01A0</t>
  </si>
  <si>
    <t>IT1102013</t>
  </si>
  <si>
    <t>IT1102049</t>
  </si>
  <si>
    <t>IT110ADMS</t>
  </si>
  <si>
    <t>ITCF11000</t>
  </si>
  <si>
    <t>ITPCLC110</t>
  </si>
  <si>
    <t>KEPDS2501</t>
  </si>
  <si>
    <t>KEPDS2502</t>
  </si>
  <si>
    <t>P19037008</t>
  </si>
  <si>
    <t>P19037031</t>
  </si>
  <si>
    <t>P19037032</t>
  </si>
  <si>
    <t>P22113002</t>
  </si>
  <si>
    <t>P24083002</t>
  </si>
  <si>
    <t>P24125002</t>
  </si>
  <si>
    <t>P24125003</t>
  </si>
  <si>
    <t>P24125004</t>
  </si>
  <si>
    <t>TP1930505</t>
  </si>
  <si>
    <t>TREEREL24</t>
  </si>
  <si>
    <t>TREEREL25</t>
  </si>
  <si>
    <t>BSPPB0008</t>
  </si>
  <si>
    <t>BSPPBENEW</t>
  </si>
  <si>
    <t>BSPPBS347</t>
  </si>
  <si>
    <t>BSPPBS368</t>
  </si>
  <si>
    <t>BSPPBWGRN</t>
  </si>
  <si>
    <t>ITPCLC117</t>
  </si>
  <si>
    <t>ML1E25C02</t>
  </si>
  <si>
    <t>MLKYELGFL</t>
  </si>
  <si>
    <t>MLL1CGRPL</t>
  </si>
  <si>
    <t>MLL2CGRPL</t>
  </si>
  <si>
    <t>MLLEC1VHL</t>
  </si>
  <si>
    <t>MLLEP2LA0</t>
  </si>
  <si>
    <t>MLLEP2LA1</t>
  </si>
  <si>
    <t>MLLEP2LB0</t>
  </si>
  <si>
    <t>MLLEP2LB1</t>
  </si>
  <si>
    <t>MLLHAULRD</t>
  </si>
  <si>
    <t>MLLPCT1BP</t>
  </si>
  <si>
    <t>MLLPCT1PC</t>
  </si>
  <si>
    <t>MLLVC1CL1</t>
  </si>
  <si>
    <t>XHWCAP117</t>
  </si>
  <si>
    <t>A19063004</t>
  </si>
  <si>
    <t>A19063005</t>
  </si>
  <si>
    <t>A19063006</t>
  </si>
  <si>
    <t>A20077026</t>
  </si>
  <si>
    <t>A20077027</t>
  </si>
  <si>
    <t>A20077028</t>
  </si>
  <si>
    <t>A20077029</t>
  </si>
  <si>
    <t>A20077030</t>
  </si>
  <si>
    <t>A20077031</t>
  </si>
  <si>
    <t>A20077032</t>
  </si>
  <si>
    <t>A20077033</t>
  </si>
  <si>
    <t>A20077034</t>
  </si>
  <si>
    <t>A20077035</t>
  </si>
  <si>
    <t>A21222018</t>
  </si>
  <si>
    <t>A21750009</t>
  </si>
  <si>
    <t>A21750015</t>
  </si>
  <si>
    <t>A23750005</t>
  </si>
  <si>
    <t>A23750007</t>
  </si>
  <si>
    <t>A23750008</t>
  </si>
  <si>
    <t>A23750009</t>
  </si>
  <si>
    <t>A23928003</t>
  </si>
  <si>
    <t>A23928005</t>
  </si>
  <si>
    <t>A24005001</t>
  </si>
  <si>
    <t>A24006001</t>
  </si>
  <si>
    <t>A24022001</t>
  </si>
  <si>
    <t>A24022004</t>
  </si>
  <si>
    <t>A24022005</t>
  </si>
  <si>
    <t>A24025009</t>
  </si>
  <si>
    <t>A24033001</t>
  </si>
  <si>
    <t>A24033002</t>
  </si>
  <si>
    <t>A24033003</t>
  </si>
  <si>
    <t>A24033004</t>
  </si>
  <si>
    <t>A24038001</t>
  </si>
  <si>
    <t>A24038002</t>
  </si>
  <si>
    <t>A24038003</t>
  </si>
  <si>
    <t>A24055001</t>
  </si>
  <si>
    <t>A24072002</t>
  </si>
  <si>
    <t>A24072003</t>
  </si>
  <si>
    <t>A24072004</t>
  </si>
  <si>
    <t>A24072005</t>
  </si>
  <si>
    <t>A24072006</t>
  </si>
  <si>
    <t>A24072007</t>
  </si>
  <si>
    <t>A24072008</t>
  </si>
  <si>
    <t>A24072009</t>
  </si>
  <si>
    <t>A24072010</t>
  </si>
  <si>
    <t>A24072011</t>
  </si>
  <si>
    <t>A24072012</t>
  </si>
  <si>
    <t>A24072013</t>
  </si>
  <si>
    <t>A24083007</t>
  </si>
  <si>
    <t>A24093002</t>
  </si>
  <si>
    <t>A24093003</t>
  </si>
  <si>
    <t>A26112002</t>
  </si>
  <si>
    <t>B180KYDEM</t>
  </si>
  <si>
    <t>B180KYPAC</t>
  </si>
  <si>
    <t>B180KYTEC</t>
  </si>
  <si>
    <t>DTLM18001</t>
  </si>
  <si>
    <t>ETN102802</t>
  </si>
  <si>
    <t>KEPCS2401</t>
  </si>
  <si>
    <t>KEPCS2402</t>
  </si>
  <si>
    <t>KEPCS2404</t>
  </si>
  <si>
    <t>KEPCS2503</t>
  </si>
  <si>
    <t>P14030109</t>
  </si>
  <si>
    <t>P14030110</t>
  </si>
  <si>
    <t>P17076008</t>
  </si>
  <si>
    <t>P17083042</t>
  </si>
  <si>
    <t>P17083043</t>
  </si>
  <si>
    <t>P17083044</t>
  </si>
  <si>
    <t>P17084041</t>
  </si>
  <si>
    <t>P17084042</t>
  </si>
  <si>
    <t>P17084043</t>
  </si>
  <si>
    <t>P17084046</t>
  </si>
  <si>
    <t>P17084051</t>
  </si>
  <si>
    <t>P17084053</t>
  </si>
  <si>
    <t>P17084056</t>
  </si>
  <si>
    <t>P17084057</t>
  </si>
  <si>
    <t>P19037007</t>
  </si>
  <si>
    <t>P19037023</t>
  </si>
  <si>
    <t>P19037025</t>
  </si>
  <si>
    <t>P19037027</t>
  </si>
  <si>
    <t>P19305023</t>
  </si>
  <si>
    <t>P20035007</t>
  </si>
  <si>
    <t>P21043003</t>
  </si>
  <si>
    <t>P21720011</t>
  </si>
  <si>
    <t>P21720012</t>
  </si>
  <si>
    <t>P21720013</t>
  </si>
  <si>
    <t>P22012039</t>
  </si>
  <si>
    <t>P22043001</t>
  </si>
  <si>
    <t>P22043002</t>
  </si>
  <si>
    <t>P22043005</t>
  </si>
  <si>
    <t>P22113006</t>
  </si>
  <si>
    <t>P22745003</t>
  </si>
  <si>
    <t>P22745004</t>
  </si>
  <si>
    <t>P22745005</t>
  </si>
  <si>
    <t>P23042017</t>
  </si>
  <si>
    <t>P23325001</t>
  </si>
  <si>
    <t>P24051001</t>
  </si>
  <si>
    <t>P24083001</t>
  </si>
  <si>
    <t>P24083003</t>
  </si>
  <si>
    <t>P24083004</t>
  </si>
  <si>
    <t>P24083005</t>
  </si>
  <si>
    <t>P24083006</t>
  </si>
  <si>
    <t>P24083007</t>
  </si>
  <si>
    <t>P24083008</t>
  </si>
  <si>
    <t>P24125001</t>
  </si>
  <si>
    <t>P24125005</t>
  </si>
  <si>
    <t>P24125006</t>
  </si>
  <si>
    <t>P24125007</t>
  </si>
  <si>
    <t>P24125009</t>
  </si>
  <si>
    <t>XHWCAP110</t>
  </si>
  <si>
    <t>XHWCAP180</t>
  </si>
  <si>
    <t>Barrenshe Mobile Pad Install</t>
  </si>
  <si>
    <t>Keyser Station XFRMR Failure</t>
  </si>
  <si>
    <t>KY Pre/Valid Major Storm 05</t>
  </si>
  <si>
    <t>KY Pre/Valid Major Storm 07</t>
  </si>
  <si>
    <t>KY/ME/Thunderstorm 05.26.2024</t>
  </si>
  <si>
    <t>Y Pre/Valid Major Storm 09</t>
  </si>
  <si>
    <t>KY Pre/Valid Major Storm 10</t>
  </si>
  <si>
    <t>KP Asset Imp Eng Support</t>
  </si>
  <si>
    <t>KP Asset Programs Eng Support</t>
  </si>
  <si>
    <t>Mobile KP-2 (4089) Rebuild</t>
  </si>
  <si>
    <t>Pikeville Cable Spare Purchase</t>
  </si>
  <si>
    <t>Catalpa TS TTMP</t>
  </si>
  <si>
    <t>Beaver Creek TS TTMP</t>
  </si>
  <si>
    <t>Busseyville 138kV Sta TTMP</t>
  </si>
  <si>
    <t>Jenkins 69kV Sta TTMP</t>
  </si>
  <si>
    <t>Lovely Station</t>
  </si>
  <si>
    <t>Jenkins Station</t>
  </si>
  <si>
    <t>D/KY/P&amp;C NSW</t>
  </si>
  <si>
    <t>Reimbursable-DOP-110 Kentucky</t>
  </si>
  <si>
    <t>Distr Telecom Sta/Fiber - KY</t>
  </si>
  <si>
    <t>Bonnyman Sta - Shamrock Ckt</t>
  </si>
  <si>
    <t>Busseyville Sta - Mattie Ckt</t>
  </si>
  <si>
    <t>Busseyville Sta-Torchlight Ckt</t>
  </si>
  <si>
    <t>Busseyville Sta - Louisa Ckt</t>
  </si>
  <si>
    <t>Busseyville Sta -Walbridge Ckt</t>
  </si>
  <si>
    <t>Leslie Sta - Wooton Circuit</t>
  </si>
  <si>
    <t>Vicco Sta - Jeff Circuit</t>
  </si>
  <si>
    <t>KY/ME/Thunderstorm 04.02.2024</t>
  </si>
  <si>
    <t>KY ME Windstorm 09.27.2024</t>
  </si>
  <si>
    <t>Hyden DA Upgrade</t>
  </si>
  <si>
    <t>Field Mobility iPAD CI - KYP D</t>
  </si>
  <si>
    <t>CIS-Agent Desktop Replat-KYP D</t>
  </si>
  <si>
    <t>ADMS Imp DSN DNEX-KYP D</t>
  </si>
  <si>
    <t>Tcom Field Ops Blanket-KYPCO D</t>
  </si>
  <si>
    <t>Henry Clay Station</t>
  </si>
  <si>
    <t>Burdine Station</t>
  </si>
  <si>
    <t>Busseyville Station</t>
  </si>
  <si>
    <t>Coleman Station D</t>
  </si>
  <si>
    <t>Coleman Station Cap Bank</t>
  </si>
  <si>
    <t>Tom Watkins Station</t>
  </si>
  <si>
    <t>Orinoco T Funded D (Dist Line)</t>
  </si>
  <si>
    <t>ROW Capital Widening &amp; Removal</t>
  </si>
  <si>
    <t>BSP PPB Envr. New</t>
  </si>
  <si>
    <t>Ovation Evergreen Upgrade</t>
  </si>
  <si>
    <t>MLP KY ELG CPCN Filing 2025</t>
  </si>
  <si>
    <t>ML U1 Clinker Grinder Rpl - KY</t>
  </si>
  <si>
    <t>ML U2 Clinker Grinder Rpl - KY</t>
  </si>
  <si>
    <t>ML2 LPA L0 Rtr Rpr at CMS KPCo</t>
  </si>
  <si>
    <t>ML2 LPA L1 Rtr Rpr at CMS KPCo</t>
  </si>
  <si>
    <t>ML2 LPB L0 Rtr Rpr at CMS KPCo</t>
  </si>
  <si>
    <t>ML2 LPB L1 Rtr Rpr at CMS KPCo</t>
  </si>
  <si>
    <t>Mitchell U1 SCR Catalyst L1</t>
  </si>
  <si>
    <t>Leon - Olive Hill Fiber Cable</t>
  </si>
  <si>
    <t>Hayward Sta Fiber Cable Ext</t>
  </si>
  <si>
    <t>Hayward - Morehead FCE</t>
  </si>
  <si>
    <t>Bonnyman-Jackson FC TelMod Fib</t>
  </si>
  <si>
    <t>Haddix SS FCE TelMod Fib</t>
  </si>
  <si>
    <t>Engle SS FCE ModTel Fib</t>
  </si>
  <si>
    <t>Bonnyman-Hazard FC ModTel Fib</t>
  </si>
  <si>
    <t>Bulan SS FCE TelMod Fib</t>
  </si>
  <si>
    <t>Whitesburg SS FCE TelMod Fib</t>
  </si>
  <si>
    <t>Mayking SS FCE TelMod Fib</t>
  </si>
  <si>
    <t>Collier SS FCE TelMod Fib</t>
  </si>
  <si>
    <t>Jenkins-South Pikesville FC</t>
  </si>
  <si>
    <t>CANCEL-Jackhorn Sta TTMP</t>
  </si>
  <si>
    <t>Tygart FCE TTMP</t>
  </si>
  <si>
    <t>Sprigg-Bvr Crk Slide Fail ROW</t>
  </si>
  <si>
    <t>Bellefonte-S Point T-Line Fail</t>
  </si>
  <si>
    <t>ASFI Switching Failure</t>
  </si>
  <si>
    <t>BigSandy-Inez STR83 TLine Fail</t>
  </si>
  <si>
    <t>BigSandy-Inez STR83 T-ROW Fail</t>
  </si>
  <si>
    <t>Blaine Creek H-Frame K01 Spare</t>
  </si>
  <si>
    <t>Blaine Creek H-Frame K02 Spare</t>
  </si>
  <si>
    <t>Baker Station WIN10 Rplace '24</t>
  </si>
  <si>
    <t>Big Sandy Station WIN10 2024</t>
  </si>
  <si>
    <t>South Portsmouth-Tygart FC</t>
  </si>
  <si>
    <t>Argentum - South Portsmouth FC</t>
  </si>
  <si>
    <t>Argentum Fiber Cable Extension</t>
  </si>
  <si>
    <t>Robert E. Matthews Service Cen</t>
  </si>
  <si>
    <t>Hatfield Sta FCE TTMP</t>
  </si>
  <si>
    <t>New Camp Sta FCE TTMP</t>
  </si>
  <si>
    <t>Stanville 138kV Sta TTMP</t>
  </si>
  <si>
    <t>Leon - Morehead A2 Mitigation</t>
  </si>
  <si>
    <t>Morehead - Index A2 Mitigation</t>
  </si>
  <si>
    <t>D/KY/DEM NSW</t>
  </si>
  <si>
    <t>Trans Telecom - KP-CO Reg</t>
  </si>
  <si>
    <t>KPCO Storm - Transmission</t>
  </si>
  <si>
    <t>Stinnett Station TFC</t>
  </si>
  <si>
    <t>Garrett - Eastern TFC</t>
  </si>
  <si>
    <t>Eastern TFC</t>
  </si>
  <si>
    <t>Soft Shell-Garrett TFC</t>
  </si>
  <si>
    <t>Beaver Creek-Elwood Retire ROW</t>
  </si>
  <si>
    <t>Elwood-Cedar Cr. Reconfig. ROW</t>
  </si>
  <si>
    <t>Elwood - Henry Cl. Recon. ROW</t>
  </si>
  <si>
    <t>Beaver Creek - Fremont ROW</t>
  </si>
  <si>
    <t>Pike 29 SS</t>
  </si>
  <si>
    <t>Myra Transition Fiber Cable</t>
  </si>
  <si>
    <t>Myra Station Fiber Cable Exten</t>
  </si>
  <si>
    <t>Henry Clay Ext ROW</t>
  </si>
  <si>
    <t>Dorton Transition Fiber Cable</t>
  </si>
  <si>
    <t>Ratliff Extension</t>
  </si>
  <si>
    <t>Ratliff Extension ROW</t>
  </si>
  <si>
    <t>New Camp - Orinoco TFC</t>
  </si>
  <si>
    <t>MiddleCreek-Preston Telecom</t>
  </si>
  <si>
    <t>Prestonsburg-Thelma TFC</t>
  </si>
  <si>
    <t>AshlAshland Relocate Str AB105</t>
  </si>
  <si>
    <t>Bellefonte 69kV/138kV Bus Tie</t>
  </si>
  <si>
    <t>Bellefonte 69/138 Bus Tie ROW</t>
  </si>
  <si>
    <t>Wharncliffe-Coleman Fiber (KY)</t>
  </si>
  <si>
    <t>AG1-066 Bonnyman Work</t>
  </si>
  <si>
    <t>AG1-066 Bonnyman TLE</t>
  </si>
  <si>
    <t>AG1-066 Bonnyman Metering</t>
  </si>
  <si>
    <t>McCoy-Elkhorn Hard Tap</t>
  </si>
  <si>
    <t>McCoy-Elkhorn Tap ROW</t>
  </si>
  <si>
    <t>Johns Creek - Second Fork</t>
  </si>
  <si>
    <t>Pigeon Creek-Sprigg KY</t>
  </si>
  <si>
    <t>Leach Substation Work</t>
  </si>
  <si>
    <t>Kentucky Power Trans</t>
  </si>
  <si>
    <t>Big Sandy Station</t>
  </si>
  <si>
    <t>Big Sandy TFC</t>
  </si>
  <si>
    <t>Big Sandy-Thelma TLine KY</t>
  </si>
  <si>
    <t>Big Sandy-Thelma ROW</t>
  </si>
  <si>
    <t>Coleman Station T</t>
  </si>
  <si>
    <t>Stone Station</t>
  </si>
  <si>
    <t>Coleman-Stone TLine</t>
  </si>
  <si>
    <t>Coleman-Stone ROW</t>
  </si>
  <si>
    <t>Pinson SW</t>
  </si>
  <si>
    <t>KY Pre\Valid Major Storm 13</t>
  </si>
  <si>
    <t>KY Pre\Valid Major Storm 14</t>
  </si>
  <si>
    <t>KY/ME/IceSnow Storm 01.05.2025</t>
  </si>
  <si>
    <t>KY Pre/Valid Major Storm 02</t>
  </si>
  <si>
    <t>KY/ME/Thunderstorm 02/15/25</t>
  </si>
  <si>
    <t>KY Pre/Valid Major Storm 06</t>
  </si>
  <si>
    <t>KY/ME/Thunderstorm 05.16.2025</t>
  </si>
  <si>
    <t>KY Pre/Valid Major Storm 09</t>
  </si>
  <si>
    <t>PC Lifecycle CI - 110</t>
  </si>
  <si>
    <t>Henry Clay Land Purchase</t>
  </si>
  <si>
    <t>Ratliff 69kV Station</t>
  </si>
  <si>
    <t>New Ratliff Land Purchase</t>
  </si>
  <si>
    <t>Gund Metering KY D - BPID</t>
  </si>
  <si>
    <t>Clg Water Facilities PPB&lt;100k</t>
  </si>
  <si>
    <t>REP U1 BFPT Rotor with Spare</t>
  </si>
  <si>
    <t>Big1 Boiler Exit Gas Duct Repl</t>
  </si>
  <si>
    <t>PC Lifecycle CI - 117</t>
  </si>
  <si>
    <t>ML1 E COOLING TOWER REPLACMENT</t>
  </si>
  <si>
    <t>ML E U1 VHP/HP&amp;LPA Turbn Insp</t>
  </si>
  <si>
    <t>Mitchell Haul Road Relocate</t>
  </si>
  <si>
    <t>ML PCC U0 ELG/CCR Comply - 117</t>
  </si>
  <si>
    <t>ML U1 Cooling Tower Canopy KYP</t>
  </si>
  <si>
    <t>ML1 Cool Twr Canopy PreCI KPCo</t>
  </si>
  <si>
    <t>Hazard-Pineville 161kV Failure</t>
  </si>
  <si>
    <t>Sprigg-Beaver Creek 115 T-Line</t>
  </si>
  <si>
    <t>Sprigg-Beaver Creek 115 T-ROW</t>
  </si>
  <si>
    <t>Sprigg-Beaver Creek 116 T-Line</t>
  </si>
  <si>
    <t>Sprigg-Beaver Creek 116 T-ROW</t>
  </si>
  <si>
    <t>Cedar Creek Fence Replacement</t>
  </si>
  <si>
    <t>Beaver Creek Fence Replacement</t>
  </si>
  <si>
    <t>Big Sandy Fence Replacement</t>
  </si>
  <si>
    <t>Dewey Station Fence Rplacement</t>
  </si>
  <si>
    <t>Dorton Fence Replacement</t>
  </si>
  <si>
    <t>Inez Station Fence Replacement</t>
  </si>
  <si>
    <t>Lee City Fence Replacement</t>
  </si>
  <si>
    <t>Leon SW (KP) Fence Replacement</t>
  </si>
  <si>
    <t>Morgan County Fence Replace</t>
  </si>
  <si>
    <t>Morgan Fork Fence Replacement</t>
  </si>
  <si>
    <t>S Porstmouth Fence Replacement</t>
  </si>
  <si>
    <t>Thelma Fence Replacement</t>
  </si>
  <si>
    <t>Wooton Fence Replacement</t>
  </si>
  <si>
    <t>DTLM - KPCO T</t>
  </si>
  <si>
    <t>Tr/Leas/Transmission Row Lease</t>
  </si>
  <si>
    <t>Seg IS Leslie Extension</t>
  </si>
  <si>
    <t>Kenwood Transition Fiber</t>
  </si>
  <si>
    <t>Bevins Metering KY-T</t>
  </si>
  <si>
    <t>Busseyville TFC</t>
  </si>
  <si>
    <t>Thelma TFC</t>
  </si>
  <si>
    <t>HW CAP CI - 110</t>
  </si>
  <si>
    <t>HW CAP CI - 117</t>
  </si>
  <si>
    <t>Estimated Physical Percent Completed 
June 2024 Through May 2025</t>
  </si>
  <si>
    <t>Actual Accumulated Costs - June 2024 through May 2025</t>
  </si>
  <si>
    <t>June 2023 - May 2024</t>
  </si>
  <si>
    <t>Estimated Physical Percent Completed 
June 2023 Through May 2024</t>
  </si>
  <si>
    <t>Actual Accumulated Costs - June 2023 through May 2024</t>
  </si>
  <si>
    <t>000004464</t>
  </si>
  <si>
    <t>DMS23KK04</t>
  </si>
  <si>
    <t>DMS23KK05</t>
  </si>
  <si>
    <t>DMS23KK06</t>
  </si>
  <si>
    <t>DMS23KK07</t>
  </si>
  <si>
    <t>DMS23KK08</t>
  </si>
  <si>
    <t>DMS23KK09</t>
  </si>
  <si>
    <t>DMS24KK01</t>
  </si>
  <si>
    <t>DMS24KK02</t>
  </si>
  <si>
    <t>DMS24KK03</t>
  </si>
  <si>
    <t>BSPPB0016</t>
  </si>
  <si>
    <t>ITPCLC180</t>
  </si>
  <si>
    <t>KEPCS2302</t>
  </si>
  <si>
    <t>P10115015</t>
  </si>
  <si>
    <t>P21605003</t>
  </si>
  <si>
    <t>Total Kentucky Power CWIP Activity
12 Months Preceding the Historical Test Year
June 2023 - May 2024</t>
  </si>
  <si>
    <t>Beaver Creek-Betsy Lane Remedi</t>
  </si>
  <si>
    <t>Stone TF Failre Rplcment</t>
  </si>
  <si>
    <t>Coalton-Leon Fiber TelModFib</t>
  </si>
  <si>
    <t>Baker - Don Marquis STR 162-26</t>
  </si>
  <si>
    <t>Dewey - Inez Slide Failure</t>
  </si>
  <si>
    <t>Henry Clay-Elkhorn C. Sl Fail</t>
  </si>
  <si>
    <t>Breaks Rtg. Wall Fail - CXLD</t>
  </si>
  <si>
    <t>Barrenshe-Coleman Pre Eng</t>
  </si>
  <si>
    <t>CANCEL-DO NOT USE</t>
  </si>
  <si>
    <t>CANCEL: Leslie Station NIP</t>
  </si>
  <si>
    <t>McKinney - Allen Str51 Failure</t>
  </si>
  <si>
    <t>Big Sandy RE for Failure</t>
  </si>
  <si>
    <t>Hazard - Bonnyman 69kV Failure</t>
  </si>
  <si>
    <t>Morehead - Index 69kV Failure</t>
  </si>
  <si>
    <t>T/KP/Transmission Region Tools</t>
  </si>
  <si>
    <t>PC Lifecycle CI - 180</t>
  </si>
  <si>
    <t>Stone Change to KPCo</t>
  </si>
  <si>
    <t>Inez Change to KPCo</t>
  </si>
  <si>
    <t>B.Layne - Allen 46 kV KPCo</t>
  </si>
  <si>
    <t>Stanville Ext TLINE KPCo</t>
  </si>
  <si>
    <t>Hays Br. Morgan FrkROW</t>
  </si>
  <si>
    <t>Ramey 138 kV Extension TLINE</t>
  </si>
  <si>
    <t>Ramey 138 kV Extension ROW</t>
  </si>
  <si>
    <t>Bellefonte - Coalton 138 kV TL</t>
  </si>
  <si>
    <t>Moore Hollow Metering</t>
  </si>
  <si>
    <t>Henry Clay Extension</t>
  </si>
  <si>
    <t>Middle Creek- Prestonsburg ROW</t>
  </si>
  <si>
    <t>Bellefonte Ext (KY) ROW</t>
  </si>
  <si>
    <t>Bellefonte TransFiber</t>
  </si>
  <si>
    <t>Chadwick - Leach TLINE</t>
  </si>
  <si>
    <t>Leach Area Fiber</t>
  </si>
  <si>
    <t>Big Sandy Station Work</t>
  </si>
  <si>
    <t>Dragon Fly Extension Line Work</t>
  </si>
  <si>
    <t>Dragon Fly ROW</t>
  </si>
  <si>
    <t>Dragon Fly Metering</t>
  </si>
  <si>
    <t>Dewey Station Baseline</t>
  </si>
  <si>
    <t>CANCEL Gund Switch KY T - BPID</t>
  </si>
  <si>
    <t>CANCEL   Gund Metering Tap ROW</t>
  </si>
  <si>
    <t>CANCEL    Leslie Hatfield Line</t>
  </si>
  <si>
    <t>HW CAP CI - 180</t>
  </si>
  <si>
    <t>Effluent WW Treating PPB&lt;100k</t>
  </si>
  <si>
    <t>Turb &amp; Support Sys PPB&lt;100k</t>
  </si>
  <si>
    <t>REPLACE 15 BREAKERS "A" BUS</t>
  </si>
  <si>
    <t>REPLACE 15 BREAKERS "B" BUS</t>
  </si>
  <si>
    <t>ML E U2 LPB Turb Insp Liberty</t>
  </si>
  <si>
    <t>ML PCC U2 Cooling Twr Cmp 117</t>
  </si>
  <si>
    <t>ML S U2 Air Htr Bskt Rplc Lbty</t>
  </si>
  <si>
    <t>ML V U2 Cat Layer 4 Rplc Lbty</t>
  </si>
  <si>
    <t>Tenth Street Station TTMP</t>
  </si>
  <si>
    <t>CANCEL - Myra Sta TTMP</t>
  </si>
  <si>
    <t>CANCEL: Barrenshe Station</t>
  </si>
  <si>
    <t>Tenth St GE/SEL Relay</t>
  </si>
  <si>
    <t>KY/ME/Flood 14 07/28/22</t>
  </si>
  <si>
    <t>KY Pre/Valid Major Storm 01</t>
  </si>
  <si>
    <t>KY/ME/Wind 02 03/03/2023</t>
  </si>
  <si>
    <t>KY/ME/Wind 03 03/25/2023</t>
  </si>
  <si>
    <t>KY/ME/Wind 04 04/01/2023</t>
  </si>
  <si>
    <t>KY Pre/Valid Major Storm 08</t>
  </si>
  <si>
    <t>KY Pre/Valid Major Storm 03</t>
  </si>
  <si>
    <t>Raccoon Sta - D line exits</t>
  </si>
  <si>
    <t>KP/Raccoon Sta - 30 MVA 138-34</t>
  </si>
  <si>
    <t>Breaker Repl - Grayson</t>
  </si>
  <si>
    <t>Coalton Sta - US Rt 60 PPR</t>
  </si>
  <si>
    <t>CIS-Net Meter/Spc Bill-KYP D</t>
  </si>
  <si>
    <t>NGUCS Weddington  Leatherwood</t>
  </si>
  <si>
    <t>D Line Work</t>
  </si>
  <si>
    <t>Ramey Station</t>
  </si>
  <si>
    <t>Osborne 69kV Land Purchase</t>
  </si>
  <si>
    <t>Orinoco Station Land Purchase</t>
  </si>
  <si>
    <t>KP/Offsystem Storm Assistance</t>
  </si>
  <si>
    <t>Prj</t>
  </si>
  <si>
    <t>Chk TY</t>
  </si>
  <si>
    <t>Chk PY</t>
  </si>
  <si>
    <t>000001585    O&amp;M / Fuel Staff Project</t>
  </si>
  <si>
    <t>000001586    Capital Staff Project</t>
  </si>
  <si>
    <t>000005237    KyPCo-G Capital Software Dev</t>
  </si>
  <si>
    <t>000005706    Ds IM Mich-Anda</t>
  </si>
  <si>
    <t>000005707    Ds AP WVirg-Anda</t>
  </si>
  <si>
    <t>000005708    Ds SEP La-Anda</t>
  </si>
  <si>
    <t>000007652    OOC Capital Projects</t>
  </si>
  <si>
    <t>000012736    ISO Certification</t>
  </si>
  <si>
    <t>000014351    Budget Earnings Adjustments</t>
  </si>
  <si>
    <t>000018412    FEL IT Projects</t>
  </si>
  <si>
    <t>000020310    ML U0 ELG / CCR Compliance</t>
  </si>
  <si>
    <t>000022309    ML U2 ESP Upgrades</t>
  </si>
  <si>
    <t>000022392    ML LANDFILL EXPANSION - PH 3</t>
  </si>
  <si>
    <t>000025231    2018 Gen Plt Cap Blkt - KYPC-G</t>
  </si>
  <si>
    <t>000025624    Mitchell Haul Road Relocate</t>
  </si>
  <si>
    <t>ACCTTAX    Accounting and Tax BPO</t>
  </si>
  <si>
    <t>AESAVINGS    AE Savings</t>
  </si>
  <si>
    <t>BDLABSPRD    Budget Labor Spread</t>
  </si>
  <si>
    <t>BLDCS    Building Projects Cap Std</t>
  </si>
  <si>
    <t>BSPPB0002    Boiler &amp; Auxiliaries PPB&lt;100k</t>
  </si>
  <si>
    <t>BSPPB0003    Boiler MU Water Supply PPB&lt;100</t>
  </si>
  <si>
    <t>BSPPB0007    Condenser &amp; Aux. PPB&lt;100k</t>
  </si>
  <si>
    <t>BSPPB0009    Effluent WW Treating PPB&lt;100k</t>
  </si>
  <si>
    <t>BSPPB0011    Generator &amp; Support PPB&lt;100k</t>
  </si>
  <si>
    <t>BSPPB0013    Other Costs PPB&lt;$100k</t>
  </si>
  <si>
    <t>BSPPBENVR    Other Environ Repl &lt;100k</t>
  </si>
  <si>
    <t>BSPPBOUT1    Unit 1PPB Outage&lt;100k</t>
  </si>
  <si>
    <t>BSPPBS339    REPLACE 15 BREAKERS "A" BUS</t>
  </si>
  <si>
    <t>BSPPBS340    REPLACE 15 BREAKERS "B" BUS</t>
  </si>
  <si>
    <t>BSPPBS358    BS1 REPL BLR COMBUSTION COILS</t>
  </si>
  <si>
    <t>BSPPBS359    BS1 HEAT RATE INSTRUMENTATION</t>
  </si>
  <si>
    <t>BUDOFFSET    Budget Reductions/Offsets</t>
  </si>
  <si>
    <t>BUDTRKTBD    Budget Adjustments</t>
  </si>
  <si>
    <t>CDNANDA    Corp Dev Anda</t>
  </si>
  <si>
    <t>CFOCAPPRJ    CFO CAPITAL PROJECTS</t>
  </si>
  <si>
    <t>CHNANDA    Chairman Anda</t>
  </si>
  <si>
    <t>CRPTARGET    CORP CALIBRATION PROJECT</t>
  </si>
  <si>
    <t>DIGITAHUB    Digital Hub Project</t>
  </si>
  <si>
    <t>DISTARGET    Dist Budget Calibration</t>
  </si>
  <si>
    <t>ECNANDA    Telecommunications Anda</t>
  </si>
  <si>
    <t>EDN103172    Ds Ap Virg-Anda</t>
  </si>
  <si>
    <t>EDN103175    Ds Kp Anda</t>
  </si>
  <si>
    <t>EDN103177    Ds Op Anda</t>
  </si>
  <si>
    <t>EDN103178    Ds Pso Anda</t>
  </si>
  <si>
    <t>EDN103180    Ds Im Ind-Anda</t>
  </si>
  <si>
    <t>EDNANDA    Distribution Anda Project</t>
  </si>
  <si>
    <t>EON011324    Line Transformer/Op</t>
  </si>
  <si>
    <t>ETNANDA    Transmission Anda</t>
  </si>
  <si>
    <t>EVNCBK117    Environmental Cap Blkt KYPCO</t>
  </si>
  <si>
    <t>EVNCBW413    Environmental Cap Blkt WPCO</t>
  </si>
  <si>
    <t>EVRCS    Cap Stnd - Environmental Repl</t>
  </si>
  <si>
    <t>FANANDA    Activity NOT assoc with a PROJ</t>
  </si>
  <si>
    <t>FHGCAPCUT    FHG Capital Cuts</t>
  </si>
  <si>
    <t>GLNANDA    General Ledger Expense</t>
  </si>
  <si>
    <t>GWSCB    Cap Blkt - Prod Plant Blnkt</t>
  </si>
  <si>
    <t>GWSCBA215    PPB for APCO - Budget Only</t>
  </si>
  <si>
    <t>GWSCBK117    PPB KPCO - Budget Only</t>
  </si>
  <si>
    <t>GWSCBW413    PPB WPCO - Budget Only</t>
  </si>
  <si>
    <t>GWSCS    Cap Stnd - Prod Plant Stnd</t>
  </si>
  <si>
    <t>INCCAPINV    Incremental Capital Investment</t>
  </si>
  <si>
    <t>IT117CCIC    Cloud Computing Imp Cost-KyP G</t>
  </si>
  <si>
    <t>ITCAPPROJ    It Capital Projects</t>
  </si>
  <si>
    <t>ITCB10300    AEP Service Corp - Telecom</t>
  </si>
  <si>
    <t>ITCB11700    KENTUCKY POWER - GEN</t>
  </si>
  <si>
    <t>ITCBLBRTY    KENTUCKY POWER LIBERTY</t>
  </si>
  <si>
    <t>ITCHR0001    IT Chairman Blanket</t>
  </si>
  <si>
    <t>ITCOP0001    IT Commercial Ops Blanket</t>
  </si>
  <si>
    <t>ITCT10304    Fiber Asset Management Tool</t>
  </si>
  <si>
    <t>ITCUS1957    Texas SET 5</t>
  </si>
  <si>
    <t>ITDIS1987    DIST Hosting Capacity Analysis</t>
  </si>
  <si>
    <t>ITDIS1988    DER Data Repository</t>
  </si>
  <si>
    <t>ITDIS2004    ESRI ELA Extension 2023-2024</t>
  </si>
  <si>
    <t>ITGEN0004    IT Generation Blanket</t>
  </si>
  <si>
    <t>ITGEN2000    eSOMS Impl at Rest Fossil Hyd</t>
  </si>
  <si>
    <t>ITGEN2001    Maximo WAM for Generation</t>
  </si>
  <si>
    <t>ITPCLC117    PC Lifecycle CI - 117</t>
  </si>
  <si>
    <t>ITPFP0002    IT Pol Fin &amp; Strat Pln Blanket</t>
  </si>
  <si>
    <t>ITPFP1742    PeopleSoft Finance 9.2 Upgrade</t>
  </si>
  <si>
    <t>ITPFP1924    ACCT PowerTax Utilization</t>
  </si>
  <si>
    <t>ITPFP1978    PowerPlan Module Upgrade</t>
  </si>
  <si>
    <t>ITPFP2007    UI Planner Mod Update</t>
  </si>
  <si>
    <t>ITSEC1436    Security Blanket</t>
  </si>
  <si>
    <t>ITSEC1819    Cyber-IronNet</t>
  </si>
  <si>
    <t>ITSEC1934    Splunk</t>
  </si>
  <si>
    <t>ITSEC1971    Cyber - Hadoop</t>
  </si>
  <si>
    <t>ITSEC1972    Cyber-Dashbrdng5newDomains</t>
  </si>
  <si>
    <t>ITSEC1974    Cyber-DataPrivcyCompliance</t>
  </si>
  <si>
    <t>ITSSV0003    IT Shared Services Blanket</t>
  </si>
  <si>
    <t>ITSSV1652    IT SAS Centralized Server</t>
  </si>
  <si>
    <t>ITSSV1750    IT INFR Windows 2012</t>
  </si>
  <si>
    <t>ITSSV1781    IT Infrastructure Ent PKI Cert</t>
  </si>
  <si>
    <t>ITSSV1830    Enterprise Contract Admin</t>
  </si>
  <si>
    <t>ITSSV1834    IT Microsoft Office 365</t>
  </si>
  <si>
    <t>ITSSV1903    GDC Network Upgrade</t>
  </si>
  <si>
    <t>ITSSV1912    IT EggPlant Test App</t>
  </si>
  <si>
    <t>ITSSV1915    SCPFO Fleet Virtul Svc Wtr</t>
  </si>
  <si>
    <t>ITSSV1916    DERMS Event Hub</t>
  </si>
  <si>
    <t>ITSSV1963    HR HCM Modernization</t>
  </si>
  <si>
    <t>ITSSV1970    Synopsys Code Scanning</t>
  </si>
  <si>
    <t>ITSSV1980    IDAA Appliance Lifecycle</t>
  </si>
  <si>
    <t>ITSSV2013    Field Mobility iPAD CI</t>
  </si>
  <si>
    <t>ITSSV2036    Fortress VRM Renewal 2023</t>
  </si>
  <si>
    <t>ITTRN1729    T-Nexus RTO Integration</t>
  </si>
  <si>
    <t>ITTRN1829    Trans Outage Mgmt (T-Nexus)</t>
  </si>
  <si>
    <t>ITTRN1844    Trans Field Inspection</t>
  </si>
  <si>
    <t>ITTRN1848    T-Nexus Master Project</t>
  </si>
  <si>
    <t>ITTRN1909    Short Circuit Modeling</t>
  </si>
  <si>
    <t>ITTRN1921    TPS Consolidated 2022 (T-Nexus</t>
  </si>
  <si>
    <t>ITUOP1404    WebEOC Implementation</t>
  </si>
  <si>
    <t>ITUOP2029    TCOM and DIST Int Dsgn Constr</t>
  </si>
  <si>
    <t>LGN102539    Ext, Media &amp; Policy Comm</t>
  </si>
  <si>
    <t>LGNANDA    Legal/Policy/Cc Anda</t>
  </si>
  <si>
    <t>ML020SP01    ML  MITCHELL DSI PROJECT</t>
  </si>
  <si>
    <t>ML1E25C02    ML1 E COOLING TOWER REPLACMENT</t>
  </si>
  <si>
    <t>MLKP26265    ML U2 Cooling Tower Reinforce</t>
  </si>
  <si>
    <t>MLLEP2LBI    ML E U2 LPB Turb Insp Liberty</t>
  </si>
  <si>
    <t>MLLPC0LIM    ML PCC U0 Lime Conversion 117</t>
  </si>
  <si>
    <t>MLLPC2CTC    ML PCC U2 Cooling Twr Cmp 117</t>
  </si>
  <si>
    <t>MLLPC2ESP    ML PCC U2 ESP Upgrades 117</t>
  </si>
  <si>
    <t>MLLPPBSHD    ML Minor PPB Liberty Shadow</t>
  </si>
  <si>
    <t>MLLSC1AHB    ML S U1 Air Htr Bskt Rplc Lbty</t>
  </si>
  <si>
    <t>MLLSC2AHB    ML S U2 Air Htr Bskt Rplc Lbty</t>
  </si>
  <si>
    <t>MLLVC2CL4    ML V U2 Cat Layer 4 Rplc Lbty</t>
  </si>
  <si>
    <t>MLWEP1LAR    ML E U1 LPA Turbn Rotor Rep</t>
  </si>
  <si>
    <t>MLWEP1RHR    ML E U1 HP 1stRH Rem Rtr Rpr</t>
  </si>
  <si>
    <t>MLWNPLABR    ML N Capital Labor Budgeting</t>
  </si>
  <si>
    <t>MLWSP1LSO    ML S U1 Lower Sidewl Weld Ovly</t>
  </si>
  <si>
    <t>MLWSPBLWR    ML S Blowers &amp; Fans Rplc</t>
  </si>
  <si>
    <t>MLWSPPLVY    ML S Pulverizer Yoke Rplc</t>
  </si>
  <si>
    <t>P17CC1007    APCo - Virginia D Projects</t>
  </si>
  <si>
    <t>SSGSNANDA    Shared Services-Accumulate Gen</t>
  </si>
  <si>
    <t>SSHRNANDA    Accumulate Gen &amp; Admin HR Exp</t>
  </si>
  <si>
    <t>SSITNANDA    Accumulate Gen _ Admin IT Exp</t>
  </si>
  <si>
    <t>SSNANDA    Shared Services Anda</t>
  </si>
  <si>
    <t>TDOANDA    T And D Other Anda</t>
  </si>
  <si>
    <t>TLSWEMERG    TRANS Project Labor</t>
  </si>
  <si>
    <t>TSCREDITC    Tech Servics Cap Offset Credit</t>
  </si>
  <si>
    <t>WSNANDA    Generation ANDA</t>
  </si>
  <si>
    <t>WSX114322    Eng'r Svc. Capital Staff Budge</t>
  </si>
  <si>
    <t>X00000288    For Property Acctg Use Only</t>
  </si>
  <si>
    <t>X00000290    For Property Acctg Use Only</t>
  </si>
  <si>
    <t>X00116261    Pro Serv Capital All Reg Gener</t>
  </si>
  <si>
    <t>Year-ending May</t>
  </si>
  <si>
    <t>Values</t>
  </si>
  <si>
    <t>Project to Use for Budg</t>
  </si>
  <si>
    <t>Est ISD, Prj to Use</t>
  </si>
  <si>
    <t>Sum of Fore $</t>
  </si>
  <si>
    <t>Sum of Act $</t>
  </si>
  <si>
    <t>(blank)</t>
  </si>
  <si>
    <t>000026753    189MW PSO Solar Pixley</t>
  </si>
  <si>
    <t>000026765    598MW SWEPCo Wagon Wheel</t>
  </si>
  <si>
    <t>000026956    135MW Wind Flat Ridge IV</t>
  </si>
  <si>
    <t>000026957    153MW Wind Flat Ridge V</t>
  </si>
  <si>
    <t>AEPLEADER    AEP Leadership Devel Programs</t>
  </si>
  <si>
    <t>AP24IRCM1    WPCo Gen 24 IRC ML U2 CT Shell</t>
  </si>
  <si>
    <t>BSPGENREW    BS1 Gen Core Restack &amp; Rewind</t>
  </si>
  <si>
    <t>BSPPB0008    Clg Water Facilities PPB&lt;100k</t>
  </si>
  <si>
    <t>BSPPB0016    Turb &amp; Support Sys PPB&lt;100k</t>
  </si>
  <si>
    <t>BSPPBENEW    BSP PPB Envr. New</t>
  </si>
  <si>
    <t>BSPPBPOND    Install Reflective Balls</t>
  </si>
  <si>
    <t>BSPPBRVSC    River Screen - Upgrade</t>
  </si>
  <si>
    <t>BSPPBS347    REP U1 BFPT Rotor with Spare</t>
  </si>
  <si>
    <t>BSPPBS365    BSP UPGRADE U1 FREIGHT ELEVATO</t>
  </si>
  <si>
    <t>BSPPBS368    Big1 Boiler Exit Gas Duct Repl</t>
  </si>
  <si>
    <t>BSPPBS370    Rep U1 BFPT Rotor with Spare</t>
  </si>
  <si>
    <t>BSPPBS371    REP BFP rotor with spare</t>
  </si>
  <si>
    <t>BSPPBS372    Rep Heater Bay Roof</t>
  </si>
  <si>
    <t>BSPPBSKYC    Stack Sky Climber Replacement</t>
  </si>
  <si>
    <t>BSPPBWGRN    Ovation Evergreen Upgrade</t>
  </si>
  <si>
    <t>CORPR117G    Corporate Reserve - KYPCO Gen</t>
  </si>
  <si>
    <t>EVNCBA215    Environmental Cap Blkt APCO</t>
  </si>
  <si>
    <t>EVRCB    Cap Blkt - Environmental Repl</t>
  </si>
  <si>
    <t>FLTADJIRC    Fleet Adjustment IRC</t>
  </si>
  <si>
    <t>GWSCBI132    PPB I&amp;M - Budget Only</t>
  </si>
  <si>
    <t>GWSCBU420    PPB UNREG PPA 420</t>
  </si>
  <si>
    <t>ITDIS1952    DIST Interconnect Standardize</t>
  </si>
  <si>
    <t>ITPCLC103    PC Lifecycle CI - 103</t>
  </si>
  <si>
    <t>ITPFP1986    PeopleSoft 9.2 Rel 2</t>
  </si>
  <si>
    <t>ITPFP2089    PeopleSoft Platform Update</t>
  </si>
  <si>
    <t>ITSEC2037    Cyber-Tulsa IDS Upgrade</t>
  </si>
  <si>
    <t>ITSEC2077    Cybr-Trellix/McAfee SLA Ren 25</t>
  </si>
  <si>
    <t>ITSEC2079    Content Management Upgrade</t>
  </si>
  <si>
    <t>ITSEC2081    MyAccess Solution Replacement</t>
  </si>
  <si>
    <t>ITSEC2082    Cyber-Full Packet Capture Soln</t>
  </si>
  <si>
    <t>ITSEC2091    Cyber Axonius Sec Asst Mgmt</t>
  </si>
  <si>
    <t>ITSEC2106    CyberArk Licensing</t>
  </si>
  <si>
    <t>ITSEC2115    CyberArk 2025 Expansion-Cpcty</t>
  </si>
  <si>
    <t>ITSEC2125    Cyber CIRC Logging Alerting</t>
  </si>
  <si>
    <t>ITSSV1998    1RP Comm Closet Upgrade</t>
  </si>
  <si>
    <t>ITSSV1999    Cook Business LAN Lifecycle</t>
  </si>
  <si>
    <t>ITSSV2039    ServiceNow Renewal 2023</t>
  </si>
  <si>
    <t>ITSSV2043    ARCOS Product Renewal 2024</t>
  </si>
  <si>
    <t>ITSSV2063    WAM RBS and Assessment</t>
  </si>
  <si>
    <t>ITSSV2069    IBM Enterprise License Agrmt</t>
  </si>
  <si>
    <t>ITSSV2076    IOS Dell EMC TLA Renewal-2025</t>
  </si>
  <si>
    <t>ITSSV2078    IOS Dynatrace Renewal - 2025 -</t>
  </si>
  <si>
    <t>ITSSV2080    IOS Splunk Renewal - 2025-2027</t>
  </si>
  <si>
    <t>ITSSV2086    ESRI Platform Upgrade 11.3</t>
  </si>
  <si>
    <t>ITSSV2087    Esri ELA 2025-2029</t>
  </si>
  <si>
    <t>ITSSV2092    IOS OpenShift LC - Purch</t>
  </si>
  <si>
    <t>ITSSV2093    IBM Maximo App Suite Agreement</t>
  </si>
  <si>
    <t>ITSSV2096    ServiceNow Contract REN 2024</t>
  </si>
  <si>
    <t>ITSSV2098    SYNOPSYS SOFTWARE 2025</t>
  </si>
  <si>
    <t>ITSSV2100    Process Intelligence</t>
  </si>
  <si>
    <t>ITSSV2122    IOS OCPU Subscription</t>
  </si>
  <si>
    <t>ITSSV2128    VMWare ELA</t>
  </si>
  <si>
    <t>ITTRN1272    Transmission IT Projects Blank</t>
  </si>
  <si>
    <t>LGN100315    Dgc Gen &amp; Adm (Regulated)</t>
  </si>
  <si>
    <t>LGN101644    Property Sales</t>
  </si>
  <si>
    <t>LGN101704    Litigation - General</t>
  </si>
  <si>
    <t>LGN102653    Video Web Design</t>
  </si>
  <si>
    <t>MLKYELGFL    MLP KY ELG CPCN Filing 2025</t>
  </si>
  <si>
    <t>MLL1CGRPL    ML U1 Clinker Grinder Rpl - KY</t>
  </si>
  <si>
    <t>MLL2CGRPL    ML U2 Clinker Grinder Rpl - KY</t>
  </si>
  <si>
    <t>MLLEC1VHL    ML E U1 VHP/HP&amp;LPA Turbn Insp</t>
  </si>
  <si>
    <t>MLLEP2LA0    ML2 LPA L0 Rtr Rpr at CMS KPCo</t>
  </si>
  <si>
    <t>MLLEP2LA1    ML2 LPA L1 Rtr Rpr at CMS KPCo</t>
  </si>
  <si>
    <t>MLLEP2LB0    ML2 LPB L0 Rtr Rpr at CMS KPCo</t>
  </si>
  <si>
    <t>MLLEP2LB1    ML2 LPB L1 Rtr Rpr at CMS KPCo</t>
  </si>
  <si>
    <t>MLLHAULRD    Mitchell Haul Road Relocate</t>
  </si>
  <si>
    <t>MLLPC0ELG    ML PCC U0 ELG/CCR Comply - 117</t>
  </si>
  <si>
    <t>MLLPCT1BP    ML U1 Cooling Tower Canopy KYP</t>
  </si>
  <si>
    <t>MLLPCT1PC    ML1 Cool Twr Canopy PreCI KPCo</t>
  </si>
  <si>
    <t>MLLVC1CL1    Mitchell U1 SCR Catalyst L1</t>
  </si>
  <si>
    <t>MLWEC2HSI    ML E U2 HP&amp;2RH Trb &amp; Rtr Insp</t>
  </si>
  <si>
    <t>MLWEP2LAR    ML E U2 LPA Rotor Repr at CMS</t>
  </si>
  <si>
    <t>MLWEP2LBR    ML E U2 LPB Rotor Repr at CMS</t>
  </si>
  <si>
    <t>MLWEPCPLC    ML E Critical PLC Replacements</t>
  </si>
  <si>
    <t>MLWEPCWPS    ML E Circ Water Pump Cap Spare</t>
  </si>
  <si>
    <t>MLWEPELVC    ML E Elevator Controls Upgrade</t>
  </si>
  <si>
    <t>MLWEPNPCS    ML E Nash Pump Cap Spare</t>
  </si>
  <si>
    <t>MLWEPRVOS    ML E Reverse Osmosis Rpl</t>
  </si>
  <si>
    <t>MLWEPSTRN    ML E Strainer Replacements</t>
  </si>
  <si>
    <t>MLWEPXPPT    ML E Exciter PPT Xfrmr Repl</t>
  </si>
  <si>
    <t>MLWES2BTI    ML2 E BFPT INSPECTION</t>
  </si>
  <si>
    <t>MLWMPGGBX    ML M Gypsum GRBX Cap Spare</t>
  </si>
  <si>
    <t>MLWMPGRBX    ML M Gearbox Rebuild PPB</t>
  </si>
  <si>
    <t>MLWMPHSGB    ML M HS Coal GRBX Cap Spare</t>
  </si>
  <si>
    <t>MLWMPLGBX    ML M Limestone GRBX Cap Spare</t>
  </si>
  <si>
    <t>MLWMPPOND    ML M N CY Pond Trtmnt Facility</t>
  </si>
  <si>
    <t>MLWSPBECK    ML S Brnr Rgstr Sleeve Drv Rpl</t>
  </si>
  <si>
    <t>MLWSPOILL    ML S Oil Lighter Replacements</t>
  </si>
  <si>
    <t>MLWSPPDMP    ML S PULV DAMPER REPL (OUT)</t>
  </si>
  <si>
    <t>MLWSPPEXP    ML S Pulv Exp Joint Repl</t>
  </si>
  <si>
    <t>MLWSPSJNT    ML S Burner Line Slip Jnt Repl</t>
  </si>
  <si>
    <t>MLWVC2CL1    ML V U2 SCR Catalyst Layer 1</t>
  </si>
  <si>
    <t>MLWVPBMIL    ML V Ball Mill Inlt Liner Repl</t>
  </si>
  <si>
    <t>MLWVPOXAB    ML V Oxidation Air Blowers</t>
  </si>
  <si>
    <t>P17CC1031    OHPCo - D Projects</t>
  </si>
  <si>
    <t>WSXRENEWC    Renewable Capital Staff Budget</t>
  </si>
  <si>
    <t>XHWCAP103    HW CAP CI - 103</t>
  </si>
  <si>
    <t>XHWCAP114    HW CAP CI - 114</t>
  </si>
  <si>
    <t>XHWCAP117    HW CAP CI - 117</t>
  </si>
  <si>
    <t>XHWCAP120    HW CAP CI - 120</t>
  </si>
  <si>
    <t>XHWCAP150    HW CAP CI - 150</t>
  </si>
  <si>
    <t>XHWCAP160    HW CAP CI - 160</t>
  </si>
  <si>
    <t>XHWCAP169    HW CAP CI - 169</t>
  </si>
  <si>
    <t>XHWCAP180    HW CAP CI - 180</t>
  </si>
  <si>
    <t>XHWCAP190    HW CAP CI - 190</t>
  </si>
  <si>
    <t>XHWCAP192    HW CAP CI - 192</t>
  </si>
  <si>
    <t>XHWCAP194    HW CAP CI - 194</t>
  </si>
  <si>
    <t>XHWCAP200    HW CAP CI - 200</t>
  </si>
  <si>
    <t>XHWCAP250    HW CAP CI - 250</t>
  </si>
  <si>
    <t>XHWCAP380    HW CAP CI - 380</t>
  </si>
  <si>
    <t>XHWCAP385    HW CAP CI - 385</t>
  </si>
  <si>
    <t>Grand Total</t>
  </si>
  <si>
    <t>GLBU-Project</t>
  </si>
  <si>
    <t>Budget Estimate is just for the referenced year-ending May</t>
  </si>
  <si>
    <t>Updated Project ID</t>
  </si>
  <si>
    <t>Case No. 2025-00257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</si>
</sst>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59999389629810485"/>
        <bgColor theme="4" tint="0.79998168889431442"/>
      </patternFill>
    </fill>
    <fill>
      <patternFill patternType="solid">
        <fgColor theme="9" tint="0.59999389629810485"/>
        <bgColor theme="4" tint="0.79998168889431442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Fill="1"/>
    <xf numFmtId="43" fontId="2" fillId="0" borderId="0" xfId="1" applyFont="1"/>
    <xf numFmtId="0" fontId="3" fillId="0" borderId="0" xfId="0" applyFont="1" applyFill="1"/>
    <xf numFmtId="0" fontId="0" fillId="0" borderId="1" xfId="0" applyBorder="1"/>
    <xf numFmtId="0" fontId="2" fillId="0" borderId="1" xfId="0" applyFont="1" applyBorder="1"/>
    <xf numFmtId="0" fontId="0" fillId="0" borderId="0" xfId="0" applyFont="1"/>
    <xf numFmtId="0" fontId="0" fillId="0" borderId="0" xfId="0" applyFont="1" applyBorder="1"/>
    <xf numFmtId="0" fontId="0" fillId="0" borderId="1" xfId="0" applyFont="1" applyBorder="1"/>
    <xf numFmtId="0" fontId="0" fillId="0" borderId="0" xfId="0" applyFont="1" applyFill="1"/>
    <xf numFmtId="0" fontId="2" fillId="0" borderId="0" xfId="0" applyFont="1" applyBorder="1" applyAlignment="1">
      <alignment horizontal="center" vertical="center"/>
    </xf>
    <xf numFmtId="43" fontId="2" fillId="0" borderId="0" xfId="0" applyNumberFormat="1" applyFont="1"/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left" vertical="center"/>
    </xf>
    <xf numFmtId="43" fontId="2" fillId="2" borderId="0" xfId="0" applyNumberFormat="1" applyFont="1" applyFill="1"/>
    <xf numFmtId="0" fontId="2" fillId="2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43" fontId="2" fillId="2" borderId="0" xfId="1" applyFont="1" applyFill="1"/>
    <xf numFmtId="0" fontId="0" fillId="2" borderId="0" xfId="0" applyFill="1"/>
    <xf numFmtId="0" fontId="0" fillId="0" borderId="0" xfId="0" applyBorder="1"/>
    <xf numFmtId="14" fontId="2" fillId="2" borderId="0" xfId="0" applyNumberFormat="1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 vertical="center"/>
    </xf>
    <xf numFmtId="43" fontId="0" fillId="0" borderId="0" xfId="1" applyFont="1" applyBorder="1"/>
    <xf numFmtId="165" fontId="0" fillId="0" borderId="0" xfId="2" applyNumberFormat="1" applyFont="1" applyAlignment="1">
      <alignment horizontal="center"/>
    </xf>
    <xf numFmtId="165" fontId="1" fillId="2" borderId="0" xfId="2" applyNumberFormat="1" applyFont="1" applyFill="1" applyAlignment="1">
      <alignment horizontal="center"/>
    </xf>
    <xf numFmtId="165" fontId="0" fillId="2" borderId="0" xfId="2" applyNumberFormat="1" applyFont="1" applyFill="1" applyAlignment="1">
      <alignment horizontal="center"/>
    </xf>
    <xf numFmtId="165" fontId="1" fillId="2" borderId="0" xfId="2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vertical="top"/>
    </xf>
    <xf numFmtId="14" fontId="2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164" fontId="0" fillId="0" borderId="0" xfId="1" applyNumberFormat="1" applyFont="1"/>
    <xf numFmtId="0" fontId="0" fillId="0" borderId="0" xfId="0" applyFont="1" applyFill="1" applyBorder="1"/>
    <xf numFmtId="164" fontId="0" fillId="0" borderId="1" xfId="1" applyNumberFormat="1" applyFont="1" applyFill="1" applyBorder="1"/>
    <xf numFmtId="164" fontId="0" fillId="0" borderId="1" xfId="1" applyNumberFormat="1" applyFont="1" applyBorder="1"/>
    <xf numFmtId="164" fontId="2" fillId="0" borderId="0" xfId="1" applyNumberFormat="1" applyFont="1"/>
    <xf numFmtId="164" fontId="0" fillId="0" borderId="0" xfId="1" applyNumberFormat="1" applyFont="1" applyFill="1"/>
    <xf numFmtId="164" fontId="2" fillId="0" borderId="0" xfId="1" applyNumberFormat="1" applyFont="1" applyFill="1"/>
    <xf numFmtId="164" fontId="0" fillId="0" borderId="0" xfId="0" applyNumberFormat="1"/>
    <xf numFmtId="164" fontId="0" fillId="0" borderId="0" xfId="0" applyNumberFormat="1" applyBorder="1"/>
    <xf numFmtId="164" fontId="0" fillId="0" borderId="1" xfId="0" applyNumberFormat="1" applyBorder="1"/>
    <xf numFmtId="164" fontId="3" fillId="0" borderId="0" xfId="1" applyNumberFormat="1" applyFont="1" applyFill="1"/>
    <xf numFmtId="164" fontId="2" fillId="0" borderId="1" xfId="1" applyNumberFormat="1" applyFont="1" applyBorder="1"/>
    <xf numFmtId="164" fontId="2" fillId="0" borderId="0" xfId="0" applyNumberFormat="1" applyFont="1"/>
    <xf numFmtId="165" fontId="1" fillId="2" borderId="2" xfId="2" applyNumberFormat="1" applyFont="1" applyFill="1" applyBorder="1" applyAlignment="1">
      <alignment horizontal="center"/>
    </xf>
    <xf numFmtId="165" fontId="1" fillId="2" borderId="2" xfId="2" applyNumberFormat="1" applyFont="1" applyFill="1" applyBorder="1" applyAlignment="1">
      <alignment horizontal="center" vertical="center"/>
    </xf>
    <xf numFmtId="164" fontId="2" fillId="2" borderId="0" xfId="1" applyNumberFormat="1" applyFont="1" applyFill="1"/>
    <xf numFmtId="164" fontId="2" fillId="0" borderId="2" xfId="1" applyNumberFormat="1" applyFont="1" applyBorder="1"/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 vertical="top"/>
    </xf>
    <xf numFmtId="164" fontId="0" fillId="3" borderId="1" xfId="1" applyNumberFormat="1" applyFont="1" applyFill="1" applyBorder="1"/>
    <xf numFmtId="0" fontId="0" fillId="3" borderId="0" xfId="0" applyFill="1" applyAlignment="1">
      <alignment horizontal="center"/>
    </xf>
    <xf numFmtId="0" fontId="0" fillId="3" borderId="1" xfId="0" applyFont="1" applyFill="1" applyBorder="1"/>
    <xf numFmtId="0" fontId="0" fillId="3" borderId="1" xfId="0" applyFont="1" applyFill="1" applyBorder="1" applyAlignment="1">
      <alignment horizontal="center"/>
    </xf>
    <xf numFmtId="0" fontId="0" fillId="3" borderId="1" xfId="0" applyFill="1" applyBorder="1"/>
    <xf numFmtId="164" fontId="0" fillId="3" borderId="1" xfId="0" applyNumberFormat="1" applyFill="1" applyBorder="1"/>
    <xf numFmtId="164" fontId="0" fillId="3" borderId="1" xfId="1" applyNumberFormat="1" applyFont="1" applyFill="1" applyBorder="1" applyAlignment="1"/>
    <xf numFmtId="0" fontId="0" fillId="0" borderId="0" xfId="0" applyFill="1" applyBorder="1"/>
    <xf numFmtId="164" fontId="2" fillId="0" borderId="1" xfId="1" applyNumberFormat="1" applyFont="1" applyFill="1" applyBorder="1"/>
    <xf numFmtId="164" fontId="2" fillId="0" borderId="0" xfId="1" applyNumberFormat="1" applyFont="1" applyFill="1" applyBorder="1"/>
    <xf numFmtId="164" fontId="2" fillId="0" borderId="2" xfId="1" applyNumberFormat="1" applyFont="1" applyFill="1" applyBorder="1"/>
    <xf numFmtId="0" fontId="0" fillId="3" borderId="0" xfId="0" applyFont="1" applyFill="1" applyAlignment="1">
      <alignment horizontal="center"/>
    </xf>
    <xf numFmtId="165" fontId="0" fillId="3" borderId="1" xfId="2" applyNumberFormat="1" applyFont="1" applyFill="1" applyBorder="1" applyAlignment="1">
      <alignment horizontal="center"/>
    </xf>
    <xf numFmtId="164" fontId="0" fillId="0" borderId="0" xfId="0" applyNumberFormat="1" applyFont="1" applyFill="1" applyAlignment="1">
      <alignment vertical="top"/>
    </xf>
    <xf numFmtId="0" fontId="0" fillId="0" borderId="0" xfId="0" applyFont="1" applyFill="1" applyAlignment="1">
      <alignment vertical="top"/>
    </xf>
    <xf numFmtId="164" fontId="0" fillId="0" borderId="0" xfId="1" applyNumberFormat="1" applyFont="1" applyFill="1" applyAlignment="1">
      <alignment vertical="top"/>
    </xf>
    <xf numFmtId="164" fontId="0" fillId="0" borderId="2" xfId="0" applyNumberFormat="1" applyFont="1" applyFill="1" applyBorder="1" applyAlignment="1">
      <alignment vertical="top"/>
    </xf>
    <xf numFmtId="165" fontId="2" fillId="0" borderId="0" xfId="2" applyNumberFormat="1" applyFont="1" applyFill="1" applyAlignment="1">
      <alignment horizontal="center"/>
    </xf>
    <xf numFmtId="165" fontId="2" fillId="0" borderId="4" xfId="2" applyNumberFormat="1" applyFont="1" applyFill="1" applyBorder="1" applyAlignment="1">
      <alignment horizontal="center"/>
    </xf>
    <xf numFmtId="164" fontId="0" fillId="0" borderId="0" xfId="0" applyNumberFormat="1" applyFill="1"/>
    <xf numFmtId="164" fontId="0" fillId="0" borderId="0" xfId="1" applyNumberFormat="1" applyFont="1" applyFill="1" applyBorder="1"/>
    <xf numFmtId="164" fontId="0" fillId="0" borderId="0" xfId="0" applyNumberFormat="1" applyFont="1" applyFill="1"/>
    <xf numFmtId="0" fontId="0" fillId="0" borderId="1" xfId="0" applyFill="1" applyBorder="1"/>
    <xf numFmtId="0" fontId="2" fillId="0" borderId="1" xfId="0" applyFont="1" applyFill="1" applyBorder="1"/>
    <xf numFmtId="0" fontId="0" fillId="0" borderId="0" xfId="0" applyFont="1" applyFill="1" applyAlignment="1">
      <alignment horizontal="center"/>
    </xf>
    <xf numFmtId="164" fontId="2" fillId="0" borderId="2" xfId="0" applyNumberFormat="1" applyFont="1" applyFill="1" applyBorder="1"/>
    <xf numFmtId="43" fontId="0" fillId="0" borderId="0" xfId="1" applyFont="1" applyFill="1"/>
    <xf numFmtId="43" fontId="0" fillId="0" borderId="0" xfId="0" applyNumberFormat="1" applyFont="1" applyFill="1"/>
    <xf numFmtId="0" fontId="4" fillId="0" borderId="0" xfId="0" applyFont="1" applyFill="1" applyAlignment="1"/>
    <xf numFmtId="0" fontId="2" fillId="0" borderId="0" xfId="0" applyFont="1" applyFill="1" applyAlignment="1">
      <alignment vertical="top"/>
    </xf>
    <xf numFmtId="0" fontId="5" fillId="0" borderId="0" xfId="0" applyFont="1" applyFill="1" applyAlignment="1">
      <alignment horizontal="center" vertical="center"/>
    </xf>
    <xf numFmtId="14" fontId="0" fillId="0" borderId="0" xfId="0" applyNumberFormat="1" applyFont="1" applyFill="1"/>
    <xf numFmtId="0" fontId="6" fillId="4" borderId="5" xfId="0" applyFont="1" applyFill="1" applyBorder="1"/>
    <xf numFmtId="0" fontId="6" fillId="4" borderId="0" xfId="0" applyFont="1" applyFill="1"/>
    <xf numFmtId="0" fontId="6" fillId="0" borderId="5" xfId="0" applyFont="1" applyBorder="1"/>
    <xf numFmtId="14" fontId="0" fillId="0" borderId="0" xfId="0" applyNumberFormat="1"/>
    <xf numFmtId="0" fontId="6" fillId="4" borderId="6" xfId="0" applyFont="1" applyFill="1" applyBorder="1"/>
    <xf numFmtId="164" fontId="6" fillId="4" borderId="6" xfId="0" applyNumberFormat="1" applyFont="1" applyFill="1" applyBorder="1"/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6" fillId="5" borderId="0" xfId="0" applyFont="1" applyFill="1"/>
    <xf numFmtId="0" fontId="6" fillId="5" borderId="5" xfId="0" applyFont="1" applyFill="1" applyBorder="1"/>
    <xf numFmtId="0" fontId="6" fillId="6" borderId="5" xfId="0" applyFont="1" applyFill="1" applyBorder="1"/>
    <xf numFmtId="0" fontId="6" fillId="6" borderId="0" xfId="0" applyFont="1" applyFill="1"/>
    <xf numFmtId="9" fontId="0" fillId="3" borderId="0" xfId="2" applyNumberFormat="1" applyFont="1" applyFill="1" applyAlignment="1">
      <alignment horizontal="center"/>
    </xf>
    <xf numFmtId="164" fontId="0" fillId="7" borderId="0" xfId="1" applyNumberFormat="1" applyFont="1" applyFill="1" applyBorder="1"/>
    <xf numFmtId="165" fontId="0" fillId="0" borderId="0" xfId="2" applyNumberFormat="1" applyFont="1" applyFill="1" applyAlignment="1">
      <alignment horizontal="center"/>
    </xf>
    <xf numFmtId="164" fontId="0" fillId="0" borderId="0" xfId="1" applyNumberFormat="1" applyFont="1" applyFill="1" applyAlignment="1"/>
    <xf numFmtId="9" fontId="0" fillId="3" borderId="1" xfId="2" applyFont="1" applyFill="1" applyBorder="1" applyAlignment="1">
      <alignment horizontal="center"/>
    </xf>
    <xf numFmtId="0" fontId="2" fillId="0" borderId="0" xfId="0" applyFont="1" applyFill="1" applyAlignment="1">
      <alignment horizontal="right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 vertical="top"/>
    </xf>
    <xf numFmtId="0" fontId="0" fillId="0" borderId="0" xfId="0" applyFill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2" fillId="0" borderId="3" xfId="0" applyFont="1" applyFill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/>
    </xf>
    <xf numFmtId="0" fontId="2" fillId="0" borderId="2" xfId="0" applyFont="1" applyFill="1" applyBorder="1" applyAlignment="1">
      <alignment horizontal="left" wrapText="1"/>
    </xf>
    <xf numFmtId="0" fontId="0" fillId="0" borderId="0" xfId="0" applyFill="1" applyAlignment="1">
      <alignment vertical="top" wrapText="1"/>
    </xf>
    <xf numFmtId="0" fontId="0" fillId="0" borderId="0" xfId="0" applyFill="1" applyAlignment="1">
      <alignment vertical="top"/>
    </xf>
    <xf numFmtId="0" fontId="0" fillId="0" borderId="0" xfId="0" applyFill="1" applyAlignment="1">
      <alignment horizontal="left"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openxmlformats.org/officeDocument/2006/relationships/customXml" Target="../customXml/item6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Relationship Id="rId14" Type="http://schemas.openxmlformats.org/officeDocument/2006/relationships/customXml" Target="../customXml/item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E9CE7-1015-443E-A6B1-FE99C3CBEDDD}">
  <sheetPr>
    <pageSetUpPr fitToPage="1"/>
  </sheetPr>
  <dimension ref="A1:N583"/>
  <sheetViews>
    <sheetView tabSelected="1" zoomScale="75" zoomScaleNormal="75" workbookViewId="0">
      <pane xSplit="5" ySplit="12" topLeftCell="F13" activePane="bottomRight" state="frozen"/>
      <selection pane="topRight" activeCell="F1" sqref="F1"/>
      <selection pane="bottomLeft" activeCell="A9" sqref="A9"/>
      <selection pane="bottomRight" activeCell="I582" sqref="I582"/>
    </sheetView>
  </sheetViews>
  <sheetFormatPr defaultColWidth="9.140625" defaultRowHeight="15" x14ac:dyDescent="0.25"/>
  <cols>
    <col min="1" max="1" width="8.42578125" style="11" bestFit="1" customWidth="1"/>
    <col min="2" max="2" width="17.42578125" style="8" customWidth="1"/>
    <col min="3" max="3" width="40.140625" style="11" customWidth="1"/>
    <col min="4" max="4" width="22.5703125" style="11" customWidth="1"/>
    <col min="5" max="8" width="17.85546875" style="8" customWidth="1"/>
    <col min="9" max="9" width="25.5703125" style="8" customWidth="1"/>
    <col min="10" max="10" width="28.42578125" style="11" customWidth="1"/>
    <col min="11" max="11" width="30.5703125" style="11" bestFit="1" customWidth="1"/>
    <col min="12" max="12" width="9.140625" style="11"/>
    <col min="13" max="13" width="14.42578125" style="11" bestFit="1" customWidth="1"/>
    <col min="14" max="14" width="13.85546875" style="11" bestFit="1" customWidth="1"/>
    <col min="15" max="16384" width="9.140625" style="11"/>
  </cols>
  <sheetData>
    <row r="1" spans="1:11" x14ac:dyDescent="0.25">
      <c r="A1" s="32"/>
      <c r="B1" s="32"/>
      <c r="C1" s="32"/>
      <c r="D1" s="32"/>
      <c r="E1"/>
      <c r="F1"/>
      <c r="G1"/>
      <c r="H1" s="32"/>
      <c r="I1" s="103" t="s">
        <v>421</v>
      </c>
    </row>
    <row r="2" spans="1:11" x14ac:dyDescent="0.25">
      <c r="A2" s="107" t="s">
        <v>398</v>
      </c>
      <c r="B2" s="107"/>
      <c r="C2" s="107"/>
      <c r="D2" s="107"/>
      <c r="E2" s="107"/>
      <c r="F2" s="107"/>
      <c r="G2" s="107"/>
      <c r="H2" s="107"/>
      <c r="I2" s="107"/>
    </row>
    <row r="3" spans="1:11" x14ac:dyDescent="0.25">
      <c r="A3" s="108" t="s">
        <v>1532</v>
      </c>
      <c r="B3" s="108"/>
      <c r="C3" s="108"/>
      <c r="D3" s="108"/>
      <c r="E3" s="108"/>
      <c r="F3" s="108"/>
      <c r="G3" s="108"/>
      <c r="H3" s="108"/>
      <c r="I3" s="108"/>
    </row>
    <row r="4" spans="1:11" ht="15" customHeight="1" x14ac:dyDescent="0.25">
      <c r="A4" s="109" t="s">
        <v>400</v>
      </c>
      <c r="B4" s="109"/>
      <c r="C4" s="109"/>
      <c r="D4" s="109"/>
      <c r="E4" s="109"/>
      <c r="F4" s="109"/>
      <c r="G4" s="109"/>
      <c r="H4" s="109"/>
      <c r="I4" s="109"/>
    </row>
    <row r="5" spans="1:11" x14ac:dyDescent="0.25">
      <c r="A5" s="108" t="s">
        <v>800</v>
      </c>
      <c r="B5" s="108"/>
      <c r="C5" s="108"/>
      <c r="D5" s="108"/>
      <c r="E5" s="108"/>
      <c r="F5" s="108"/>
      <c r="G5" s="108"/>
      <c r="H5" s="108"/>
      <c r="I5" s="108"/>
    </row>
    <row r="6" spans="1:11" x14ac:dyDescent="0.25">
      <c r="A6" s="105"/>
      <c r="B6" s="3" t="s">
        <v>402</v>
      </c>
      <c r="C6" s="32"/>
      <c r="D6" s="32"/>
      <c r="E6" s="105"/>
      <c r="F6" s="105"/>
      <c r="G6" s="105"/>
      <c r="H6" s="105"/>
      <c r="I6" s="105"/>
    </row>
    <row r="7" spans="1:11" ht="15" customHeight="1" x14ac:dyDescent="0.25">
      <c r="A7" s="105"/>
      <c r="B7" s="83" t="s">
        <v>416</v>
      </c>
      <c r="C7" s="116" t="s">
        <v>406</v>
      </c>
      <c r="D7" s="115"/>
      <c r="E7" s="115"/>
      <c r="F7" s="115"/>
      <c r="G7" s="115"/>
      <c r="H7" s="115"/>
      <c r="I7" s="105"/>
    </row>
    <row r="8" spans="1:11" x14ac:dyDescent="0.25">
      <c r="A8" s="105"/>
      <c r="B8" s="83" t="s">
        <v>417</v>
      </c>
      <c r="C8" s="117" t="s">
        <v>405</v>
      </c>
      <c r="D8" s="117"/>
      <c r="E8" s="105"/>
      <c r="F8" s="105"/>
      <c r="G8" s="105"/>
      <c r="H8" s="105"/>
      <c r="I8" s="105"/>
    </row>
    <row r="9" spans="1:11" x14ac:dyDescent="0.25">
      <c r="A9" s="105"/>
      <c r="B9" s="83" t="s">
        <v>408</v>
      </c>
      <c r="C9" s="106" t="s">
        <v>410</v>
      </c>
      <c r="D9" s="106"/>
      <c r="E9" s="105"/>
      <c r="F9" s="105"/>
      <c r="G9" s="105"/>
      <c r="H9" s="105"/>
      <c r="I9" s="105"/>
    </row>
    <row r="10" spans="1:11" x14ac:dyDescent="0.25">
      <c r="A10" s="34"/>
      <c r="B10" s="83" t="s">
        <v>403</v>
      </c>
      <c r="C10" s="116" t="s">
        <v>404</v>
      </c>
      <c r="D10" s="116"/>
      <c r="E10" s="10"/>
      <c r="F10" s="10"/>
      <c r="G10" s="10"/>
      <c r="H10" s="10"/>
    </row>
    <row r="11" spans="1:11" ht="15" customHeight="1" x14ac:dyDescent="0.25">
      <c r="A11" s="52"/>
      <c r="B11" s="52"/>
      <c r="C11" s="52"/>
      <c r="D11" s="52"/>
      <c r="E11" s="110" t="s">
        <v>1170</v>
      </c>
      <c r="F11" s="110"/>
      <c r="G11" s="110"/>
      <c r="H11" s="110"/>
      <c r="I11" s="11"/>
    </row>
    <row r="12" spans="1:11" ht="60" x14ac:dyDescent="0.25">
      <c r="A12" s="50" t="s">
        <v>385</v>
      </c>
      <c r="B12" s="50" t="s">
        <v>383</v>
      </c>
      <c r="C12" s="50" t="s">
        <v>384</v>
      </c>
      <c r="D12" s="51" t="s">
        <v>401</v>
      </c>
      <c r="E12" s="51" t="s">
        <v>377</v>
      </c>
      <c r="F12" s="51" t="s">
        <v>386</v>
      </c>
      <c r="G12" s="51" t="s">
        <v>378</v>
      </c>
      <c r="H12" s="51" t="s">
        <v>379</v>
      </c>
      <c r="I12" s="51" t="s">
        <v>1169</v>
      </c>
      <c r="J12" s="92" t="s">
        <v>1529</v>
      </c>
    </row>
    <row r="13" spans="1:11" x14ac:dyDescent="0.25">
      <c r="A13" s="50" t="s">
        <v>382</v>
      </c>
      <c r="B13" s="50" t="s">
        <v>381</v>
      </c>
      <c r="C13" s="50" t="s">
        <v>380</v>
      </c>
      <c r="D13" s="50" t="s">
        <v>420</v>
      </c>
      <c r="E13" s="50" t="s">
        <v>415</v>
      </c>
      <c r="F13" s="50" t="s">
        <v>416</v>
      </c>
      <c r="G13" s="50" t="s">
        <v>417</v>
      </c>
      <c r="H13" s="50" t="s">
        <v>418</v>
      </c>
      <c r="I13" s="50" t="s">
        <v>419</v>
      </c>
    </row>
    <row r="14" spans="1:11" x14ac:dyDescent="0.25">
      <c r="A14" s="78">
        <v>1</v>
      </c>
      <c r="B14" s="15" t="s">
        <v>395</v>
      </c>
      <c r="C14" s="31"/>
      <c r="D14" s="22"/>
      <c r="E14" s="22"/>
      <c r="F14" s="23"/>
      <c r="G14" s="23"/>
      <c r="H14" s="17"/>
      <c r="I14" s="20"/>
      <c r="K14" s="84"/>
    </row>
    <row r="15" spans="1:11" x14ac:dyDescent="0.25">
      <c r="A15" s="78">
        <f>A14+1</f>
        <v>2</v>
      </c>
      <c r="B15" s="11" t="s">
        <v>3</v>
      </c>
      <c r="C15" s="11" t="s">
        <v>208</v>
      </c>
      <c r="D15" s="38">
        <v>5733590.5120000001</v>
      </c>
      <c r="E15" s="33">
        <v>4742443.0100000016</v>
      </c>
      <c r="F15" s="33">
        <v>15608.20999999999</v>
      </c>
      <c r="G15" s="33">
        <v>899232.46999999927</v>
      </c>
      <c r="H15" s="33">
        <f>SUM(E15:G15)</f>
        <v>5657283.6900000013</v>
      </c>
      <c r="I15" s="100">
        <f t="shared" ref="I15:I78" si="0">IFERROR(H15/D15,"n.m.")</f>
        <v>0.98669126756780168</v>
      </c>
      <c r="K15" s="85"/>
    </row>
    <row r="16" spans="1:11" x14ac:dyDescent="0.25">
      <c r="A16" s="78">
        <f t="shared" ref="A16:A79" si="1">A15+1</f>
        <v>3</v>
      </c>
      <c r="B16" s="11" t="s">
        <v>0</v>
      </c>
      <c r="C16" s="11" t="s">
        <v>205</v>
      </c>
      <c r="D16" s="38">
        <v>341653.84899999999</v>
      </c>
      <c r="E16" s="33">
        <v>325230.6099999994</v>
      </c>
      <c r="F16" s="33">
        <v>795.67000000000019</v>
      </c>
      <c r="G16" s="33">
        <v>62275.709999999985</v>
      </c>
      <c r="H16" s="33">
        <f t="shared" ref="H16:H79" si="2">SUM(E16:G16)</f>
        <v>388301.98999999935</v>
      </c>
      <c r="I16" s="100">
        <f t="shared" si="0"/>
        <v>1.136536266564933</v>
      </c>
      <c r="K16" s="85"/>
    </row>
    <row r="17" spans="1:11" x14ac:dyDescent="0.25">
      <c r="A17" s="78">
        <f t="shared" si="1"/>
        <v>4</v>
      </c>
      <c r="B17" s="11" t="s">
        <v>37</v>
      </c>
      <c r="C17" s="11" t="s">
        <v>234</v>
      </c>
      <c r="D17" s="38">
        <v>472362.16000000015</v>
      </c>
      <c r="E17" s="33">
        <v>941716.2000000003</v>
      </c>
      <c r="F17" s="33">
        <v>3504.51</v>
      </c>
      <c r="G17" s="33">
        <v>166713.93000000014</v>
      </c>
      <c r="H17" s="33">
        <f t="shared" si="2"/>
        <v>1111934.6400000004</v>
      </c>
      <c r="I17" s="100">
        <f t="shared" si="0"/>
        <v>2.3539875421011707</v>
      </c>
      <c r="K17" s="85"/>
    </row>
    <row r="18" spans="1:11" x14ac:dyDescent="0.25">
      <c r="A18" s="78">
        <f t="shared" si="1"/>
        <v>5</v>
      </c>
      <c r="B18" s="11" t="s">
        <v>86</v>
      </c>
      <c r="C18" s="11" t="s">
        <v>278</v>
      </c>
      <c r="D18" s="38">
        <v>0</v>
      </c>
      <c r="E18" s="33">
        <v>3106479.9399999981</v>
      </c>
      <c r="F18" s="33"/>
      <c r="G18" s="33"/>
      <c r="H18" s="33">
        <f t="shared" si="2"/>
        <v>3106479.9399999981</v>
      </c>
      <c r="I18" s="100" t="str">
        <f t="shared" si="0"/>
        <v>n.m.</v>
      </c>
      <c r="K18" s="85"/>
    </row>
    <row r="19" spans="1:11" x14ac:dyDescent="0.25">
      <c r="A19" s="78">
        <f t="shared" si="1"/>
        <v>6</v>
      </c>
      <c r="B19" s="11" t="s">
        <v>63</v>
      </c>
      <c r="C19" s="11" t="s">
        <v>255</v>
      </c>
      <c r="D19" s="38">
        <v>26856.422999999999</v>
      </c>
      <c r="E19" s="33">
        <v>16103.320000000003</v>
      </c>
      <c r="F19" s="33">
        <v>21.950000000000003</v>
      </c>
      <c r="G19" s="33">
        <v>2365.1499999999996</v>
      </c>
      <c r="H19" s="33">
        <f t="shared" si="2"/>
        <v>18490.420000000006</v>
      </c>
      <c r="I19" s="100">
        <f t="shared" si="0"/>
        <v>0.68849153887693859</v>
      </c>
      <c r="K19" s="85"/>
    </row>
    <row r="20" spans="1:11" x14ac:dyDescent="0.25">
      <c r="A20" s="78">
        <f t="shared" si="1"/>
        <v>7</v>
      </c>
      <c r="B20" s="11" t="s">
        <v>4</v>
      </c>
      <c r="C20" s="11" t="s">
        <v>209</v>
      </c>
      <c r="D20" s="38">
        <v>3560506.5639999998</v>
      </c>
      <c r="E20" s="33">
        <v>3462281.4300000044</v>
      </c>
      <c r="F20" s="33">
        <v>13685.890000000009</v>
      </c>
      <c r="G20" s="33">
        <v>600147.96000000054</v>
      </c>
      <c r="H20" s="33">
        <f t="shared" si="2"/>
        <v>4076115.2800000049</v>
      </c>
      <c r="I20" s="100">
        <f t="shared" si="0"/>
        <v>1.1448133030320136</v>
      </c>
      <c r="K20" s="85"/>
    </row>
    <row r="21" spans="1:11" x14ac:dyDescent="0.25">
      <c r="A21" s="78">
        <f t="shared" si="1"/>
        <v>8</v>
      </c>
      <c r="B21" s="11" t="s">
        <v>9</v>
      </c>
      <c r="C21" s="11" t="s">
        <v>214</v>
      </c>
      <c r="D21" s="38">
        <v>123109.092</v>
      </c>
      <c r="E21" s="33">
        <v>49227.310000000063</v>
      </c>
      <c r="F21" s="33">
        <v>96.770000000000039</v>
      </c>
      <c r="G21" s="33">
        <v>26836.58</v>
      </c>
      <c r="H21" s="33">
        <f t="shared" si="2"/>
        <v>76160.660000000062</v>
      </c>
      <c r="I21" s="100">
        <f t="shared" si="0"/>
        <v>0.6186436660583936</v>
      </c>
      <c r="K21" s="85"/>
    </row>
    <row r="22" spans="1:11" x14ac:dyDescent="0.25">
      <c r="A22" s="78">
        <f t="shared" si="1"/>
        <v>9</v>
      </c>
      <c r="B22" s="11" t="s">
        <v>10</v>
      </c>
      <c r="C22" s="11" t="s">
        <v>215</v>
      </c>
      <c r="D22" s="38">
        <v>3126035.6079999995</v>
      </c>
      <c r="E22" s="33">
        <v>3077713.8599999985</v>
      </c>
      <c r="F22" s="33">
        <v>28414.159999999989</v>
      </c>
      <c r="G22" s="33">
        <v>563917.2799999998</v>
      </c>
      <c r="H22" s="33">
        <f t="shared" si="2"/>
        <v>3670045.2999999984</v>
      </c>
      <c r="I22" s="100">
        <f t="shared" si="0"/>
        <v>1.1740254303590769</v>
      </c>
      <c r="K22" s="85"/>
    </row>
    <row r="23" spans="1:11" x14ac:dyDescent="0.25">
      <c r="A23" s="78">
        <f t="shared" si="1"/>
        <v>10</v>
      </c>
      <c r="B23" s="11" t="s">
        <v>801</v>
      </c>
      <c r="C23" s="11" t="s">
        <v>999</v>
      </c>
      <c r="D23" s="38">
        <v>911308.39899999998</v>
      </c>
      <c r="E23" s="33">
        <v>145051.75</v>
      </c>
      <c r="F23" s="33"/>
      <c r="G23" s="33"/>
      <c r="H23" s="33">
        <f t="shared" si="2"/>
        <v>145051.75</v>
      </c>
      <c r="I23" s="100">
        <f t="shared" si="0"/>
        <v>0.1591686745773096</v>
      </c>
      <c r="K23" s="85"/>
    </row>
    <row r="24" spans="1:11" x14ac:dyDescent="0.25">
      <c r="A24" s="78">
        <f t="shared" si="1"/>
        <v>11</v>
      </c>
      <c r="B24" s="11" t="s">
        <v>802</v>
      </c>
      <c r="C24" s="11" t="s">
        <v>1000</v>
      </c>
      <c r="D24" s="38">
        <v>1138373.0149999999</v>
      </c>
      <c r="E24" s="33">
        <v>270712.9499999999</v>
      </c>
      <c r="F24" s="33"/>
      <c r="G24" s="33"/>
      <c r="H24" s="33">
        <f t="shared" si="2"/>
        <v>270712.9499999999</v>
      </c>
      <c r="I24" s="100">
        <f t="shared" si="0"/>
        <v>0.23780689320011678</v>
      </c>
      <c r="K24" s="85"/>
    </row>
    <row r="25" spans="1:11" x14ac:dyDescent="0.25">
      <c r="A25" s="78">
        <f t="shared" si="1"/>
        <v>12</v>
      </c>
      <c r="B25" s="11" t="s">
        <v>11</v>
      </c>
      <c r="C25" s="11" t="s">
        <v>216</v>
      </c>
      <c r="D25" s="38">
        <v>402561.255</v>
      </c>
      <c r="E25" s="33">
        <v>261592.66999999993</v>
      </c>
      <c r="F25" s="33">
        <v>3685.4799999999996</v>
      </c>
      <c r="G25" s="33">
        <v>44320.880000000012</v>
      </c>
      <c r="H25" s="33">
        <f t="shared" si="2"/>
        <v>309599.02999999991</v>
      </c>
      <c r="I25" s="100">
        <f t="shared" si="0"/>
        <v>0.76907309423009407</v>
      </c>
      <c r="K25" s="85"/>
    </row>
    <row r="26" spans="1:11" x14ac:dyDescent="0.25">
      <c r="A26" s="78">
        <f t="shared" si="1"/>
        <v>13</v>
      </c>
      <c r="B26" s="11" t="s">
        <v>62</v>
      </c>
      <c r="C26" s="11" t="s">
        <v>254</v>
      </c>
      <c r="D26" s="38">
        <v>557689.973</v>
      </c>
      <c r="E26" s="38">
        <v>751750.77000000014</v>
      </c>
      <c r="F26" s="38">
        <v>28564.149999999994</v>
      </c>
      <c r="G26" s="38"/>
      <c r="H26" s="33">
        <f t="shared" si="2"/>
        <v>780314.92000000016</v>
      </c>
      <c r="I26" s="100">
        <f t="shared" si="0"/>
        <v>1.3991912312900776</v>
      </c>
      <c r="K26" s="85"/>
    </row>
    <row r="27" spans="1:11" x14ac:dyDescent="0.25">
      <c r="A27" s="78">
        <f t="shared" si="1"/>
        <v>14</v>
      </c>
      <c r="B27" s="11" t="s">
        <v>423</v>
      </c>
      <c r="C27" s="11" t="s">
        <v>631</v>
      </c>
      <c r="D27" s="38">
        <v>0</v>
      </c>
      <c r="E27" s="38">
        <v>43332.160000000003</v>
      </c>
      <c r="F27" s="38"/>
      <c r="G27" s="38"/>
      <c r="H27" s="33">
        <f t="shared" si="2"/>
        <v>43332.160000000003</v>
      </c>
      <c r="I27" s="100" t="str">
        <f t="shared" si="0"/>
        <v>n.m.</v>
      </c>
      <c r="K27" s="85"/>
    </row>
    <row r="28" spans="1:11" x14ac:dyDescent="0.25">
      <c r="A28" s="78">
        <f t="shared" si="1"/>
        <v>15</v>
      </c>
      <c r="B28" s="11" t="s">
        <v>187</v>
      </c>
      <c r="C28" s="11" t="s">
        <v>364</v>
      </c>
      <c r="D28" s="38">
        <v>26839.101999999999</v>
      </c>
      <c r="E28" s="38">
        <v>2973.37</v>
      </c>
      <c r="F28" s="38">
        <v>2376.5500000000002</v>
      </c>
      <c r="G28" s="38">
        <v>273.67</v>
      </c>
      <c r="H28" s="33">
        <f t="shared" si="2"/>
        <v>5623.59</v>
      </c>
      <c r="I28" s="100">
        <f t="shared" si="0"/>
        <v>0.20952973761938831</v>
      </c>
      <c r="K28" s="85"/>
    </row>
    <row r="29" spans="1:11" x14ac:dyDescent="0.25">
      <c r="A29" s="78">
        <f t="shared" si="1"/>
        <v>16</v>
      </c>
      <c r="B29" s="11" t="s">
        <v>139</v>
      </c>
      <c r="C29" s="11" t="s">
        <v>325</v>
      </c>
      <c r="D29" s="38">
        <v>0</v>
      </c>
      <c r="E29" s="38">
        <v>1405.3200000000002</v>
      </c>
      <c r="F29" s="38">
        <v>4152.8900000000003</v>
      </c>
      <c r="G29" s="38">
        <v>267.64</v>
      </c>
      <c r="H29" s="33">
        <f t="shared" si="2"/>
        <v>5825.8500000000013</v>
      </c>
      <c r="I29" s="100" t="str">
        <f t="shared" si="0"/>
        <v>n.m.</v>
      </c>
      <c r="K29" s="85"/>
    </row>
    <row r="30" spans="1:11" x14ac:dyDescent="0.25">
      <c r="A30" s="78">
        <f t="shared" si="1"/>
        <v>17</v>
      </c>
      <c r="B30" s="11" t="s">
        <v>424</v>
      </c>
      <c r="C30" s="11" t="s">
        <v>632</v>
      </c>
      <c r="D30" s="38">
        <v>0</v>
      </c>
      <c r="E30" s="38">
        <v>101.76</v>
      </c>
      <c r="F30" s="38">
        <v>280.63</v>
      </c>
      <c r="G30" s="38">
        <v>21.32</v>
      </c>
      <c r="H30" s="33">
        <f t="shared" si="2"/>
        <v>403.71</v>
      </c>
      <c r="I30" s="100" t="str">
        <f t="shared" si="0"/>
        <v>n.m.</v>
      </c>
      <c r="K30" s="85"/>
    </row>
    <row r="31" spans="1:11" x14ac:dyDescent="0.25">
      <c r="A31" s="78">
        <f t="shared" si="1"/>
        <v>18</v>
      </c>
      <c r="B31" s="11" t="s">
        <v>425</v>
      </c>
      <c r="C31" s="11" t="s">
        <v>633</v>
      </c>
      <c r="D31" s="38">
        <v>0</v>
      </c>
      <c r="E31" s="38">
        <v>69.75</v>
      </c>
      <c r="F31" s="38">
        <v>192.36999999999995</v>
      </c>
      <c r="G31" s="38">
        <v>14.62</v>
      </c>
      <c r="H31" s="33">
        <f t="shared" si="2"/>
        <v>276.73999999999995</v>
      </c>
      <c r="I31" s="100" t="str">
        <f t="shared" si="0"/>
        <v>n.m.</v>
      </c>
      <c r="K31" s="85"/>
    </row>
    <row r="32" spans="1:11" x14ac:dyDescent="0.25">
      <c r="A32" s="78">
        <f t="shared" si="1"/>
        <v>19</v>
      </c>
      <c r="B32" s="11" t="s">
        <v>426</v>
      </c>
      <c r="C32" s="11" t="s">
        <v>634</v>
      </c>
      <c r="D32" s="38">
        <v>0</v>
      </c>
      <c r="E32" s="38">
        <v>19.989999999999998</v>
      </c>
      <c r="F32" s="38">
        <v>55.14</v>
      </c>
      <c r="G32" s="38">
        <v>4.1900000000000004</v>
      </c>
      <c r="H32" s="33">
        <f t="shared" si="2"/>
        <v>79.319999999999993</v>
      </c>
      <c r="I32" s="100" t="str">
        <f t="shared" si="0"/>
        <v>n.m.</v>
      </c>
      <c r="K32" s="85"/>
    </row>
    <row r="33" spans="1:11" x14ac:dyDescent="0.25">
      <c r="A33" s="78">
        <f t="shared" si="1"/>
        <v>20</v>
      </c>
      <c r="B33" s="11" t="s">
        <v>427</v>
      </c>
      <c r="C33" s="11" t="s">
        <v>635</v>
      </c>
      <c r="D33" s="38">
        <v>0</v>
      </c>
      <c r="E33" s="38">
        <v>77.849999999999994</v>
      </c>
      <c r="F33" s="38">
        <v>214.7</v>
      </c>
      <c r="G33" s="38">
        <v>16.309999999999999</v>
      </c>
      <c r="H33" s="33">
        <f t="shared" si="2"/>
        <v>308.85999999999996</v>
      </c>
      <c r="I33" s="100" t="str">
        <f t="shared" si="0"/>
        <v>n.m.</v>
      </c>
      <c r="K33" s="85"/>
    </row>
    <row r="34" spans="1:11" x14ac:dyDescent="0.25">
      <c r="A34" s="78">
        <f t="shared" si="1"/>
        <v>21</v>
      </c>
      <c r="B34" s="11" t="s">
        <v>428</v>
      </c>
      <c r="C34" s="11" t="s">
        <v>636</v>
      </c>
      <c r="D34" s="38">
        <v>6760.0120000000006</v>
      </c>
      <c r="E34" s="38">
        <v>49.67</v>
      </c>
      <c r="F34" s="38">
        <v>136.95999999999998</v>
      </c>
      <c r="G34" s="38">
        <v>10.41</v>
      </c>
      <c r="H34" s="33">
        <f t="shared" si="2"/>
        <v>197.04</v>
      </c>
      <c r="I34" s="100">
        <f t="shared" si="0"/>
        <v>2.9147877252288897E-2</v>
      </c>
      <c r="K34" s="85"/>
    </row>
    <row r="35" spans="1:11" x14ac:dyDescent="0.25">
      <c r="A35" s="78">
        <f t="shared" si="1"/>
        <v>22</v>
      </c>
      <c r="B35" s="11" t="s">
        <v>429</v>
      </c>
      <c r="C35" s="11" t="s">
        <v>637</v>
      </c>
      <c r="D35" s="38">
        <v>5497.7359999999999</v>
      </c>
      <c r="E35" s="38">
        <v>36.61</v>
      </c>
      <c r="F35" s="38">
        <v>100.96</v>
      </c>
      <c r="G35" s="38">
        <v>7.68</v>
      </c>
      <c r="H35" s="33">
        <f t="shared" si="2"/>
        <v>145.25</v>
      </c>
      <c r="I35" s="100">
        <f t="shared" si="0"/>
        <v>2.6419966327957546E-2</v>
      </c>
      <c r="K35" s="85"/>
    </row>
    <row r="36" spans="1:11" x14ac:dyDescent="0.25">
      <c r="A36" s="78">
        <f t="shared" si="1"/>
        <v>23</v>
      </c>
      <c r="B36" s="11" t="s">
        <v>430</v>
      </c>
      <c r="C36" s="11" t="s">
        <v>638</v>
      </c>
      <c r="D36" s="38">
        <v>6045.9790000000003</v>
      </c>
      <c r="E36" s="38">
        <v>46.52</v>
      </c>
      <c r="F36" s="38">
        <v>128.27000000000001</v>
      </c>
      <c r="G36" s="38">
        <v>9.75</v>
      </c>
      <c r="H36" s="33">
        <f t="shared" si="2"/>
        <v>184.54000000000002</v>
      </c>
      <c r="I36" s="100">
        <f t="shared" si="0"/>
        <v>3.0522765626542867E-2</v>
      </c>
      <c r="K36" s="85"/>
    </row>
    <row r="37" spans="1:11" x14ac:dyDescent="0.25">
      <c r="A37" s="78">
        <f t="shared" si="1"/>
        <v>24</v>
      </c>
      <c r="B37" s="11" t="s">
        <v>431</v>
      </c>
      <c r="C37" s="11" t="s">
        <v>639</v>
      </c>
      <c r="D37" s="38">
        <v>7974.4490000000005</v>
      </c>
      <c r="E37" s="38">
        <v>31.65</v>
      </c>
      <c r="F37" s="38">
        <v>87.29</v>
      </c>
      <c r="G37" s="38">
        <v>6.63</v>
      </c>
      <c r="H37" s="33">
        <f t="shared" si="2"/>
        <v>125.57</v>
      </c>
      <c r="I37" s="100">
        <f t="shared" si="0"/>
        <v>1.5746542488390105E-2</v>
      </c>
      <c r="K37" s="85"/>
    </row>
    <row r="38" spans="1:11" x14ac:dyDescent="0.25">
      <c r="A38" s="78">
        <f t="shared" si="1"/>
        <v>25</v>
      </c>
      <c r="B38" s="11" t="s">
        <v>432</v>
      </c>
      <c r="C38" s="11" t="s">
        <v>640</v>
      </c>
      <c r="D38" s="38">
        <v>6156.777</v>
      </c>
      <c r="E38" s="38">
        <v>32.380000000000003</v>
      </c>
      <c r="F38" s="38">
        <v>89.31</v>
      </c>
      <c r="G38" s="38">
        <v>6.79</v>
      </c>
      <c r="H38" s="33">
        <f t="shared" si="2"/>
        <v>128.47999999999999</v>
      </c>
      <c r="I38" s="100">
        <f t="shared" si="0"/>
        <v>2.0868061324943229E-2</v>
      </c>
      <c r="K38" s="85"/>
    </row>
    <row r="39" spans="1:11" x14ac:dyDescent="0.25">
      <c r="A39" s="78">
        <f t="shared" si="1"/>
        <v>26</v>
      </c>
      <c r="B39" s="11" t="s">
        <v>433</v>
      </c>
      <c r="C39" s="11" t="s">
        <v>641</v>
      </c>
      <c r="D39" s="38">
        <v>7080.0069999999996</v>
      </c>
      <c r="E39" s="38">
        <v>108.78</v>
      </c>
      <c r="F39" s="38">
        <v>110.30999999999999</v>
      </c>
      <c r="G39" s="38">
        <v>19.05</v>
      </c>
      <c r="H39" s="33">
        <f t="shared" si="2"/>
        <v>238.14</v>
      </c>
      <c r="I39" s="100">
        <f t="shared" si="0"/>
        <v>3.3635559964841841E-2</v>
      </c>
      <c r="K39" s="85"/>
    </row>
    <row r="40" spans="1:11" x14ac:dyDescent="0.25">
      <c r="A40" s="78">
        <f t="shared" si="1"/>
        <v>27</v>
      </c>
      <c r="B40" s="11" t="s">
        <v>434</v>
      </c>
      <c r="C40" s="11" t="s">
        <v>642</v>
      </c>
      <c r="D40" s="38">
        <v>7402.63</v>
      </c>
      <c r="E40" s="38">
        <v>40.770000000000003</v>
      </c>
      <c r="F40" s="38">
        <v>112.44</v>
      </c>
      <c r="G40" s="38">
        <v>8.5399999999999991</v>
      </c>
      <c r="H40" s="33">
        <f t="shared" si="2"/>
        <v>161.75</v>
      </c>
      <c r="I40" s="100">
        <f t="shared" si="0"/>
        <v>2.1850342378316893E-2</v>
      </c>
      <c r="K40" s="85"/>
    </row>
    <row r="41" spans="1:11" x14ac:dyDescent="0.25">
      <c r="A41" s="78">
        <f t="shared" si="1"/>
        <v>28</v>
      </c>
      <c r="B41" s="11" t="s">
        <v>435</v>
      </c>
      <c r="C41" s="11" t="s">
        <v>643</v>
      </c>
      <c r="D41" s="38">
        <v>0</v>
      </c>
      <c r="E41" s="38">
        <v>69.64</v>
      </c>
      <c r="F41" s="38">
        <v>192.06</v>
      </c>
      <c r="G41" s="38">
        <v>14.59</v>
      </c>
      <c r="H41" s="33">
        <f t="shared" si="2"/>
        <v>276.28999999999996</v>
      </c>
      <c r="I41" s="100" t="str">
        <f t="shared" si="0"/>
        <v>n.m.</v>
      </c>
      <c r="K41" s="85"/>
    </row>
    <row r="42" spans="1:11" x14ac:dyDescent="0.25">
      <c r="A42" s="78">
        <f t="shared" si="1"/>
        <v>29</v>
      </c>
      <c r="B42" s="11" t="s">
        <v>436</v>
      </c>
      <c r="C42" s="11" t="s">
        <v>644</v>
      </c>
      <c r="D42" s="38">
        <v>0</v>
      </c>
      <c r="E42" s="38">
        <v>36.35</v>
      </c>
      <c r="F42" s="38">
        <v>100.24</v>
      </c>
      <c r="G42" s="38">
        <v>7.61</v>
      </c>
      <c r="H42" s="33">
        <f t="shared" si="2"/>
        <v>144.20000000000002</v>
      </c>
      <c r="I42" s="100" t="str">
        <f t="shared" si="0"/>
        <v>n.m.</v>
      </c>
      <c r="K42" s="85"/>
    </row>
    <row r="43" spans="1:11" x14ac:dyDescent="0.25">
      <c r="A43" s="78">
        <f t="shared" si="1"/>
        <v>30</v>
      </c>
      <c r="B43" s="11" t="s">
        <v>190</v>
      </c>
      <c r="C43" s="11" t="s">
        <v>366</v>
      </c>
      <c r="D43" s="38">
        <v>0</v>
      </c>
      <c r="E43" s="38">
        <v>-8383.7900000000009</v>
      </c>
      <c r="F43" s="38">
        <v>-1259.4599999999998</v>
      </c>
      <c r="G43" s="38">
        <v>-1947.4500000000003</v>
      </c>
      <c r="H43" s="33">
        <f t="shared" si="2"/>
        <v>-11590.7</v>
      </c>
      <c r="I43" s="100" t="str">
        <f t="shared" si="0"/>
        <v>n.m.</v>
      </c>
      <c r="K43" s="85"/>
    </row>
    <row r="44" spans="1:11" x14ac:dyDescent="0.25">
      <c r="A44" s="78">
        <f t="shared" si="1"/>
        <v>31</v>
      </c>
      <c r="B44" s="11" t="s">
        <v>178</v>
      </c>
      <c r="C44" s="11" t="s">
        <v>356</v>
      </c>
      <c r="D44" s="38">
        <v>0</v>
      </c>
      <c r="E44" s="38">
        <v>109.69</v>
      </c>
      <c r="F44" s="38">
        <v>302.48</v>
      </c>
      <c r="G44" s="38">
        <v>22.98</v>
      </c>
      <c r="H44" s="33">
        <f t="shared" si="2"/>
        <v>435.15000000000003</v>
      </c>
      <c r="I44" s="100" t="str">
        <f t="shared" si="0"/>
        <v>n.m.</v>
      </c>
      <c r="K44" s="85"/>
    </row>
    <row r="45" spans="1:11" x14ac:dyDescent="0.25">
      <c r="A45" s="78">
        <f t="shared" si="1"/>
        <v>32</v>
      </c>
      <c r="B45" s="11" t="s">
        <v>438</v>
      </c>
      <c r="C45" s="11" t="s">
        <v>645</v>
      </c>
      <c r="D45" s="38">
        <v>26785.149999999994</v>
      </c>
      <c r="E45" s="38">
        <v>606252.3400000002</v>
      </c>
      <c r="F45" s="38">
        <v>9604.119999999999</v>
      </c>
      <c r="G45" s="38">
        <v>87864.45</v>
      </c>
      <c r="H45" s="33">
        <f t="shared" si="2"/>
        <v>703720.91000000015</v>
      </c>
      <c r="I45" s="100">
        <f t="shared" si="0"/>
        <v>26.272800787003259</v>
      </c>
      <c r="K45" s="85"/>
    </row>
    <row r="46" spans="1:11" x14ac:dyDescent="0.25">
      <c r="A46" s="78">
        <f t="shared" si="1"/>
        <v>33</v>
      </c>
      <c r="B46" s="11" t="s">
        <v>440</v>
      </c>
      <c r="C46" s="11" t="s">
        <v>646</v>
      </c>
      <c r="D46" s="38">
        <v>0</v>
      </c>
      <c r="E46" s="38">
        <v>4271.8100000000004</v>
      </c>
      <c r="F46" s="38">
        <v>18684.77</v>
      </c>
      <c r="G46" s="38">
        <v>953.63</v>
      </c>
      <c r="H46" s="33">
        <f t="shared" si="2"/>
        <v>23910.210000000003</v>
      </c>
      <c r="I46" s="100" t="str">
        <f t="shared" si="0"/>
        <v>n.m.</v>
      </c>
      <c r="K46" s="85"/>
    </row>
    <row r="47" spans="1:11" x14ac:dyDescent="0.25">
      <c r="A47" s="78">
        <f t="shared" si="1"/>
        <v>34</v>
      </c>
      <c r="B47" s="11" t="s">
        <v>441</v>
      </c>
      <c r="C47" s="11" t="s">
        <v>639</v>
      </c>
      <c r="D47" s="38">
        <v>0</v>
      </c>
      <c r="E47" s="38">
        <v>1294.27</v>
      </c>
      <c r="F47" s="38">
        <v>1535.5599999999995</v>
      </c>
      <c r="G47" s="38">
        <v>349.86</v>
      </c>
      <c r="H47" s="33">
        <f t="shared" si="2"/>
        <v>3179.6899999999996</v>
      </c>
      <c r="I47" s="100" t="str">
        <f t="shared" si="0"/>
        <v>n.m.</v>
      </c>
      <c r="K47" s="85"/>
    </row>
    <row r="48" spans="1:11" x14ac:dyDescent="0.25">
      <c r="A48" s="78">
        <f t="shared" si="1"/>
        <v>35</v>
      </c>
      <c r="B48" s="11" t="s">
        <v>442</v>
      </c>
      <c r="C48" s="11" t="s">
        <v>647</v>
      </c>
      <c r="D48" s="38">
        <v>0</v>
      </c>
      <c r="E48" s="38">
        <v>128.56</v>
      </c>
      <c r="F48" s="38">
        <v>354.54</v>
      </c>
      <c r="G48" s="38">
        <v>26.94</v>
      </c>
      <c r="H48" s="33">
        <f t="shared" si="2"/>
        <v>510.04</v>
      </c>
      <c r="I48" s="100" t="str">
        <f t="shared" si="0"/>
        <v>n.m.</v>
      </c>
      <c r="K48" s="85"/>
    </row>
    <row r="49" spans="1:11" x14ac:dyDescent="0.25">
      <c r="A49" s="78">
        <f t="shared" si="1"/>
        <v>36</v>
      </c>
      <c r="B49" s="11" t="s">
        <v>443</v>
      </c>
      <c r="C49" s="11" t="s">
        <v>648</v>
      </c>
      <c r="D49" s="38">
        <v>0</v>
      </c>
      <c r="E49" s="38">
        <v>34.619999999999997</v>
      </c>
      <c r="F49" s="38">
        <v>95.49</v>
      </c>
      <c r="G49" s="38">
        <v>7.25</v>
      </c>
      <c r="H49" s="33">
        <f t="shared" si="2"/>
        <v>137.35999999999999</v>
      </c>
      <c r="I49" s="100" t="str">
        <f t="shared" si="0"/>
        <v>n.m.</v>
      </c>
      <c r="K49" s="85"/>
    </row>
    <row r="50" spans="1:11" x14ac:dyDescent="0.25">
      <c r="A50" s="78">
        <f t="shared" si="1"/>
        <v>37</v>
      </c>
      <c r="B50" s="11" t="s">
        <v>803</v>
      </c>
      <c r="C50" s="11" t="s">
        <v>1001</v>
      </c>
      <c r="D50" s="38">
        <v>-97901.361000000004</v>
      </c>
      <c r="E50" s="38">
        <v>321676.45</v>
      </c>
      <c r="F50" s="38">
        <v>9411.3799999999974</v>
      </c>
      <c r="G50" s="38">
        <v>96051.670000000013</v>
      </c>
      <c r="H50" s="33">
        <f t="shared" si="2"/>
        <v>427139.5</v>
      </c>
      <c r="I50" s="100">
        <f t="shared" si="0"/>
        <v>-4.3629577325283559</v>
      </c>
      <c r="K50" s="85"/>
    </row>
    <row r="51" spans="1:11" x14ac:dyDescent="0.25">
      <c r="A51" s="78">
        <f t="shared" si="1"/>
        <v>38</v>
      </c>
      <c r="B51" s="11" t="s">
        <v>804</v>
      </c>
      <c r="C51" s="11" t="s">
        <v>992</v>
      </c>
      <c r="D51" s="38">
        <v>0</v>
      </c>
      <c r="E51" s="38">
        <v>17468.7</v>
      </c>
      <c r="F51" s="38">
        <v>12017.54</v>
      </c>
      <c r="G51" s="38">
        <v>-69935.530000000013</v>
      </c>
      <c r="H51" s="33">
        <f t="shared" si="2"/>
        <v>-40449.290000000008</v>
      </c>
      <c r="I51" s="100" t="str">
        <f t="shared" si="0"/>
        <v>n.m.</v>
      </c>
      <c r="K51" s="85"/>
    </row>
    <row r="52" spans="1:11" x14ac:dyDescent="0.25">
      <c r="A52" s="78">
        <f t="shared" si="1"/>
        <v>39</v>
      </c>
      <c r="B52" s="11" t="s">
        <v>805</v>
      </c>
      <c r="C52" s="11" t="s">
        <v>993</v>
      </c>
      <c r="D52" s="38">
        <v>0</v>
      </c>
      <c r="E52" s="38">
        <v>268291.17999999993</v>
      </c>
      <c r="F52" s="38">
        <v>3148.85</v>
      </c>
      <c r="G52" s="38">
        <v>89907.319999999992</v>
      </c>
      <c r="H52" s="33">
        <f t="shared" si="2"/>
        <v>361347.34999999992</v>
      </c>
      <c r="I52" s="100" t="str">
        <f t="shared" si="0"/>
        <v>n.m.</v>
      </c>
      <c r="K52" s="85"/>
    </row>
    <row r="53" spans="1:11" x14ac:dyDescent="0.25">
      <c r="A53" s="78">
        <f t="shared" si="1"/>
        <v>40</v>
      </c>
      <c r="B53" s="11" t="s">
        <v>806</v>
      </c>
      <c r="C53" s="11" t="s">
        <v>1002</v>
      </c>
      <c r="D53" s="38">
        <v>0</v>
      </c>
      <c r="E53" s="38">
        <v>53981.64</v>
      </c>
      <c r="F53" s="38">
        <v>478.47</v>
      </c>
      <c r="G53" s="38">
        <v>8385.0300000000007</v>
      </c>
      <c r="H53" s="33">
        <f t="shared" si="2"/>
        <v>62845.14</v>
      </c>
      <c r="I53" s="100" t="str">
        <f t="shared" si="0"/>
        <v>n.m.</v>
      </c>
      <c r="K53" s="85"/>
    </row>
    <row r="54" spans="1:11" x14ac:dyDescent="0.25">
      <c r="A54" s="78">
        <f t="shared" si="1"/>
        <v>41</v>
      </c>
      <c r="B54" s="11" t="s">
        <v>807</v>
      </c>
      <c r="C54" s="11" t="s">
        <v>649</v>
      </c>
      <c r="D54" s="38">
        <v>0</v>
      </c>
      <c r="E54" s="38">
        <v>3961.88</v>
      </c>
      <c r="F54" s="38">
        <v>319.75</v>
      </c>
      <c r="G54" s="38">
        <v>585.59</v>
      </c>
      <c r="H54" s="33">
        <f t="shared" si="2"/>
        <v>4867.22</v>
      </c>
      <c r="I54" s="100" t="str">
        <f t="shared" si="0"/>
        <v>n.m.</v>
      </c>
      <c r="K54" s="85"/>
    </row>
    <row r="55" spans="1:11" x14ac:dyDescent="0.25">
      <c r="A55" s="78">
        <f t="shared" si="1"/>
        <v>42</v>
      </c>
      <c r="B55" s="11" t="s">
        <v>808</v>
      </c>
      <c r="C55" s="11" t="s">
        <v>651</v>
      </c>
      <c r="D55" s="38">
        <v>2258.2240000000002</v>
      </c>
      <c r="E55" s="38">
        <v>3427.85</v>
      </c>
      <c r="F55" s="38">
        <v>347.54999999999995</v>
      </c>
      <c r="G55" s="38">
        <v>506.66</v>
      </c>
      <c r="H55" s="33">
        <f t="shared" si="2"/>
        <v>4282.0599999999995</v>
      </c>
      <c r="I55" s="100">
        <f t="shared" si="0"/>
        <v>1.8962069307562046</v>
      </c>
      <c r="K55" s="85"/>
    </row>
    <row r="56" spans="1:11" x14ac:dyDescent="0.25">
      <c r="A56" s="78">
        <f t="shared" si="1"/>
        <v>43</v>
      </c>
      <c r="B56" s="11" t="s">
        <v>809</v>
      </c>
      <c r="C56" s="11" t="s">
        <v>1003</v>
      </c>
      <c r="D56" s="38">
        <v>0</v>
      </c>
      <c r="E56" s="38">
        <v>855.51</v>
      </c>
      <c r="F56" s="38">
        <v>0.89</v>
      </c>
      <c r="G56" s="38">
        <v>126.45</v>
      </c>
      <c r="H56" s="33">
        <f t="shared" si="2"/>
        <v>982.85</v>
      </c>
      <c r="I56" s="100" t="str">
        <f t="shared" si="0"/>
        <v>n.m.</v>
      </c>
      <c r="K56" s="85"/>
    </row>
    <row r="57" spans="1:11" x14ac:dyDescent="0.25">
      <c r="A57" s="78">
        <f t="shared" si="1"/>
        <v>44</v>
      </c>
      <c r="B57" s="11" t="s">
        <v>810</v>
      </c>
      <c r="C57" s="11" t="s">
        <v>1004</v>
      </c>
      <c r="D57" s="38">
        <v>0</v>
      </c>
      <c r="E57" s="38">
        <v>406.8</v>
      </c>
      <c r="F57" s="38">
        <v>1.0899999999999999</v>
      </c>
      <c r="G57" s="38">
        <v>60.12</v>
      </c>
      <c r="H57" s="33">
        <f t="shared" si="2"/>
        <v>468.01</v>
      </c>
      <c r="I57" s="100" t="str">
        <f t="shared" si="0"/>
        <v>n.m.</v>
      </c>
      <c r="K57" s="85"/>
    </row>
    <row r="58" spans="1:11" x14ac:dyDescent="0.25">
      <c r="A58" s="78">
        <f t="shared" si="1"/>
        <v>45</v>
      </c>
      <c r="B58" s="11" t="s">
        <v>811</v>
      </c>
      <c r="C58" s="11" t="s">
        <v>1005</v>
      </c>
      <c r="D58" s="38">
        <v>0</v>
      </c>
      <c r="E58" s="38">
        <v>855.51</v>
      </c>
      <c r="F58" s="38">
        <v>0.89</v>
      </c>
      <c r="G58" s="38">
        <v>126.45</v>
      </c>
      <c r="H58" s="33">
        <f t="shared" si="2"/>
        <v>982.85</v>
      </c>
      <c r="I58" s="100" t="str">
        <f t="shared" si="0"/>
        <v>n.m.</v>
      </c>
      <c r="K58" s="85"/>
    </row>
    <row r="59" spans="1:11" x14ac:dyDescent="0.25">
      <c r="A59" s="78">
        <f t="shared" si="1"/>
        <v>46</v>
      </c>
      <c r="B59" s="11" t="s">
        <v>812</v>
      </c>
      <c r="C59" s="11" t="s">
        <v>1006</v>
      </c>
      <c r="D59" s="38">
        <v>0</v>
      </c>
      <c r="E59" s="38">
        <v>244.09</v>
      </c>
      <c r="F59" s="38">
        <v>0.65999999999999992</v>
      </c>
      <c r="G59" s="38">
        <v>36.07</v>
      </c>
      <c r="H59" s="33">
        <f t="shared" si="2"/>
        <v>280.82</v>
      </c>
      <c r="I59" s="100" t="str">
        <f t="shared" si="0"/>
        <v>n.m.</v>
      </c>
      <c r="K59" s="85"/>
    </row>
    <row r="60" spans="1:11" x14ac:dyDescent="0.25">
      <c r="A60" s="78">
        <f t="shared" si="1"/>
        <v>47</v>
      </c>
      <c r="B60" s="11" t="s">
        <v>444</v>
      </c>
      <c r="C60" s="11" t="s">
        <v>649</v>
      </c>
      <c r="D60" s="38">
        <v>3507.7039999999997</v>
      </c>
      <c r="E60" s="38">
        <v>-3910.4900000000002</v>
      </c>
      <c r="F60" s="38">
        <v>-309.16000000000003</v>
      </c>
      <c r="G60" s="38"/>
      <c r="H60" s="33">
        <f t="shared" si="2"/>
        <v>-4219.6500000000005</v>
      </c>
      <c r="I60" s="100">
        <f t="shared" si="0"/>
        <v>-1.202966384848893</v>
      </c>
      <c r="K60" s="85"/>
    </row>
    <row r="61" spans="1:11" x14ac:dyDescent="0.25">
      <c r="A61" s="78">
        <f t="shared" si="1"/>
        <v>48</v>
      </c>
      <c r="B61" s="11" t="s">
        <v>445</v>
      </c>
      <c r="C61" s="11" t="s">
        <v>650</v>
      </c>
      <c r="D61" s="38">
        <v>-2855.779</v>
      </c>
      <c r="E61" s="38">
        <v>25.94</v>
      </c>
      <c r="F61" s="38"/>
      <c r="G61" s="38"/>
      <c r="H61" s="33">
        <f t="shared" si="2"/>
        <v>25.94</v>
      </c>
      <c r="I61" s="100">
        <f t="shared" si="0"/>
        <v>-9.0833359304063801E-3</v>
      </c>
      <c r="K61" s="85"/>
    </row>
    <row r="62" spans="1:11" x14ac:dyDescent="0.25">
      <c r="A62" s="78">
        <f t="shared" si="1"/>
        <v>49</v>
      </c>
      <c r="B62" s="11" t="s">
        <v>446</v>
      </c>
      <c r="C62" s="11" t="s">
        <v>651</v>
      </c>
      <c r="D62" s="38">
        <v>-2855.779</v>
      </c>
      <c r="E62" s="38">
        <v>-3380.88</v>
      </c>
      <c r="F62" s="38">
        <v>-338.39</v>
      </c>
      <c r="G62" s="38"/>
      <c r="H62" s="33">
        <f t="shared" si="2"/>
        <v>-3719.27</v>
      </c>
      <c r="I62" s="100">
        <f t="shared" si="0"/>
        <v>1.3023661844981702</v>
      </c>
      <c r="K62" s="85"/>
    </row>
    <row r="63" spans="1:11" x14ac:dyDescent="0.25">
      <c r="A63" s="78">
        <f t="shared" si="1"/>
        <v>50</v>
      </c>
      <c r="B63" s="11" t="s">
        <v>447</v>
      </c>
      <c r="C63" s="11" t="s">
        <v>652</v>
      </c>
      <c r="D63" s="38">
        <v>0</v>
      </c>
      <c r="E63" s="38">
        <v>56.83</v>
      </c>
      <c r="F63" s="38">
        <v>61.670000000000009</v>
      </c>
      <c r="G63" s="38">
        <v>9.7799999999999994</v>
      </c>
      <c r="H63" s="33">
        <f t="shared" si="2"/>
        <v>128.28</v>
      </c>
      <c r="I63" s="100" t="str">
        <f t="shared" si="0"/>
        <v>n.m.</v>
      </c>
      <c r="K63" s="85"/>
    </row>
    <row r="64" spans="1:11" x14ac:dyDescent="0.25">
      <c r="A64" s="78">
        <f t="shared" si="1"/>
        <v>51</v>
      </c>
      <c r="B64" s="11" t="s">
        <v>448</v>
      </c>
      <c r="C64" s="11" t="s">
        <v>653</v>
      </c>
      <c r="D64" s="38">
        <v>0</v>
      </c>
      <c r="E64" s="38">
        <v>115.5</v>
      </c>
      <c r="F64" s="38">
        <v>33.380000000000003</v>
      </c>
      <c r="G64" s="38">
        <v>17.82</v>
      </c>
      <c r="H64" s="33">
        <f t="shared" si="2"/>
        <v>166.7</v>
      </c>
      <c r="I64" s="100" t="str">
        <f t="shared" si="0"/>
        <v>n.m.</v>
      </c>
      <c r="K64" s="85"/>
    </row>
    <row r="65" spans="1:11" x14ac:dyDescent="0.25">
      <c r="A65" s="78">
        <f t="shared" si="1"/>
        <v>52</v>
      </c>
      <c r="B65" s="11" t="s">
        <v>449</v>
      </c>
      <c r="C65" s="11" t="s">
        <v>649</v>
      </c>
      <c r="D65" s="38">
        <v>0</v>
      </c>
      <c r="E65" s="38">
        <v>12.84</v>
      </c>
      <c r="F65" s="38">
        <v>35.409999999999997</v>
      </c>
      <c r="G65" s="38">
        <v>2.69</v>
      </c>
      <c r="H65" s="33">
        <f t="shared" si="2"/>
        <v>50.94</v>
      </c>
      <c r="I65" s="100" t="str">
        <f t="shared" si="0"/>
        <v>n.m.</v>
      </c>
      <c r="K65" s="85"/>
    </row>
    <row r="66" spans="1:11" x14ac:dyDescent="0.25">
      <c r="A66" s="78">
        <f t="shared" si="1"/>
        <v>53</v>
      </c>
      <c r="B66" s="11" t="s">
        <v>450</v>
      </c>
      <c r="C66" s="11" t="s">
        <v>654</v>
      </c>
      <c r="D66" s="38">
        <v>0</v>
      </c>
      <c r="E66" s="38">
        <v>4.3</v>
      </c>
      <c r="F66" s="38">
        <v>11.860000000000001</v>
      </c>
      <c r="G66" s="38">
        <v>0.9</v>
      </c>
      <c r="H66" s="33">
        <f t="shared" si="2"/>
        <v>17.059999999999999</v>
      </c>
      <c r="I66" s="100" t="str">
        <f t="shared" si="0"/>
        <v>n.m.</v>
      </c>
      <c r="K66" s="85"/>
    </row>
    <row r="67" spans="1:11" x14ac:dyDescent="0.25">
      <c r="A67" s="78">
        <f t="shared" si="1"/>
        <v>54</v>
      </c>
      <c r="B67" s="11" t="s">
        <v>451</v>
      </c>
      <c r="C67" s="11" t="s">
        <v>655</v>
      </c>
      <c r="D67" s="38">
        <v>0</v>
      </c>
      <c r="E67" s="38">
        <v>12.03</v>
      </c>
      <c r="F67" s="38">
        <v>26.709999999999997</v>
      </c>
      <c r="G67" s="38">
        <v>2.52</v>
      </c>
      <c r="H67" s="33">
        <f t="shared" si="2"/>
        <v>41.26</v>
      </c>
      <c r="I67" s="100" t="str">
        <f t="shared" si="0"/>
        <v>n.m.</v>
      </c>
      <c r="K67" s="85"/>
    </row>
    <row r="68" spans="1:11" x14ac:dyDescent="0.25">
      <c r="A68" s="78">
        <f t="shared" si="1"/>
        <v>55</v>
      </c>
      <c r="B68" s="11" t="s">
        <v>813</v>
      </c>
      <c r="C68" s="11" t="s">
        <v>1007</v>
      </c>
      <c r="D68" s="38">
        <v>0</v>
      </c>
      <c r="E68" s="38">
        <v>34.5</v>
      </c>
      <c r="F68" s="38">
        <v>0.09</v>
      </c>
      <c r="G68" s="38">
        <v>5.0999999999999996</v>
      </c>
      <c r="H68" s="33">
        <f t="shared" si="2"/>
        <v>39.690000000000005</v>
      </c>
      <c r="I68" s="100" t="str">
        <f t="shared" si="0"/>
        <v>n.m.</v>
      </c>
      <c r="K68" s="85"/>
    </row>
    <row r="69" spans="1:11" x14ac:dyDescent="0.25">
      <c r="A69" s="78">
        <f t="shared" si="1"/>
        <v>56</v>
      </c>
      <c r="B69" s="11" t="s">
        <v>814</v>
      </c>
      <c r="C69" s="11" t="s">
        <v>1008</v>
      </c>
      <c r="D69" s="38">
        <v>0</v>
      </c>
      <c r="E69" s="38">
        <v>34.5</v>
      </c>
      <c r="F69" s="38">
        <v>0.09</v>
      </c>
      <c r="G69" s="38">
        <v>5.0999999999999996</v>
      </c>
      <c r="H69" s="33">
        <f t="shared" si="2"/>
        <v>39.690000000000005</v>
      </c>
      <c r="I69" s="100" t="str">
        <f t="shared" si="0"/>
        <v>n.m.</v>
      </c>
      <c r="K69" s="85"/>
    </row>
    <row r="70" spans="1:11" x14ac:dyDescent="0.25">
      <c r="A70" s="78">
        <f t="shared" si="1"/>
        <v>57</v>
      </c>
      <c r="B70" s="11" t="s">
        <v>815</v>
      </c>
      <c r="C70" s="11" t="s">
        <v>1009</v>
      </c>
      <c r="D70" s="38">
        <v>0</v>
      </c>
      <c r="E70" s="38">
        <v>71399.159999999974</v>
      </c>
      <c r="F70" s="38">
        <v>2147.65</v>
      </c>
      <c r="G70" s="38">
        <v>9903.1799999999985</v>
      </c>
      <c r="H70" s="33">
        <f t="shared" si="2"/>
        <v>83449.989999999962</v>
      </c>
      <c r="I70" s="100" t="str">
        <f t="shared" si="0"/>
        <v>n.m.</v>
      </c>
      <c r="K70" s="85"/>
    </row>
    <row r="71" spans="1:11" x14ac:dyDescent="0.25">
      <c r="A71" s="78">
        <f t="shared" si="1"/>
        <v>58</v>
      </c>
      <c r="B71" s="11" t="s">
        <v>816</v>
      </c>
      <c r="C71" s="11" t="s">
        <v>1010</v>
      </c>
      <c r="D71" s="38">
        <v>0</v>
      </c>
      <c r="E71" s="38">
        <v>3242.46</v>
      </c>
      <c r="F71" s="38">
        <v>6.1</v>
      </c>
      <c r="G71" s="38">
        <v>479.26</v>
      </c>
      <c r="H71" s="33">
        <f t="shared" si="2"/>
        <v>3727.8199999999997</v>
      </c>
      <c r="I71" s="100" t="str">
        <f t="shared" si="0"/>
        <v>n.m.</v>
      </c>
      <c r="K71" s="85"/>
    </row>
    <row r="72" spans="1:11" x14ac:dyDescent="0.25">
      <c r="A72" s="78">
        <f t="shared" si="1"/>
        <v>59</v>
      </c>
      <c r="B72" s="11" t="s">
        <v>54</v>
      </c>
      <c r="C72" s="11" t="s">
        <v>247</v>
      </c>
      <c r="D72" s="38">
        <v>419334.14400000003</v>
      </c>
      <c r="E72" s="38">
        <v>1328150.4099999978</v>
      </c>
      <c r="F72" s="38">
        <v>21984.540000000019</v>
      </c>
      <c r="G72" s="38">
        <v>301181.86</v>
      </c>
      <c r="H72" s="33">
        <f t="shared" si="2"/>
        <v>1651316.8099999977</v>
      </c>
      <c r="I72" s="100">
        <f t="shared" si="0"/>
        <v>3.9379498035819323</v>
      </c>
      <c r="K72" s="85"/>
    </row>
    <row r="73" spans="1:11" x14ac:dyDescent="0.25">
      <c r="A73" s="78">
        <f t="shared" si="1"/>
        <v>60</v>
      </c>
      <c r="B73" s="11" t="s">
        <v>817</v>
      </c>
      <c r="C73" s="11" t="s">
        <v>1011</v>
      </c>
      <c r="D73" s="38">
        <v>7840.2049999999999</v>
      </c>
      <c r="E73" s="38">
        <v>88517.709999999948</v>
      </c>
      <c r="F73" s="38">
        <v>2494.1699999999996</v>
      </c>
      <c r="G73" s="38">
        <v>6638</v>
      </c>
      <c r="H73" s="33">
        <f t="shared" si="2"/>
        <v>97649.879999999946</v>
      </c>
      <c r="I73" s="100">
        <f t="shared" si="0"/>
        <v>12.455016163480412</v>
      </c>
      <c r="K73" s="85"/>
    </row>
    <row r="74" spans="1:11" x14ac:dyDescent="0.25">
      <c r="A74" s="78">
        <f t="shared" si="1"/>
        <v>61</v>
      </c>
      <c r="B74" s="11" t="s">
        <v>818</v>
      </c>
      <c r="C74" s="11" t="s">
        <v>1012</v>
      </c>
      <c r="D74" s="38">
        <v>0</v>
      </c>
      <c r="E74" s="38">
        <v>120.72</v>
      </c>
      <c r="F74" s="38"/>
      <c r="G74" s="38"/>
      <c r="H74" s="33">
        <f t="shared" si="2"/>
        <v>120.72</v>
      </c>
      <c r="I74" s="100" t="str">
        <f t="shared" si="0"/>
        <v>n.m.</v>
      </c>
      <c r="K74" s="85"/>
    </row>
    <row r="75" spans="1:11" x14ac:dyDescent="0.25">
      <c r="A75" s="78">
        <f t="shared" si="1"/>
        <v>62</v>
      </c>
      <c r="B75" s="11" t="s">
        <v>819</v>
      </c>
      <c r="C75" s="11" t="s">
        <v>1013</v>
      </c>
      <c r="D75" s="38">
        <v>0</v>
      </c>
      <c r="E75" s="38">
        <v>120.72</v>
      </c>
      <c r="F75" s="38"/>
      <c r="G75" s="38"/>
      <c r="H75" s="33">
        <f t="shared" si="2"/>
        <v>120.72</v>
      </c>
      <c r="I75" s="100" t="str">
        <f t="shared" si="0"/>
        <v>n.m.</v>
      </c>
      <c r="K75" s="85"/>
    </row>
    <row r="76" spans="1:11" x14ac:dyDescent="0.25">
      <c r="A76" s="78">
        <f t="shared" si="1"/>
        <v>63</v>
      </c>
      <c r="B76" s="11" t="s">
        <v>820</v>
      </c>
      <c r="C76" s="11" t="s">
        <v>1014</v>
      </c>
      <c r="D76" s="38">
        <v>0</v>
      </c>
      <c r="E76" s="38">
        <v>120.72</v>
      </c>
      <c r="F76" s="38"/>
      <c r="G76" s="38"/>
      <c r="H76" s="33">
        <f t="shared" si="2"/>
        <v>120.72</v>
      </c>
      <c r="I76" s="100" t="str">
        <f t="shared" si="0"/>
        <v>n.m.</v>
      </c>
      <c r="K76" s="85"/>
    </row>
    <row r="77" spans="1:11" x14ac:dyDescent="0.25">
      <c r="A77" s="78">
        <f t="shared" si="1"/>
        <v>64</v>
      </c>
      <c r="B77" s="11" t="s">
        <v>821</v>
      </c>
      <c r="C77" s="11" t="s">
        <v>1015</v>
      </c>
      <c r="D77" s="38">
        <v>0</v>
      </c>
      <c r="E77" s="38">
        <v>120.72</v>
      </c>
      <c r="F77" s="38"/>
      <c r="G77" s="38"/>
      <c r="H77" s="33">
        <f t="shared" si="2"/>
        <v>120.72</v>
      </c>
      <c r="I77" s="100" t="str">
        <f t="shared" si="0"/>
        <v>n.m.</v>
      </c>
      <c r="K77" s="85"/>
    </row>
    <row r="78" spans="1:11" x14ac:dyDescent="0.25">
      <c r="A78" s="78">
        <f t="shared" si="1"/>
        <v>65</v>
      </c>
      <c r="B78" s="11" t="s">
        <v>822</v>
      </c>
      <c r="C78" s="11" t="s">
        <v>1016</v>
      </c>
      <c r="D78" s="38">
        <v>0</v>
      </c>
      <c r="E78" s="38">
        <v>120.72</v>
      </c>
      <c r="F78" s="38"/>
      <c r="G78" s="38"/>
      <c r="H78" s="33">
        <f t="shared" si="2"/>
        <v>120.72</v>
      </c>
      <c r="I78" s="100" t="str">
        <f t="shared" si="0"/>
        <v>n.m.</v>
      </c>
      <c r="K78" s="85"/>
    </row>
    <row r="79" spans="1:11" x14ac:dyDescent="0.25">
      <c r="A79" s="78">
        <f t="shared" si="1"/>
        <v>66</v>
      </c>
      <c r="B79" s="11" t="s">
        <v>823</v>
      </c>
      <c r="C79" s="11" t="s">
        <v>1017</v>
      </c>
      <c r="D79" s="38">
        <v>0</v>
      </c>
      <c r="E79" s="38">
        <v>120.72</v>
      </c>
      <c r="F79" s="38"/>
      <c r="G79" s="38"/>
      <c r="H79" s="33">
        <f t="shared" si="2"/>
        <v>120.72</v>
      </c>
      <c r="I79" s="100" t="str">
        <f t="shared" ref="I79:I142" si="3">IFERROR(H79/D79,"n.m.")</f>
        <v>n.m.</v>
      </c>
      <c r="K79" s="85"/>
    </row>
    <row r="80" spans="1:11" x14ac:dyDescent="0.25">
      <c r="A80" s="78">
        <f t="shared" ref="A80:A143" si="4">A79+1</f>
        <v>67</v>
      </c>
      <c r="B80" s="11" t="s">
        <v>824</v>
      </c>
      <c r="C80" s="11" t="s">
        <v>1018</v>
      </c>
      <c r="D80" s="38">
        <v>0</v>
      </c>
      <c r="E80" s="38">
        <v>120.72</v>
      </c>
      <c r="F80" s="38"/>
      <c r="G80" s="38"/>
      <c r="H80" s="33">
        <f t="shared" ref="H80:H143" si="5">SUM(E80:G80)</f>
        <v>120.72</v>
      </c>
      <c r="I80" s="100" t="str">
        <f t="shared" si="3"/>
        <v>n.m.</v>
      </c>
      <c r="K80" s="85"/>
    </row>
    <row r="81" spans="1:11" x14ac:dyDescent="0.25">
      <c r="A81" s="78">
        <f t="shared" si="4"/>
        <v>68</v>
      </c>
      <c r="B81" s="11" t="s">
        <v>46</v>
      </c>
      <c r="C81" s="11" t="s">
        <v>242</v>
      </c>
      <c r="D81" s="38">
        <v>0</v>
      </c>
      <c r="E81" s="38">
        <v>3316789.6499999929</v>
      </c>
      <c r="F81" s="38"/>
      <c r="G81" s="38"/>
      <c r="H81" s="33">
        <f t="shared" si="5"/>
        <v>3316789.6499999929</v>
      </c>
      <c r="I81" s="100" t="str">
        <f t="shared" si="3"/>
        <v>n.m.</v>
      </c>
      <c r="K81" s="85"/>
    </row>
    <row r="82" spans="1:11" x14ac:dyDescent="0.25">
      <c r="A82" s="78">
        <f t="shared" si="4"/>
        <v>69</v>
      </c>
      <c r="B82" s="11" t="s">
        <v>825</v>
      </c>
      <c r="C82" s="11" t="s">
        <v>1019</v>
      </c>
      <c r="D82" s="38">
        <v>0</v>
      </c>
      <c r="E82" s="38">
        <v>-216856.48000000004</v>
      </c>
      <c r="F82" s="38">
        <v>350.51000000000005</v>
      </c>
      <c r="G82" s="38">
        <v>48374.930000000008</v>
      </c>
      <c r="H82" s="33">
        <f t="shared" si="5"/>
        <v>-168131.04000000004</v>
      </c>
      <c r="I82" s="100" t="str">
        <f t="shared" si="3"/>
        <v>n.m.</v>
      </c>
      <c r="K82" s="85"/>
    </row>
    <row r="83" spans="1:11" x14ac:dyDescent="0.25">
      <c r="A83" s="78">
        <f t="shared" si="4"/>
        <v>70</v>
      </c>
      <c r="B83" s="11" t="s">
        <v>826</v>
      </c>
      <c r="C83" s="11" t="s">
        <v>994</v>
      </c>
      <c r="D83" s="38">
        <v>0</v>
      </c>
      <c r="E83" s="38">
        <v>1722.8</v>
      </c>
      <c r="F83" s="38">
        <v>24.749999999999996</v>
      </c>
      <c r="G83" s="38">
        <v>364.39</v>
      </c>
      <c r="H83" s="33">
        <f t="shared" si="5"/>
        <v>2111.94</v>
      </c>
      <c r="I83" s="100" t="str">
        <f t="shared" si="3"/>
        <v>n.m.</v>
      </c>
      <c r="K83" s="85"/>
    </row>
    <row r="84" spans="1:11" x14ac:dyDescent="0.25">
      <c r="A84" s="78">
        <f t="shared" si="4"/>
        <v>71</v>
      </c>
      <c r="B84" s="11" t="s">
        <v>827</v>
      </c>
      <c r="C84" s="11" t="s">
        <v>995</v>
      </c>
      <c r="D84" s="38">
        <v>0</v>
      </c>
      <c r="E84" s="38">
        <v>-33890.109999999986</v>
      </c>
      <c r="F84" s="38"/>
      <c r="G84" s="38">
        <v>17381.160000000003</v>
      </c>
      <c r="H84" s="33">
        <f t="shared" si="5"/>
        <v>-16508.949999999983</v>
      </c>
      <c r="I84" s="100" t="str">
        <f t="shared" si="3"/>
        <v>n.m.</v>
      </c>
      <c r="K84" s="85"/>
    </row>
    <row r="85" spans="1:11" x14ac:dyDescent="0.25">
      <c r="A85" s="78">
        <f t="shared" si="4"/>
        <v>72</v>
      </c>
      <c r="B85" s="11" t="s">
        <v>828</v>
      </c>
      <c r="C85" s="11" t="s">
        <v>996</v>
      </c>
      <c r="D85" s="38">
        <v>0</v>
      </c>
      <c r="E85" s="38">
        <v>-216711.09999999951</v>
      </c>
      <c r="F85" s="38"/>
      <c r="G85" s="38">
        <v>122007.98</v>
      </c>
      <c r="H85" s="33">
        <f t="shared" si="5"/>
        <v>-94703.119999999515</v>
      </c>
      <c r="I85" s="100" t="str">
        <f t="shared" si="3"/>
        <v>n.m.</v>
      </c>
      <c r="K85" s="85"/>
    </row>
    <row r="86" spans="1:11" x14ac:dyDescent="0.25">
      <c r="A86" s="78">
        <f t="shared" si="4"/>
        <v>73</v>
      </c>
      <c r="B86" s="11" t="s">
        <v>829</v>
      </c>
      <c r="C86" s="11" t="s">
        <v>997</v>
      </c>
      <c r="D86" s="38">
        <v>0</v>
      </c>
      <c r="E86" s="38">
        <v>24132.099999999973</v>
      </c>
      <c r="F86" s="38">
        <v>0.11999999999999998</v>
      </c>
      <c r="G86" s="38">
        <v>8673.7300000000014</v>
      </c>
      <c r="H86" s="33">
        <f t="shared" si="5"/>
        <v>32805.949999999975</v>
      </c>
      <c r="I86" s="100" t="str">
        <f t="shared" si="3"/>
        <v>n.m.</v>
      </c>
      <c r="K86" s="85"/>
    </row>
    <row r="87" spans="1:11" x14ac:dyDescent="0.25">
      <c r="A87" s="78">
        <f t="shared" si="4"/>
        <v>74</v>
      </c>
      <c r="B87" s="11" t="s">
        <v>830</v>
      </c>
      <c r="C87" s="11" t="s">
        <v>998</v>
      </c>
      <c r="D87" s="38">
        <v>0</v>
      </c>
      <c r="E87" s="38">
        <v>14148.919999999987</v>
      </c>
      <c r="F87" s="38">
        <v>8.0400000000000009</v>
      </c>
      <c r="G87" s="38">
        <v>2826.1900000000005</v>
      </c>
      <c r="H87" s="33">
        <f t="shared" si="5"/>
        <v>16983.149999999987</v>
      </c>
      <c r="I87" s="100" t="str">
        <f t="shared" si="3"/>
        <v>n.m.</v>
      </c>
      <c r="K87" s="85"/>
    </row>
    <row r="88" spans="1:11" x14ac:dyDescent="0.25">
      <c r="A88" s="78">
        <f t="shared" si="4"/>
        <v>75</v>
      </c>
      <c r="B88" s="11" t="s">
        <v>831</v>
      </c>
      <c r="C88" s="11" t="s">
        <v>656</v>
      </c>
      <c r="D88" s="38">
        <v>0</v>
      </c>
      <c r="E88" s="38">
        <v>51687.25</v>
      </c>
      <c r="F88" s="38">
        <v>2.19</v>
      </c>
      <c r="G88" s="38">
        <v>11344.49</v>
      </c>
      <c r="H88" s="33">
        <f t="shared" si="5"/>
        <v>63033.93</v>
      </c>
      <c r="I88" s="100" t="str">
        <f t="shared" si="3"/>
        <v>n.m.</v>
      </c>
      <c r="K88" s="85"/>
    </row>
    <row r="89" spans="1:11" x14ac:dyDescent="0.25">
      <c r="A89" s="78">
        <f t="shared" si="4"/>
        <v>76</v>
      </c>
      <c r="B89" s="11" t="s">
        <v>832</v>
      </c>
      <c r="C89" s="11" t="s">
        <v>1020</v>
      </c>
      <c r="D89" s="38">
        <v>0</v>
      </c>
      <c r="E89" s="38">
        <v>2828635.9000000008</v>
      </c>
      <c r="F89" s="38">
        <v>80430.609999999986</v>
      </c>
      <c r="G89" s="38">
        <v>358719.57</v>
      </c>
      <c r="H89" s="33">
        <f t="shared" si="5"/>
        <v>3267786.0800000005</v>
      </c>
      <c r="I89" s="100" t="str">
        <f t="shared" si="3"/>
        <v>n.m.</v>
      </c>
      <c r="K89" s="85"/>
    </row>
    <row r="90" spans="1:11" x14ac:dyDescent="0.25">
      <c r="A90" s="78">
        <f t="shared" si="4"/>
        <v>77</v>
      </c>
      <c r="B90" s="11" t="s">
        <v>833</v>
      </c>
      <c r="C90" s="11" t="s">
        <v>1119</v>
      </c>
      <c r="D90" s="38">
        <v>0</v>
      </c>
      <c r="E90" s="38">
        <v>120182.32999999984</v>
      </c>
      <c r="F90" s="38">
        <v>8.25</v>
      </c>
      <c r="G90" s="38">
        <v>20199.600000000002</v>
      </c>
      <c r="H90" s="33">
        <f t="shared" si="5"/>
        <v>140390.17999999985</v>
      </c>
      <c r="I90" s="100" t="str">
        <f t="shared" si="3"/>
        <v>n.m.</v>
      </c>
      <c r="K90" s="85"/>
    </row>
    <row r="91" spans="1:11" x14ac:dyDescent="0.25">
      <c r="A91" s="78">
        <f t="shared" si="4"/>
        <v>78</v>
      </c>
      <c r="B91" s="11" t="s">
        <v>834</v>
      </c>
      <c r="C91" s="11" t="s">
        <v>1120</v>
      </c>
      <c r="D91" s="38">
        <v>0</v>
      </c>
      <c r="E91" s="38">
        <v>40727.969999999994</v>
      </c>
      <c r="F91" s="38">
        <v>18.87</v>
      </c>
      <c r="G91" s="38">
        <v>7324.61</v>
      </c>
      <c r="H91" s="33">
        <f t="shared" si="5"/>
        <v>48071.45</v>
      </c>
      <c r="I91" s="100" t="str">
        <f t="shared" si="3"/>
        <v>n.m.</v>
      </c>
      <c r="K91" s="85"/>
    </row>
    <row r="92" spans="1:11" x14ac:dyDescent="0.25">
      <c r="A92" s="78">
        <f t="shared" si="4"/>
        <v>79</v>
      </c>
      <c r="B92" s="11" t="s">
        <v>835</v>
      </c>
      <c r="C92" s="11" t="s">
        <v>1121</v>
      </c>
      <c r="D92" s="38">
        <v>0</v>
      </c>
      <c r="E92" s="38">
        <v>1746628.5399999989</v>
      </c>
      <c r="F92" s="38">
        <v>419.34</v>
      </c>
      <c r="G92" s="38">
        <v>172505.18</v>
      </c>
      <c r="H92" s="33">
        <f t="shared" si="5"/>
        <v>1919553.0599999989</v>
      </c>
      <c r="I92" s="100" t="str">
        <f t="shared" si="3"/>
        <v>n.m.</v>
      </c>
      <c r="K92" s="85"/>
    </row>
    <row r="93" spans="1:11" x14ac:dyDescent="0.25">
      <c r="A93" s="78">
        <f t="shared" si="4"/>
        <v>80</v>
      </c>
      <c r="B93" s="11" t="s">
        <v>836</v>
      </c>
      <c r="C93" s="11" t="s">
        <v>1122</v>
      </c>
      <c r="D93" s="38">
        <v>0</v>
      </c>
      <c r="E93" s="38">
        <v>119497.52000000011</v>
      </c>
      <c r="F93" s="38">
        <v>69.61</v>
      </c>
      <c r="G93" s="38">
        <v>12676.84</v>
      </c>
      <c r="H93" s="33">
        <f t="shared" si="5"/>
        <v>132243.97000000012</v>
      </c>
      <c r="I93" s="100" t="str">
        <f t="shared" si="3"/>
        <v>n.m.</v>
      </c>
      <c r="K93" s="85"/>
    </row>
    <row r="94" spans="1:11" x14ac:dyDescent="0.25">
      <c r="A94" s="78">
        <f t="shared" si="4"/>
        <v>81</v>
      </c>
      <c r="B94" s="11" t="s">
        <v>837</v>
      </c>
      <c r="C94" s="11" t="s">
        <v>1123</v>
      </c>
      <c r="D94" s="38">
        <v>0</v>
      </c>
      <c r="E94" s="38">
        <v>2587628.8300000024</v>
      </c>
      <c r="F94" s="38">
        <v>369.31</v>
      </c>
      <c r="G94" s="38">
        <v>210197.09999999998</v>
      </c>
      <c r="H94" s="33">
        <f t="shared" si="5"/>
        <v>2798195.2400000026</v>
      </c>
      <c r="I94" s="100" t="str">
        <f t="shared" si="3"/>
        <v>n.m.</v>
      </c>
      <c r="K94" s="85"/>
    </row>
    <row r="95" spans="1:11" x14ac:dyDescent="0.25">
      <c r="A95" s="78">
        <f t="shared" si="4"/>
        <v>82</v>
      </c>
      <c r="B95" s="11" t="s">
        <v>838</v>
      </c>
      <c r="C95" s="11" t="s">
        <v>994</v>
      </c>
      <c r="D95" s="38">
        <v>0</v>
      </c>
      <c r="E95" s="38">
        <v>298663.49999999971</v>
      </c>
      <c r="F95" s="38">
        <v>175.2</v>
      </c>
      <c r="G95" s="38">
        <v>13035.25</v>
      </c>
      <c r="H95" s="33">
        <f t="shared" si="5"/>
        <v>311873.94999999972</v>
      </c>
      <c r="I95" s="100" t="str">
        <f t="shared" si="3"/>
        <v>n.m.</v>
      </c>
      <c r="K95" s="85"/>
    </row>
    <row r="96" spans="1:11" x14ac:dyDescent="0.25">
      <c r="A96" s="78">
        <f t="shared" si="4"/>
        <v>83</v>
      </c>
      <c r="B96" s="11" t="s">
        <v>839</v>
      </c>
      <c r="C96" s="11" t="s">
        <v>1124</v>
      </c>
      <c r="D96" s="38">
        <v>0</v>
      </c>
      <c r="E96" s="38">
        <v>228191.06</v>
      </c>
      <c r="F96" s="38">
        <v>157.87</v>
      </c>
      <c r="G96" s="38">
        <v>18945.52</v>
      </c>
      <c r="H96" s="33">
        <f t="shared" si="5"/>
        <v>247294.44999999998</v>
      </c>
      <c r="I96" s="100" t="str">
        <f t="shared" si="3"/>
        <v>n.m.</v>
      </c>
      <c r="K96" s="85"/>
    </row>
    <row r="97" spans="1:11" x14ac:dyDescent="0.25">
      <c r="A97" s="78">
        <f t="shared" si="4"/>
        <v>84</v>
      </c>
      <c r="B97" s="11" t="s">
        <v>840</v>
      </c>
      <c r="C97" s="11" t="s">
        <v>995</v>
      </c>
      <c r="D97" s="38">
        <v>0</v>
      </c>
      <c r="E97" s="38">
        <v>63813.249999999993</v>
      </c>
      <c r="F97" s="38">
        <v>50.879999999999995</v>
      </c>
      <c r="G97" s="38">
        <v>5884.67</v>
      </c>
      <c r="H97" s="33">
        <f t="shared" si="5"/>
        <v>69748.799999999988</v>
      </c>
      <c r="I97" s="100" t="str">
        <f t="shared" si="3"/>
        <v>n.m.</v>
      </c>
      <c r="K97" s="85"/>
    </row>
    <row r="98" spans="1:11" x14ac:dyDescent="0.25">
      <c r="A98" s="78">
        <f t="shared" si="4"/>
        <v>85</v>
      </c>
      <c r="B98" s="11" t="s">
        <v>841</v>
      </c>
      <c r="C98" s="11" t="s">
        <v>1125</v>
      </c>
      <c r="D98" s="38">
        <v>0</v>
      </c>
      <c r="E98" s="38">
        <v>1360210.1499999992</v>
      </c>
      <c r="F98" s="38">
        <v>508.90999999999997</v>
      </c>
      <c r="G98" s="38">
        <v>61223.13</v>
      </c>
      <c r="H98" s="33">
        <f t="shared" si="5"/>
        <v>1421942.189999999</v>
      </c>
      <c r="I98" s="100" t="str">
        <f t="shared" si="3"/>
        <v>n.m.</v>
      </c>
      <c r="K98" s="85"/>
    </row>
    <row r="99" spans="1:11" x14ac:dyDescent="0.25">
      <c r="A99" s="78">
        <f t="shared" si="4"/>
        <v>86</v>
      </c>
      <c r="B99" s="11" t="s">
        <v>842</v>
      </c>
      <c r="C99" s="11" t="s">
        <v>1126</v>
      </c>
      <c r="D99" s="38">
        <v>0</v>
      </c>
      <c r="E99" s="38">
        <v>76754.580000000045</v>
      </c>
      <c r="F99" s="38">
        <v>37.71</v>
      </c>
      <c r="G99" s="38">
        <v>4397.93</v>
      </c>
      <c r="H99" s="33">
        <f t="shared" si="5"/>
        <v>81190.220000000059</v>
      </c>
      <c r="I99" s="100" t="str">
        <f t="shared" si="3"/>
        <v>n.m.</v>
      </c>
      <c r="K99" s="85"/>
    </row>
    <row r="100" spans="1:11" x14ac:dyDescent="0.25">
      <c r="A100" s="78">
        <f t="shared" si="4"/>
        <v>87</v>
      </c>
      <c r="B100" s="11" t="s">
        <v>457</v>
      </c>
      <c r="C100" s="11" t="s">
        <v>657</v>
      </c>
      <c r="D100" s="38">
        <v>1713608.2709999999</v>
      </c>
      <c r="E100" s="38">
        <v>399361.75000000012</v>
      </c>
      <c r="F100" s="38">
        <v>31282.69</v>
      </c>
      <c r="G100" s="38">
        <v>63712.28</v>
      </c>
      <c r="H100" s="33">
        <f t="shared" si="5"/>
        <v>494356.72000000009</v>
      </c>
      <c r="I100" s="100">
        <f t="shared" si="3"/>
        <v>0.28848875694998327</v>
      </c>
      <c r="K100" s="85"/>
    </row>
    <row r="101" spans="1:11" x14ac:dyDescent="0.25">
      <c r="A101" s="78">
        <f t="shared" si="4"/>
        <v>88</v>
      </c>
      <c r="B101" s="11" t="s">
        <v>58</v>
      </c>
      <c r="C101" s="11" t="s">
        <v>249</v>
      </c>
      <c r="D101" s="38">
        <v>0</v>
      </c>
      <c r="E101" s="38">
        <v>290437.18000000017</v>
      </c>
      <c r="F101" s="38">
        <v>32.269999999999996</v>
      </c>
      <c r="G101" s="38">
        <v>54337.19000000001</v>
      </c>
      <c r="H101" s="33">
        <f t="shared" si="5"/>
        <v>344806.64000000019</v>
      </c>
      <c r="I101" s="100" t="str">
        <f t="shared" si="3"/>
        <v>n.m.</v>
      </c>
      <c r="K101" s="85"/>
    </row>
    <row r="102" spans="1:11" x14ac:dyDescent="0.25">
      <c r="A102" s="78">
        <f t="shared" si="4"/>
        <v>89</v>
      </c>
      <c r="B102" s="11" t="s">
        <v>72</v>
      </c>
      <c r="C102" s="11" t="s">
        <v>263</v>
      </c>
      <c r="D102" s="38">
        <v>0</v>
      </c>
      <c r="E102" s="38">
        <v>4590.42</v>
      </c>
      <c r="F102" s="38">
        <v>9569.3300000000017</v>
      </c>
      <c r="G102" s="38"/>
      <c r="H102" s="33">
        <f t="shared" si="5"/>
        <v>14159.750000000002</v>
      </c>
      <c r="I102" s="100" t="str">
        <f t="shared" si="3"/>
        <v>n.m.</v>
      </c>
      <c r="K102" s="85"/>
    </row>
    <row r="103" spans="1:11" x14ac:dyDescent="0.25">
      <c r="A103" s="78">
        <f t="shared" si="4"/>
        <v>90</v>
      </c>
      <c r="B103" s="11" t="s">
        <v>61</v>
      </c>
      <c r="C103" s="11" t="s">
        <v>253</v>
      </c>
      <c r="D103" s="38">
        <v>0</v>
      </c>
      <c r="E103" s="38">
        <v>26889.71999999999</v>
      </c>
      <c r="F103" s="38">
        <v>25584.490000000005</v>
      </c>
      <c r="G103" s="38"/>
      <c r="H103" s="33">
        <f t="shared" si="5"/>
        <v>52474.209999999992</v>
      </c>
      <c r="I103" s="100" t="str">
        <f t="shared" si="3"/>
        <v>n.m.</v>
      </c>
      <c r="K103" s="85"/>
    </row>
    <row r="104" spans="1:11" x14ac:dyDescent="0.25">
      <c r="A104" s="78">
        <f t="shared" si="4"/>
        <v>91</v>
      </c>
      <c r="B104" s="11" t="s">
        <v>84</v>
      </c>
      <c r="C104" s="11" t="s">
        <v>276</v>
      </c>
      <c r="D104" s="38">
        <v>0</v>
      </c>
      <c r="E104" s="38">
        <v>-76610.36</v>
      </c>
      <c r="F104" s="38">
        <v>51881.799999999996</v>
      </c>
      <c r="G104" s="38">
        <v>-23625.129999999997</v>
      </c>
      <c r="H104" s="33">
        <f t="shared" si="5"/>
        <v>-48353.69</v>
      </c>
      <c r="I104" s="100" t="str">
        <f t="shared" si="3"/>
        <v>n.m.</v>
      </c>
      <c r="K104" s="85"/>
    </row>
    <row r="105" spans="1:11" x14ac:dyDescent="0.25">
      <c r="A105" s="78">
        <f t="shared" si="4"/>
        <v>92</v>
      </c>
      <c r="B105" s="11" t="s">
        <v>73</v>
      </c>
      <c r="C105" s="11" t="s">
        <v>264</v>
      </c>
      <c r="D105" s="38">
        <v>0</v>
      </c>
      <c r="E105" s="38">
        <v>-40712.19</v>
      </c>
      <c r="F105" s="38"/>
      <c r="G105" s="38">
        <v>-10850.4</v>
      </c>
      <c r="H105" s="33">
        <f t="shared" si="5"/>
        <v>-51562.590000000004</v>
      </c>
      <c r="I105" s="100" t="str">
        <f t="shared" si="3"/>
        <v>n.m.</v>
      </c>
      <c r="K105" s="85"/>
    </row>
    <row r="106" spans="1:11" x14ac:dyDescent="0.25">
      <c r="A106" s="78">
        <f t="shared" si="4"/>
        <v>93</v>
      </c>
      <c r="B106" s="11" t="s">
        <v>79</v>
      </c>
      <c r="C106" s="11" t="s">
        <v>270</v>
      </c>
      <c r="D106" s="38">
        <v>0</v>
      </c>
      <c r="E106" s="38">
        <v>-166711.03999999998</v>
      </c>
      <c r="F106" s="38"/>
      <c r="G106" s="38">
        <v>-44430.94</v>
      </c>
      <c r="H106" s="33">
        <f t="shared" si="5"/>
        <v>-211141.97999999998</v>
      </c>
      <c r="I106" s="100" t="str">
        <f t="shared" si="3"/>
        <v>n.m.</v>
      </c>
      <c r="K106" s="85"/>
    </row>
    <row r="107" spans="1:11" x14ac:dyDescent="0.25">
      <c r="A107" s="78">
        <f t="shared" si="4"/>
        <v>94</v>
      </c>
      <c r="B107" s="11" t="s">
        <v>458</v>
      </c>
      <c r="C107" s="11" t="s">
        <v>658</v>
      </c>
      <c r="D107" s="38">
        <v>0</v>
      </c>
      <c r="E107" s="38">
        <v>130.01</v>
      </c>
      <c r="F107" s="38"/>
      <c r="G107" s="38"/>
      <c r="H107" s="33">
        <f t="shared" si="5"/>
        <v>130.01</v>
      </c>
      <c r="I107" s="100" t="str">
        <f t="shared" si="3"/>
        <v>n.m.</v>
      </c>
      <c r="K107" s="85"/>
    </row>
    <row r="108" spans="1:11" x14ac:dyDescent="0.25">
      <c r="A108" s="78">
        <f t="shared" si="4"/>
        <v>95</v>
      </c>
      <c r="B108" s="11" t="s">
        <v>459</v>
      </c>
      <c r="C108" s="11" t="s">
        <v>659</v>
      </c>
      <c r="D108" s="38">
        <v>0</v>
      </c>
      <c r="E108" s="38">
        <v>23879.739999999998</v>
      </c>
      <c r="F108" s="38">
        <v>-660.92000000000064</v>
      </c>
      <c r="G108" s="38"/>
      <c r="H108" s="33">
        <f t="shared" si="5"/>
        <v>23218.819999999996</v>
      </c>
      <c r="I108" s="100" t="str">
        <f t="shared" si="3"/>
        <v>n.m.</v>
      </c>
      <c r="K108" s="85"/>
    </row>
    <row r="109" spans="1:11" x14ac:dyDescent="0.25">
      <c r="A109" s="78">
        <f t="shared" si="4"/>
        <v>96</v>
      </c>
      <c r="B109" s="11" t="s">
        <v>843</v>
      </c>
      <c r="C109" s="11" t="s">
        <v>1021</v>
      </c>
      <c r="D109" s="38">
        <v>0</v>
      </c>
      <c r="E109" s="38">
        <v>931.26999999999987</v>
      </c>
      <c r="F109" s="38">
        <v>683.5100000000001</v>
      </c>
      <c r="G109" s="38"/>
      <c r="H109" s="33">
        <f t="shared" si="5"/>
        <v>1614.78</v>
      </c>
      <c r="I109" s="100" t="str">
        <f t="shared" si="3"/>
        <v>n.m.</v>
      </c>
      <c r="K109" s="85"/>
    </row>
    <row r="110" spans="1:11" x14ac:dyDescent="0.25">
      <c r="A110" s="78">
        <f t="shared" si="4"/>
        <v>97</v>
      </c>
      <c r="B110" s="11" t="s">
        <v>80</v>
      </c>
      <c r="C110" s="11" t="s">
        <v>271</v>
      </c>
      <c r="D110" s="38">
        <v>565966.19200000004</v>
      </c>
      <c r="E110" s="38">
        <v>409302.77999999991</v>
      </c>
      <c r="F110" s="38"/>
      <c r="G110" s="38">
        <v>39408.39</v>
      </c>
      <c r="H110" s="33">
        <f t="shared" si="5"/>
        <v>448711.16999999993</v>
      </c>
      <c r="I110" s="100">
        <f t="shared" si="3"/>
        <v>0.79282327521075657</v>
      </c>
      <c r="K110" s="85"/>
    </row>
    <row r="111" spans="1:11" x14ac:dyDescent="0.25">
      <c r="A111" s="78">
        <f t="shared" si="4"/>
        <v>98</v>
      </c>
      <c r="B111" s="11" t="s">
        <v>33</v>
      </c>
      <c r="C111" s="11" t="s">
        <v>230</v>
      </c>
      <c r="D111" s="38">
        <v>1206064.9779999999</v>
      </c>
      <c r="E111" s="38">
        <v>1014694.5700000008</v>
      </c>
      <c r="F111" s="38">
        <v>8776.7900000000045</v>
      </c>
      <c r="G111" s="38">
        <v>166987.53</v>
      </c>
      <c r="H111" s="33">
        <f t="shared" si="5"/>
        <v>1190458.8900000008</v>
      </c>
      <c r="I111" s="100">
        <f t="shared" si="3"/>
        <v>0.98706032569996482</v>
      </c>
      <c r="K111" s="85"/>
    </row>
    <row r="112" spans="1:11" x14ac:dyDescent="0.25">
      <c r="A112" s="78">
        <f t="shared" si="4"/>
        <v>99</v>
      </c>
      <c r="B112" s="11" t="s">
        <v>1</v>
      </c>
      <c r="C112" s="11" t="s">
        <v>206</v>
      </c>
      <c r="D112" s="38">
        <v>3819253.4810000001</v>
      </c>
      <c r="E112" s="38">
        <v>3433708.149999999</v>
      </c>
      <c r="F112" s="38">
        <v>3144.0499999999979</v>
      </c>
      <c r="G112" s="38">
        <v>749687.52999999875</v>
      </c>
      <c r="H112" s="33">
        <f t="shared" si="5"/>
        <v>4186539.7299999977</v>
      </c>
      <c r="I112" s="100">
        <f t="shared" si="3"/>
        <v>1.0961670260502925</v>
      </c>
      <c r="K112" s="85"/>
    </row>
    <row r="113" spans="1:11" x14ac:dyDescent="0.25">
      <c r="A113" s="78">
        <f t="shared" si="4"/>
        <v>100</v>
      </c>
      <c r="B113" s="11" t="s">
        <v>2</v>
      </c>
      <c r="C113" s="11" t="s">
        <v>207</v>
      </c>
      <c r="D113" s="38">
        <v>284862.95400000003</v>
      </c>
      <c r="E113" s="38">
        <v>234319.83999999988</v>
      </c>
      <c r="F113" s="38">
        <v>57.98</v>
      </c>
      <c r="G113" s="38">
        <v>43867.62</v>
      </c>
      <c r="H113" s="33">
        <f t="shared" si="5"/>
        <v>278245.43999999989</v>
      </c>
      <c r="I113" s="100">
        <f t="shared" si="3"/>
        <v>0.97676948193130042</v>
      </c>
      <c r="K113" s="85"/>
    </row>
    <row r="114" spans="1:11" x14ac:dyDescent="0.25">
      <c r="A114" s="78">
        <f t="shared" si="4"/>
        <v>101</v>
      </c>
      <c r="B114" s="11" t="s">
        <v>12</v>
      </c>
      <c r="C114" s="11" t="s">
        <v>217</v>
      </c>
      <c r="D114" s="38">
        <v>5148462.8430000003</v>
      </c>
      <c r="E114" s="38">
        <v>2410268.189999992</v>
      </c>
      <c r="F114" s="38">
        <v>5177.5300000000061</v>
      </c>
      <c r="G114" s="38">
        <v>412518.68</v>
      </c>
      <c r="H114" s="33">
        <f t="shared" si="5"/>
        <v>2827964.399999992</v>
      </c>
      <c r="I114" s="100">
        <f t="shared" si="3"/>
        <v>0.54928324943530948</v>
      </c>
      <c r="K114" s="85"/>
    </row>
    <row r="115" spans="1:11" x14ac:dyDescent="0.25">
      <c r="A115" s="78">
        <f t="shared" si="4"/>
        <v>102</v>
      </c>
      <c r="B115" s="11" t="s">
        <v>13</v>
      </c>
      <c r="C115" s="11" t="s">
        <v>218</v>
      </c>
      <c r="D115" s="38">
        <v>-40395.088000000003</v>
      </c>
      <c r="E115" s="38">
        <v>8255.0599999999977</v>
      </c>
      <c r="F115" s="38">
        <v>-17.809999999999999</v>
      </c>
      <c r="G115" s="38">
        <v>1033.2299999999996</v>
      </c>
      <c r="H115" s="33">
        <f t="shared" si="5"/>
        <v>9270.4799999999977</v>
      </c>
      <c r="I115" s="100">
        <f t="shared" si="3"/>
        <v>-0.22949522971703878</v>
      </c>
      <c r="K115" s="85"/>
    </row>
    <row r="116" spans="1:11" x14ac:dyDescent="0.25">
      <c r="A116" s="78">
        <f t="shared" si="4"/>
        <v>103</v>
      </c>
      <c r="B116" s="11" t="s">
        <v>14</v>
      </c>
      <c r="C116" s="11" t="s">
        <v>219</v>
      </c>
      <c r="D116" s="38">
        <v>918660.897</v>
      </c>
      <c r="E116" s="38">
        <v>477893.91999999987</v>
      </c>
      <c r="F116" s="38">
        <v>-3705.4999999999973</v>
      </c>
      <c r="G116" s="38">
        <v>81130.799999999959</v>
      </c>
      <c r="H116" s="33">
        <f t="shared" si="5"/>
        <v>555319.21999999986</v>
      </c>
      <c r="I116" s="100">
        <f t="shared" si="3"/>
        <v>0.60448770793822071</v>
      </c>
      <c r="K116" s="85"/>
    </row>
    <row r="117" spans="1:11" x14ac:dyDescent="0.25">
      <c r="A117" s="78">
        <f t="shared" si="4"/>
        <v>104</v>
      </c>
      <c r="B117" s="11" t="s">
        <v>81</v>
      </c>
      <c r="C117" s="11" t="s">
        <v>272</v>
      </c>
      <c r="D117" s="38">
        <v>0</v>
      </c>
      <c r="E117" s="38">
        <v>7903.1299999999992</v>
      </c>
      <c r="F117" s="38">
        <v>9.4499999999999975</v>
      </c>
      <c r="G117" s="38">
        <v>1270.2400000000002</v>
      </c>
      <c r="H117" s="33">
        <f t="shared" si="5"/>
        <v>9182.82</v>
      </c>
      <c r="I117" s="100" t="str">
        <f t="shared" si="3"/>
        <v>n.m.</v>
      </c>
      <c r="K117" s="85"/>
    </row>
    <row r="118" spans="1:11" x14ac:dyDescent="0.25">
      <c r="A118" s="78">
        <f t="shared" si="4"/>
        <v>105</v>
      </c>
      <c r="B118" s="11" t="s">
        <v>15</v>
      </c>
      <c r="C118" s="11" t="s">
        <v>220</v>
      </c>
      <c r="D118" s="38">
        <v>3820945.872</v>
      </c>
      <c r="E118" s="38">
        <v>2864600.8200000003</v>
      </c>
      <c r="F118" s="38">
        <v>31346.73000000004</v>
      </c>
      <c r="G118" s="38">
        <v>492586.74999999988</v>
      </c>
      <c r="H118" s="33">
        <f t="shared" si="5"/>
        <v>3388534.3000000003</v>
      </c>
      <c r="I118" s="100">
        <f t="shared" si="3"/>
        <v>0.8868312751644235</v>
      </c>
      <c r="K118" s="85"/>
    </row>
    <row r="119" spans="1:11" x14ac:dyDescent="0.25">
      <c r="A119" s="78">
        <f t="shared" si="4"/>
        <v>106</v>
      </c>
      <c r="B119" s="11" t="s">
        <v>36</v>
      </c>
      <c r="C119" s="11" t="s">
        <v>233</v>
      </c>
      <c r="D119" s="38">
        <v>411905.33400000003</v>
      </c>
      <c r="E119" s="38">
        <v>37198.75</v>
      </c>
      <c r="F119" s="38">
        <v>304.07</v>
      </c>
      <c r="G119" s="38">
        <v>10500.02</v>
      </c>
      <c r="H119" s="33">
        <f t="shared" si="5"/>
        <v>48002.84</v>
      </c>
      <c r="I119" s="100">
        <f t="shared" si="3"/>
        <v>0.11653852484464305</v>
      </c>
      <c r="K119" s="85"/>
    </row>
    <row r="120" spans="1:11" x14ac:dyDescent="0.25">
      <c r="A120" s="78">
        <f t="shared" si="4"/>
        <v>107</v>
      </c>
      <c r="B120" s="11" t="s">
        <v>8</v>
      </c>
      <c r="C120" s="11" t="s">
        <v>213</v>
      </c>
      <c r="D120" s="38">
        <v>1993108.9239999996</v>
      </c>
      <c r="E120" s="38">
        <v>1746412.8399999968</v>
      </c>
      <c r="F120" s="38">
        <v>7642.0000000000018</v>
      </c>
      <c r="G120" s="38">
        <v>437834.66000000032</v>
      </c>
      <c r="H120" s="33">
        <f t="shared" si="5"/>
        <v>2191889.4999999972</v>
      </c>
      <c r="I120" s="100">
        <f t="shared" si="3"/>
        <v>1.0997339250285738</v>
      </c>
      <c r="K120" s="85"/>
    </row>
    <row r="121" spans="1:11" x14ac:dyDescent="0.25">
      <c r="A121" s="78">
        <f t="shared" si="4"/>
        <v>108</v>
      </c>
      <c r="B121" s="11" t="s">
        <v>16</v>
      </c>
      <c r="C121" s="11" t="s">
        <v>221</v>
      </c>
      <c r="D121" s="38">
        <v>66216.377999999997</v>
      </c>
      <c r="E121" s="38">
        <v>86662.309999999939</v>
      </c>
      <c r="F121" s="38">
        <v>42.37</v>
      </c>
      <c r="G121" s="38">
        <v>21266.150000000005</v>
      </c>
      <c r="H121" s="33">
        <f t="shared" si="5"/>
        <v>107970.82999999994</v>
      </c>
      <c r="I121" s="100">
        <f t="shared" si="3"/>
        <v>1.6305758977031324</v>
      </c>
      <c r="K121" s="85"/>
    </row>
    <row r="122" spans="1:11" x14ac:dyDescent="0.25">
      <c r="A122" s="78">
        <f t="shared" si="4"/>
        <v>109</v>
      </c>
      <c r="B122" s="11" t="s">
        <v>17</v>
      </c>
      <c r="C122" s="11" t="s">
        <v>222</v>
      </c>
      <c r="D122" s="38">
        <v>675582.67499999993</v>
      </c>
      <c r="E122" s="38">
        <v>169830.33999999973</v>
      </c>
      <c r="F122" s="38">
        <v>2305.7599999999979</v>
      </c>
      <c r="G122" s="38">
        <v>29991.549999999992</v>
      </c>
      <c r="H122" s="33">
        <f t="shared" si="5"/>
        <v>202127.64999999973</v>
      </c>
      <c r="I122" s="100">
        <f t="shared" si="3"/>
        <v>0.29919010282494257</v>
      </c>
      <c r="K122" s="85"/>
    </row>
    <row r="123" spans="1:11" x14ac:dyDescent="0.25">
      <c r="A123" s="78">
        <f t="shared" si="4"/>
        <v>110</v>
      </c>
      <c r="B123" s="11" t="s">
        <v>6</v>
      </c>
      <c r="C123" s="11" t="s">
        <v>211</v>
      </c>
      <c r="D123" s="38">
        <v>2.4999999999999998E-2</v>
      </c>
      <c r="E123" s="38">
        <v>9749369.8899999633</v>
      </c>
      <c r="F123" s="38"/>
      <c r="G123" s="38">
        <v>-9759348.6300000027</v>
      </c>
      <c r="H123" s="33">
        <f t="shared" si="5"/>
        <v>-9978.7400000393391</v>
      </c>
      <c r="I123" s="100">
        <f t="shared" si="3"/>
        <v>-399149.60000157362</v>
      </c>
      <c r="K123" s="85"/>
    </row>
    <row r="124" spans="1:11" x14ac:dyDescent="0.25">
      <c r="A124" s="78">
        <f t="shared" si="4"/>
        <v>111</v>
      </c>
      <c r="B124" s="11" t="s">
        <v>34</v>
      </c>
      <c r="C124" s="11" t="s">
        <v>231</v>
      </c>
      <c r="D124" s="38">
        <v>3413885.2650000006</v>
      </c>
      <c r="E124" s="38">
        <v>5818116.5299999984</v>
      </c>
      <c r="F124" s="38"/>
      <c r="G124" s="38">
        <v>820696.29000000015</v>
      </c>
      <c r="H124" s="33">
        <f t="shared" si="5"/>
        <v>6638812.8199999984</v>
      </c>
      <c r="I124" s="100">
        <f t="shared" si="3"/>
        <v>1.9446502458834092</v>
      </c>
      <c r="K124" s="85"/>
    </row>
    <row r="125" spans="1:11" x14ac:dyDescent="0.25">
      <c r="A125" s="78">
        <f t="shared" si="4"/>
        <v>112</v>
      </c>
      <c r="B125" s="11" t="s">
        <v>41</v>
      </c>
      <c r="C125" s="11" t="s">
        <v>238</v>
      </c>
      <c r="D125" s="38">
        <v>0</v>
      </c>
      <c r="E125" s="38">
        <v>265127.51</v>
      </c>
      <c r="F125" s="38"/>
      <c r="G125" s="38">
        <v>-265127.51</v>
      </c>
      <c r="H125" s="33">
        <f t="shared" si="5"/>
        <v>0</v>
      </c>
      <c r="I125" s="100" t="str">
        <f t="shared" si="3"/>
        <v>n.m.</v>
      </c>
      <c r="K125" s="85"/>
    </row>
    <row r="126" spans="1:11" x14ac:dyDescent="0.25">
      <c r="A126" s="78">
        <f t="shared" si="4"/>
        <v>113</v>
      </c>
      <c r="B126" s="11" t="s">
        <v>797</v>
      </c>
      <c r="C126" s="11" t="s">
        <v>798</v>
      </c>
      <c r="D126" s="38">
        <v>0</v>
      </c>
      <c r="E126" s="38">
        <v>-650.10000000000014</v>
      </c>
      <c r="F126" s="38"/>
      <c r="G126" s="38"/>
      <c r="H126" s="33">
        <f t="shared" si="5"/>
        <v>-650.10000000000014</v>
      </c>
      <c r="I126" s="100" t="str">
        <f t="shared" si="3"/>
        <v>n.m.</v>
      </c>
      <c r="K126" s="85"/>
    </row>
    <row r="127" spans="1:11" x14ac:dyDescent="0.25">
      <c r="A127" s="78">
        <f t="shared" si="4"/>
        <v>114</v>
      </c>
      <c r="B127" s="11" t="s">
        <v>461</v>
      </c>
      <c r="C127" s="11" t="s">
        <v>660</v>
      </c>
      <c r="D127" s="38">
        <v>0</v>
      </c>
      <c r="E127" s="38">
        <v>-51353.009999999987</v>
      </c>
      <c r="F127" s="38">
        <v>-5602.5599999999995</v>
      </c>
      <c r="G127" s="38"/>
      <c r="H127" s="33">
        <f t="shared" si="5"/>
        <v>-56955.569999999985</v>
      </c>
      <c r="I127" s="100" t="str">
        <f t="shared" si="3"/>
        <v>n.m.</v>
      </c>
      <c r="K127" s="85"/>
    </row>
    <row r="128" spans="1:11" x14ac:dyDescent="0.25">
      <c r="A128" s="78">
        <f t="shared" si="4"/>
        <v>115</v>
      </c>
      <c r="B128" s="11" t="s">
        <v>462</v>
      </c>
      <c r="C128" s="11" t="s">
        <v>661</v>
      </c>
      <c r="D128" s="38">
        <v>0</v>
      </c>
      <c r="E128" s="38">
        <v>100175.28000000004</v>
      </c>
      <c r="F128" s="38">
        <v>65141.84</v>
      </c>
      <c r="G128" s="38"/>
      <c r="H128" s="33">
        <f t="shared" si="5"/>
        <v>165317.12000000005</v>
      </c>
      <c r="I128" s="100" t="str">
        <f t="shared" si="3"/>
        <v>n.m.</v>
      </c>
      <c r="K128" s="85"/>
    </row>
    <row r="129" spans="1:11" x14ac:dyDescent="0.25">
      <c r="A129" s="78">
        <f t="shared" si="4"/>
        <v>116</v>
      </c>
      <c r="B129" s="11" t="s">
        <v>844</v>
      </c>
      <c r="C129" s="11" t="s">
        <v>1022</v>
      </c>
      <c r="D129" s="38">
        <v>0</v>
      </c>
      <c r="E129" s="38">
        <v>259082.06</v>
      </c>
      <c r="F129" s="38">
        <v>287.41999999999996</v>
      </c>
      <c r="G129" s="38"/>
      <c r="H129" s="33">
        <f t="shared" si="5"/>
        <v>259369.48</v>
      </c>
      <c r="I129" s="100" t="str">
        <f t="shared" si="3"/>
        <v>n.m.</v>
      </c>
      <c r="K129" s="85"/>
    </row>
    <row r="130" spans="1:11" x14ac:dyDescent="0.25">
      <c r="A130" s="78">
        <f t="shared" si="4"/>
        <v>117</v>
      </c>
      <c r="B130" s="11" t="s">
        <v>845</v>
      </c>
      <c r="C130" s="11" t="s">
        <v>1023</v>
      </c>
      <c r="D130" s="38">
        <v>0</v>
      </c>
      <c r="E130" s="38">
        <v>990.51</v>
      </c>
      <c r="F130" s="38">
        <v>341.01999999999992</v>
      </c>
      <c r="G130" s="38"/>
      <c r="H130" s="33">
        <f t="shared" si="5"/>
        <v>1331.53</v>
      </c>
      <c r="I130" s="100" t="str">
        <f t="shared" si="3"/>
        <v>n.m.</v>
      </c>
      <c r="K130" s="85"/>
    </row>
    <row r="131" spans="1:11" x14ac:dyDescent="0.25">
      <c r="A131" s="78">
        <f t="shared" si="4"/>
        <v>118</v>
      </c>
      <c r="B131" s="11" t="s">
        <v>846</v>
      </c>
      <c r="C131" s="11" t="s">
        <v>1024</v>
      </c>
      <c r="D131" s="38">
        <v>0</v>
      </c>
      <c r="E131" s="38">
        <v>1065307.9299999992</v>
      </c>
      <c r="F131" s="38">
        <v>141593.32999999999</v>
      </c>
      <c r="G131" s="38"/>
      <c r="H131" s="33">
        <f t="shared" si="5"/>
        <v>1206901.2599999993</v>
      </c>
      <c r="I131" s="100" t="str">
        <f t="shared" si="3"/>
        <v>n.m.</v>
      </c>
      <c r="K131" s="85"/>
    </row>
    <row r="132" spans="1:11" x14ac:dyDescent="0.25">
      <c r="A132" s="78">
        <f t="shared" si="4"/>
        <v>119</v>
      </c>
      <c r="B132" s="11" t="s">
        <v>463</v>
      </c>
      <c r="C132" s="11" t="s">
        <v>662</v>
      </c>
      <c r="D132" s="38">
        <v>0</v>
      </c>
      <c r="E132" s="38">
        <v>597108.21</v>
      </c>
      <c r="F132" s="38"/>
      <c r="G132" s="38"/>
      <c r="H132" s="33">
        <f t="shared" si="5"/>
        <v>597108.21</v>
      </c>
      <c r="I132" s="100" t="str">
        <f t="shared" si="3"/>
        <v>n.m.</v>
      </c>
      <c r="K132" s="85"/>
    </row>
    <row r="133" spans="1:11" x14ac:dyDescent="0.25">
      <c r="A133" s="78">
        <f t="shared" si="4"/>
        <v>120</v>
      </c>
      <c r="B133" s="11" t="s">
        <v>7</v>
      </c>
      <c r="C133" s="11" t="s">
        <v>212</v>
      </c>
      <c r="D133" s="38">
        <v>0</v>
      </c>
      <c r="E133" s="38">
        <v>194427.2</v>
      </c>
      <c r="F133" s="38">
        <v>37446.700000000033</v>
      </c>
      <c r="G133" s="38">
        <v>6456.46</v>
      </c>
      <c r="H133" s="33">
        <f t="shared" si="5"/>
        <v>238330.36000000004</v>
      </c>
      <c r="I133" s="100" t="str">
        <f t="shared" si="3"/>
        <v>n.m.</v>
      </c>
      <c r="K133" s="85"/>
    </row>
    <row r="134" spans="1:11" x14ac:dyDescent="0.25">
      <c r="A134" s="78">
        <f t="shared" si="4"/>
        <v>121</v>
      </c>
      <c r="B134" s="11" t="s">
        <v>847</v>
      </c>
      <c r="C134" s="11" t="s">
        <v>1025</v>
      </c>
      <c r="D134" s="38">
        <v>403986.429</v>
      </c>
      <c r="E134" s="38">
        <v>352108.37000000017</v>
      </c>
      <c r="F134" s="38">
        <v>8839.1299999999974</v>
      </c>
      <c r="G134" s="38"/>
      <c r="H134" s="33">
        <f t="shared" si="5"/>
        <v>360947.50000000017</v>
      </c>
      <c r="I134" s="100">
        <f t="shared" si="3"/>
        <v>0.89346441882581207</v>
      </c>
      <c r="K134" s="85"/>
    </row>
    <row r="135" spans="1:11" x14ac:dyDescent="0.25">
      <c r="A135" s="78">
        <f t="shared" si="4"/>
        <v>122</v>
      </c>
      <c r="B135" s="11" t="s">
        <v>464</v>
      </c>
      <c r="C135" s="11" t="s">
        <v>663</v>
      </c>
      <c r="D135" s="38">
        <v>-9448.098</v>
      </c>
      <c r="E135" s="38">
        <v>662170.16000000038</v>
      </c>
      <c r="F135" s="38">
        <v>27278.299999999988</v>
      </c>
      <c r="G135" s="38"/>
      <c r="H135" s="33">
        <f t="shared" si="5"/>
        <v>689448.46000000043</v>
      </c>
      <c r="I135" s="100">
        <f t="shared" si="3"/>
        <v>-72.972196097034598</v>
      </c>
      <c r="K135" s="85"/>
    </row>
    <row r="136" spans="1:11" x14ac:dyDescent="0.25">
      <c r="A136" s="78">
        <f t="shared" si="4"/>
        <v>123</v>
      </c>
      <c r="B136" s="11" t="s">
        <v>60</v>
      </c>
      <c r="C136" s="11" t="s">
        <v>252</v>
      </c>
      <c r="D136" s="38">
        <v>2327559.003</v>
      </c>
      <c r="E136" s="38">
        <v>1428243.4299999997</v>
      </c>
      <c r="F136" s="38">
        <v>42172.839999999975</v>
      </c>
      <c r="G136" s="38"/>
      <c r="H136" s="33">
        <f t="shared" si="5"/>
        <v>1470416.2699999998</v>
      </c>
      <c r="I136" s="100">
        <f t="shared" si="3"/>
        <v>0.63174178102672129</v>
      </c>
      <c r="K136" s="85"/>
    </row>
    <row r="137" spans="1:11" x14ac:dyDescent="0.25">
      <c r="A137" s="78">
        <f t="shared" si="4"/>
        <v>124</v>
      </c>
      <c r="B137" s="11" t="s">
        <v>848</v>
      </c>
      <c r="C137" s="11" t="s">
        <v>1127</v>
      </c>
      <c r="D137" s="38">
        <v>189923.30699999997</v>
      </c>
      <c r="E137" s="38">
        <v>74147.530000000042</v>
      </c>
      <c r="F137" s="38"/>
      <c r="G137" s="38"/>
      <c r="H137" s="33">
        <f t="shared" si="5"/>
        <v>74147.530000000042</v>
      </c>
      <c r="I137" s="100">
        <f t="shared" si="3"/>
        <v>0.39040774495359887</v>
      </c>
      <c r="K137" s="85"/>
    </row>
    <row r="138" spans="1:11" x14ac:dyDescent="0.25">
      <c r="A138" s="78">
        <f t="shared" si="4"/>
        <v>125</v>
      </c>
      <c r="B138" s="11" t="s">
        <v>466</v>
      </c>
      <c r="C138" s="11" t="s">
        <v>664</v>
      </c>
      <c r="D138" s="38">
        <v>-156479.75599999999</v>
      </c>
      <c r="E138" s="38"/>
      <c r="F138" s="38">
        <v>510.99</v>
      </c>
      <c r="G138" s="38"/>
      <c r="H138" s="33">
        <f t="shared" si="5"/>
        <v>510.99</v>
      </c>
      <c r="I138" s="100">
        <f t="shared" si="3"/>
        <v>-3.2655342330671837E-3</v>
      </c>
      <c r="K138" s="85"/>
    </row>
    <row r="139" spans="1:11" x14ac:dyDescent="0.25">
      <c r="A139" s="78">
        <f t="shared" si="4"/>
        <v>126</v>
      </c>
      <c r="B139" s="11" t="s">
        <v>467</v>
      </c>
      <c r="C139" s="11" t="s">
        <v>664</v>
      </c>
      <c r="D139" s="38">
        <v>0</v>
      </c>
      <c r="E139" s="38"/>
      <c r="F139" s="38">
        <v>-4.17</v>
      </c>
      <c r="G139" s="38">
        <v>150.84</v>
      </c>
      <c r="H139" s="33">
        <f t="shared" si="5"/>
        <v>146.67000000000002</v>
      </c>
      <c r="I139" s="100" t="str">
        <f t="shared" si="3"/>
        <v>n.m.</v>
      </c>
      <c r="K139" s="85"/>
    </row>
    <row r="140" spans="1:11" x14ac:dyDescent="0.25">
      <c r="A140" s="78">
        <f t="shared" si="4"/>
        <v>127</v>
      </c>
      <c r="B140" s="11" t="s">
        <v>849</v>
      </c>
      <c r="C140" s="11" t="s">
        <v>664</v>
      </c>
      <c r="D140" s="38">
        <v>0</v>
      </c>
      <c r="E140" s="38">
        <v>58786.35</v>
      </c>
      <c r="F140" s="38">
        <v>716.94999999999993</v>
      </c>
      <c r="G140" s="38">
        <v>5589.82</v>
      </c>
      <c r="H140" s="33">
        <f t="shared" si="5"/>
        <v>65093.119999999995</v>
      </c>
      <c r="I140" s="100" t="str">
        <f t="shared" si="3"/>
        <v>n.m.</v>
      </c>
      <c r="K140" s="85"/>
    </row>
    <row r="141" spans="1:11" x14ac:dyDescent="0.25">
      <c r="A141" s="78">
        <f t="shared" si="4"/>
        <v>128</v>
      </c>
      <c r="B141" s="11" t="s">
        <v>850</v>
      </c>
      <c r="C141" s="11" t="s">
        <v>664</v>
      </c>
      <c r="D141" s="38">
        <v>0</v>
      </c>
      <c r="E141" s="38">
        <v>307984.71000000002</v>
      </c>
      <c r="F141" s="38">
        <v>117.19999999999999</v>
      </c>
      <c r="G141" s="38">
        <v>45595.58</v>
      </c>
      <c r="H141" s="33">
        <f t="shared" si="5"/>
        <v>353697.49000000005</v>
      </c>
      <c r="I141" s="100" t="str">
        <f t="shared" si="3"/>
        <v>n.m.</v>
      </c>
      <c r="K141" s="85"/>
    </row>
    <row r="142" spans="1:11" x14ac:dyDescent="0.25">
      <c r="A142" s="78">
        <f t="shared" si="4"/>
        <v>129</v>
      </c>
      <c r="B142" s="11" t="s">
        <v>71</v>
      </c>
      <c r="C142" s="11" t="s">
        <v>262</v>
      </c>
      <c r="D142" s="38">
        <v>1840508.2329999998</v>
      </c>
      <c r="E142" s="38">
        <v>1353954.7699999993</v>
      </c>
      <c r="F142" s="38"/>
      <c r="G142" s="38">
        <v>308894.43000000005</v>
      </c>
      <c r="H142" s="33">
        <f t="shared" si="5"/>
        <v>1662849.1999999993</v>
      </c>
      <c r="I142" s="100">
        <f t="shared" si="3"/>
        <v>0.90347283983054016</v>
      </c>
      <c r="K142" s="85"/>
    </row>
    <row r="143" spans="1:11" x14ac:dyDescent="0.25">
      <c r="A143" s="78">
        <f t="shared" si="4"/>
        <v>130</v>
      </c>
      <c r="B143" s="11" t="s">
        <v>83</v>
      </c>
      <c r="C143" s="11" t="s">
        <v>275</v>
      </c>
      <c r="D143" s="38">
        <v>13262.484</v>
      </c>
      <c r="E143" s="38">
        <v>373705.20999999985</v>
      </c>
      <c r="F143" s="38">
        <v>65.980000000000018</v>
      </c>
      <c r="G143" s="38"/>
      <c r="H143" s="33">
        <f t="shared" si="5"/>
        <v>373771.18999999983</v>
      </c>
      <c r="I143" s="100">
        <f t="shared" ref="I143:I202" si="6">IFERROR(H143/D143,"n.m.")</f>
        <v>28.182593094928507</v>
      </c>
      <c r="K143" s="85"/>
    </row>
    <row r="144" spans="1:11" x14ac:dyDescent="0.25">
      <c r="A144" s="78">
        <f t="shared" ref="A144:A209" si="7">A143+1</f>
        <v>131</v>
      </c>
      <c r="B144" s="11" t="s">
        <v>47</v>
      </c>
      <c r="C144" s="11" t="s">
        <v>243</v>
      </c>
      <c r="D144" s="38">
        <v>23850.366999999998</v>
      </c>
      <c r="E144" s="38">
        <v>118086.42</v>
      </c>
      <c r="F144" s="38">
        <v>17107.779999999995</v>
      </c>
      <c r="G144" s="38">
        <v>22080.720000000001</v>
      </c>
      <c r="H144" s="33">
        <f t="shared" ref="H144:H203" si="8">SUM(E144:G144)</f>
        <v>157274.91999999998</v>
      </c>
      <c r="I144" s="100">
        <f t="shared" si="6"/>
        <v>6.594234797309408</v>
      </c>
      <c r="K144" s="85"/>
    </row>
    <row r="145" spans="1:11" x14ac:dyDescent="0.25">
      <c r="A145" s="78">
        <f t="shared" si="7"/>
        <v>132</v>
      </c>
      <c r="B145" s="11" t="s">
        <v>136</v>
      </c>
      <c r="C145" s="11" t="s">
        <v>321</v>
      </c>
      <c r="D145" s="38">
        <v>0</v>
      </c>
      <c r="E145" s="38">
        <v>-169493.37000000002</v>
      </c>
      <c r="F145" s="38">
        <v>-31923.920000000002</v>
      </c>
      <c r="G145" s="38">
        <v>-39923.74</v>
      </c>
      <c r="H145" s="33">
        <f t="shared" si="8"/>
        <v>-241341.03000000003</v>
      </c>
      <c r="I145" s="100" t="str">
        <f t="shared" si="6"/>
        <v>n.m.</v>
      </c>
      <c r="K145" s="85"/>
    </row>
    <row r="146" spans="1:11" x14ac:dyDescent="0.25">
      <c r="A146" s="78">
        <f t="shared" si="7"/>
        <v>133</v>
      </c>
      <c r="B146" s="11" t="s">
        <v>137</v>
      </c>
      <c r="C146" s="11" t="s">
        <v>322</v>
      </c>
      <c r="D146" s="38">
        <v>0</v>
      </c>
      <c r="E146" s="38">
        <v>-71817.58</v>
      </c>
      <c r="F146" s="38">
        <v>-11734.8</v>
      </c>
      <c r="G146" s="38">
        <v>-18411.060000000001</v>
      </c>
      <c r="H146" s="33">
        <f t="shared" si="8"/>
        <v>-101963.44</v>
      </c>
      <c r="I146" s="100" t="str">
        <f t="shared" si="6"/>
        <v>n.m.</v>
      </c>
      <c r="K146" s="85"/>
    </row>
    <row r="147" spans="1:11" x14ac:dyDescent="0.25">
      <c r="A147" s="78">
        <f t="shared" si="7"/>
        <v>134</v>
      </c>
      <c r="B147" s="11" t="s">
        <v>126</v>
      </c>
      <c r="C147" s="11" t="s">
        <v>310</v>
      </c>
      <c r="D147" s="38">
        <v>0</v>
      </c>
      <c r="E147" s="38">
        <v>-5813.9900000000016</v>
      </c>
      <c r="F147" s="38">
        <v>-691.89</v>
      </c>
      <c r="G147" s="38">
        <v>-1100.3400000000001</v>
      </c>
      <c r="H147" s="33">
        <f t="shared" si="8"/>
        <v>-7606.2200000000021</v>
      </c>
      <c r="I147" s="100" t="str">
        <f t="shared" si="6"/>
        <v>n.m.</v>
      </c>
      <c r="K147" s="85"/>
    </row>
    <row r="148" spans="1:11" x14ac:dyDescent="0.25">
      <c r="A148" s="78">
        <f t="shared" si="7"/>
        <v>135</v>
      </c>
      <c r="B148" s="11" t="s">
        <v>87</v>
      </c>
      <c r="C148" s="11" t="s">
        <v>279</v>
      </c>
      <c r="D148" s="38">
        <v>-245504.67599999998</v>
      </c>
      <c r="E148" s="38">
        <v>71144.110000000015</v>
      </c>
      <c r="F148" s="38">
        <v>47344.36</v>
      </c>
      <c r="G148" s="38">
        <v>15055.690000000002</v>
      </c>
      <c r="H148" s="33">
        <f t="shared" si="8"/>
        <v>133544.16000000003</v>
      </c>
      <c r="I148" s="100">
        <f t="shared" si="6"/>
        <v>-0.54395770449602376</v>
      </c>
      <c r="K148" s="85"/>
    </row>
    <row r="149" spans="1:11" x14ac:dyDescent="0.25">
      <c r="A149" s="78">
        <f t="shared" si="7"/>
        <v>136</v>
      </c>
      <c r="B149" s="11" t="s">
        <v>82</v>
      </c>
      <c r="C149" s="11" t="s">
        <v>274</v>
      </c>
      <c r="D149" s="38">
        <v>144661.03699999998</v>
      </c>
      <c r="E149" s="38">
        <v>244910.3400000002</v>
      </c>
      <c r="F149" s="38">
        <v>3265.21</v>
      </c>
      <c r="G149" s="38">
        <v>127494.53</v>
      </c>
      <c r="H149" s="33">
        <f t="shared" si="8"/>
        <v>375670.08000000019</v>
      </c>
      <c r="I149" s="100">
        <f t="shared" si="6"/>
        <v>2.5968988456788145</v>
      </c>
      <c r="K149" s="85"/>
    </row>
    <row r="150" spans="1:11" x14ac:dyDescent="0.25">
      <c r="A150" s="78">
        <f t="shared" si="7"/>
        <v>137</v>
      </c>
      <c r="B150" s="11" t="s">
        <v>99</v>
      </c>
      <c r="C150" s="11" t="s">
        <v>290</v>
      </c>
      <c r="D150" s="38">
        <v>1074899.7690000001</v>
      </c>
      <c r="E150" s="38">
        <v>965377.83999999973</v>
      </c>
      <c r="F150" s="38">
        <v>80663.039999999994</v>
      </c>
      <c r="G150" s="38">
        <v>155304.52000000002</v>
      </c>
      <c r="H150" s="33">
        <f t="shared" si="8"/>
        <v>1201345.3999999999</v>
      </c>
      <c r="I150" s="100">
        <f t="shared" si="6"/>
        <v>1.117634810841605</v>
      </c>
      <c r="K150" s="85"/>
    </row>
    <row r="151" spans="1:11" x14ac:dyDescent="0.25">
      <c r="A151" s="78">
        <f t="shared" si="7"/>
        <v>138</v>
      </c>
      <c r="B151" s="11" t="s">
        <v>201</v>
      </c>
      <c r="C151" s="11" t="s">
        <v>375</v>
      </c>
      <c r="D151" s="38">
        <v>2393.4659999999994</v>
      </c>
      <c r="E151" s="38"/>
      <c r="F151" s="38">
        <v>-2040.74</v>
      </c>
      <c r="G151" s="38"/>
      <c r="H151" s="33">
        <f t="shared" si="8"/>
        <v>-2040.74</v>
      </c>
      <c r="I151" s="100">
        <f t="shared" si="6"/>
        <v>-0.85262961746688715</v>
      </c>
      <c r="K151" s="85"/>
    </row>
    <row r="152" spans="1:11" x14ac:dyDescent="0.25">
      <c r="A152" s="78">
        <f t="shared" si="7"/>
        <v>139</v>
      </c>
      <c r="B152" s="11" t="s">
        <v>468</v>
      </c>
      <c r="C152" s="11" t="s">
        <v>665</v>
      </c>
      <c r="D152" s="38">
        <v>-837952.2</v>
      </c>
      <c r="E152" s="38">
        <v>3463396.9199999985</v>
      </c>
      <c r="F152" s="38">
        <v>245806.93000000002</v>
      </c>
      <c r="G152" s="38">
        <v>574499.12000000011</v>
      </c>
      <c r="H152" s="33">
        <f t="shared" si="8"/>
        <v>4283702.9699999988</v>
      </c>
      <c r="I152" s="100">
        <f t="shared" si="6"/>
        <v>-5.1121089842594829</v>
      </c>
      <c r="K152" s="85"/>
    </row>
    <row r="153" spans="1:11" x14ac:dyDescent="0.25">
      <c r="A153" s="78">
        <f t="shared" si="7"/>
        <v>140</v>
      </c>
      <c r="B153" s="11" t="s">
        <v>51</v>
      </c>
      <c r="C153" s="11" t="s">
        <v>246</v>
      </c>
      <c r="D153" s="38">
        <v>183647.283</v>
      </c>
      <c r="E153" s="38">
        <v>67131.999999999971</v>
      </c>
      <c r="F153" s="38"/>
      <c r="G153" s="38">
        <v>9431.5499999999993</v>
      </c>
      <c r="H153" s="33">
        <f t="shared" si="8"/>
        <v>76563.549999999974</v>
      </c>
      <c r="I153" s="100">
        <f t="shared" si="6"/>
        <v>0.41690543279096581</v>
      </c>
      <c r="K153" s="85"/>
    </row>
    <row r="154" spans="1:11" x14ac:dyDescent="0.25">
      <c r="A154" s="78">
        <f t="shared" si="7"/>
        <v>141</v>
      </c>
      <c r="B154" s="11" t="s">
        <v>469</v>
      </c>
      <c r="C154" s="11" t="s">
        <v>666</v>
      </c>
      <c r="D154" s="38">
        <v>0</v>
      </c>
      <c r="E154" s="38">
        <v>5850.96</v>
      </c>
      <c r="F154" s="38"/>
      <c r="G154" s="38"/>
      <c r="H154" s="33">
        <f t="shared" si="8"/>
        <v>5850.96</v>
      </c>
      <c r="I154" s="100" t="str">
        <f t="shared" si="6"/>
        <v>n.m.</v>
      </c>
      <c r="K154" s="85"/>
    </row>
    <row r="155" spans="1:11" x14ac:dyDescent="0.25">
      <c r="A155" s="78">
        <f t="shared" si="7"/>
        <v>142</v>
      </c>
      <c r="B155" s="11" t="s">
        <v>138</v>
      </c>
      <c r="C155" s="11" t="s">
        <v>324</v>
      </c>
      <c r="D155" s="38">
        <v>0</v>
      </c>
      <c r="E155" s="38"/>
      <c r="F155" s="38"/>
      <c r="G155" s="38">
        <v>7261.15</v>
      </c>
      <c r="H155" s="33">
        <f t="shared" si="8"/>
        <v>7261.15</v>
      </c>
      <c r="I155" s="100" t="str">
        <f t="shared" si="6"/>
        <v>n.m.</v>
      </c>
      <c r="K155" s="85"/>
    </row>
    <row r="156" spans="1:11" x14ac:dyDescent="0.25">
      <c r="A156" s="78">
        <f t="shared" si="7"/>
        <v>143</v>
      </c>
      <c r="B156" s="11" t="s">
        <v>470</v>
      </c>
      <c r="C156" s="11" t="s">
        <v>246</v>
      </c>
      <c r="D156" s="38">
        <v>0</v>
      </c>
      <c r="E156" s="38">
        <v>50602.329999999987</v>
      </c>
      <c r="F156" s="38">
        <v>1384.3899999999999</v>
      </c>
      <c r="G156" s="38">
        <v>7113.19</v>
      </c>
      <c r="H156" s="33">
        <f t="shared" si="8"/>
        <v>59099.909999999989</v>
      </c>
      <c r="I156" s="100" t="str">
        <f t="shared" si="6"/>
        <v>n.m.</v>
      </c>
      <c r="K156" s="85"/>
    </row>
    <row r="157" spans="1:11" x14ac:dyDescent="0.25">
      <c r="A157" s="78">
        <f t="shared" si="7"/>
        <v>144</v>
      </c>
      <c r="B157" s="11" t="s">
        <v>49</v>
      </c>
      <c r="C157" s="11" t="s">
        <v>245</v>
      </c>
      <c r="D157" s="38">
        <v>519242.09500000009</v>
      </c>
      <c r="E157" s="38">
        <v>164896.63999999996</v>
      </c>
      <c r="F157" s="38"/>
      <c r="G157" s="38">
        <v>29099.41</v>
      </c>
      <c r="H157" s="33">
        <f t="shared" si="8"/>
        <v>193996.04999999996</v>
      </c>
      <c r="I157" s="100">
        <f t="shared" si="6"/>
        <v>0.37361387273502916</v>
      </c>
      <c r="K157" s="85"/>
    </row>
    <row r="158" spans="1:11" x14ac:dyDescent="0.25">
      <c r="A158" s="78">
        <f t="shared" si="7"/>
        <v>145</v>
      </c>
      <c r="B158" s="11" t="s">
        <v>140</v>
      </c>
      <c r="C158" s="11" t="s">
        <v>326</v>
      </c>
      <c r="D158" s="38">
        <v>0</v>
      </c>
      <c r="E158" s="38">
        <v>3252.79</v>
      </c>
      <c r="F158" s="38">
        <v>3503.57</v>
      </c>
      <c r="G158" s="38"/>
      <c r="H158" s="33">
        <f t="shared" si="8"/>
        <v>6756.3600000000006</v>
      </c>
      <c r="I158" s="100" t="str">
        <f t="shared" si="6"/>
        <v>n.m.</v>
      </c>
      <c r="K158" s="85"/>
    </row>
    <row r="159" spans="1:11" x14ac:dyDescent="0.25">
      <c r="A159" s="78">
        <f t="shared" si="7"/>
        <v>146</v>
      </c>
      <c r="B159" s="11" t="s">
        <v>471</v>
      </c>
      <c r="C159" s="11" t="s">
        <v>667</v>
      </c>
      <c r="D159" s="38">
        <v>0</v>
      </c>
      <c r="E159" s="38">
        <v>108851.18999999997</v>
      </c>
      <c r="F159" s="38"/>
      <c r="G159" s="38">
        <v>16275.11</v>
      </c>
      <c r="H159" s="33">
        <f t="shared" si="8"/>
        <v>125126.29999999997</v>
      </c>
      <c r="I159" s="100" t="str">
        <f t="shared" si="6"/>
        <v>n.m.</v>
      </c>
      <c r="K159" s="85"/>
    </row>
    <row r="160" spans="1:11" x14ac:dyDescent="0.25">
      <c r="A160" s="78">
        <f t="shared" si="7"/>
        <v>147</v>
      </c>
      <c r="B160" s="11" t="s">
        <v>184</v>
      </c>
      <c r="C160" s="11" t="s">
        <v>361</v>
      </c>
      <c r="D160" s="38">
        <v>0</v>
      </c>
      <c r="E160" s="38">
        <v>1575</v>
      </c>
      <c r="F160" s="38">
        <v>126.97</v>
      </c>
      <c r="G160" s="38">
        <v>405.62</v>
      </c>
      <c r="H160" s="33">
        <f t="shared" si="8"/>
        <v>2107.59</v>
      </c>
      <c r="I160" s="100" t="str">
        <f t="shared" si="6"/>
        <v>n.m.</v>
      </c>
      <c r="K160" s="85"/>
    </row>
    <row r="161" spans="1:11" x14ac:dyDescent="0.25">
      <c r="A161" s="78">
        <f t="shared" si="7"/>
        <v>148</v>
      </c>
      <c r="B161" s="11" t="s">
        <v>472</v>
      </c>
      <c r="C161" s="11" t="s">
        <v>323</v>
      </c>
      <c r="D161" s="38">
        <v>0</v>
      </c>
      <c r="E161" s="38">
        <v>12596.079999999998</v>
      </c>
      <c r="F161" s="38"/>
      <c r="G161" s="38">
        <v>4105.76</v>
      </c>
      <c r="H161" s="33">
        <f t="shared" si="8"/>
        <v>16701.839999999997</v>
      </c>
      <c r="I161" s="100" t="str">
        <f t="shared" si="6"/>
        <v>n.m.</v>
      </c>
      <c r="K161" s="85"/>
    </row>
    <row r="162" spans="1:11" x14ac:dyDescent="0.25">
      <c r="A162" s="78">
        <f t="shared" si="7"/>
        <v>149</v>
      </c>
      <c r="B162" s="11" t="s">
        <v>473</v>
      </c>
      <c r="C162" s="11" t="s">
        <v>668</v>
      </c>
      <c r="D162" s="38">
        <v>0</v>
      </c>
      <c r="E162" s="38">
        <v>142774.76000000004</v>
      </c>
      <c r="F162" s="38">
        <v>122230.85</v>
      </c>
      <c r="G162" s="38">
        <v>29370.92</v>
      </c>
      <c r="H162" s="33">
        <f t="shared" si="8"/>
        <v>294376.53000000003</v>
      </c>
      <c r="I162" s="100" t="str">
        <f t="shared" si="6"/>
        <v>n.m.</v>
      </c>
      <c r="K162" s="85"/>
    </row>
    <row r="163" spans="1:11" x14ac:dyDescent="0.25">
      <c r="A163" s="78">
        <f t="shared" si="7"/>
        <v>150</v>
      </c>
      <c r="B163" s="11" t="s">
        <v>475</v>
      </c>
      <c r="C163" s="11" t="s">
        <v>669</v>
      </c>
      <c r="D163" s="38">
        <v>0</v>
      </c>
      <c r="E163" s="38">
        <v>134727.35999999999</v>
      </c>
      <c r="F163" s="38">
        <v>12769.960000000001</v>
      </c>
      <c r="G163" s="38">
        <v>19078.52</v>
      </c>
      <c r="H163" s="33">
        <f t="shared" si="8"/>
        <v>166575.83999999997</v>
      </c>
      <c r="I163" s="100" t="str">
        <f t="shared" si="6"/>
        <v>n.m.</v>
      </c>
      <c r="K163" s="85"/>
    </row>
    <row r="164" spans="1:11" x14ac:dyDescent="0.25">
      <c r="A164" s="78">
        <f t="shared" si="7"/>
        <v>151</v>
      </c>
      <c r="B164" s="11" t="s">
        <v>476</v>
      </c>
      <c r="C164" s="11" t="s">
        <v>1128</v>
      </c>
      <c r="D164" s="38">
        <v>-268257.20100000006</v>
      </c>
      <c r="E164" s="38">
        <v>67552.42</v>
      </c>
      <c r="F164" s="38"/>
      <c r="G164" s="38"/>
      <c r="H164" s="33">
        <f t="shared" si="8"/>
        <v>67552.42</v>
      </c>
      <c r="I164" s="100">
        <f t="shared" si="6"/>
        <v>-0.2518195960748878</v>
      </c>
      <c r="K164" s="85"/>
    </row>
    <row r="165" spans="1:11" x14ac:dyDescent="0.25">
      <c r="A165" s="78">
        <f t="shared" si="7"/>
        <v>152</v>
      </c>
      <c r="B165" s="11" t="s">
        <v>851</v>
      </c>
      <c r="C165" s="11" t="s">
        <v>1026</v>
      </c>
      <c r="D165" s="38">
        <v>-307393.26900000003</v>
      </c>
      <c r="E165" s="38">
        <v>133891.59000000005</v>
      </c>
      <c r="F165" s="38">
        <v>10124.250000000002</v>
      </c>
      <c r="G165" s="38">
        <v>27370.46</v>
      </c>
      <c r="H165" s="33">
        <f t="shared" si="8"/>
        <v>171386.30000000005</v>
      </c>
      <c r="I165" s="100">
        <f t="shared" si="6"/>
        <v>-0.55754734174091503</v>
      </c>
      <c r="K165" s="85"/>
    </row>
    <row r="166" spans="1:11" x14ac:dyDescent="0.25">
      <c r="A166" s="78">
        <f t="shared" si="7"/>
        <v>153</v>
      </c>
      <c r="B166" s="11" t="s">
        <v>477</v>
      </c>
      <c r="C166" s="11" t="s">
        <v>1129</v>
      </c>
      <c r="D166" s="38">
        <v>-25556.082999999999</v>
      </c>
      <c r="E166" s="38">
        <v>76128.349999999991</v>
      </c>
      <c r="F166" s="38">
        <v>9979.43</v>
      </c>
      <c r="G166" s="38">
        <v>12462.429999999997</v>
      </c>
      <c r="H166" s="33">
        <f t="shared" si="8"/>
        <v>98570.209999999992</v>
      </c>
      <c r="I166" s="100">
        <f t="shared" si="6"/>
        <v>-3.8570155684656369</v>
      </c>
      <c r="K166" s="85"/>
    </row>
    <row r="167" spans="1:11" x14ac:dyDescent="0.25">
      <c r="A167" s="78">
        <f t="shared" si="7"/>
        <v>154</v>
      </c>
      <c r="B167" s="11" t="s">
        <v>478</v>
      </c>
      <c r="C167" s="11" t="s">
        <v>1130</v>
      </c>
      <c r="D167" s="38">
        <v>-24210.486000000004</v>
      </c>
      <c r="E167" s="38">
        <v>340261.26000000007</v>
      </c>
      <c r="F167" s="38"/>
      <c r="G167" s="38"/>
      <c r="H167" s="33">
        <f t="shared" si="8"/>
        <v>340261.26000000007</v>
      </c>
      <c r="I167" s="100">
        <f t="shared" si="6"/>
        <v>-14.054292838235465</v>
      </c>
      <c r="K167" s="85"/>
    </row>
    <row r="168" spans="1:11" x14ac:dyDescent="0.25">
      <c r="A168" s="78">
        <f t="shared" si="7"/>
        <v>155</v>
      </c>
      <c r="B168" s="11" t="s">
        <v>852</v>
      </c>
      <c r="C168" s="11" t="s">
        <v>1027</v>
      </c>
      <c r="D168" s="38">
        <v>0</v>
      </c>
      <c r="E168" s="38">
        <v>22928.879999999997</v>
      </c>
      <c r="F168" s="38">
        <v>721.57000000000016</v>
      </c>
      <c r="G168" s="38">
        <v>3827.13</v>
      </c>
      <c r="H168" s="33">
        <f t="shared" si="8"/>
        <v>27477.579999999998</v>
      </c>
      <c r="I168" s="100" t="str">
        <f t="shared" si="6"/>
        <v>n.m.</v>
      </c>
      <c r="K168" s="85"/>
    </row>
    <row r="169" spans="1:11" x14ac:dyDescent="0.25">
      <c r="A169" s="78">
        <f t="shared" si="7"/>
        <v>156</v>
      </c>
      <c r="B169" s="11" t="s">
        <v>853</v>
      </c>
      <c r="C169" s="11" t="s">
        <v>324</v>
      </c>
      <c r="D169" s="38">
        <v>0</v>
      </c>
      <c r="E169" s="38">
        <v>1491.5099999999998</v>
      </c>
      <c r="F169" s="38">
        <v>56.26</v>
      </c>
      <c r="G169" s="38">
        <v>402.67999999999995</v>
      </c>
      <c r="H169" s="33">
        <f t="shared" si="8"/>
        <v>1950.4499999999998</v>
      </c>
      <c r="I169" s="100" t="str">
        <f t="shared" si="6"/>
        <v>n.m.</v>
      </c>
      <c r="K169" s="85"/>
    </row>
    <row r="170" spans="1:11" x14ac:dyDescent="0.25">
      <c r="A170" s="78">
        <f t="shared" si="7"/>
        <v>157</v>
      </c>
      <c r="B170" s="11" t="s">
        <v>149</v>
      </c>
      <c r="C170" s="11" t="s">
        <v>670</v>
      </c>
      <c r="D170" s="38">
        <v>83.822000000000003</v>
      </c>
      <c r="E170" s="38">
        <v>38121.029999999984</v>
      </c>
      <c r="F170" s="38">
        <v>426.11000000000013</v>
      </c>
      <c r="G170" s="38">
        <v>169.17000000000007</v>
      </c>
      <c r="H170" s="33">
        <f t="shared" si="8"/>
        <v>38716.309999999983</v>
      </c>
      <c r="I170" s="100">
        <f t="shared" si="6"/>
        <v>461.88721338073515</v>
      </c>
      <c r="K170" s="85"/>
    </row>
    <row r="171" spans="1:11" x14ac:dyDescent="0.25">
      <c r="A171" s="78">
        <f t="shared" si="7"/>
        <v>158</v>
      </c>
      <c r="B171" s="11" t="s">
        <v>185</v>
      </c>
      <c r="C171" s="11" t="s">
        <v>362</v>
      </c>
      <c r="D171" s="38">
        <v>0</v>
      </c>
      <c r="E171" s="38">
        <v>19413.659999999996</v>
      </c>
      <c r="F171" s="38"/>
      <c r="G171" s="38">
        <v>3983.2700000000004</v>
      </c>
      <c r="H171" s="33">
        <f t="shared" si="8"/>
        <v>23396.929999999997</v>
      </c>
      <c r="I171" s="100" t="str">
        <f t="shared" si="6"/>
        <v>n.m.</v>
      </c>
      <c r="K171" s="85"/>
    </row>
    <row r="172" spans="1:11" x14ac:dyDescent="0.25">
      <c r="A172" s="78">
        <f t="shared" si="7"/>
        <v>159</v>
      </c>
      <c r="B172" s="11" t="s">
        <v>186</v>
      </c>
      <c r="C172" s="11" t="s">
        <v>363</v>
      </c>
      <c r="D172" s="38">
        <v>79075.101999999999</v>
      </c>
      <c r="E172" s="38">
        <v>25239.24</v>
      </c>
      <c r="F172" s="38"/>
      <c r="G172" s="38">
        <v>4921.5999999999995</v>
      </c>
      <c r="H172" s="33">
        <f t="shared" si="8"/>
        <v>30160.84</v>
      </c>
      <c r="I172" s="100">
        <f t="shared" si="6"/>
        <v>0.38142018457339455</v>
      </c>
      <c r="K172" s="85"/>
    </row>
    <row r="173" spans="1:11" x14ac:dyDescent="0.25">
      <c r="A173" s="78">
        <f t="shared" si="7"/>
        <v>160</v>
      </c>
      <c r="B173" s="11" t="s">
        <v>479</v>
      </c>
      <c r="C173" s="11" t="s">
        <v>671</v>
      </c>
      <c r="D173" s="38">
        <v>3063.2909999999997</v>
      </c>
      <c r="E173" s="38">
        <v>8805.9599999999991</v>
      </c>
      <c r="F173" s="38">
        <v>-4007.8</v>
      </c>
      <c r="G173" s="38"/>
      <c r="H173" s="33">
        <f t="shared" si="8"/>
        <v>4798.1599999999989</v>
      </c>
      <c r="I173" s="100">
        <f t="shared" si="6"/>
        <v>1.5663415588006491</v>
      </c>
      <c r="K173" s="85"/>
    </row>
    <row r="174" spans="1:11" x14ac:dyDescent="0.25">
      <c r="A174" s="78">
        <f t="shared" si="7"/>
        <v>161</v>
      </c>
      <c r="B174" s="11" t="s">
        <v>480</v>
      </c>
      <c r="C174" s="11" t="s">
        <v>672</v>
      </c>
      <c r="D174" s="38">
        <v>28005.543999999994</v>
      </c>
      <c r="E174" s="38">
        <v>174071.03</v>
      </c>
      <c r="F174" s="38"/>
      <c r="G174" s="38">
        <v>46966.1</v>
      </c>
      <c r="H174" s="33">
        <f t="shared" si="8"/>
        <v>221037.13</v>
      </c>
      <c r="I174" s="100">
        <f t="shared" si="6"/>
        <v>7.8926204754315803</v>
      </c>
      <c r="K174" s="85"/>
    </row>
    <row r="175" spans="1:11" x14ac:dyDescent="0.25">
      <c r="A175" s="78">
        <f t="shared" si="7"/>
        <v>162</v>
      </c>
      <c r="B175" s="11" t="s">
        <v>481</v>
      </c>
      <c r="C175" s="11" t="s">
        <v>674</v>
      </c>
      <c r="D175" s="38">
        <v>-803654.76</v>
      </c>
      <c r="E175" s="38">
        <v>1442476.9899999993</v>
      </c>
      <c r="F175" s="38">
        <v>138723.06999999998</v>
      </c>
      <c r="G175" s="38">
        <v>149607.36000000002</v>
      </c>
      <c r="H175" s="33">
        <f t="shared" si="8"/>
        <v>1730807.4199999995</v>
      </c>
      <c r="I175" s="100">
        <f t="shared" si="6"/>
        <v>-2.1536703397364305</v>
      </c>
      <c r="K175" s="85"/>
    </row>
    <row r="176" spans="1:11" x14ac:dyDescent="0.25">
      <c r="A176" s="78">
        <f t="shared" si="7"/>
        <v>163</v>
      </c>
      <c r="B176" s="11" t="s">
        <v>483</v>
      </c>
      <c r="C176" s="11" t="s">
        <v>675</v>
      </c>
      <c r="D176" s="38">
        <v>22604.514999999999</v>
      </c>
      <c r="E176" s="38">
        <v>453402.53</v>
      </c>
      <c r="F176" s="38">
        <v>52168.539999999994</v>
      </c>
      <c r="G176" s="38">
        <v>63277.020000000004</v>
      </c>
      <c r="H176" s="33">
        <f t="shared" si="8"/>
        <v>568848.09</v>
      </c>
      <c r="I176" s="100">
        <f t="shared" si="6"/>
        <v>25.165241988160329</v>
      </c>
      <c r="K176" s="85"/>
    </row>
    <row r="177" spans="1:11" x14ac:dyDescent="0.25">
      <c r="A177" s="78">
        <f t="shared" si="7"/>
        <v>164</v>
      </c>
      <c r="B177" s="11" t="s">
        <v>484</v>
      </c>
      <c r="C177" s="11" t="s">
        <v>676</v>
      </c>
      <c r="D177" s="38">
        <v>0</v>
      </c>
      <c r="E177" s="38">
        <v>1241.29</v>
      </c>
      <c r="F177" s="38"/>
      <c r="G177" s="38">
        <v>318.97000000000003</v>
      </c>
      <c r="H177" s="33">
        <f t="shared" si="8"/>
        <v>1560.26</v>
      </c>
      <c r="I177" s="100" t="str">
        <f t="shared" si="6"/>
        <v>n.m.</v>
      </c>
      <c r="K177" s="85"/>
    </row>
    <row r="178" spans="1:11" x14ac:dyDescent="0.25">
      <c r="A178" s="78">
        <f t="shared" si="7"/>
        <v>165</v>
      </c>
      <c r="B178" s="11" t="s">
        <v>485</v>
      </c>
      <c r="C178" s="11" t="s">
        <v>677</v>
      </c>
      <c r="D178" s="38">
        <v>-15881.831000000002</v>
      </c>
      <c r="E178" s="38">
        <v>2366.7099999999991</v>
      </c>
      <c r="F178" s="38"/>
      <c r="G178" s="38">
        <v>437.56</v>
      </c>
      <c r="H178" s="33">
        <f t="shared" si="8"/>
        <v>2804.2699999999991</v>
      </c>
      <c r="I178" s="100">
        <f t="shared" si="6"/>
        <v>-0.1765709507927643</v>
      </c>
      <c r="K178" s="85"/>
    </row>
    <row r="179" spans="1:11" x14ac:dyDescent="0.25">
      <c r="A179" s="78">
        <f t="shared" si="7"/>
        <v>166</v>
      </c>
      <c r="B179" s="11" t="s">
        <v>486</v>
      </c>
      <c r="C179" s="11" t="s">
        <v>362</v>
      </c>
      <c r="D179" s="38">
        <v>-225399.30399999997</v>
      </c>
      <c r="E179" s="38">
        <v>249891.40999999986</v>
      </c>
      <c r="F179" s="38">
        <v>22577.979999999996</v>
      </c>
      <c r="G179" s="38">
        <v>33863.300000000003</v>
      </c>
      <c r="H179" s="33">
        <f t="shared" si="8"/>
        <v>306332.68999999983</v>
      </c>
      <c r="I179" s="100">
        <f t="shared" si="6"/>
        <v>-1.3590667076771445</v>
      </c>
      <c r="K179" s="85"/>
    </row>
    <row r="180" spans="1:11" x14ac:dyDescent="0.25">
      <c r="A180" s="78">
        <f t="shared" si="7"/>
        <v>167</v>
      </c>
      <c r="B180" s="11" t="s">
        <v>487</v>
      </c>
      <c r="C180" s="11" t="s">
        <v>321</v>
      </c>
      <c r="D180" s="38">
        <v>183670.804</v>
      </c>
      <c r="E180" s="38">
        <v>506933.36000000028</v>
      </c>
      <c r="F180" s="38">
        <v>52469.91</v>
      </c>
      <c r="G180" s="38">
        <v>97956.25</v>
      </c>
      <c r="H180" s="33">
        <f t="shared" si="8"/>
        <v>657359.52000000025</v>
      </c>
      <c r="I180" s="100">
        <f t="shared" si="6"/>
        <v>3.5790093236593021</v>
      </c>
      <c r="K180" s="85"/>
    </row>
    <row r="181" spans="1:11" x14ac:dyDescent="0.25">
      <c r="A181" s="78">
        <f t="shared" si="7"/>
        <v>168</v>
      </c>
      <c r="B181" s="11" t="s">
        <v>488</v>
      </c>
      <c r="C181" s="11" t="s">
        <v>673</v>
      </c>
      <c r="D181" s="38">
        <v>29988.485000000001</v>
      </c>
      <c r="E181" s="38">
        <v>6789.7000000000007</v>
      </c>
      <c r="F181" s="38">
        <v>2161.7099999999996</v>
      </c>
      <c r="G181" s="38">
        <v>1271.44</v>
      </c>
      <c r="H181" s="33">
        <f t="shared" si="8"/>
        <v>10222.85</v>
      </c>
      <c r="I181" s="100">
        <f t="shared" si="6"/>
        <v>0.34089251257607711</v>
      </c>
      <c r="K181" s="85"/>
    </row>
    <row r="182" spans="1:11" x14ac:dyDescent="0.25">
      <c r="A182" s="78">
        <f t="shared" si="7"/>
        <v>169</v>
      </c>
      <c r="B182" s="11" t="s">
        <v>489</v>
      </c>
      <c r="C182" s="11" t="s">
        <v>678</v>
      </c>
      <c r="D182" s="38">
        <v>190984.32699999999</v>
      </c>
      <c r="E182" s="38">
        <v>4129.63</v>
      </c>
      <c r="F182" s="38">
        <v>1826.9100000000003</v>
      </c>
      <c r="G182" s="38">
        <v>426.64</v>
      </c>
      <c r="H182" s="33">
        <f t="shared" si="8"/>
        <v>6383.1800000000012</v>
      </c>
      <c r="I182" s="100">
        <f t="shared" si="6"/>
        <v>3.3422533148492348E-2</v>
      </c>
      <c r="K182" s="85"/>
    </row>
    <row r="183" spans="1:11" x14ac:dyDescent="0.25">
      <c r="A183" s="78">
        <f t="shared" si="7"/>
        <v>170</v>
      </c>
      <c r="B183" s="11" t="s">
        <v>490</v>
      </c>
      <c r="C183" s="11" t="s">
        <v>679</v>
      </c>
      <c r="D183" s="38">
        <v>-95531.386000000013</v>
      </c>
      <c r="E183" s="38">
        <v>12332.52</v>
      </c>
      <c r="F183" s="38">
        <v>912.31999999999971</v>
      </c>
      <c r="G183" s="38">
        <v>2566.2999999999997</v>
      </c>
      <c r="H183" s="33">
        <f t="shared" si="8"/>
        <v>15811.14</v>
      </c>
      <c r="I183" s="100">
        <f t="shared" si="6"/>
        <v>-0.16550728155456676</v>
      </c>
      <c r="K183" s="85"/>
    </row>
    <row r="184" spans="1:11" x14ac:dyDescent="0.25">
      <c r="A184" s="78">
        <f t="shared" si="7"/>
        <v>171</v>
      </c>
      <c r="B184" s="11" t="s">
        <v>491</v>
      </c>
      <c r="C184" s="11" t="s">
        <v>680</v>
      </c>
      <c r="D184" s="38">
        <v>182840.06699999998</v>
      </c>
      <c r="E184" s="38">
        <v>469596.71000000008</v>
      </c>
      <c r="F184" s="38">
        <v>11842.919999999998</v>
      </c>
      <c r="G184" s="38">
        <v>70043.360000000015</v>
      </c>
      <c r="H184" s="33">
        <f t="shared" si="8"/>
        <v>551482.99000000011</v>
      </c>
      <c r="I184" s="100">
        <f t="shared" si="6"/>
        <v>3.0162042655563028</v>
      </c>
      <c r="K184" s="85"/>
    </row>
    <row r="185" spans="1:11" x14ac:dyDescent="0.25">
      <c r="A185" s="78">
        <f t="shared" si="7"/>
        <v>172</v>
      </c>
      <c r="B185" s="11" t="s">
        <v>492</v>
      </c>
      <c r="C185" s="11" t="s">
        <v>681</v>
      </c>
      <c r="D185" s="38">
        <v>0</v>
      </c>
      <c r="E185" s="38">
        <v>1319.94</v>
      </c>
      <c r="F185" s="38">
        <v>543.42000000000007</v>
      </c>
      <c r="G185" s="38">
        <v>74.510000000000005</v>
      </c>
      <c r="H185" s="33">
        <f t="shared" si="8"/>
        <v>1937.8700000000001</v>
      </c>
      <c r="I185" s="100" t="str">
        <f t="shared" si="6"/>
        <v>n.m.</v>
      </c>
      <c r="K185" s="85"/>
    </row>
    <row r="186" spans="1:11" x14ac:dyDescent="0.25">
      <c r="A186" s="78">
        <f t="shared" si="7"/>
        <v>173</v>
      </c>
      <c r="B186" s="11" t="s">
        <v>493</v>
      </c>
      <c r="C186" s="11" t="s">
        <v>682</v>
      </c>
      <c r="D186" s="38">
        <v>0</v>
      </c>
      <c r="E186" s="38">
        <v>410.05</v>
      </c>
      <c r="F186" s="38">
        <v>1130.8200000000002</v>
      </c>
      <c r="G186" s="38">
        <v>85.92</v>
      </c>
      <c r="H186" s="33">
        <f t="shared" si="8"/>
        <v>1626.7900000000002</v>
      </c>
      <c r="I186" s="100" t="str">
        <f t="shared" si="6"/>
        <v>n.m.</v>
      </c>
      <c r="K186" s="85"/>
    </row>
    <row r="187" spans="1:11" x14ac:dyDescent="0.25">
      <c r="A187" s="78">
        <f t="shared" si="7"/>
        <v>174</v>
      </c>
      <c r="B187" s="11" t="s">
        <v>854</v>
      </c>
      <c r="C187" s="11" t="s">
        <v>1131</v>
      </c>
      <c r="D187" s="38">
        <v>4714.4409999999998</v>
      </c>
      <c r="E187" s="38">
        <v>407505.41999999987</v>
      </c>
      <c r="F187" s="38">
        <v>7490.4000000000005</v>
      </c>
      <c r="G187" s="38">
        <v>75899.459999999992</v>
      </c>
      <c r="H187" s="33">
        <f t="shared" si="8"/>
        <v>490895.27999999991</v>
      </c>
      <c r="I187" s="100">
        <f t="shared" si="6"/>
        <v>104.12587197506554</v>
      </c>
      <c r="K187" s="85"/>
    </row>
    <row r="188" spans="1:11" x14ac:dyDescent="0.25">
      <c r="A188" s="78">
        <f t="shared" si="7"/>
        <v>175</v>
      </c>
      <c r="B188" s="11" t="s">
        <v>855</v>
      </c>
      <c r="C188" s="11" t="s">
        <v>1028</v>
      </c>
      <c r="D188" s="38">
        <v>0</v>
      </c>
      <c r="E188" s="38">
        <v>5113.6200000000008</v>
      </c>
      <c r="F188" s="38">
        <v>122.68999999999998</v>
      </c>
      <c r="G188" s="38">
        <v>902.23</v>
      </c>
      <c r="H188" s="33">
        <f t="shared" si="8"/>
        <v>6138.5400000000009</v>
      </c>
      <c r="I188" s="100" t="str">
        <f t="shared" si="6"/>
        <v>n.m.</v>
      </c>
      <c r="K188" s="85"/>
    </row>
    <row r="189" spans="1:11" x14ac:dyDescent="0.25">
      <c r="A189" s="78">
        <f t="shared" si="7"/>
        <v>176</v>
      </c>
      <c r="B189" s="11" t="s">
        <v>856</v>
      </c>
      <c r="C189" s="11" t="s">
        <v>1029</v>
      </c>
      <c r="D189" s="38">
        <v>0</v>
      </c>
      <c r="E189" s="38">
        <v>6908.2999999999993</v>
      </c>
      <c r="F189" s="38">
        <v>35.299999999999997</v>
      </c>
      <c r="G189" s="38">
        <v>1210.4000000000001</v>
      </c>
      <c r="H189" s="33">
        <f t="shared" si="8"/>
        <v>8154</v>
      </c>
      <c r="I189" s="100" t="str">
        <f t="shared" si="6"/>
        <v>n.m.</v>
      </c>
      <c r="K189" s="85"/>
    </row>
    <row r="190" spans="1:11" x14ac:dyDescent="0.25">
      <c r="A190" s="78">
        <f t="shared" si="7"/>
        <v>177</v>
      </c>
      <c r="B190" s="11" t="s">
        <v>857</v>
      </c>
      <c r="C190" s="11" t="s">
        <v>1030</v>
      </c>
      <c r="D190" s="38">
        <v>0</v>
      </c>
      <c r="E190" s="38">
        <v>13398.79</v>
      </c>
      <c r="F190" s="38">
        <v>117.80000000000001</v>
      </c>
      <c r="G190" s="38">
        <v>1738.95</v>
      </c>
      <c r="H190" s="33">
        <f t="shared" si="8"/>
        <v>15255.54</v>
      </c>
      <c r="I190" s="100" t="str">
        <f t="shared" si="6"/>
        <v>n.m.</v>
      </c>
      <c r="K190" s="85"/>
    </row>
    <row r="191" spans="1:11" x14ac:dyDescent="0.25">
      <c r="A191" s="78">
        <f t="shared" si="7"/>
        <v>178</v>
      </c>
      <c r="B191" s="11" t="s">
        <v>858</v>
      </c>
      <c r="C191" s="11" t="s">
        <v>1031</v>
      </c>
      <c r="D191" s="38">
        <v>0</v>
      </c>
      <c r="E191" s="38">
        <v>1482.2900000000002</v>
      </c>
      <c r="F191" s="38"/>
      <c r="G191" s="38">
        <v>219.09</v>
      </c>
      <c r="H191" s="33">
        <f t="shared" si="8"/>
        <v>1701.38</v>
      </c>
      <c r="I191" s="100" t="str">
        <f t="shared" si="6"/>
        <v>n.m.</v>
      </c>
      <c r="K191" s="85"/>
    </row>
    <row r="192" spans="1:11" x14ac:dyDescent="0.25">
      <c r="A192" s="78">
        <f t="shared" si="7"/>
        <v>179</v>
      </c>
      <c r="B192" s="11" t="s">
        <v>494</v>
      </c>
      <c r="C192" s="11" t="s">
        <v>683</v>
      </c>
      <c r="D192" s="38">
        <v>9224.6769999999997</v>
      </c>
      <c r="E192" s="38">
        <v>578034.73999999964</v>
      </c>
      <c r="F192" s="38">
        <v>22871.599999999948</v>
      </c>
      <c r="G192" s="38">
        <v>88215.099999999977</v>
      </c>
      <c r="H192" s="33">
        <f t="shared" si="8"/>
        <v>689121.43999999959</v>
      </c>
      <c r="I192" s="100">
        <f t="shared" si="6"/>
        <v>74.704126767798982</v>
      </c>
      <c r="K192" s="85"/>
    </row>
    <row r="193" spans="1:11" x14ac:dyDescent="0.25">
      <c r="A193" s="78">
        <f t="shared" si="7"/>
        <v>180</v>
      </c>
      <c r="B193" s="11" t="s">
        <v>495</v>
      </c>
      <c r="C193" s="11" t="s">
        <v>684</v>
      </c>
      <c r="D193" s="38">
        <v>229872.88199999998</v>
      </c>
      <c r="E193" s="38">
        <v>11049.060000000842</v>
      </c>
      <c r="F193" s="38">
        <v>0</v>
      </c>
      <c r="G193" s="38">
        <v>75.449999999999989</v>
      </c>
      <c r="H193" s="33">
        <f t="shared" si="8"/>
        <v>11124.510000000842</v>
      </c>
      <c r="I193" s="100">
        <f t="shared" si="6"/>
        <v>4.8394181615562824E-2</v>
      </c>
      <c r="K193" s="85"/>
    </row>
    <row r="194" spans="1:11" x14ac:dyDescent="0.25">
      <c r="A194" s="78">
        <f t="shared" si="7"/>
        <v>181</v>
      </c>
      <c r="B194" s="11" t="s">
        <v>496</v>
      </c>
      <c r="C194" s="11" t="s">
        <v>685</v>
      </c>
      <c r="D194" s="38">
        <v>395646.02100000007</v>
      </c>
      <c r="E194" s="38">
        <v>905306.06999999704</v>
      </c>
      <c r="F194" s="38">
        <v>3371.8499999999981</v>
      </c>
      <c r="G194" s="38">
        <v>180990.72999999998</v>
      </c>
      <c r="H194" s="33">
        <f t="shared" si="8"/>
        <v>1089668.6499999971</v>
      </c>
      <c r="I194" s="100">
        <f t="shared" si="6"/>
        <v>2.754150407593754</v>
      </c>
      <c r="K194" s="85"/>
    </row>
    <row r="195" spans="1:11" x14ac:dyDescent="0.25">
      <c r="A195" s="78">
        <f t="shared" si="7"/>
        <v>182</v>
      </c>
      <c r="B195" s="11" t="s">
        <v>497</v>
      </c>
      <c r="C195" s="11" t="s">
        <v>686</v>
      </c>
      <c r="D195" s="38">
        <v>0</v>
      </c>
      <c r="E195" s="38">
        <v>97551.449999999983</v>
      </c>
      <c r="F195" s="38"/>
      <c r="G195" s="38">
        <v>12869.59</v>
      </c>
      <c r="H195" s="33">
        <f t="shared" si="8"/>
        <v>110421.03999999998</v>
      </c>
      <c r="I195" s="100" t="str">
        <f t="shared" si="6"/>
        <v>n.m.</v>
      </c>
      <c r="K195" s="85"/>
    </row>
    <row r="196" spans="1:11" x14ac:dyDescent="0.25">
      <c r="A196" s="78">
        <f t="shared" si="7"/>
        <v>183</v>
      </c>
      <c r="B196" s="11" t="s">
        <v>498</v>
      </c>
      <c r="C196" s="11" t="s">
        <v>687</v>
      </c>
      <c r="D196" s="38">
        <v>0</v>
      </c>
      <c r="E196" s="38">
        <v>210192.90000000034</v>
      </c>
      <c r="F196" s="38">
        <v>1214.5999999999999</v>
      </c>
      <c r="G196" s="38">
        <v>33489.58</v>
      </c>
      <c r="H196" s="33">
        <f t="shared" si="8"/>
        <v>244897.08000000037</v>
      </c>
      <c r="I196" s="100" t="str">
        <f t="shared" si="6"/>
        <v>n.m.</v>
      </c>
      <c r="K196" s="85"/>
    </row>
    <row r="197" spans="1:11" x14ac:dyDescent="0.25">
      <c r="A197" s="78">
        <f t="shared" si="7"/>
        <v>184</v>
      </c>
      <c r="B197" s="11" t="s">
        <v>859</v>
      </c>
      <c r="C197" s="11" t="s">
        <v>1032</v>
      </c>
      <c r="D197" s="38">
        <v>0</v>
      </c>
      <c r="E197" s="38">
        <v>967843.51000000245</v>
      </c>
      <c r="F197" s="38">
        <v>22022.540000000008</v>
      </c>
      <c r="G197" s="38">
        <v>246592.49000000008</v>
      </c>
      <c r="H197" s="33">
        <f t="shared" si="8"/>
        <v>1236458.5400000026</v>
      </c>
      <c r="I197" s="100" t="str">
        <f t="shared" si="6"/>
        <v>n.m.</v>
      </c>
      <c r="K197" s="85"/>
    </row>
    <row r="198" spans="1:11" x14ac:dyDescent="0.25">
      <c r="A198" s="78">
        <f t="shared" si="7"/>
        <v>185</v>
      </c>
      <c r="B198" s="11" t="s">
        <v>499</v>
      </c>
      <c r="C198" s="11" t="s">
        <v>1033</v>
      </c>
      <c r="D198" s="38">
        <v>3.0490000000000004</v>
      </c>
      <c r="E198" s="38">
        <v>664.4</v>
      </c>
      <c r="F198" s="38"/>
      <c r="G198" s="38"/>
      <c r="H198" s="33">
        <f t="shared" si="8"/>
        <v>664.4</v>
      </c>
      <c r="I198" s="100">
        <f t="shared" si="6"/>
        <v>217.90751065923251</v>
      </c>
      <c r="K198" s="85"/>
    </row>
    <row r="199" spans="1:11" x14ac:dyDescent="0.25">
      <c r="A199" s="78">
        <f t="shared" si="7"/>
        <v>186</v>
      </c>
      <c r="B199" s="11" t="s">
        <v>500</v>
      </c>
      <c r="C199" s="11" t="s">
        <v>1033</v>
      </c>
      <c r="D199" s="38">
        <v>0</v>
      </c>
      <c r="E199" s="38">
        <v>-35421.609999999979</v>
      </c>
      <c r="F199" s="38"/>
      <c r="G199" s="38"/>
      <c r="H199" s="33">
        <f t="shared" si="8"/>
        <v>-35421.609999999979</v>
      </c>
      <c r="I199" s="100" t="str">
        <f t="shared" si="6"/>
        <v>n.m.</v>
      </c>
      <c r="K199" s="85"/>
    </row>
    <row r="200" spans="1:11" x14ac:dyDescent="0.25">
      <c r="A200" s="78">
        <f t="shared" si="7"/>
        <v>187</v>
      </c>
      <c r="B200" s="11" t="s">
        <v>860</v>
      </c>
      <c r="C200" s="11" t="s">
        <v>1033</v>
      </c>
      <c r="D200" s="38">
        <v>3051852.875</v>
      </c>
      <c r="E200" s="38">
        <v>3529259.3699999973</v>
      </c>
      <c r="F200" s="38"/>
      <c r="G200" s="38"/>
      <c r="H200" s="33">
        <f t="shared" si="8"/>
        <v>3529259.3699999973</v>
      </c>
      <c r="I200" s="100">
        <f t="shared" si="6"/>
        <v>1.1564316874220213</v>
      </c>
      <c r="K200" s="85"/>
    </row>
    <row r="201" spans="1:11" x14ac:dyDescent="0.25">
      <c r="A201" s="78">
        <f t="shared" si="7"/>
        <v>188</v>
      </c>
      <c r="B201" s="11" t="s">
        <v>861</v>
      </c>
      <c r="C201" s="11" t="s">
        <v>1033</v>
      </c>
      <c r="D201" s="38">
        <v>2876334.5060000001</v>
      </c>
      <c r="E201" s="38">
        <v>3709344.5000000009</v>
      </c>
      <c r="F201" s="38"/>
      <c r="G201" s="38"/>
      <c r="H201" s="33">
        <f t="shared" si="8"/>
        <v>3709344.5000000009</v>
      </c>
      <c r="I201" s="100">
        <f t="shared" si="6"/>
        <v>1.289608177443323</v>
      </c>
      <c r="K201" s="85"/>
    </row>
    <row r="202" spans="1:11" x14ac:dyDescent="0.25">
      <c r="A202" s="78">
        <f t="shared" si="7"/>
        <v>189</v>
      </c>
      <c r="B202" s="11" t="s">
        <v>990</v>
      </c>
      <c r="C202" s="11" t="s">
        <v>1167</v>
      </c>
      <c r="D202" s="38">
        <v>0</v>
      </c>
      <c r="E202" s="38">
        <v>329136.0399999998</v>
      </c>
      <c r="F202" s="38">
        <v>6107.12</v>
      </c>
      <c r="G202" s="38">
        <v>0</v>
      </c>
      <c r="H202" s="33">
        <v>335243.1599999998</v>
      </c>
      <c r="I202" s="100" t="str">
        <f t="shared" si="6"/>
        <v>n.m.</v>
      </c>
      <c r="K202" s="85"/>
    </row>
    <row r="203" spans="1:11" x14ac:dyDescent="0.25">
      <c r="A203" s="65">
        <f t="shared" si="7"/>
        <v>190</v>
      </c>
      <c r="B203" s="56" t="s">
        <v>407</v>
      </c>
      <c r="C203" s="54"/>
      <c r="D203" s="54">
        <v>34639948.034999967</v>
      </c>
      <c r="E203" s="54">
        <v>0</v>
      </c>
      <c r="F203" s="54">
        <v>0</v>
      </c>
      <c r="G203" s="54">
        <v>0</v>
      </c>
      <c r="H203" s="54">
        <f t="shared" si="8"/>
        <v>0</v>
      </c>
      <c r="I203" s="66" t="s">
        <v>409</v>
      </c>
      <c r="K203" s="85"/>
    </row>
    <row r="204" spans="1:11" x14ac:dyDescent="0.25">
      <c r="A204" s="78">
        <f t="shared" si="7"/>
        <v>191</v>
      </c>
      <c r="B204" s="3" t="s">
        <v>387</v>
      </c>
      <c r="C204" s="3"/>
      <c r="D204" s="39">
        <f>SUM(D15:D203)</f>
        <v>86458621.916999966</v>
      </c>
      <c r="E204" s="39">
        <f>SUM(E15:E203)</f>
        <v>88446984.169999972</v>
      </c>
      <c r="F204" s="39">
        <f>SUM(F15:F203)</f>
        <v>1611722.36</v>
      </c>
      <c r="G204" s="39">
        <f>SUM(G15:G203)</f>
        <v>-196536.63000000457</v>
      </c>
      <c r="H204" s="39">
        <f>SUM(H15:H203)</f>
        <v>89862169.899999976</v>
      </c>
      <c r="I204" s="71"/>
      <c r="K204" s="85"/>
    </row>
    <row r="205" spans="1:11" x14ac:dyDescent="0.25">
      <c r="A205" s="78">
        <f t="shared" si="7"/>
        <v>192</v>
      </c>
      <c r="B205" s="3" t="s">
        <v>396</v>
      </c>
      <c r="C205" s="3"/>
      <c r="D205" s="48"/>
      <c r="E205" s="48"/>
      <c r="F205" s="48"/>
      <c r="G205" s="48"/>
      <c r="H205" s="48"/>
      <c r="I205" s="27"/>
      <c r="K205" s="85"/>
    </row>
    <row r="206" spans="1:11" x14ac:dyDescent="0.25">
      <c r="A206" s="78">
        <f t="shared" si="7"/>
        <v>193</v>
      </c>
      <c r="B206" s="11" t="s">
        <v>85</v>
      </c>
      <c r="C206" s="11" t="s">
        <v>277</v>
      </c>
      <c r="D206" s="99">
        <f>SUMIF(Lookups!H:H,J206,Lookups!F:F)</f>
        <v>0</v>
      </c>
      <c r="E206" s="38">
        <v>483424.81000000058</v>
      </c>
      <c r="F206" s="38"/>
      <c r="G206" s="38"/>
      <c r="H206" s="38">
        <f>SUM(E206:G206)</f>
        <v>483424.81000000058</v>
      </c>
      <c r="I206" s="98" t="str">
        <f>IFERROR(H206/D206,"n.m.")</f>
        <v>n.m.</v>
      </c>
      <c r="J206" t="str">
        <f>CONCATENATE("117-",B206)</f>
        <v>117-000005237</v>
      </c>
      <c r="K206" s="85" t="s">
        <v>1530</v>
      </c>
    </row>
    <row r="207" spans="1:11" x14ac:dyDescent="0.25">
      <c r="A207" s="78">
        <f t="shared" si="7"/>
        <v>194</v>
      </c>
      <c r="B207" s="11" t="s">
        <v>42</v>
      </c>
      <c r="C207" s="11" t="s">
        <v>239</v>
      </c>
      <c r="D207" s="99">
        <f>SUMIF(Lookups!H:H,J207,Lookups!F:F)</f>
        <v>0</v>
      </c>
      <c r="E207" s="38">
        <v>7310.1100000000006</v>
      </c>
      <c r="F207" s="38">
        <v>9.7799999999999994</v>
      </c>
      <c r="G207" s="38">
        <v>30.020000000000003</v>
      </c>
      <c r="H207" s="38">
        <f t="shared" ref="H207:H240" si="9">SUM(E207:G207)</f>
        <v>7349.9100000000008</v>
      </c>
      <c r="I207" s="98" t="str">
        <f t="shared" ref="I207:I242" si="10">IFERROR(H207/D207,"n.m.")</f>
        <v>n.m.</v>
      </c>
      <c r="J207" t="str">
        <f t="shared" ref="J207:J241" si="11">CONCATENATE("117-",B207)</f>
        <v>117-000025231</v>
      </c>
      <c r="K207" s="85"/>
    </row>
    <row r="208" spans="1:11" x14ac:dyDescent="0.25">
      <c r="A208" s="78">
        <f t="shared" si="7"/>
        <v>195</v>
      </c>
      <c r="B208" s="11" t="s">
        <v>19</v>
      </c>
      <c r="C208" s="11" t="s">
        <v>223</v>
      </c>
      <c r="D208" s="99">
        <f>SUMIF(Lookups!H:H,J208,Lookups!F:F)</f>
        <v>308158.93400000001</v>
      </c>
      <c r="E208" s="38">
        <v>61964.409999999989</v>
      </c>
      <c r="F208" s="38">
        <v>268.37000000000012</v>
      </c>
      <c r="G208" s="38">
        <v>-14657.890000000001</v>
      </c>
      <c r="H208" s="38">
        <f t="shared" si="9"/>
        <v>47574.889999999992</v>
      </c>
      <c r="I208" s="98">
        <f t="shared" si="10"/>
        <v>0.1543842632840883</v>
      </c>
      <c r="J208" t="str">
        <f t="shared" si="11"/>
        <v>117-BSPPB0002</v>
      </c>
      <c r="K208" s="85"/>
    </row>
    <row r="209" spans="1:11" x14ac:dyDescent="0.25">
      <c r="A209" s="78">
        <f t="shared" si="7"/>
        <v>196</v>
      </c>
      <c r="B209" s="11" t="s">
        <v>162</v>
      </c>
      <c r="C209" s="11" t="s">
        <v>342</v>
      </c>
      <c r="D209" s="99">
        <f>SUMIF(Lookups!H:H,J209,Lookups!F:F)</f>
        <v>0</v>
      </c>
      <c r="E209" s="38">
        <v>152142.97999999998</v>
      </c>
      <c r="F209" s="38">
        <v>1484.51</v>
      </c>
      <c r="G209" s="38">
        <v>-15462.04</v>
      </c>
      <c r="H209" s="38">
        <f t="shared" si="9"/>
        <v>138165.44999999998</v>
      </c>
      <c r="I209" s="98" t="str">
        <f t="shared" si="10"/>
        <v>n.m.</v>
      </c>
      <c r="J209" t="str">
        <f t="shared" si="11"/>
        <v>117-BSPPB0007</v>
      </c>
      <c r="K209" s="85"/>
    </row>
    <row r="210" spans="1:11" x14ac:dyDescent="0.25">
      <c r="A210" s="78">
        <f t="shared" ref="A210:A274" si="12">A209+1</f>
        <v>197</v>
      </c>
      <c r="B210" s="11" t="s">
        <v>862</v>
      </c>
      <c r="C210" s="11" t="s">
        <v>1132</v>
      </c>
      <c r="D210" s="99">
        <f>SUMIF(Lookups!H:H,J210,Lookups!F:F)</f>
        <v>0</v>
      </c>
      <c r="E210" s="38">
        <v>29752.590000000004</v>
      </c>
      <c r="F210" s="38">
        <v>237.24000000000029</v>
      </c>
      <c r="G210" s="38">
        <v>5038.5200000000004</v>
      </c>
      <c r="H210" s="38">
        <f>SUM(E210:G210)</f>
        <v>35028.350000000006</v>
      </c>
      <c r="I210" s="98" t="str">
        <f t="shared" si="10"/>
        <v>n.m.</v>
      </c>
      <c r="J210" t="str">
        <f t="shared" si="11"/>
        <v>117-BSPPB0008</v>
      </c>
      <c r="K210" s="85"/>
    </row>
    <row r="211" spans="1:11" x14ac:dyDescent="0.25">
      <c r="A211" s="78">
        <f t="shared" si="12"/>
        <v>198</v>
      </c>
      <c r="B211" s="11" t="s">
        <v>163</v>
      </c>
      <c r="C211" s="11" t="s">
        <v>343</v>
      </c>
      <c r="D211" s="99">
        <f>SUMIF(Lookups!H:H,J211,Lookups!F:F)</f>
        <v>0</v>
      </c>
      <c r="E211" s="38">
        <v>63983.240000000005</v>
      </c>
      <c r="F211" s="38">
        <v>500.50999999999988</v>
      </c>
      <c r="G211" s="38">
        <v>2803.6400000000003</v>
      </c>
      <c r="H211" s="38">
        <f t="shared" si="9"/>
        <v>67287.390000000014</v>
      </c>
      <c r="I211" s="98" t="str">
        <f t="shared" si="10"/>
        <v>n.m.</v>
      </c>
      <c r="J211" t="str">
        <f t="shared" si="11"/>
        <v>117-BSPPB0011</v>
      </c>
      <c r="K211" s="85"/>
    </row>
    <row r="212" spans="1:11" x14ac:dyDescent="0.25">
      <c r="A212" s="78">
        <f t="shared" si="12"/>
        <v>199</v>
      </c>
      <c r="B212" s="11" t="s">
        <v>20</v>
      </c>
      <c r="C212" s="11" t="s">
        <v>224</v>
      </c>
      <c r="D212" s="99">
        <f>SUMIF(Lookups!H:H,J212,Lookups!F:F)</f>
        <v>832845.96000000008</v>
      </c>
      <c r="E212" s="38">
        <v>1128013.0299999986</v>
      </c>
      <c r="F212" s="38">
        <v>18709.190000000017</v>
      </c>
      <c r="G212" s="38">
        <v>11330.629999999977</v>
      </c>
      <c r="H212" s="38">
        <f t="shared" si="9"/>
        <v>1158052.8499999985</v>
      </c>
      <c r="I212" s="98">
        <f t="shared" si="10"/>
        <v>1.3904766374804751</v>
      </c>
      <c r="J212" t="str">
        <f t="shared" si="11"/>
        <v>117-BSPPB0013</v>
      </c>
      <c r="K212" s="85"/>
    </row>
    <row r="213" spans="1:11" x14ac:dyDescent="0.25">
      <c r="A213" s="78">
        <f t="shared" si="12"/>
        <v>200</v>
      </c>
      <c r="B213" s="11" t="s">
        <v>863</v>
      </c>
      <c r="C213" s="11" t="s">
        <v>1034</v>
      </c>
      <c r="D213" s="99">
        <f>SUMIF(Lookups!H:H,J213,Lookups!F:F)</f>
        <v>0</v>
      </c>
      <c r="E213" s="38">
        <v>219954.50000000003</v>
      </c>
      <c r="F213" s="38">
        <v>6057.81</v>
      </c>
      <c r="G213" s="38">
        <v>21577.66</v>
      </c>
      <c r="H213" s="38">
        <f t="shared" si="9"/>
        <v>247589.97000000003</v>
      </c>
      <c r="I213" s="98" t="str">
        <f t="shared" si="10"/>
        <v>n.m.</v>
      </c>
      <c r="J213" t="str">
        <f t="shared" si="11"/>
        <v>117-BSPPBENEW</v>
      </c>
      <c r="K213" s="85"/>
    </row>
    <row r="214" spans="1:11" x14ac:dyDescent="0.25">
      <c r="A214" s="78">
        <f t="shared" si="12"/>
        <v>201</v>
      </c>
      <c r="B214" s="11" t="s">
        <v>21</v>
      </c>
      <c r="C214" s="11" t="s">
        <v>225</v>
      </c>
      <c r="D214" s="99">
        <f>SUMIF(Lookups!H:H,J214,Lookups!F:F)</f>
        <v>956559.62199999997</v>
      </c>
      <c r="E214" s="38">
        <v>659100.25000000023</v>
      </c>
      <c r="F214" s="38">
        <v>6739.3</v>
      </c>
      <c r="G214" s="38">
        <v>-31150.359999999997</v>
      </c>
      <c r="H214" s="38">
        <f t="shared" si="9"/>
        <v>634689.19000000029</v>
      </c>
      <c r="I214" s="98">
        <f t="shared" si="10"/>
        <v>0.66351242034759472</v>
      </c>
      <c r="J214" t="str">
        <f t="shared" si="11"/>
        <v>117-BSPPBOUT1</v>
      </c>
      <c r="K214" s="85"/>
    </row>
    <row r="215" spans="1:11" x14ac:dyDescent="0.25">
      <c r="A215" s="78">
        <f t="shared" si="12"/>
        <v>202</v>
      </c>
      <c r="B215" s="11" t="s">
        <v>864</v>
      </c>
      <c r="C215" s="11" t="s">
        <v>1133</v>
      </c>
      <c r="D215" s="99">
        <f>SUMIF(Lookups!H:H,J215,Lookups!F:F)</f>
        <v>183248.52499999999</v>
      </c>
      <c r="E215" s="38">
        <v>481560.43000000028</v>
      </c>
      <c r="F215" s="38">
        <v>1460.5099999999998</v>
      </c>
      <c r="G215" s="38">
        <v>-68062.989999999991</v>
      </c>
      <c r="H215" s="38">
        <f t="shared" si="9"/>
        <v>414957.9500000003</v>
      </c>
      <c r="I215" s="98">
        <f t="shared" si="10"/>
        <v>2.264454516073187</v>
      </c>
      <c r="J215" t="str">
        <f t="shared" si="11"/>
        <v>117-BSPPBS347</v>
      </c>
      <c r="K215" s="85"/>
    </row>
    <row r="216" spans="1:11" x14ac:dyDescent="0.25">
      <c r="A216" s="78">
        <f t="shared" si="12"/>
        <v>203</v>
      </c>
      <c r="B216" s="11" t="s">
        <v>865</v>
      </c>
      <c r="C216" s="11" t="s">
        <v>1134</v>
      </c>
      <c r="D216" s="99">
        <f>SUMIF(Lookups!H:H,J216,Lookups!F:F)</f>
        <v>5810643.635999999</v>
      </c>
      <c r="E216" s="38">
        <v>7932900.9199999962</v>
      </c>
      <c r="F216" s="38">
        <v>71369.889999999985</v>
      </c>
      <c r="G216" s="38">
        <v>131328.63</v>
      </c>
      <c r="H216" s="38">
        <f t="shared" si="9"/>
        <v>8135599.4399999958</v>
      </c>
      <c r="I216" s="98">
        <f t="shared" si="10"/>
        <v>1.4001201845516167</v>
      </c>
      <c r="J216" t="str">
        <f t="shared" si="11"/>
        <v>117-BSPPBS368</v>
      </c>
      <c r="K216" s="85"/>
    </row>
    <row r="217" spans="1:11" x14ac:dyDescent="0.25">
      <c r="A217" s="78">
        <f t="shared" si="12"/>
        <v>204</v>
      </c>
      <c r="B217" s="11" t="s">
        <v>866</v>
      </c>
      <c r="C217" s="11" t="s">
        <v>1035</v>
      </c>
      <c r="D217" s="99">
        <f>SUMIF(Lookups!H:H,J217,Lookups!F:F)</f>
        <v>1148697.852</v>
      </c>
      <c r="E217" s="38">
        <v>1147.5999999999999</v>
      </c>
      <c r="F217" s="38">
        <v>3.41</v>
      </c>
      <c r="G217" s="38">
        <v>127.31</v>
      </c>
      <c r="H217" s="38">
        <f t="shared" si="9"/>
        <v>1278.32</v>
      </c>
      <c r="I217" s="98">
        <f t="shared" si="10"/>
        <v>1.1128426833690989E-3</v>
      </c>
      <c r="J217" t="str">
        <f t="shared" si="11"/>
        <v>117-BSPPBWGRN</v>
      </c>
      <c r="K217" s="85"/>
    </row>
    <row r="218" spans="1:11" x14ac:dyDescent="0.25">
      <c r="A218" s="78">
        <f t="shared" si="12"/>
        <v>205</v>
      </c>
      <c r="B218" s="5" t="s">
        <v>501</v>
      </c>
      <c r="C218" s="11" t="s">
        <v>688</v>
      </c>
      <c r="D218" s="99">
        <f>SUMIF(Lookups!H:H,J218,Lookups!F:F)</f>
        <v>0</v>
      </c>
      <c r="E218" s="43">
        <v>106531.98999999998</v>
      </c>
      <c r="F218" s="43"/>
      <c r="G218" s="43"/>
      <c r="H218" s="38">
        <f t="shared" si="9"/>
        <v>106531.98999999998</v>
      </c>
      <c r="I218" s="98" t="str">
        <f t="shared" si="10"/>
        <v>n.m.</v>
      </c>
      <c r="J218" t="str">
        <f t="shared" si="11"/>
        <v>117-IT117CCIC</v>
      </c>
      <c r="K218" s="85"/>
    </row>
    <row r="219" spans="1:11" x14ac:dyDescent="0.25">
      <c r="A219" s="78">
        <f t="shared" si="12"/>
        <v>206</v>
      </c>
      <c r="B219" s="11" t="s">
        <v>165</v>
      </c>
      <c r="C219" s="11" t="s">
        <v>345</v>
      </c>
      <c r="D219" s="99">
        <f>SUMIF(Lookups!H:H,J219,Lookups!F:F)</f>
        <v>5237.4139999999998</v>
      </c>
      <c r="E219" s="38">
        <v>2388.8300000000004</v>
      </c>
      <c r="F219" s="38">
        <v>2287.8199999999997</v>
      </c>
      <c r="G219" s="38"/>
      <c r="H219" s="38">
        <f t="shared" si="9"/>
        <v>4676.6499999999996</v>
      </c>
      <c r="I219" s="98">
        <f t="shared" si="10"/>
        <v>0.89293112975220212</v>
      </c>
      <c r="J219" t="str">
        <f t="shared" si="11"/>
        <v>117-ITCB11700</v>
      </c>
      <c r="K219" s="85"/>
    </row>
    <row r="220" spans="1:11" x14ac:dyDescent="0.25">
      <c r="A220" s="78">
        <f t="shared" si="12"/>
        <v>207</v>
      </c>
      <c r="B220" s="11" t="s">
        <v>502</v>
      </c>
      <c r="C220" s="11" t="s">
        <v>689</v>
      </c>
      <c r="D220" s="99">
        <f>SUMIF(Lookups!H:H,J220,Lookups!F:F)</f>
        <v>0</v>
      </c>
      <c r="E220" s="38">
        <v>639.55999999999972</v>
      </c>
      <c r="F220" s="38">
        <v>601.9</v>
      </c>
      <c r="G220" s="38"/>
      <c r="H220" s="38">
        <f t="shared" si="9"/>
        <v>1241.4599999999996</v>
      </c>
      <c r="I220" s="98" t="str">
        <f t="shared" si="10"/>
        <v>n.m.</v>
      </c>
      <c r="J220" t="str">
        <f t="shared" si="11"/>
        <v>117-ITCBLBRTY</v>
      </c>
      <c r="K220" s="85"/>
    </row>
    <row r="221" spans="1:11" x14ac:dyDescent="0.25">
      <c r="A221" s="78">
        <f t="shared" si="12"/>
        <v>208</v>
      </c>
      <c r="B221" s="11" t="s">
        <v>867</v>
      </c>
      <c r="C221" s="11" t="s">
        <v>1135</v>
      </c>
      <c r="D221" s="99">
        <f>SUMIF(Lookups!H:H,J221,Lookups!F:F)</f>
        <v>12494.993</v>
      </c>
      <c r="E221" s="38">
        <v>4542.91</v>
      </c>
      <c r="F221" s="38"/>
      <c r="G221" s="38"/>
      <c r="H221" s="38">
        <f t="shared" si="9"/>
        <v>4542.91</v>
      </c>
      <c r="I221" s="98">
        <f t="shared" si="10"/>
        <v>0.36357843497791476</v>
      </c>
      <c r="J221" t="str">
        <f t="shared" si="11"/>
        <v>117-ITPCLC117</v>
      </c>
      <c r="K221" s="85"/>
    </row>
    <row r="222" spans="1:11" x14ac:dyDescent="0.25">
      <c r="A222" s="78">
        <f t="shared" si="12"/>
        <v>209</v>
      </c>
      <c r="B222" s="11" t="s">
        <v>868</v>
      </c>
      <c r="C222" s="11" t="s">
        <v>1136</v>
      </c>
      <c r="D222" s="99">
        <f>SUMIF(Lookups!H:H,J222,Lookups!F:F)</f>
        <v>0</v>
      </c>
      <c r="E222" s="38">
        <v>10023.780000000002</v>
      </c>
      <c r="F222" s="38"/>
      <c r="G222" s="38">
        <v>823.57999999999993</v>
      </c>
      <c r="H222" s="38">
        <f t="shared" si="9"/>
        <v>10847.360000000002</v>
      </c>
      <c r="I222" s="98" t="str">
        <f t="shared" si="10"/>
        <v>n.m.</v>
      </c>
      <c r="J222" t="str">
        <f t="shared" si="11"/>
        <v>117-ML1E25C02</v>
      </c>
      <c r="K222" s="85"/>
    </row>
    <row r="223" spans="1:11" x14ac:dyDescent="0.25">
      <c r="A223" s="78">
        <f t="shared" si="12"/>
        <v>210</v>
      </c>
      <c r="B223" s="11" t="s">
        <v>503</v>
      </c>
      <c r="C223" s="11" t="s">
        <v>690</v>
      </c>
      <c r="D223" s="99">
        <f>SUMIF(Lookups!H:H,J223,Lookups!F:F)</f>
        <v>1859019.8399999999</v>
      </c>
      <c r="E223" s="33">
        <v>2200971.5900000003</v>
      </c>
      <c r="F223" s="33">
        <v>78689.600000000006</v>
      </c>
      <c r="G223" s="33">
        <v>110682.68</v>
      </c>
      <c r="H223" s="38">
        <f t="shared" si="9"/>
        <v>2390343.8700000006</v>
      </c>
      <c r="I223" s="98">
        <f t="shared" si="10"/>
        <v>1.2858086926065302</v>
      </c>
      <c r="J223" t="str">
        <f t="shared" si="11"/>
        <v>117-MLKP26265</v>
      </c>
      <c r="K223" s="85"/>
    </row>
    <row r="224" spans="1:11" x14ac:dyDescent="0.25">
      <c r="A224" s="78">
        <f t="shared" si="12"/>
        <v>211</v>
      </c>
      <c r="B224" s="11" t="s">
        <v>869</v>
      </c>
      <c r="C224" s="11" t="s">
        <v>1036</v>
      </c>
      <c r="D224" s="99">
        <f>SUMIF(Lookups!H:H,J224,Lookups!F:F)</f>
        <v>0</v>
      </c>
      <c r="E224" s="33">
        <v>90791.97</v>
      </c>
      <c r="F224" s="33">
        <v>496.33000000000004</v>
      </c>
      <c r="G224" s="33">
        <v>26557.919999999998</v>
      </c>
      <c r="H224" s="38">
        <f t="shared" si="9"/>
        <v>117846.22</v>
      </c>
      <c r="I224" s="98" t="str">
        <f t="shared" si="10"/>
        <v>n.m.</v>
      </c>
      <c r="J224" t="str">
        <f t="shared" si="11"/>
        <v>117-MLKYELGFL</v>
      </c>
      <c r="K224" s="85"/>
    </row>
    <row r="225" spans="1:11" x14ac:dyDescent="0.25">
      <c r="A225" s="78">
        <f t="shared" si="12"/>
        <v>212</v>
      </c>
      <c r="B225" s="11" t="s">
        <v>870</v>
      </c>
      <c r="C225" s="11" t="s">
        <v>1037</v>
      </c>
      <c r="D225" s="99">
        <f>SUMIF(Lookups!H:H,J225,Lookups!F:F)</f>
        <v>202987.47099999999</v>
      </c>
      <c r="E225" s="33">
        <v>164436.49</v>
      </c>
      <c r="F225" s="33">
        <v>7329.7199999999975</v>
      </c>
      <c r="G225" s="33">
        <v>9102.57</v>
      </c>
      <c r="H225" s="38">
        <f t="shared" si="9"/>
        <v>180868.78</v>
      </c>
      <c r="I225" s="98">
        <f t="shared" si="10"/>
        <v>0.89103420575154613</v>
      </c>
      <c r="J225" t="str">
        <f t="shared" si="11"/>
        <v>117-MLL1CGRPL</v>
      </c>
      <c r="K225" s="85"/>
    </row>
    <row r="226" spans="1:11" x14ac:dyDescent="0.25">
      <c r="A226" s="78">
        <f t="shared" si="12"/>
        <v>213</v>
      </c>
      <c r="B226" s="11" t="s">
        <v>871</v>
      </c>
      <c r="C226" s="11" t="s">
        <v>1038</v>
      </c>
      <c r="D226" s="99">
        <f>SUMIF(Lookups!H:H,J226,Lookups!F:F)</f>
        <v>0</v>
      </c>
      <c r="E226" s="33">
        <v>69501.309999999983</v>
      </c>
      <c r="F226" s="33">
        <v>6871.37</v>
      </c>
      <c r="G226" s="33">
        <v>3703.1200000000008</v>
      </c>
      <c r="H226" s="38">
        <f t="shared" si="9"/>
        <v>80075.799999999974</v>
      </c>
      <c r="I226" s="98" t="str">
        <f t="shared" si="10"/>
        <v>n.m.</v>
      </c>
      <c r="J226" t="str">
        <f t="shared" si="11"/>
        <v>117-MLL2CGRPL</v>
      </c>
      <c r="K226" s="85"/>
    </row>
    <row r="227" spans="1:11" x14ac:dyDescent="0.25">
      <c r="A227" s="78">
        <f t="shared" si="12"/>
        <v>214</v>
      </c>
      <c r="B227" s="11" t="s">
        <v>872</v>
      </c>
      <c r="C227" s="11" t="s">
        <v>1137</v>
      </c>
      <c r="D227" s="99">
        <f>SUMIF(Lookups!H:H,J227,Lookups!F:F)</f>
        <v>0</v>
      </c>
      <c r="E227" s="33">
        <v>9.25</v>
      </c>
      <c r="F227" s="33"/>
      <c r="G227" s="33"/>
      <c r="H227" s="38">
        <f t="shared" si="9"/>
        <v>9.25</v>
      </c>
      <c r="I227" s="98" t="str">
        <f t="shared" si="10"/>
        <v>n.m.</v>
      </c>
      <c r="J227" t="str">
        <f t="shared" si="11"/>
        <v>117-MLLEC1VHL</v>
      </c>
      <c r="K227" s="85"/>
    </row>
    <row r="228" spans="1:11" x14ac:dyDescent="0.25">
      <c r="A228" s="78">
        <f t="shared" si="12"/>
        <v>215</v>
      </c>
      <c r="B228" s="11" t="s">
        <v>873</v>
      </c>
      <c r="C228" s="11" t="s">
        <v>1039</v>
      </c>
      <c r="D228" s="99">
        <f>SUMIF(Lookups!H:H,J228,Lookups!F:F)</f>
        <v>0</v>
      </c>
      <c r="E228" s="33">
        <v>263682.38</v>
      </c>
      <c r="F228" s="33">
        <v>4554.3899999999994</v>
      </c>
      <c r="G228" s="33">
        <v>7457.07</v>
      </c>
      <c r="H228" s="38">
        <f t="shared" si="9"/>
        <v>275693.84000000003</v>
      </c>
      <c r="I228" s="98" t="str">
        <f t="shared" si="10"/>
        <v>n.m.</v>
      </c>
      <c r="J228" t="str">
        <f t="shared" si="11"/>
        <v>117-MLLEP2LA0</v>
      </c>
      <c r="K228" s="85"/>
    </row>
    <row r="229" spans="1:11" x14ac:dyDescent="0.25">
      <c r="A229" s="78">
        <f t="shared" si="12"/>
        <v>216</v>
      </c>
      <c r="B229" s="11" t="s">
        <v>874</v>
      </c>
      <c r="C229" s="11" t="s">
        <v>1040</v>
      </c>
      <c r="D229" s="99">
        <f>SUMIF(Lookups!H:H,J229,Lookups!F:F)</f>
        <v>0</v>
      </c>
      <c r="E229" s="33">
        <v>84362.760000000009</v>
      </c>
      <c r="F229" s="33">
        <v>2676.4</v>
      </c>
      <c r="G229" s="33">
        <v>2385.83</v>
      </c>
      <c r="H229" s="38">
        <f t="shared" si="9"/>
        <v>89424.99</v>
      </c>
      <c r="I229" s="98" t="str">
        <f t="shared" si="10"/>
        <v>n.m.</v>
      </c>
      <c r="J229" t="str">
        <f t="shared" si="11"/>
        <v>117-MLLEP2LA1</v>
      </c>
      <c r="K229" s="85"/>
    </row>
    <row r="230" spans="1:11" x14ac:dyDescent="0.25">
      <c r="A230" s="78">
        <f t="shared" si="12"/>
        <v>217</v>
      </c>
      <c r="B230" s="11" t="s">
        <v>875</v>
      </c>
      <c r="C230" s="11" t="s">
        <v>1041</v>
      </c>
      <c r="D230" s="99">
        <f>SUMIF(Lookups!H:H,J230,Lookups!F:F)</f>
        <v>0</v>
      </c>
      <c r="E230" s="33">
        <v>263682.38</v>
      </c>
      <c r="F230" s="33">
        <v>4554.3899999999994</v>
      </c>
      <c r="G230" s="33">
        <v>7457.07</v>
      </c>
      <c r="H230" s="38">
        <f t="shared" si="9"/>
        <v>275693.84000000003</v>
      </c>
      <c r="I230" s="98" t="str">
        <f t="shared" si="10"/>
        <v>n.m.</v>
      </c>
      <c r="J230" t="str">
        <f t="shared" si="11"/>
        <v>117-MLLEP2LB0</v>
      </c>
      <c r="K230" s="85"/>
    </row>
    <row r="231" spans="1:11" x14ac:dyDescent="0.25">
      <c r="A231" s="78">
        <f t="shared" si="12"/>
        <v>218</v>
      </c>
      <c r="B231" s="11" t="s">
        <v>876</v>
      </c>
      <c r="C231" s="11" t="s">
        <v>1042</v>
      </c>
      <c r="D231" s="99">
        <f>SUMIF(Lookups!H:H,J231,Lookups!F:F)</f>
        <v>0</v>
      </c>
      <c r="E231" s="33">
        <v>84362.760000000009</v>
      </c>
      <c r="F231" s="33">
        <v>2676.4</v>
      </c>
      <c r="G231" s="33">
        <v>2385.83</v>
      </c>
      <c r="H231" s="38">
        <f t="shared" si="9"/>
        <v>89424.99</v>
      </c>
      <c r="I231" s="98" t="str">
        <f t="shared" si="10"/>
        <v>n.m.</v>
      </c>
      <c r="J231" t="str">
        <f t="shared" si="11"/>
        <v>117-MLLEP2LB1</v>
      </c>
      <c r="K231" s="85"/>
    </row>
    <row r="232" spans="1:11" x14ac:dyDescent="0.25">
      <c r="A232" s="78">
        <f t="shared" si="12"/>
        <v>219</v>
      </c>
      <c r="B232" s="11" t="s">
        <v>877</v>
      </c>
      <c r="C232" s="11" t="s">
        <v>1138</v>
      </c>
      <c r="D232" s="99">
        <f>SUMIF(Lookups!H:H,J232,Lookups!F:F)</f>
        <v>645880.15199999989</v>
      </c>
      <c r="E232" s="33">
        <v>885555.51999999967</v>
      </c>
      <c r="F232" s="33">
        <v>3604.5500000000011</v>
      </c>
      <c r="G232" s="33">
        <v>33245.68</v>
      </c>
      <c r="H232" s="38">
        <f t="shared" si="9"/>
        <v>922405.74999999977</v>
      </c>
      <c r="I232" s="98">
        <f t="shared" si="10"/>
        <v>1.428137630710163</v>
      </c>
      <c r="J232" t="str">
        <f t="shared" si="11"/>
        <v>117-MLLHAULRD</v>
      </c>
      <c r="K232" s="85"/>
    </row>
    <row r="233" spans="1:11" x14ac:dyDescent="0.25">
      <c r="A233" s="78">
        <f t="shared" si="12"/>
        <v>220</v>
      </c>
      <c r="B233" s="11" t="s">
        <v>505</v>
      </c>
      <c r="C233" s="11" t="s">
        <v>1139</v>
      </c>
      <c r="D233" s="99">
        <f>SUMIF(Lookups!H:H,J233,Lookups!F:F)</f>
        <v>3414944.798</v>
      </c>
      <c r="E233" s="33">
        <v>1790425.45</v>
      </c>
      <c r="F233" s="33">
        <v>345800.62999999995</v>
      </c>
      <c r="G233" s="33">
        <v>159247.38</v>
      </c>
      <c r="H233" s="38">
        <f t="shared" si="9"/>
        <v>2295473.46</v>
      </c>
      <c r="I233" s="98">
        <f t="shared" si="10"/>
        <v>0.67218464595514671</v>
      </c>
      <c r="J233" t="str">
        <f t="shared" si="11"/>
        <v>117-MLLPC0ELG</v>
      </c>
      <c r="K233" s="85"/>
    </row>
    <row r="234" spans="1:11" x14ac:dyDescent="0.25">
      <c r="A234" s="78">
        <f t="shared" si="12"/>
        <v>221</v>
      </c>
      <c r="B234" s="11" t="s">
        <v>506</v>
      </c>
      <c r="C234" s="11" t="s">
        <v>691</v>
      </c>
      <c r="D234" s="99">
        <f>SUMIF(Lookups!H:H,J234,Lookups!F:F)</f>
        <v>0</v>
      </c>
      <c r="E234" s="33">
        <v>147.06</v>
      </c>
      <c r="F234" s="33"/>
      <c r="G234" s="33">
        <v>6.5600000000000005</v>
      </c>
      <c r="H234" s="38">
        <f t="shared" si="9"/>
        <v>153.62</v>
      </c>
      <c r="I234" s="98" t="str">
        <f t="shared" si="10"/>
        <v>n.m.</v>
      </c>
      <c r="J234" t="str">
        <f t="shared" si="11"/>
        <v>117-MLLPC0LIM</v>
      </c>
      <c r="K234" s="85"/>
    </row>
    <row r="235" spans="1:11" x14ac:dyDescent="0.25">
      <c r="A235" s="78">
        <f t="shared" si="12"/>
        <v>222</v>
      </c>
      <c r="B235" s="11" t="s">
        <v>508</v>
      </c>
      <c r="C235" s="11" t="s">
        <v>692</v>
      </c>
      <c r="D235" s="99">
        <f>SUMIF(Lookups!H:H,J235,Lookups!F:F)</f>
        <v>0</v>
      </c>
      <c r="E235" s="33">
        <v>-3164.66</v>
      </c>
      <c r="F235" s="33"/>
      <c r="G235" s="33">
        <v>-335.79</v>
      </c>
      <c r="H235" s="38">
        <f t="shared" si="9"/>
        <v>-3500.45</v>
      </c>
      <c r="I235" s="98" t="str">
        <f t="shared" si="10"/>
        <v>n.m.</v>
      </c>
      <c r="J235" t="str">
        <f t="shared" si="11"/>
        <v>117-MLLPC2ESP</v>
      </c>
      <c r="K235" s="85"/>
    </row>
    <row r="236" spans="1:11" x14ac:dyDescent="0.25">
      <c r="A236" s="78">
        <f t="shared" si="12"/>
        <v>223</v>
      </c>
      <c r="B236" s="11" t="s">
        <v>878</v>
      </c>
      <c r="C236" s="11" t="s">
        <v>1140</v>
      </c>
      <c r="D236" s="99">
        <f>SUMIF(Lookups!H:H,J236,Lookups!F:F)</f>
        <v>-69142.592999999993</v>
      </c>
      <c r="E236" s="33">
        <v>-350190.28999999992</v>
      </c>
      <c r="F236" s="33">
        <v>1866.9500000000003</v>
      </c>
      <c r="G236" s="33">
        <v>17481.62</v>
      </c>
      <c r="H236" s="38">
        <f t="shared" si="9"/>
        <v>-330841.71999999991</v>
      </c>
      <c r="I236" s="98">
        <f t="shared" si="10"/>
        <v>4.7849191886685523</v>
      </c>
      <c r="J236" t="str">
        <f t="shared" si="11"/>
        <v>117-MLLPCT1BP</v>
      </c>
      <c r="K236" s="85"/>
    </row>
    <row r="237" spans="1:11" x14ac:dyDescent="0.25">
      <c r="A237" s="78">
        <f t="shared" si="12"/>
        <v>224</v>
      </c>
      <c r="B237" s="11" t="s">
        <v>879</v>
      </c>
      <c r="C237" s="11" t="s">
        <v>1141</v>
      </c>
      <c r="D237" s="99">
        <f>SUMIF(Lookups!H:H,J237,Lookups!F:F)</f>
        <v>0</v>
      </c>
      <c r="E237" s="33">
        <v>162140.83999999994</v>
      </c>
      <c r="F237" s="33">
        <v>-2970.36</v>
      </c>
      <c r="G237" s="33">
        <v>7957.170000000001</v>
      </c>
      <c r="H237" s="38">
        <f t="shared" si="9"/>
        <v>167127.64999999997</v>
      </c>
      <c r="I237" s="98" t="str">
        <f t="shared" si="10"/>
        <v>n.m.</v>
      </c>
      <c r="J237" t="str">
        <f t="shared" si="11"/>
        <v>117-MLLPCT1PC</v>
      </c>
      <c r="K237" s="85"/>
    </row>
    <row r="238" spans="1:11" x14ac:dyDescent="0.25">
      <c r="A238" s="78">
        <f t="shared" si="12"/>
        <v>225</v>
      </c>
      <c r="B238" s="11" t="s">
        <v>509</v>
      </c>
      <c r="C238" s="11" t="s">
        <v>693</v>
      </c>
      <c r="D238" s="99">
        <f>SUMIF(Lookups!H:H,J238,Lookups!F:F)</f>
        <v>2109996.7579999948</v>
      </c>
      <c r="E238" s="33">
        <v>2429069.1099999957</v>
      </c>
      <c r="F238" s="33">
        <v>41193.579999999944</v>
      </c>
      <c r="G238" s="33">
        <v>126401.13999999977</v>
      </c>
      <c r="H238" s="38">
        <f t="shared" si="9"/>
        <v>2596663.8299999954</v>
      </c>
      <c r="I238" s="98">
        <f t="shared" si="10"/>
        <v>1.2306482558112073</v>
      </c>
      <c r="J238" t="str">
        <f t="shared" si="11"/>
        <v>117-MLLPPBSHD</v>
      </c>
      <c r="K238" s="85"/>
    </row>
    <row r="239" spans="1:11" x14ac:dyDescent="0.25">
      <c r="A239" s="78">
        <f t="shared" si="12"/>
        <v>226</v>
      </c>
      <c r="B239" s="11" t="s">
        <v>510</v>
      </c>
      <c r="C239" s="11" t="s">
        <v>694</v>
      </c>
      <c r="D239" s="99">
        <f>SUMIF(Lookups!H:H,J239,Lookups!F:F)</f>
        <v>0</v>
      </c>
      <c r="E239" s="33">
        <v>0</v>
      </c>
      <c r="F239" s="33">
        <v>-44229.47</v>
      </c>
      <c r="G239" s="33"/>
      <c r="H239" s="38">
        <f t="shared" si="9"/>
        <v>-44229.47</v>
      </c>
      <c r="I239" s="98" t="str">
        <f t="shared" si="10"/>
        <v>n.m.</v>
      </c>
      <c r="J239" t="str">
        <f t="shared" si="11"/>
        <v>117-MLLSC1AHB</v>
      </c>
      <c r="K239" s="85"/>
    </row>
    <row r="240" spans="1:11" x14ac:dyDescent="0.25">
      <c r="A240" s="78">
        <f t="shared" si="12"/>
        <v>227</v>
      </c>
      <c r="B240" s="11" t="s">
        <v>880</v>
      </c>
      <c r="C240" s="11" t="s">
        <v>1043</v>
      </c>
      <c r="D240" s="99">
        <f>SUMIF(Lookups!H:H,J240,Lookups!F:F)</f>
        <v>273686.07800000004</v>
      </c>
      <c r="E240" s="33">
        <v>307591.21000000002</v>
      </c>
      <c r="F240" s="33">
        <v>7642.84</v>
      </c>
      <c r="G240" s="33">
        <v>17080.609999999997</v>
      </c>
      <c r="H240" s="38">
        <f t="shared" si="9"/>
        <v>332314.66000000003</v>
      </c>
      <c r="I240" s="98">
        <f t="shared" si="10"/>
        <v>1.214218357135433</v>
      </c>
      <c r="J240" t="str">
        <f t="shared" si="11"/>
        <v>117-MLLVC1CL1</v>
      </c>
      <c r="K240" s="85"/>
    </row>
    <row r="241" spans="1:11" x14ac:dyDescent="0.25">
      <c r="A241" s="78">
        <f t="shared" si="12"/>
        <v>228</v>
      </c>
      <c r="B241" s="11" t="s">
        <v>881</v>
      </c>
      <c r="C241" s="11" t="s">
        <v>1168</v>
      </c>
      <c r="D241" s="99">
        <f>SUMIF(Lookups!H:H,J241,Lookups!F:F)</f>
        <v>0</v>
      </c>
      <c r="E241" s="33">
        <v>116046.40000000014</v>
      </c>
      <c r="F241" s="33">
        <v>2306.7700000000004</v>
      </c>
      <c r="G241" s="33">
        <v>0</v>
      </c>
      <c r="H241" s="38">
        <v>118353.17000000014</v>
      </c>
      <c r="I241" s="98" t="str">
        <f t="shared" si="10"/>
        <v>n.m.</v>
      </c>
      <c r="J241" t="str">
        <f t="shared" si="11"/>
        <v>117-XHWCAP117</v>
      </c>
      <c r="K241" s="85"/>
    </row>
    <row r="242" spans="1:11" s="34" customFormat="1" x14ac:dyDescent="0.25">
      <c r="A242" s="65">
        <f t="shared" si="12"/>
        <v>229</v>
      </c>
      <c r="B242" s="56" t="s">
        <v>407</v>
      </c>
      <c r="C242" s="54"/>
      <c r="D242" s="54">
        <f>SUMIF(Lookups!H:H,J242,Lookups!F:F)</f>
        <v>12244172.605</v>
      </c>
      <c r="E242" s="54"/>
      <c r="F242" s="54"/>
      <c r="G242" s="54"/>
      <c r="H242" s="54">
        <f t="shared" ref="H242" si="13">SUM(E242:G242)</f>
        <v>0</v>
      </c>
      <c r="I242" s="98">
        <f t="shared" si="10"/>
        <v>0</v>
      </c>
      <c r="J242" s="34" t="s">
        <v>409</v>
      </c>
      <c r="K242" s="85"/>
    </row>
    <row r="243" spans="1:11" x14ac:dyDescent="0.25">
      <c r="A243" s="78">
        <f t="shared" si="12"/>
        <v>230</v>
      </c>
      <c r="B243" s="1" t="s">
        <v>388</v>
      </c>
      <c r="C243" s="3"/>
      <c r="D243" s="39">
        <f>SUM(D206:D242)</f>
        <v>29939432.044999998</v>
      </c>
      <c r="E243" s="39">
        <f>SUM(E206:E242)</f>
        <v>19904803.469999991</v>
      </c>
      <c r="F243" s="39">
        <f>SUM(F206:F242)</f>
        <v>572794.32999999984</v>
      </c>
      <c r="G243" s="39">
        <f>SUM(G206:G242)</f>
        <v>574543.16999999969</v>
      </c>
      <c r="H243" s="39">
        <f>SUM(H206:H242)</f>
        <v>21052140.969999999</v>
      </c>
      <c r="I243" s="71"/>
      <c r="K243" s="85"/>
    </row>
    <row r="244" spans="1:11" x14ac:dyDescent="0.25">
      <c r="A244" s="78">
        <f t="shared" si="12"/>
        <v>231</v>
      </c>
      <c r="B244" s="2" t="s">
        <v>397</v>
      </c>
      <c r="C244" s="3"/>
      <c r="D244" s="48"/>
      <c r="E244" s="48"/>
      <c r="F244" s="48"/>
      <c r="G244" s="48"/>
      <c r="H244" s="48"/>
      <c r="I244" s="27"/>
      <c r="K244" s="85"/>
    </row>
    <row r="245" spans="1:11" x14ac:dyDescent="0.25">
      <c r="A245" s="78">
        <f t="shared" si="12"/>
        <v>232</v>
      </c>
      <c r="B245" s="11" t="s">
        <v>122</v>
      </c>
      <c r="C245" s="11" t="s">
        <v>306</v>
      </c>
      <c r="D245" s="38">
        <v>0</v>
      </c>
      <c r="E245" s="38">
        <v>1034881.5600000008</v>
      </c>
      <c r="F245" s="38"/>
      <c r="G245" s="38"/>
      <c r="H245" s="38">
        <f t="shared" ref="H245:H308" si="14">SUM(E245:G245)</f>
        <v>1034881.5600000008</v>
      </c>
      <c r="I245" s="100" t="str">
        <f t="shared" ref="I245:I308" si="15">IFERROR(H245/D245,"n.m.")</f>
        <v>n.m.</v>
      </c>
      <c r="K245" s="85"/>
    </row>
    <row r="246" spans="1:11" x14ac:dyDescent="0.25">
      <c r="A246" s="78">
        <f t="shared" si="12"/>
        <v>233</v>
      </c>
      <c r="B246" s="11" t="s">
        <v>164</v>
      </c>
      <c r="C246" s="11" t="s">
        <v>344</v>
      </c>
      <c r="D246" s="38">
        <v>0</v>
      </c>
      <c r="E246" s="38">
        <v>18261.009999999995</v>
      </c>
      <c r="F246" s="38">
        <v>434.18</v>
      </c>
      <c r="G246" s="38"/>
      <c r="H246" s="38">
        <f t="shared" si="14"/>
        <v>18695.189999999995</v>
      </c>
      <c r="I246" s="100" t="str">
        <f t="shared" si="15"/>
        <v>n.m.</v>
      </c>
      <c r="K246" s="85"/>
    </row>
    <row r="247" spans="1:11" x14ac:dyDescent="0.25">
      <c r="A247" s="78">
        <f t="shared" si="12"/>
        <v>234</v>
      </c>
      <c r="B247" s="11" t="s">
        <v>513</v>
      </c>
      <c r="C247" s="11" t="s">
        <v>695</v>
      </c>
      <c r="D247" s="38">
        <v>0</v>
      </c>
      <c r="E247" s="38">
        <v>37605.950000000004</v>
      </c>
      <c r="F247" s="38"/>
      <c r="G247" s="38"/>
      <c r="H247" s="38">
        <f t="shared" si="14"/>
        <v>37605.950000000004</v>
      </c>
      <c r="I247" s="100" t="str">
        <f t="shared" si="15"/>
        <v>n.m.</v>
      </c>
      <c r="K247" s="85"/>
    </row>
    <row r="248" spans="1:11" x14ac:dyDescent="0.25">
      <c r="A248" s="78">
        <f t="shared" si="12"/>
        <v>235</v>
      </c>
      <c r="B248" s="11" t="s">
        <v>52</v>
      </c>
      <c r="C248" s="11" t="s">
        <v>696</v>
      </c>
      <c r="D248" s="38">
        <v>275.76900000000001</v>
      </c>
      <c r="E248" s="38">
        <v>9558.75</v>
      </c>
      <c r="F248" s="38">
        <v>1324.4800000000002</v>
      </c>
      <c r="G248" s="38">
        <v>857.44000000000017</v>
      </c>
      <c r="H248" s="38">
        <f t="shared" si="14"/>
        <v>11740.67</v>
      </c>
      <c r="I248" s="100">
        <f t="shared" si="15"/>
        <v>42.574292251848469</v>
      </c>
      <c r="K248" s="85"/>
    </row>
    <row r="249" spans="1:11" x14ac:dyDescent="0.25">
      <c r="A249" s="78">
        <f t="shared" si="12"/>
        <v>236</v>
      </c>
      <c r="B249" s="11" t="s">
        <v>514</v>
      </c>
      <c r="C249" s="11" t="s">
        <v>697</v>
      </c>
      <c r="D249" s="38">
        <v>2486.71</v>
      </c>
      <c r="E249" s="38">
        <v>12633.689999999999</v>
      </c>
      <c r="F249" s="38">
        <v>38486.49</v>
      </c>
      <c r="G249" s="38">
        <v>1457.4999999999998</v>
      </c>
      <c r="H249" s="38">
        <f t="shared" si="14"/>
        <v>52577.679999999993</v>
      </c>
      <c r="I249" s="100">
        <f t="shared" si="15"/>
        <v>21.143470690189041</v>
      </c>
      <c r="K249" s="85"/>
    </row>
    <row r="250" spans="1:11" x14ac:dyDescent="0.25">
      <c r="A250" s="78">
        <f t="shared" si="12"/>
        <v>237</v>
      </c>
      <c r="B250" s="11" t="s">
        <v>157</v>
      </c>
      <c r="C250" s="11" t="s">
        <v>337</v>
      </c>
      <c r="D250" s="38">
        <v>0</v>
      </c>
      <c r="E250" s="38">
        <v>5496.83</v>
      </c>
      <c r="F250" s="38">
        <v>12437.769999999997</v>
      </c>
      <c r="G250" s="38"/>
      <c r="H250" s="38">
        <f t="shared" si="14"/>
        <v>17934.599999999999</v>
      </c>
      <c r="I250" s="100" t="str">
        <f t="shared" si="15"/>
        <v>n.m.</v>
      </c>
      <c r="K250" s="85"/>
    </row>
    <row r="251" spans="1:11" x14ac:dyDescent="0.25">
      <c r="A251" s="78">
        <f t="shared" si="12"/>
        <v>238</v>
      </c>
      <c r="B251" s="11" t="s">
        <v>22</v>
      </c>
      <c r="C251" s="11" t="s">
        <v>226</v>
      </c>
      <c r="D251" s="38">
        <v>0</v>
      </c>
      <c r="E251" s="38"/>
      <c r="F251" s="38">
        <v>-15873.91</v>
      </c>
      <c r="G251" s="38"/>
      <c r="H251" s="38">
        <f t="shared" si="14"/>
        <v>-15873.91</v>
      </c>
      <c r="I251" s="100" t="str">
        <f t="shared" si="15"/>
        <v>n.m.</v>
      </c>
      <c r="K251" s="85"/>
    </row>
    <row r="252" spans="1:11" x14ac:dyDescent="0.25">
      <c r="A252" s="78">
        <f t="shared" si="12"/>
        <v>239</v>
      </c>
      <c r="B252" s="11" t="s">
        <v>44</v>
      </c>
      <c r="C252" s="11" t="s">
        <v>241</v>
      </c>
      <c r="D252" s="38">
        <v>-2219972.878</v>
      </c>
      <c r="E252" s="38">
        <v>1686006.0199999996</v>
      </c>
      <c r="F252" s="38">
        <v>263455.92000000004</v>
      </c>
      <c r="G252" s="38">
        <v>111917.65</v>
      </c>
      <c r="H252" s="38">
        <f t="shared" si="14"/>
        <v>2061379.5899999994</v>
      </c>
      <c r="I252" s="100">
        <f t="shared" si="15"/>
        <v>-0.92856070919979927</v>
      </c>
      <c r="K252" s="85"/>
    </row>
    <row r="253" spans="1:11" x14ac:dyDescent="0.25">
      <c r="A253" s="78">
        <f t="shared" si="12"/>
        <v>240</v>
      </c>
      <c r="B253" s="11" t="s">
        <v>59</v>
      </c>
      <c r="C253" s="11" t="s">
        <v>250</v>
      </c>
      <c r="D253" s="38">
        <v>0</v>
      </c>
      <c r="E253" s="38">
        <v>55442.51</v>
      </c>
      <c r="F253" s="38"/>
      <c r="G253" s="38">
        <v>7787.69</v>
      </c>
      <c r="H253" s="38">
        <f t="shared" si="14"/>
        <v>63230.200000000004</v>
      </c>
      <c r="I253" s="100" t="str">
        <f t="shared" si="15"/>
        <v>n.m.</v>
      </c>
      <c r="K253" s="85"/>
    </row>
    <row r="254" spans="1:11" x14ac:dyDescent="0.25">
      <c r="A254" s="78">
        <f t="shared" si="12"/>
        <v>241</v>
      </c>
      <c r="B254" s="11" t="s">
        <v>65</v>
      </c>
      <c r="C254" s="11" t="s">
        <v>257</v>
      </c>
      <c r="D254" s="38">
        <v>0</v>
      </c>
      <c r="E254" s="38">
        <v>1966.81</v>
      </c>
      <c r="F254" s="38"/>
      <c r="G254" s="38">
        <v>259.35000000000002</v>
      </c>
      <c r="H254" s="38">
        <f t="shared" si="14"/>
        <v>2226.16</v>
      </c>
      <c r="I254" s="100" t="str">
        <f t="shared" si="15"/>
        <v>n.m.</v>
      </c>
      <c r="K254" s="85"/>
    </row>
    <row r="255" spans="1:11" x14ac:dyDescent="0.25">
      <c r="A255" s="78">
        <f t="shared" si="12"/>
        <v>242</v>
      </c>
      <c r="B255" s="11" t="s">
        <v>66</v>
      </c>
      <c r="C255" s="11" t="s">
        <v>258</v>
      </c>
      <c r="D255" s="38">
        <v>0</v>
      </c>
      <c r="E255" s="38">
        <v>5290.62</v>
      </c>
      <c r="F255" s="38"/>
      <c r="G255" s="38">
        <v>697.66</v>
      </c>
      <c r="H255" s="38">
        <f t="shared" si="14"/>
        <v>5988.28</v>
      </c>
      <c r="I255" s="100" t="str">
        <f t="shared" si="15"/>
        <v>n.m.</v>
      </c>
      <c r="K255" s="85"/>
    </row>
    <row r="256" spans="1:11" x14ac:dyDescent="0.25">
      <c r="A256" s="78">
        <f t="shared" si="12"/>
        <v>243</v>
      </c>
      <c r="B256" s="11" t="s">
        <v>96</v>
      </c>
      <c r="C256" s="11" t="s">
        <v>287</v>
      </c>
      <c r="D256" s="38">
        <v>0</v>
      </c>
      <c r="E256" s="38">
        <v>2340.7199999999998</v>
      </c>
      <c r="F256" s="38"/>
      <c r="G256" s="38">
        <v>308.66000000000003</v>
      </c>
      <c r="H256" s="38">
        <f t="shared" si="14"/>
        <v>2649.3799999999997</v>
      </c>
      <c r="I256" s="100" t="str">
        <f t="shared" si="15"/>
        <v>n.m.</v>
      </c>
      <c r="K256" s="85"/>
    </row>
    <row r="257" spans="1:11" x14ac:dyDescent="0.25">
      <c r="A257" s="78">
        <f t="shared" si="12"/>
        <v>244</v>
      </c>
      <c r="B257" s="11" t="s">
        <v>43</v>
      </c>
      <c r="C257" s="11" t="s">
        <v>240</v>
      </c>
      <c r="D257" s="38">
        <v>0</v>
      </c>
      <c r="E257" s="38">
        <v>-15973.68999999968</v>
      </c>
      <c r="F257" s="38"/>
      <c r="G257" s="38">
        <v>37277.11</v>
      </c>
      <c r="H257" s="38">
        <f t="shared" si="14"/>
        <v>21303.420000000318</v>
      </c>
      <c r="I257" s="100" t="str">
        <f t="shared" si="15"/>
        <v>n.m.</v>
      </c>
      <c r="K257" s="85"/>
    </row>
    <row r="258" spans="1:11" x14ac:dyDescent="0.25">
      <c r="A258" s="78">
        <f t="shared" si="12"/>
        <v>245</v>
      </c>
      <c r="B258" s="11" t="s">
        <v>182</v>
      </c>
      <c r="C258" s="11" t="s">
        <v>360</v>
      </c>
      <c r="D258" s="38">
        <v>0</v>
      </c>
      <c r="E258" s="38">
        <v>854.16000000000008</v>
      </c>
      <c r="F258" s="38">
        <v>1778.82</v>
      </c>
      <c r="G258" s="38">
        <v>86.050000000000011</v>
      </c>
      <c r="H258" s="38">
        <f t="shared" si="14"/>
        <v>2719.03</v>
      </c>
      <c r="I258" s="100" t="str">
        <f t="shared" si="15"/>
        <v>n.m.</v>
      </c>
      <c r="K258" s="85"/>
    </row>
    <row r="259" spans="1:11" x14ac:dyDescent="0.25">
      <c r="A259" s="78">
        <f t="shared" si="12"/>
        <v>246</v>
      </c>
      <c r="B259" s="11" t="s">
        <v>171</v>
      </c>
      <c r="C259" s="11" t="s">
        <v>349</v>
      </c>
      <c r="D259" s="38">
        <v>0</v>
      </c>
      <c r="E259" s="38">
        <v>459.48</v>
      </c>
      <c r="F259" s="38"/>
      <c r="G259" s="38"/>
      <c r="H259" s="38">
        <f t="shared" si="14"/>
        <v>459.48</v>
      </c>
      <c r="I259" s="100" t="str">
        <f t="shared" si="15"/>
        <v>n.m.</v>
      </c>
      <c r="K259" s="85"/>
    </row>
    <row r="260" spans="1:11" x14ac:dyDescent="0.25">
      <c r="A260" s="78">
        <f t="shared" si="12"/>
        <v>247</v>
      </c>
      <c r="B260" s="11" t="s">
        <v>172</v>
      </c>
      <c r="C260" s="11" t="s">
        <v>350</v>
      </c>
      <c r="D260" s="38">
        <v>0</v>
      </c>
      <c r="E260" s="38">
        <v>496.05</v>
      </c>
      <c r="F260" s="38"/>
      <c r="G260" s="38"/>
      <c r="H260" s="38">
        <f t="shared" si="14"/>
        <v>496.05</v>
      </c>
      <c r="I260" s="100" t="str">
        <f t="shared" si="15"/>
        <v>n.m.</v>
      </c>
      <c r="K260" s="85"/>
    </row>
    <row r="261" spans="1:11" x14ac:dyDescent="0.25">
      <c r="A261" s="78">
        <f t="shared" si="12"/>
        <v>248</v>
      </c>
      <c r="B261" s="11" t="s">
        <v>173</v>
      </c>
      <c r="C261" s="11" t="s">
        <v>351</v>
      </c>
      <c r="D261" s="38">
        <v>0</v>
      </c>
      <c r="E261" s="38">
        <v>439.89</v>
      </c>
      <c r="F261" s="38"/>
      <c r="G261" s="38"/>
      <c r="H261" s="38">
        <f t="shared" si="14"/>
        <v>439.89</v>
      </c>
      <c r="I261" s="100" t="str">
        <f t="shared" si="15"/>
        <v>n.m.</v>
      </c>
      <c r="K261" s="85"/>
    </row>
    <row r="262" spans="1:11" x14ac:dyDescent="0.25">
      <c r="A262" s="78">
        <f t="shared" si="12"/>
        <v>249</v>
      </c>
      <c r="B262" s="11" t="s">
        <v>882</v>
      </c>
      <c r="C262" s="11" t="s">
        <v>1044</v>
      </c>
      <c r="D262" s="38">
        <v>228382.981</v>
      </c>
      <c r="E262" s="38">
        <v>4442.1899999999996</v>
      </c>
      <c r="F262" s="38">
        <v>158.68</v>
      </c>
      <c r="G262" s="38">
        <v>151.44999999999999</v>
      </c>
      <c r="H262" s="38">
        <f t="shared" si="14"/>
        <v>4752.32</v>
      </c>
      <c r="I262" s="100">
        <f t="shared" si="15"/>
        <v>2.0808555782884715E-2</v>
      </c>
      <c r="K262" s="85"/>
    </row>
    <row r="263" spans="1:11" x14ac:dyDescent="0.25">
      <c r="A263" s="78">
        <f t="shared" si="12"/>
        <v>250</v>
      </c>
      <c r="B263" s="11" t="s">
        <v>883</v>
      </c>
      <c r="C263" s="11" t="s">
        <v>1045</v>
      </c>
      <c r="D263" s="38">
        <v>0</v>
      </c>
      <c r="E263" s="38">
        <v>4006.7599999999993</v>
      </c>
      <c r="F263" s="38">
        <v>144.21000000000004</v>
      </c>
      <c r="G263" s="38">
        <v>138.36000000000001</v>
      </c>
      <c r="H263" s="38">
        <f t="shared" si="14"/>
        <v>4289.329999999999</v>
      </c>
      <c r="I263" s="100" t="str">
        <f t="shared" si="15"/>
        <v>n.m.</v>
      </c>
      <c r="K263" s="85"/>
    </row>
    <row r="264" spans="1:11" x14ac:dyDescent="0.25">
      <c r="A264" s="78">
        <f t="shared" si="12"/>
        <v>251</v>
      </c>
      <c r="B264" s="11" t="s">
        <v>884</v>
      </c>
      <c r="C264" s="11" t="s">
        <v>1046</v>
      </c>
      <c r="D264" s="38">
        <v>0</v>
      </c>
      <c r="E264" s="38">
        <v>139272.54000000004</v>
      </c>
      <c r="F264" s="38"/>
      <c r="G264" s="38"/>
      <c r="H264" s="38">
        <f t="shared" si="14"/>
        <v>139272.54000000004</v>
      </c>
      <c r="I264" s="100" t="str">
        <f t="shared" si="15"/>
        <v>n.m.</v>
      </c>
      <c r="K264" s="85"/>
    </row>
    <row r="265" spans="1:11" x14ac:dyDescent="0.25">
      <c r="A265" s="78">
        <f t="shared" si="12"/>
        <v>252</v>
      </c>
      <c r="B265" s="11" t="s">
        <v>518</v>
      </c>
      <c r="C265" s="11" t="s">
        <v>698</v>
      </c>
      <c r="D265" s="38">
        <v>0</v>
      </c>
      <c r="E265" s="38">
        <v>-0.72000000000000008</v>
      </c>
      <c r="F265" s="38">
        <v>0.14999999999999994</v>
      </c>
      <c r="G265" s="38">
        <v>-3.9999999999999994E-2</v>
      </c>
      <c r="H265" s="38">
        <f t="shared" si="14"/>
        <v>-0.61000000000000021</v>
      </c>
      <c r="I265" s="100" t="str">
        <f t="shared" si="15"/>
        <v>n.m.</v>
      </c>
      <c r="K265" s="85"/>
    </row>
    <row r="266" spans="1:11" x14ac:dyDescent="0.25">
      <c r="A266" s="78">
        <f t="shared" si="12"/>
        <v>253</v>
      </c>
      <c r="B266" s="11" t="s">
        <v>519</v>
      </c>
      <c r="C266" s="11" t="s">
        <v>699</v>
      </c>
      <c r="D266" s="38">
        <v>0</v>
      </c>
      <c r="E266" s="38">
        <v>321703.94</v>
      </c>
      <c r="F266" s="38"/>
      <c r="G266" s="38">
        <v>34192.78</v>
      </c>
      <c r="H266" s="38">
        <f t="shared" si="14"/>
        <v>355896.72</v>
      </c>
      <c r="I266" s="100" t="str">
        <f t="shared" si="15"/>
        <v>n.m.</v>
      </c>
      <c r="K266" s="85"/>
    </row>
    <row r="267" spans="1:11" x14ac:dyDescent="0.25">
      <c r="A267" s="78">
        <f t="shared" si="12"/>
        <v>254</v>
      </c>
      <c r="B267" s="11" t="s">
        <v>520</v>
      </c>
      <c r="C267" s="11" t="s">
        <v>700</v>
      </c>
      <c r="D267" s="38">
        <v>0</v>
      </c>
      <c r="E267" s="38">
        <v>15053</v>
      </c>
      <c r="F267" s="38"/>
      <c r="G267" s="38"/>
      <c r="H267" s="38">
        <f t="shared" si="14"/>
        <v>15053</v>
      </c>
      <c r="I267" s="100" t="str">
        <f t="shared" si="15"/>
        <v>n.m.</v>
      </c>
      <c r="K267" s="85"/>
    </row>
    <row r="268" spans="1:11" x14ac:dyDescent="0.25">
      <c r="A268" s="78">
        <f t="shared" si="12"/>
        <v>255</v>
      </c>
      <c r="B268" s="11" t="s">
        <v>521</v>
      </c>
      <c r="C268" s="11" t="s">
        <v>701</v>
      </c>
      <c r="D268" s="38">
        <v>0</v>
      </c>
      <c r="E268" s="38">
        <v>165252.44999999998</v>
      </c>
      <c r="F268" s="38">
        <v>32632.409999999996</v>
      </c>
      <c r="G268" s="38">
        <v>6788.0699999999988</v>
      </c>
      <c r="H268" s="38">
        <f t="shared" si="14"/>
        <v>204672.93</v>
      </c>
      <c r="I268" s="100" t="str">
        <f t="shared" si="15"/>
        <v>n.m.</v>
      </c>
      <c r="K268" s="85"/>
    </row>
    <row r="269" spans="1:11" x14ac:dyDescent="0.25">
      <c r="A269" s="78">
        <f t="shared" si="12"/>
        <v>256</v>
      </c>
      <c r="B269" s="11" t="s">
        <v>522</v>
      </c>
      <c r="C269" s="11" t="s">
        <v>702</v>
      </c>
      <c r="D269" s="38">
        <v>0</v>
      </c>
      <c r="E269" s="38">
        <v>248.26</v>
      </c>
      <c r="F269" s="38">
        <v>460.78</v>
      </c>
      <c r="G269" s="38">
        <v>32.74</v>
      </c>
      <c r="H269" s="38">
        <f t="shared" si="14"/>
        <v>741.78</v>
      </c>
      <c r="I269" s="100" t="str">
        <f t="shared" si="15"/>
        <v>n.m.</v>
      </c>
      <c r="K269" s="85"/>
    </row>
    <row r="270" spans="1:11" x14ac:dyDescent="0.25">
      <c r="A270" s="78">
        <f t="shared" si="12"/>
        <v>257</v>
      </c>
      <c r="B270" s="11" t="s">
        <v>523</v>
      </c>
      <c r="C270" s="11" t="s">
        <v>703</v>
      </c>
      <c r="D270" s="38">
        <v>0</v>
      </c>
      <c r="E270" s="38">
        <v>285.05</v>
      </c>
      <c r="F270" s="38">
        <v>529.01999999999987</v>
      </c>
      <c r="G270" s="38">
        <v>37.590000000000003</v>
      </c>
      <c r="H270" s="38">
        <f t="shared" si="14"/>
        <v>851.66</v>
      </c>
      <c r="I270" s="100" t="str">
        <f t="shared" si="15"/>
        <v>n.m.</v>
      </c>
      <c r="K270" s="85"/>
    </row>
    <row r="271" spans="1:11" x14ac:dyDescent="0.25">
      <c r="A271" s="78">
        <f t="shared" si="12"/>
        <v>258</v>
      </c>
      <c r="B271" s="11" t="s">
        <v>524</v>
      </c>
      <c r="C271" s="11" t="s">
        <v>704</v>
      </c>
      <c r="D271" s="38">
        <v>1826444.379</v>
      </c>
      <c r="E271" s="38">
        <v>826480.58000000066</v>
      </c>
      <c r="F271" s="38">
        <v>65750.300000000017</v>
      </c>
      <c r="G271" s="38">
        <v>85549.339999999982</v>
      </c>
      <c r="H271" s="38">
        <f t="shared" si="14"/>
        <v>977780.22000000067</v>
      </c>
      <c r="I271" s="100">
        <f t="shared" si="15"/>
        <v>0.53534628880149471</v>
      </c>
      <c r="K271" s="85"/>
    </row>
    <row r="272" spans="1:11" x14ac:dyDescent="0.25">
      <c r="A272" s="78">
        <f t="shared" si="12"/>
        <v>259</v>
      </c>
      <c r="B272" s="11" t="s">
        <v>525</v>
      </c>
      <c r="C272" s="11" t="s">
        <v>705</v>
      </c>
      <c r="D272" s="38">
        <v>0</v>
      </c>
      <c r="E272" s="38">
        <v>35.049999999999997</v>
      </c>
      <c r="F272" s="38">
        <v>65.06</v>
      </c>
      <c r="G272" s="38">
        <v>4.62</v>
      </c>
      <c r="H272" s="38">
        <f t="shared" si="14"/>
        <v>104.73</v>
      </c>
      <c r="I272" s="100" t="str">
        <f t="shared" si="15"/>
        <v>n.m.</v>
      </c>
      <c r="K272" s="85"/>
    </row>
    <row r="273" spans="1:11" x14ac:dyDescent="0.25">
      <c r="A273" s="78">
        <f t="shared" si="12"/>
        <v>260</v>
      </c>
      <c r="B273" s="11" t="s">
        <v>526</v>
      </c>
      <c r="C273" s="11" t="s">
        <v>706</v>
      </c>
      <c r="D273" s="38">
        <v>0</v>
      </c>
      <c r="E273" s="38">
        <v>51.47</v>
      </c>
      <c r="F273" s="38">
        <v>95.530000000000015</v>
      </c>
      <c r="G273" s="38">
        <v>6.79</v>
      </c>
      <c r="H273" s="38">
        <f t="shared" si="14"/>
        <v>153.79</v>
      </c>
      <c r="I273" s="100" t="str">
        <f t="shared" si="15"/>
        <v>n.m.</v>
      </c>
      <c r="K273" s="85"/>
    </row>
    <row r="274" spans="1:11" x14ac:dyDescent="0.25">
      <c r="A274" s="78">
        <f t="shared" si="12"/>
        <v>261</v>
      </c>
      <c r="B274" s="11" t="s">
        <v>527</v>
      </c>
      <c r="C274" s="11" t="s">
        <v>707</v>
      </c>
      <c r="D274" s="38">
        <v>0</v>
      </c>
      <c r="E274" s="38">
        <v>46.58</v>
      </c>
      <c r="F274" s="38">
        <v>86.449999999999989</v>
      </c>
      <c r="G274" s="38">
        <v>6.14</v>
      </c>
      <c r="H274" s="38">
        <f t="shared" si="14"/>
        <v>139.16999999999996</v>
      </c>
      <c r="I274" s="100" t="str">
        <f t="shared" si="15"/>
        <v>n.m.</v>
      </c>
      <c r="K274" s="85"/>
    </row>
    <row r="275" spans="1:11" x14ac:dyDescent="0.25">
      <c r="A275" s="78">
        <f t="shared" ref="A275:A338" si="16">A274+1</f>
        <v>262</v>
      </c>
      <c r="B275" s="11" t="s">
        <v>528</v>
      </c>
      <c r="C275" s="11" t="s">
        <v>708</v>
      </c>
      <c r="D275" s="38">
        <v>0</v>
      </c>
      <c r="E275" s="38">
        <v>48.11</v>
      </c>
      <c r="F275" s="38">
        <v>71.8</v>
      </c>
      <c r="G275" s="38">
        <v>6.34</v>
      </c>
      <c r="H275" s="38">
        <f t="shared" si="14"/>
        <v>126.25</v>
      </c>
      <c r="I275" s="100" t="str">
        <f t="shared" si="15"/>
        <v>n.m.</v>
      </c>
      <c r="K275" s="85"/>
    </row>
    <row r="276" spans="1:11" x14ac:dyDescent="0.25">
      <c r="A276" s="78">
        <f t="shared" si="16"/>
        <v>263</v>
      </c>
      <c r="B276" s="11" t="s">
        <v>885</v>
      </c>
      <c r="C276" s="11" t="s">
        <v>1047</v>
      </c>
      <c r="D276" s="38">
        <v>1147165.257</v>
      </c>
      <c r="E276" s="38">
        <v>24966.01</v>
      </c>
      <c r="F276" s="38">
        <v>812.56</v>
      </c>
      <c r="G276" s="38">
        <v>2032.06</v>
      </c>
      <c r="H276" s="38">
        <f t="shared" si="14"/>
        <v>27810.63</v>
      </c>
      <c r="I276" s="100">
        <f t="shared" si="15"/>
        <v>2.4242915160043066E-2</v>
      </c>
      <c r="K276" s="85"/>
    </row>
    <row r="277" spans="1:11" x14ac:dyDescent="0.25">
      <c r="A277" s="78">
        <f t="shared" si="16"/>
        <v>264</v>
      </c>
      <c r="B277" s="11" t="s">
        <v>886</v>
      </c>
      <c r="C277" s="11" t="s">
        <v>1048</v>
      </c>
      <c r="D277" s="38">
        <v>0</v>
      </c>
      <c r="E277" s="38">
        <v>15204.029999999997</v>
      </c>
      <c r="F277" s="38">
        <v>468.01000000000005</v>
      </c>
      <c r="G277" s="38">
        <v>1197.33</v>
      </c>
      <c r="H277" s="38">
        <f t="shared" si="14"/>
        <v>16869.369999999995</v>
      </c>
      <c r="I277" s="100" t="str">
        <f t="shared" si="15"/>
        <v>n.m.</v>
      </c>
      <c r="K277" s="85"/>
    </row>
    <row r="278" spans="1:11" x14ac:dyDescent="0.25">
      <c r="A278" s="78">
        <f t="shared" si="16"/>
        <v>265</v>
      </c>
      <c r="B278" s="11" t="s">
        <v>887</v>
      </c>
      <c r="C278" s="11" t="s">
        <v>1049</v>
      </c>
      <c r="D278" s="38">
        <v>142285.65599999999</v>
      </c>
      <c r="E278" s="38">
        <v>15192.08</v>
      </c>
      <c r="F278" s="38">
        <v>507.55000000000007</v>
      </c>
      <c r="G278" s="38">
        <v>1147.3800000000001</v>
      </c>
      <c r="H278" s="38">
        <f t="shared" si="14"/>
        <v>16847.009999999998</v>
      </c>
      <c r="I278" s="100">
        <f t="shared" si="15"/>
        <v>0.11840272922521437</v>
      </c>
      <c r="K278" s="85"/>
    </row>
    <row r="279" spans="1:11" x14ac:dyDescent="0.25">
      <c r="A279" s="78">
        <f t="shared" si="16"/>
        <v>266</v>
      </c>
      <c r="B279" s="11" t="s">
        <v>888</v>
      </c>
      <c r="C279" s="11" t="s">
        <v>1050</v>
      </c>
      <c r="D279" s="38">
        <v>429680.245</v>
      </c>
      <c r="E279" s="38">
        <v>33907.51</v>
      </c>
      <c r="F279" s="38">
        <v>1036.6499999999999</v>
      </c>
      <c r="G279" s="38">
        <v>2700.59</v>
      </c>
      <c r="H279" s="38">
        <f t="shared" si="14"/>
        <v>37644.75</v>
      </c>
      <c r="I279" s="100">
        <f t="shared" si="15"/>
        <v>8.7611079257320756E-2</v>
      </c>
      <c r="K279" s="85"/>
    </row>
    <row r="280" spans="1:11" x14ac:dyDescent="0.25">
      <c r="A280" s="78">
        <f t="shared" si="16"/>
        <v>267</v>
      </c>
      <c r="B280" s="11" t="s">
        <v>889</v>
      </c>
      <c r="C280" s="11" t="s">
        <v>1051</v>
      </c>
      <c r="D280" s="38">
        <v>0</v>
      </c>
      <c r="E280" s="38">
        <v>15878.13</v>
      </c>
      <c r="F280" s="38">
        <v>453.02000000000004</v>
      </c>
      <c r="G280" s="38">
        <v>1215.6100000000001</v>
      </c>
      <c r="H280" s="38">
        <f t="shared" si="14"/>
        <v>17546.759999999998</v>
      </c>
      <c r="I280" s="100" t="str">
        <f t="shared" si="15"/>
        <v>n.m.</v>
      </c>
      <c r="K280" s="85"/>
    </row>
    <row r="281" spans="1:11" x14ac:dyDescent="0.25">
      <c r="A281" s="78">
        <f t="shared" si="16"/>
        <v>268</v>
      </c>
      <c r="B281" s="11" t="s">
        <v>890</v>
      </c>
      <c r="C281" s="11" t="s">
        <v>1052</v>
      </c>
      <c r="D281" s="38">
        <v>560072.75699999998</v>
      </c>
      <c r="E281" s="38">
        <v>7497.5500000000011</v>
      </c>
      <c r="F281" s="38">
        <v>390.38000000000005</v>
      </c>
      <c r="G281" s="38">
        <v>664.99</v>
      </c>
      <c r="H281" s="38">
        <f t="shared" si="14"/>
        <v>8552.9200000000019</v>
      </c>
      <c r="I281" s="100">
        <f t="shared" si="15"/>
        <v>1.5271087359816008E-2</v>
      </c>
      <c r="K281" s="85"/>
    </row>
    <row r="282" spans="1:11" x14ac:dyDescent="0.25">
      <c r="A282" s="78">
        <f t="shared" si="16"/>
        <v>269</v>
      </c>
      <c r="B282" s="11" t="s">
        <v>891</v>
      </c>
      <c r="C282" s="11" t="s">
        <v>1053</v>
      </c>
      <c r="D282" s="38">
        <v>135069.43000000002</v>
      </c>
      <c r="E282" s="38">
        <v>4634.4000000000005</v>
      </c>
      <c r="F282" s="38">
        <v>184.75</v>
      </c>
      <c r="G282" s="38">
        <v>393.2</v>
      </c>
      <c r="H282" s="38">
        <f t="shared" si="14"/>
        <v>5212.3500000000004</v>
      </c>
      <c r="I282" s="100">
        <f t="shared" si="15"/>
        <v>3.8590153227121782E-2</v>
      </c>
      <c r="K282" s="85"/>
    </row>
    <row r="283" spans="1:11" x14ac:dyDescent="0.25">
      <c r="A283" s="78">
        <f t="shared" si="16"/>
        <v>270</v>
      </c>
      <c r="B283" s="11" t="s">
        <v>892</v>
      </c>
      <c r="C283" s="11" t="s">
        <v>1054</v>
      </c>
      <c r="D283" s="38">
        <v>0</v>
      </c>
      <c r="E283" s="38">
        <v>45.64</v>
      </c>
      <c r="F283" s="38">
        <v>100.60000000000001</v>
      </c>
      <c r="G283" s="38">
        <v>6.01</v>
      </c>
      <c r="H283" s="38">
        <f t="shared" si="14"/>
        <v>152.25</v>
      </c>
      <c r="I283" s="100" t="str">
        <f t="shared" si="15"/>
        <v>n.m.</v>
      </c>
      <c r="K283" s="85"/>
    </row>
    <row r="284" spans="1:11" x14ac:dyDescent="0.25">
      <c r="A284" s="78">
        <f t="shared" si="16"/>
        <v>271</v>
      </c>
      <c r="B284" s="11" t="s">
        <v>893</v>
      </c>
      <c r="C284" s="11" t="s">
        <v>1055</v>
      </c>
      <c r="D284" s="38">
        <v>1114228.33</v>
      </c>
      <c r="E284" s="38">
        <v>25272.699999999997</v>
      </c>
      <c r="F284" s="38">
        <v>1813.9099999999999</v>
      </c>
      <c r="G284" s="38">
        <v>2073.16</v>
      </c>
      <c r="H284" s="38">
        <f t="shared" si="14"/>
        <v>29159.769999999997</v>
      </c>
      <c r="I284" s="100">
        <f t="shared" si="15"/>
        <v>2.6170372099585722E-2</v>
      </c>
      <c r="K284" s="85"/>
    </row>
    <row r="285" spans="1:11" x14ac:dyDescent="0.25">
      <c r="A285" s="78">
        <f t="shared" si="16"/>
        <v>272</v>
      </c>
      <c r="B285" s="11" t="s">
        <v>894</v>
      </c>
      <c r="C285" s="11" t="s">
        <v>1056</v>
      </c>
      <c r="D285" s="38">
        <v>0</v>
      </c>
      <c r="E285" s="38">
        <v>75.98</v>
      </c>
      <c r="F285" s="38"/>
      <c r="G285" s="38"/>
      <c r="H285" s="38">
        <f t="shared" si="14"/>
        <v>75.98</v>
      </c>
      <c r="I285" s="100" t="str">
        <f t="shared" si="15"/>
        <v>n.m.</v>
      </c>
      <c r="K285" s="85"/>
    </row>
    <row r="286" spans="1:11" x14ac:dyDescent="0.25">
      <c r="A286" s="78">
        <f t="shared" si="16"/>
        <v>273</v>
      </c>
      <c r="B286" s="11" t="s">
        <v>191</v>
      </c>
      <c r="C286" s="11" t="s">
        <v>367</v>
      </c>
      <c r="D286" s="38">
        <v>0</v>
      </c>
      <c r="E286" s="38">
        <v>342.75</v>
      </c>
      <c r="F286" s="38"/>
      <c r="G286" s="38">
        <v>45.2</v>
      </c>
      <c r="H286" s="38">
        <f t="shared" si="14"/>
        <v>387.95</v>
      </c>
      <c r="I286" s="100" t="str">
        <f t="shared" si="15"/>
        <v>n.m.</v>
      </c>
      <c r="K286" s="85"/>
    </row>
    <row r="287" spans="1:11" x14ac:dyDescent="0.25">
      <c r="A287" s="78">
        <f t="shared" si="16"/>
        <v>274</v>
      </c>
      <c r="B287" s="11" t="s">
        <v>124</v>
      </c>
      <c r="C287" s="11" t="s">
        <v>308</v>
      </c>
      <c r="D287" s="38">
        <v>0</v>
      </c>
      <c r="E287" s="38">
        <v>693.71</v>
      </c>
      <c r="F287" s="38"/>
      <c r="G287" s="38">
        <v>39.18</v>
      </c>
      <c r="H287" s="38">
        <f t="shared" si="14"/>
        <v>732.89</v>
      </c>
      <c r="I287" s="100" t="str">
        <f t="shared" si="15"/>
        <v>n.m.</v>
      </c>
      <c r="K287" s="85"/>
    </row>
    <row r="288" spans="1:11" x14ac:dyDescent="0.25">
      <c r="A288" s="78">
        <f t="shared" si="16"/>
        <v>275</v>
      </c>
      <c r="B288" s="11" t="s">
        <v>125</v>
      </c>
      <c r="C288" s="11" t="s">
        <v>309</v>
      </c>
      <c r="D288" s="38">
        <v>0</v>
      </c>
      <c r="E288" s="38">
        <v>77400.460000000006</v>
      </c>
      <c r="F288" s="38"/>
      <c r="G288" s="38">
        <v>8333.909999999998</v>
      </c>
      <c r="H288" s="38">
        <f t="shared" si="14"/>
        <v>85734.37000000001</v>
      </c>
      <c r="I288" s="100" t="str">
        <f t="shared" si="15"/>
        <v>n.m.</v>
      </c>
      <c r="K288" s="85"/>
    </row>
    <row r="289" spans="1:11" x14ac:dyDescent="0.25">
      <c r="A289" s="78">
        <f t="shared" si="16"/>
        <v>276</v>
      </c>
      <c r="B289" s="11" t="s">
        <v>193</v>
      </c>
      <c r="C289" s="11" t="s">
        <v>368</v>
      </c>
      <c r="D289" s="38">
        <v>0</v>
      </c>
      <c r="E289" s="38">
        <v>-20541.789999999997</v>
      </c>
      <c r="F289" s="38">
        <v>-2215.5499999999997</v>
      </c>
      <c r="G289" s="38">
        <v>-2160.77</v>
      </c>
      <c r="H289" s="38">
        <f t="shared" si="14"/>
        <v>-24918.109999999997</v>
      </c>
      <c r="I289" s="100" t="str">
        <f t="shared" si="15"/>
        <v>n.m.</v>
      </c>
      <c r="K289" s="85"/>
    </row>
    <row r="290" spans="1:11" x14ac:dyDescent="0.25">
      <c r="A290" s="78">
        <f t="shared" si="16"/>
        <v>277</v>
      </c>
      <c r="B290" s="11" t="s">
        <v>189</v>
      </c>
      <c r="C290" s="11" t="s">
        <v>365</v>
      </c>
      <c r="D290" s="38">
        <v>0</v>
      </c>
      <c r="E290" s="38">
        <v>-24193.21</v>
      </c>
      <c r="F290" s="38">
        <v>-2488.69</v>
      </c>
      <c r="G290" s="38">
        <v>-2162.41</v>
      </c>
      <c r="H290" s="38">
        <f t="shared" si="14"/>
        <v>-28844.309999999998</v>
      </c>
      <c r="I290" s="100" t="str">
        <f t="shared" si="15"/>
        <v>n.m.</v>
      </c>
      <c r="K290" s="85"/>
    </row>
    <row r="291" spans="1:11" x14ac:dyDescent="0.25">
      <c r="A291" s="78">
        <f t="shared" si="16"/>
        <v>278</v>
      </c>
      <c r="B291" s="11" t="s">
        <v>194</v>
      </c>
      <c r="C291" s="11" t="s">
        <v>369</v>
      </c>
      <c r="D291" s="38">
        <v>0</v>
      </c>
      <c r="E291" s="38">
        <v>272.51</v>
      </c>
      <c r="F291" s="38">
        <v>505.73999999999995</v>
      </c>
      <c r="G291" s="38">
        <v>35.94</v>
      </c>
      <c r="H291" s="38">
        <f t="shared" si="14"/>
        <v>814.19</v>
      </c>
      <c r="I291" s="100" t="str">
        <f t="shared" si="15"/>
        <v>n.m.</v>
      </c>
      <c r="K291" s="85"/>
    </row>
    <row r="292" spans="1:11" x14ac:dyDescent="0.25">
      <c r="A292" s="78">
        <f t="shared" si="16"/>
        <v>279</v>
      </c>
      <c r="B292" s="11" t="s">
        <v>181</v>
      </c>
      <c r="C292" s="11" t="s">
        <v>359</v>
      </c>
      <c r="D292" s="38">
        <v>0</v>
      </c>
      <c r="E292" s="38">
        <v>124.23</v>
      </c>
      <c r="F292" s="38">
        <v>230.57000000000002</v>
      </c>
      <c r="G292" s="38">
        <v>16.38</v>
      </c>
      <c r="H292" s="38">
        <f t="shared" si="14"/>
        <v>371.18</v>
      </c>
      <c r="I292" s="100" t="str">
        <f t="shared" si="15"/>
        <v>n.m.</v>
      </c>
      <c r="K292" s="85"/>
    </row>
    <row r="293" spans="1:11" x14ac:dyDescent="0.25">
      <c r="A293" s="78">
        <f t="shared" si="16"/>
        <v>280</v>
      </c>
      <c r="B293" s="11" t="s">
        <v>101</v>
      </c>
      <c r="C293" s="11" t="s">
        <v>291</v>
      </c>
      <c r="D293" s="38">
        <v>0</v>
      </c>
      <c r="E293" s="38">
        <v>162.77000000000001</v>
      </c>
      <c r="F293" s="38">
        <v>302.08999999999997</v>
      </c>
      <c r="G293" s="38">
        <v>21.46</v>
      </c>
      <c r="H293" s="38">
        <f t="shared" si="14"/>
        <v>486.32</v>
      </c>
      <c r="I293" s="100" t="str">
        <f t="shared" si="15"/>
        <v>n.m.</v>
      </c>
      <c r="K293" s="85"/>
    </row>
    <row r="294" spans="1:11" x14ac:dyDescent="0.25">
      <c r="A294" s="78">
        <f t="shared" si="16"/>
        <v>281</v>
      </c>
      <c r="B294" s="11" t="s">
        <v>161</v>
      </c>
      <c r="C294" s="11" t="s">
        <v>341</v>
      </c>
      <c r="D294" s="38">
        <v>0</v>
      </c>
      <c r="E294" s="38">
        <v>161.06</v>
      </c>
      <c r="F294" s="38">
        <v>298.91000000000003</v>
      </c>
      <c r="G294" s="38">
        <v>21.23</v>
      </c>
      <c r="H294" s="38">
        <f t="shared" si="14"/>
        <v>481.20000000000005</v>
      </c>
      <c r="I294" s="100" t="str">
        <f t="shared" si="15"/>
        <v>n.m.</v>
      </c>
      <c r="K294" s="85"/>
    </row>
    <row r="295" spans="1:11" x14ac:dyDescent="0.25">
      <c r="A295" s="78">
        <f t="shared" si="16"/>
        <v>282</v>
      </c>
      <c r="B295" s="11" t="s">
        <v>195</v>
      </c>
      <c r="C295" s="11" t="s">
        <v>370</v>
      </c>
      <c r="D295" s="38">
        <v>0</v>
      </c>
      <c r="E295" s="38">
        <v>19.91</v>
      </c>
      <c r="F295" s="38">
        <v>36.950000000000003</v>
      </c>
      <c r="G295" s="38">
        <v>2.63</v>
      </c>
      <c r="H295" s="38">
        <f t="shared" si="14"/>
        <v>59.49</v>
      </c>
      <c r="I295" s="100" t="str">
        <f t="shared" si="15"/>
        <v>n.m.</v>
      </c>
      <c r="K295" s="85"/>
    </row>
    <row r="296" spans="1:11" x14ac:dyDescent="0.25">
      <c r="A296" s="78">
        <f t="shared" si="16"/>
        <v>283</v>
      </c>
      <c r="B296" s="11" t="s">
        <v>196</v>
      </c>
      <c r="C296" s="11" t="s">
        <v>371</v>
      </c>
      <c r="D296" s="38">
        <v>0</v>
      </c>
      <c r="E296" s="38">
        <v>14.38</v>
      </c>
      <c r="F296" s="38">
        <v>26.69</v>
      </c>
      <c r="G296" s="38">
        <v>1.89</v>
      </c>
      <c r="H296" s="38">
        <f t="shared" si="14"/>
        <v>42.96</v>
      </c>
      <c r="I296" s="100" t="str">
        <f t="shared" si="15"/>
        <v>n.m.</v>
      </c>
      <c r="K296" s="85"/>
    </row>
    <row r="297" spans="1:11" x14ac:dyDescent="0.25">
      <c r="A297" s="78">
        <f t="shared" si="16"/>
        <v>284</v>
      </c>
      <c r="B297" s="11" t="s">
        <v>197</v>
      </c>
      <c r="C297" s="11" t="s">
        <v>372</v>
      </c>
      <c r="D297" s="38">
        <v>0</v>
      </c>
      <c r="E297" s="38">
        <v>14.38</v>
      </c>
      <c r="F297" s="38">
        <v>26.69</v>
      </c>
      <c r="G297" s="38">
        <v>1.89</v>
      </c>
      <c r="H297" s="38">
        <f t="shared" si="14"/>
        <v>42.96</v>
      </c>
      <c r="I297" s="100" t="str">
        <f t="shared" si="15"/>
        <v>n.m.</v>
      </c>
      <c r="K297" s="85"/>
    </row>
    <row r="298" spans="1:11" x14ac:dyDescent="0.25">
      <c r="A298" s="78">
        <f t="shared" si="16"/>
        <v>285</v>
      </c>
      <c r="B298" s="11" t="s">
        <v>198</v>
      </c>
      <c r="C298" s="11" t="s">
        <v>709</v>
      </c>
      <c r="D298" s="38">
        <v>360862.75700000004</v>
      </c>
      <c r="E298" s="38">
        <v>1512540.0599999998</v>
      </c>
      <c r="F298" s="38">
        <v>40850.639999999999</v>
      </c>
      <c r="G298" s="38">
        <v>86375.609999999986</v>
      </c>
      <c r="H298" s="38">
        <f t="shared" si="14"/>
        <v>1639766.3099999996</v>
      </c>
      <c r="I298" s="100">
        <f t="shared" si="15"/>
        <v>4.5440164666258411</v>
      </c>
      <c r="K298" s="85"/>
    </row>
    <row r="299" spans="1:11" x14ac:dyDescent="0.25">
      <c r="A299" s="78">
        <f t="shared" si="16"/>
        <v>286</v>
      </c>
      <c r="B299" s="11" t="s">
        <v>199</v>
      </c>
      <c r="C299" s="11" t="s">
        <v>373</v>
      </c>
      <c r="D299" s="38">
        <v>0</v>
      </c>
      <c r="E299" s="38">
        <v>347.84</v>
      </c>
      <c r="F299" s="38">
        <v>645.56000000000006</v>
      </c>
      <c r="G299" s="38">
        <v>45.87</v>
      </c>
      <c r="H299" s="38">
        <f t="shared" si="14"/>
        <v>1039.27</v>
      </c>
      <c r="I299" s="100" t="str">
        <f t="shared" si="15"/>
        <v>n.m.</v>
      </c>
      <c r="K299" s="85"/>
    </row>
    <row r="300" spans="1:11" x14ac:dyDescent="0.25">
      <c r="A300" s="78">
        <f t="shared" si="16"/>
        <v>287</v>
      </c>
      <c r="B300" s="11" t="s">
        <v>529</v>
      </c>
      <c r="C300" s="11" t="s">
        <v>710</v>
      </c>
      <c r="D300" s="38">
        <v>32.06</v>
      </c>
      <c r="E300" s="38">
        <v>1399.11</v>
      </c>
      <c r="F300" s="38">
        <v>865.46</v>
      </c>
      <c r="G300" s="38">
        <v>139.88999999999999</v>
      </c>
      <c r="H300" s="38">
        <f t="shared" si="14"/>
        <v>2404.4599999999996</v>
      </c>
      <c r="I300" s="100">
        <f t="shared" si="15"/>
        <v>74.998752339363676</v>
      </c>
      <c r="K300" s="85"/>
    </row>
    <row r="301" spans="1:11" x14ac:dyDescent="0.25">
      <c r="A301" s="78">
        <f t="shared" si="16"/>
        <v>288</v>
      </c>
      <c r="B301" s="11" t="s">
        <v>530</v>
      </c>
      <c r="C301" s="11" t="s">
        <v>711</v>
      </c>
      <c r="D301" s="38">
        <v>0</v>
      </c>
      <c r="E301" s="38">
        <v>314.45999999999998</v>
      </c>
      <c r="F301" s="38"/>
      <c r="G301" s="38"/>
      <c r="H301" s="38">
        <f t="shared" si="14"/>
        <v>314.45999999999998</v>
      </c>
      <c r="I301" s="100" t="str">
        <f t="shared" si="15"/>
        <v>n.m.</v>
      </c>
      <c r="K301" s="85"/>
    </row>
    <row r="302" spans="1:11" x14ac:dyDescent="0.25">
      <c r="A302" s="78">
        <f t="shared" si="16"/>
        <v>289</v>
      </c>
      <c r="B302" s="11" t="s">
        <v>531</v>
      </c>
      <c r="C302" s="11" t="s">
        <v>712</v>
      </c>
      <c r="D302" s="38">
        <v>40.111000000000004</v>
      </c>
      <c r="E302" s="38">
        <v>3640.6499999999987</v>
      </c>
      <c r="F302" s="38">
        <v>2428.1399999999994</v>
      </c>
      <c r="G302" s="38">
        <v>589.36</v>
      </c>
      <c r="H302" s="38">
        <f t="shared" si="14"/>
        <v>6658.1499999999978</v>
      </c>
      <c r="I302" s="100">
        <f t="shared" si="15"/>
        <v>165.99311909451265</v>
      </c>
      <c r="K302" s="85"/>
    </row>
    <row r="303" spans="1:11" x14ac:dyDescent="0.25">
      <c r="A303" s="78">
        <f t="shared" si="16"/>
        <v>290</v>
      </c>
      <c r="B303" s="11" t="s">
        <v>532</v>
      </c>
      <c r="C303" s="11" t="s">
        <v>713</v>
      </c>
      <c r="D303" s="38">
        <v>0</v>
      </c>
      <c r="E303" s="38">
        <v>272.27999999999997</v>
      </c>
      <c r="F303" s="38"/>
      <c r="G303" s="38"/>
      <c r="H303" s="38">
        <f t="shared" si="14"/>
        <v>272.27999999999997</v>
      </c>
      <c r="I303" s="100" t="str">
        <f t="shared" si="15"/>
        <v>n.m.</v>
      </c>
      <c r="K303" s="85"/>
    </row>
    <row r="304" spans="1:11" x14ac:dyDescent="0.25">
      <c r="A304" s="78">
        <f t="shared" si="16"/>
        <v>291</v>
      </c>
      <c r="B304" s="11" t="s">
        <v>533</v>
      </c>
      <c r="C304" s="11" t="s">
        <v>714</v>
      </c>
      <c r="D304" s="38">
        <v>0</v>
      </c>
      <c r="E304" s="38">
        <v>-4162.9000000000005</v>
      </c>
      <c r="F304" s="38">
        <v>-942.53</v>
      </c>
      <c r="G304" s="38"/>
      <c r="H304" s="38">
        <f t="shared" si="14"/>
        <v>-5105.43</v>
      </c>
      <c r="I304" s="100" t="str">
        <f t="shared" si="15"/>
        <v>n.m.</v>
      </c>
      <c r="K304" s="85"/>
    </row>
    <row r="305" spans="1:11" x14ac:dyDescent="0.25">
      <c r="A305" s="78">
        <f t="shared" si="16"/>
        <v>292</v>
      </c>
      <c r="B305" s="11" t="s">
        <v>534</v>
      </c>
      <c r="C305" s="11" t="s">
        <v>715</v>
      </c>
      <c r="D305" s="38">
        <v>0</v>
      </c>
      <c r="E305" s="38">
        <v>69</v>
      </c>
      <c r="F305" s="38"/>
      <c r="G305" s="38">
        <v>3.93</v>
      </c>
      <c r="H305" s="38">
        <f t="shared" si="14"/>
        <v>72.930000000000007</v>
      </c>
      <c r="I305" s="100" t="str">
        <f t="shared" si="15"/>
        <v>n.m.</v>
      </c>
      <c r="K305" s="85"/>
    </row>
    <row r="306" spans="1:11" x14ac:dyDescent="0.25">
      <c r="A306" s="78">
        <f t="shared" si="16"/>
        <v>293</v>
      </c>
      <c r="B306" s="11" t="s">
        <v>895</v>
      </c>
      <c r="C306" s="11" t="s">
        <v>1057</v>
      </c>
      <c r="D306" s="38">
        <v>0</v>
      </c>
      <c r="E306" s="38">
        <v>15273.630000000001</v>
      </c>
      <c r="F306" s="38">
        <v>50.69</v>
      </c>
      <c r="G306" s="38">
        <v>781.71</v>
      </c>
      <c r="H306" s="38">
        <f t="shared" si="14"/>
        <v>16106.030000000002</v>
      </c>
      <c r="I306" s="100" t="str">
        <f t="shared" si="15"/>
        <v>n.m.</v>
      </c>
      <c r="K306" s="85"/>
    </row>
    <row r="307" spans="1:11" x14ac:dyDescent="0.25">
      <c r="A307" s="78">
        <f t="shared" si="16"/>
        <v>294</v>
      </c>
      <c r="B307" s="11" t="s">
        <v>535</v>
      </c>
      <c r="C307" s="11" t="s">
        <v>716</v>
      </c>
      <c r="D307" s="38">
        <v>0</v>
      </c>
      <c r="E307" s="38">
        <v>1637.09</v>
      </c>
      <c r="F307" s="38">
        <v>3038.29</v>
      </c>
      <c r="G307" s="38">
        <v>215.88</v>
      </c>
      <c r="H307" s="38">
        <f t="shared" si="14"/>
        <v>4891.26</v>
      </c>
      <c r="I307" s="100" t="str">
        <f t="shared" si="15"/>
        <v>n.m.</v>
      </c>
      <c r="K307" s="85"/>
    </row>
    <row r="308" spans="1:11" x14ac:dyDescent="0.25">
      <c r="A308" s="78">
        <f t="shared" si="16"/>
        <v>295</v>
      </c>
      <c r="B308" s="11" t="s">
        <v>536</v>
      </c>
      <c r="C308" s="11" t="s">
        <v>717</v>
      </c>
      <c r="D308" s="38">
        <v>0</v>
      </c>
      <c r="E308" s="38">
        <v>379.92</v>
      </c>
      <c r="F308" s="38">
        <v>705.1</v>
      </c>
      <c r="G308" s="38">
        <v>50.1</v>
      </c>
      <c r="H308" s="38">
        <f t="shared" si="14"/>
        <v>1135.1199999999999</v>
      </c>
      <c r="I308" s="100" t="str">
        <f t="shared" si="15"/>
        <v>n.m.</v>
      </c>
      <c r="K308" s="85"/>
    </row>
    <row r="309" spans="1:11" x14ac:dyDescent="0.25">
      <c r="A309" s="78">
        <f t="shared" si="16"/>
        <v>296</v>
      </c>
      <c r="B309" s="11" t="s">
        <v>537</v>
      </c>
      <c r="C309" s="11" t="s">
        <v>718</v>
      </c>
      <c r="D309" s="38">
        <v>0</v>
      </c>
      <c r="E309" s="38">
        <v>1789.32</v>
      </c>
      <c r="F309" s="38">
        <v>3320.82</v>
      </c>
      <c r="G309" s="38">
        <v>235.95</v>
      </c>
      <c r="H309" s="38">
        <f t="shared" ref="H309:H372" si="17">SUM(E309:G309)</f>
        <v>5346.09</v>
      </c>
      <c r="I309" s="100" t="str">
        <f t="shared" ref="I309:I372" si="18">IFERROR(H309/D309,"n.m.")</f>
        <v>n.m.</v>
      </c>
      <c r="K309" s="85"/>
    </row>
    <row r="310" spans="1:11" x14ac:dyDescent="0.25">
      <c r="A310" s="78">
        <f t="shared" si="16"/>
        <v>297</v>
      </c>
      <c r="B310" s="11" t="s">
        <v>538</v>
      </c>
      <c r="C310" s="11" t="s">
        <v>719</v>
      </c>
      <c r="D310" s="38">
        <v>0</v>
      </c>
      <c r="E310" s="38">
        <v>129.08000000000001</v>
      </c>
      <c r="F310" s="38">
        <v>239.56</v>
      </c>
      <c r="G310" s="38">
        <v>17.02</v>
      </c>
      <c r="H310" s="38">
        <f t="shared" si="17"/>
        <v>385.65999999999997</v>
      </c>
      <c r="I310" s="100" t="str">
        <f t="shared" si="18"/>
        <v>n.m.</v>
      </c>
      <c r="K310" s="85"/>
    </row>
    <row r="311" spans="1:11" x14ac:dyDescent="0.25">
      <c r="A311" s="78">
        <f t="shared" si="16"/>
        <v>298</v>
      </c>
      <c r="B311" s="11" t="s">
        <v>539</v>
      </c>
      <c r="C311" s="11" t="s">
        <v>716</v>
      </c>
      <c r="D311" s="38">
        <v>0</v>
      </c>
      <c r="E311" s="38">
        <v>329.29</v>
      </c>
      <c r="F311" s="38">
        <v>611.11000000000013</v>
      </c>
      <c r="G311" s="38">
        <v>43.43</v>
      </c>
      <c r="H311" s="38">
        <f t="shared" si="17"/>
        <v>983.83</v>
      </c>
      <c r="I311" s="100" t="str">
        <f t="shared" si="18"/>
        <v>n.m.</v>
      </c>
      <c r="K311" s="85"/>
    </row>
    <row r="312" spans="1:11" x14ac:dyDescent="0.25">
      <c r="A312" s="78">
        <f t="shared" si="16"/>
        <v>299</v>
      </c>
      <c r="B312" s="11" t="s">
        <v>540</v>
      </c>
      <c r="C312" s="11" t="s">
        <v>720</v>
      </c>
      <c r="D312" s="38">
        <v>0</v>
      </c>
      <c r="E312" s="38">
        <v>906.98</v>
      </c>
      <c r="F312" s="38">
        <v>1683.2499999999998</v>
      </c>
      <c r="G312" s="38">
        <v>119.6</v>
      </c>
      <c r="H312" s="38">
        <f t="shared" si="17"/>
        <v>2709.8299999999995</v>
      </c>
      <c r="I312" s="100" t="str">
        <f t="shared" si="18"/>
        <v>n.m.</v>
      </c>
      <c r="K312" s="85"/>
    </row>
    <row r="313" spans="1:11" x14ac:dyDescent="0.25">
      <c r="A313" s="78">
        <f t="shared" si="16"/>
        <v>300</v>
      </c>
      <c r="B313" s="11" t="s">
        <v>541</v>
      </c>
      <c r="C313" s="11" t="s">
        <v>721</v>
      </c>
      <c r="D313" s="38">
        <v>0</v>
      </c>
      <c r="E313" s="38">
        <v>-19831.329999999998</v>
      </c>
      <c r="F313" s="38">
        <v>-2151.88</v>
      </c>
      <c r="G313" s="38">
        <v>-2096.9699999999998</v>
      </c>
      <c r="H313" s="38">
        <f t="shared" si="17"/>
        <v>-24080.18</v>
      </c>
      <c r="I313" s="100" t="str">
        <f t="shared" si="18"/>
        <v>n.m.</v>
      </c>
      <c r="K313" s="85"/>
    </row>
    <row r="314" spans="1:11" x14ac:dyDescent="0.25">
      <c r="A314" s="78">
        <f t="shared" si="16"/>
        <v>301</v>
      </c>
      <c r="B314" s="11" t="s">
        <v>543</v>
      </c>
      <c r="C314" s="11" t="s">
        <v>722</v>
      </c>
      <c r="D314" s="38">
        <v>0</v>
      </c>
      <c r="E314" s="38">
        <v>0.86</v>
      </c>
      <c r="F314" s="38">
        <v>1.6099999999999999</v>
      </c>
      <c r="G314" s="38">
        <v>0.11</v>
      </c>
      <c r="H314" s="38">
        <f t="shared" si="17"/>
        <v>2.5799999999999996</v>
      </c>
      <c r="I314" s="100" t="str">
        <f t="shared" si="18"/>
        <v>n.m.</v>
      </c>
      <c r="K314" s="85"/>
    </row>
    <row r="315" spans="1:11" x14ac:dyDescent="0.25">
      <c r="A315" s="78">
        <f t="shared" si="16"/>
        <v>302</v>
      </c>
      <c r="B315" s="11" t="s">
        <v>544</v>
      </c>
      <c r="C315" s="11" t="s">
        <v>723</v>
      </c>
      <c r="D315" s="38">
        <v>0</v>
      </c>
      <c r="E315" s="38">
        <v>36908.959999999999</v>
      </c>
      <c r="F315" s="38"/>
      <c r="G315" s="38">
        <v>4690.2400000000007</v>
      </c>
      <c r="H315" s="38">
        <f t="shared" si="17"/>
        <v>41599.199999999997</v>
      </c>
      <c r="I315" s="100" t="str">
        <f t="shared" si="18"/>
        <v>n.m.</v>
      </c>
      <c r="K315" s="85"/>
    </row>
    <row r="316" spans="1:11" x14ac:dyDescent="0.25">
      <c r="A316" s="78">
        <f t="shared" si="16"/>
        <v>303</v>
      </c>
      <c r="B316" s="11" t="s">
        <v>546</v>
      </c>
      <c r="C316" s="11" t="s">
        <v>724</v>
      </c>
      <c r="D316" s="38">
        <v>96588.343000000008</v>
      </c>
      <c r="E316" s="38">
        <v>30782.880000000001</v>
      </c>
      <c r="F316" s="38"/>
      <c r="G316" s="38">
        <v>16074.930000000002</v>
      </c>
      <c r="H316" s="38">
        <f t="shared" si="17"/>
        <v>46857.810000000005</v>
      </c>
      <c r="I316" s="100">
        <f t="shared" si="18"/>
        <v>0.48512903881165037</v>
      </c>
      <c r="K316" s="85"/>
    </row>
    <row r="317" spans="1:11" x14ac:dyDescent="0.25">
      <c r="A317" s="78">
        <f t="shared" si="16"/>
        <v>304</v>
      </c>
      <c r="B317" s="11" t="s">
        <v>547</v>
      </c>
      <c r="C317" s="11" t="s">
        <v>725</v>
      </c>
      <c r="D317" s="38">
        <v>463486.05799999996</v>
      </c>
      <c r="E317" s="38">
        <v>26394.359999999982</v>
      </c>
      <c r="F317" s="38">
        <v>7408.2599999999993</v>
      </c>
      <c r="G317" s="38">
        <v>1887.7100000000003</v>
      </c>
      <c r="H317" s="38">
        <f t="shared" si="17"/>
        <v>35690.32999999998</v>
      </c>
      <c r="I317" s="100">
        <f t="shared" si="18"/>
        <v>7.7004106993009011E-2</v>
      </c>
      <c r="K317" s="85"/>
    </row>
    <row r="318" spans="1:11" x14ac:dyDescent="0.25">
      <c r="A318" s="78">
        <f t="shared" si="16"/>
        <v>305</v>
      </c>
      <c r="B318" s="11" t="s">
        <v>896</v>
      </c>
      <c r="C318" s="11" t="s">
        <v>1058</v>
      </c>
      <c r="D318" s="38">
        <v>0</v>
      </c>
      <c r="E318" s="38">
        <v>4600.8999999999987</v>
      </c>
      <c r="F318" s="38"/>
      <c r="G318" s="38"/>
      <c r="H318" s="38">
        <f t="shared" si="17"/>
        <v>4600.8999999999987</v>
      </c>
      <c r="I318" s="100" t="str">
        <f t="shared" si="18"/>
        <v>n.m.</v>
      </c>
      <c r="K318" s="85"/>
    </row>
    <row r="319" spans="1:11" x14ac:dyDescent="0.25">
      <c r="A319" s="78">
        <f t="shared" si="16"/>
        <v>306</v>
      </c>
      <c r="B319" s="11" t="s">
        <v>548</v>
      </c>
      <c r="C319" s="11" t="s">
        <v>726</v>
      </c>
      <c r="D319" s="38">
        <v>166531.641</v>
      </c>
      <c r="E319" s="38">
        <v>60720.910000000011</v>
      </c>
      <c r="F319" s="38">
        <v>9131.3700000000026</v>
      </c>
      <c r="G319" s="38">
        <v>3026.5699999999997</v>
      </c>
      <c r="H319" s="38">
        <f t="shared" si="17"/>
        <v>72878.850000000006</v>
      </c>
      <c r="I319" s="100">
        <f t="shared" si="18"/>
        <v>0.43762764578774555</v>
      </c>
      <c r="K319" s="85"/>
    </row>
    <row r="320" spans="1:11" x14ac:dyDescent="0.25">
      <c r="A320" s="78">
        <f t="shared" si="16"/>
        <v>307</v>
      </c>
      <c r="B320" s="11" t="s">
        <v>897</v>
      </c>
      <c r="C320" s="11" t="s">
        <v>1142</v>
      </c>
      <c r="D320" s="38">
        <v>0</v>
      </c>
      <c r="E320" s="38">
        <v>94601.289999999979</v>
      </c>
      <c r="F320" s="38"/>
      <c r="G320" s="38">
        <v>3574.64</v>
      </c>
      <c r="H320" s="38">
        <f t="shared" si="17"/>
        <v>98175.929999999978</v>
      </c>
      <c r="I320" s="100" t="str">
        <f t="shared" si="18"/>
        <v>n.m.</v>
      </c>
      <c r="K320" s="85"/>
    </row>
    <row r="321" spans="1:11" x14ac:dyDescent="0.25">
      <c r="A321" s="78">
        <f t="shared" si="16"/>
        <v>308</v>
      </c>
      <c r="B321" s="11" t="s">
        <v>898</v>
      </c>
      <c r="C321" s="11" t="s">
        <v>1059</v>
      </c>
      <c r="D321" s="38">
        <v>0</v>
      </c>
      <c r="E321" s="38">
        <v>93400.439999999988</v>
      </c>
      <c r="F321" s="38">
        <v>2013.8599999999997</v>
      </c>
      <c r="G321" s="38">
        <v>5649.39</v>
      </c>
      <c r="H321" s="38">
        <f t="shared" si="17"/>
        <v>101063.68999999999</v>
      </c>
      <c r="I321" s="100" t="str">
        <f t="shared" si="18"/>
        <v>n.m.</v>
      </c>
      <c r="K321" s="85"/>
    </row>
    <row r="322" spans="1:11" x14ac:dyDescent="0.25">
      <c r="A322" s="78">
        <f t="shared" si="16"/>
        <v>309</v>
      </c>
      <c r="B322" s="11" t="s">
        <v>899</v>
      </c>
      <c r="C322" s="11" t="s">
        <v>1060</v>
      </c>
      <c r="D322" s="38">
        <v>0</v>
      </c>
      <c r="E322" s="38">
        <v>504587.71999999991</v>
      </c>
      <c r="F322" s="38">
        <v>9319.61</v>
      </c>
      <c r="G322" s="38">
        <v>54280.69000000001</v>
      </c>
      <c r="H322" s="38">
        <f t="shared" si="17"/>
        <v>568188.0199999999</v>
      </c>
      <c r="I322" s="100" t="str">
        <f t="shared" si="18"/>
        <v>n.m.</v>
      </c>
      <c r="K322" s="85"/>
    </row>
    <row r="323" spans="1:11" x14ac:dyDescent="0.25">
      <c r="A323" s="78">
        <f t="shared" si="16"/>
        <v>310</v>
      </c>
      <c r="B323" s="11" t="s">
        <v>900</v>
      </c>
      <c r="C323" s="11" t="s">
        <v>1061</v>
      </c>
      <c r="D323" s="38">
        <v>0</v>
      </c>
      <c r="E323" s="38">
        <v>750177.45000000007</v>
      </c>
      <c r="F323" s="38">
        <v>4753.170000000001</v>
      </c>
      <c r="G323" s="38">
        <v>27846.68</v>
      </c>
      <c r="H323" s="38">
        <f t="shared" si="17"/>
        <v>782777.30000000016</v>
      </c>
      <c r="I323" s="100" t="str">
        <f t="shared" si="18"/>
        <v>n.m.</v>
      </c>
      <c r="K323" s="85"/>
    </row>
    <row r="324" spans="1:11" x14ac:dyDescent="0.25">
      <c r="A324" s="78">
        <f t="shared" si="16"/>
        <v>311</v>
      </c>
      <c r="B324" s="11" t="s">
        <v>901</v>
      </c>
      <c r="C324" s="11" t="s">
        <v>1062</v>
      </c>
      <c r="D324" s="38">
        <v>0</v>
      </c>
      <c r="E324" s="38">
        <v>5430.58</v>
      </c>
      <c r="F324" s="38">
        <v>39.470000000000006</v>
      </c>
      <c r="G324" s="38">
        <v>399.40000000000003</v>
      </c>
      <c r="H324" s="38">
        <f t="shared" si="17"/>
        <v>5869.45</v>
      </c>
      <c r="I324" s="100" t="str">
        <f t="shared" si="18"/>
        <v>n.m.</v>
      </c>
      <c r="K324" s="85"/>
    </row>
    <row r="325" spans="1:11" x14ac:dyDescent="0.25">
      <c r="A325" s="78">
        <f t="shared" si="16"/>
        <v>312</v>
      </c>
      <c r="B325" s="11" t="s">
        <v>902</v>
      </c>
      <c r="C325" s="11" t="s">
        <v>1063</v>
      </c>
      <c r="D325" s="38">
        <v>0</v>
      </c>
      <c r="E325" s="38">
        <v>51351.310000000005</v>
      </c>
      <c r="F325" s="38">
        <v>6.7200000000000006</v>
      </c>
      <c r="G325" s="38">
        <v>97.15</v>
      </c>
      <c r="H325" s="38">
        <f t="shared" si="17"/>
        <v>51455.180000000008</v>
      </c>
      <c r="I325" s="100" t="str">
        <f t="shared" si="18"/>
        <v>n.m.</v>
      </c>
      <c r="K325" s="85"/>
    </row>
    <row r="326" spans="1:11" x14ac:dyDescent="0.25">
      <c r="A326" s="78">
        <f t="shared" si="16"/>
        <v>313</v>
      </c>
      <c r="B326" s="11" t="s">
        <v>903</v>
      </c>
      <c r="C326" s="11" t="s">
        <v>1064</v>
      </c>
      <c r="D326" s="38">
        <v>0</v>
      </c>
      <c r="E326" s="38">
        <v>104.57000000000001</v>
      </c>
      <c r="F326" s="38">
        <v>1.33</v>
      </c>
      <c r="G326" s="38">
        <v>14.7</v>
      </c>
      <c r="H326" s="38">
        <f t="shared" si="17"/>
        <v>120.60000000000001</v>
      </c>
      <c r="I326" s="100" t="str">
        <f t="shared" si="18"/>
        <v>n.m.</v>
      </c>
      <c r="K326" s="85"/>
    </row>
    <row r="327" spans="1:11" x14ac:dyDescent="0.25">
      <c r="A327" s="78">
        <f t="shared" si="16"/>
        <v>314</v>
      </c>
      <c r="B327" s="11" t="s">
        <v>904</v>
      </c>
      <c r="C327" s="11" t="s">
        <v>1065</v>
      </c>
      <c r="D327" s="38">
        <v>33818.004000000001</v>
      </c>
      <c r="E327" s="38">
        <v>22409.139999999992</v>
      </c>
      <c r="F327" s="38">
        <v>187.68000000000004</v>
      </c>
      <c r="G327" s="38">
        <v>1801.1599999999999</v>
      </c>
      <c r="H327" s="38">
        <f t="shared" si="17"/>
        <v>24397.979999999992</v>
      </c>
      <c r="I327" s="100">
        <f t="shared" si="18"/>
        <v>0.72144943858898325</v>
      </c>
      <c r="K327" s="85"/>
    </row>
    <row r="328" spans="1:11" x14ac:dyDescent="0.25">
      <c r="A328" s="78">
        <f t="shared" si="16"/>
        <v>315</v>
      </c>
      <c r="B328" s="11" t="s">
        <v>905</v>
      </c>
      <c r="C328" s="11" t="s">
        <v>1066</v>
      </c>
      <c r="D328" s="38">
        <v>33818.004000000001</v>
      </c>
      <c r="E328" s="38">
        <v>36969.119999999988</v>
      </c>
      <c r="F328" s="38">
        <v>481.09000000000003</v>
      </c>
      <c r="G328" s="38">
        <v>3139.75</v>
      </c>
      <c r="H328" s="38">
        <f t="shared" si="17"/>
        <v>40589.959999999985</v>
      </c>
      <c r="I328" s="100">
        <f t="shared" si="18"/>
        <v>1.2002470636646676</v>
      </c>
      <c r="K328" s="85"/>
    </row>
    <row r="329" spans="1:11" x14ac:dyDescent="0.25">
      <c r="A329" s="78">
        <f t="shared" si="16"/>
        <v>316</v>
      </c>
      <c r="B329" s="11" t="s">
        <v>906</v>
      </c>
      <c r="C329" s="11" t="s">
        <v>1067</v>
      </c>
      <c r="D329" s="38">
        <v>82424.830999999991</v>
      </c>
      <c r="E329" s="38">
        <v>6804.9699999999993</v>
      </c>
      <c r="F329" s="38">
        <v>286.72000000000003</v>
      </c>
      <c r="G329" s="38">
        <v>588.12999999999988</v>
      </c>
      <c r="H329" s="38">
        <f t="shared" si="17"/>
        <v>7679.82</v>
      </c>
      <c r="I329" s="100">
        <f t="shared" si="18"/>
        <v>9.3173621429687867E-2</v>
      </c>
      <c r="K329" s="85"/>
    </row>
    <row r="330" spans="1:11" x14ac:dyDescent="0.25">
      <c r="A330" s="78">
        <f t="shared" si="16"/>
        <v>317</v>
      </c>
      <c r="B330" s="11" t="s">
        <v>907</v>
      </c>
      <c r="C330" s="11" t="s">
        <v>1068</v>
      </c>
      <c r="D330" s="38">
        <v>289868.97199999995</v>
      </c>
      <c r="E330" s="38">
        <v>11617.960000000001</v>
      </c>
      <c r="F330" s="38">
        <v>1121.3999999999999</v>
      </c>
      <c r="G330" s="38">
        <v>971.77</v>
      </c>
      <c r="H330" s="38">
        <f t="shared" si="17"/>
        <v>13711.130000000001</v>
      </c>
      <c r="I330" s="100">
        <f t="shared" si="18"/>
        <v>4.7301130249980679E-2</v>
      </c>
      <c r="K330" s="85"/>
    </row>
    <row r="331" spans="1:11" x14ac:dyDescent="0.25">
      <c r="A331" s="78">
        <f t="shared" si="16"/>
        <v>318</v>
      </c>
      <c r="B331" s="11" t="s">
        <v>908</v>
      </c>
      <c r="C331" s="11" t="s">
        <v>1069</v>
      </c>
      <c r="D331" s="38">
        <v>114365.776</v>
      </c>
      <c r="E331" s="38">
        <v>15073.989999999996</v>
      </c>
      <c r="F331" s="38">
        <v>944.00999999999988</v>
      </c>
      <c r="G331" s="38">
        <v>1151.45</v>
      </c>
      <c r="H331" s="38">
        <f t="shared" si="17"/>
        <v>17169.449999999997</v>
      </c>
      <c r="I331" s="100">
        <f t="shared" si="18"/>
        <v>0.15012751716912232</v>
      </c>
      <c r="K331" s="85"/>
    </row>
    <row r="332" spans="1:11" x14ac:dyDescent="0.25">
      <c r="A332" s="78">
        <f t="shared" si="16"/>
        <v>319</v>
      </c>
      <c r="B332" s="11" t="s">
        <v>909</v>
      </c>
      <c r="C332" s="11" t="s">
        <v>1070</v>
      </c>
      <c r="D332" s="38">
        <v>938654.46300000011</v>
      </c>
      <c r="E332" s="38">
        <v>34121.26</v>
      </c>
      <c r="F332" s="38">
        <v>1175.6000000000001</v>
      </c>
      <c r="G332" s="38">
        <v>2408.79</v>
      </c>
      <c r="H332" s="38">
        <f t="shared" si="17"/>
        <v>37705.65</v>
      </c>
      <c r="I332" s="100">
        <f t="shared" si="18"/>
        <v>4.016989370027637E-2</v>
      </c>
      <c r="K332" s="85"/>
    </row>
    <row r="333" spans="1:11" x14ac:dyDescent="0.25">
      <c r="A333" s="78">
        <f t="shared" si="16"/>
        <v>320</v>
      </c>
      <c r="B333" s="11" t="s">
        <v>910</v>
      </c>
      <c r="C333" s="11" t="s">
        <v>1143</v>
      </c>
      <c r="D333" s="38">
        <v>0</v>
      </c>
      <c r="E333" s="38">
        <v>28738.000000000004</v>
      </c>
      <c r="F333" s="38">
        <v>13.580000000000068</v>
      </c>
      <c r="G333" s="38">
        <v>2496.4399999999996</v>
      </c>
      <c r="H333" s="38">
        <f t="shared" si="17"/>
        <v>31248.020000000004</v>
      </c>
      <c r="I333" s="100" t="str">
        <f t="shared" si="18"/>
        <v>n.m.</v>
      </c>
      <c r="K333" s="85"/>
    </row>
    <row r="334" spans="1:11" x14ac:dyDescent="0.25">
      <c r="A334" s="78">
        <f t="shared" si="16"/>
        <v>321</v>
      </c>
      <c r="B334" s="11" t="s">
        <v>911</v>
      </c>
      <c r="C334" s="11" t="s">
        <v>1144</v>
      </c>
      <c r="D334" s="38">
        <v>0</v>
      </c>
      <c r="E334" s="38">
        <v>149010.04999999999</v>
      </c>
      <c r="F334" s="38">
        <v>205.4799999999999</v>
      </c>
      <c r="G334" s="38">
        <v>20071.23</v>
      </c>
      <c r="H334" s="38">
        <f t="shared" si="17"/>
        <v>169286.76</v>
      </c>
      <c r="I334" s="100" t="str">
        <f t="shared" si="18"/>
        <v>n.m.</v>
      </c>
      <c r="K334" s="85"/>
    </row>
    <row r="335" spans="1:11" x14ac:dyDescent="0.25">
      <c r="A335" s="78">
        <f t="shared" si="16"/>
        <v>322</v>
      </c>
      <c r="B335" s="11" t="s">
        <v>912</v>
      </c>
      <c r="C335" s="11" t="s">
        <v>1145</v>
      </c>
      <c r="D335" s="38">
        <v>0</v>
      </c>
      <c r="E335" s="38">
        <v>752378.27000000025</v>
      </c>
      <c r="F335" s="38">
        <v>828.88999999999965</v>
      </c>
      <c r="G335" s="38">
        <v>34193.910000000011</v>
      </c>
      <c r="H335" s="38">
        <f t="shared" si="17"/>
        <v>787401.0700000003</v>
      </c>
      <c r="I335" s="100" t="str">
        <f t="shared" si="18"/>
        <v>n.m.</v>
      </c>
      <c r="K335" s="85"/>
    </row>
    <row r="336" spans="1:11" x14ac:dyDescent="0.25">
      <c r="A336" s="78">
        <f t="shared" si="16"/>
        <v>323</v>
      </c>
      <c r="B336" s="11" t="s">
        <v>913</v>
      </c>
      <c r="C336" s="11" t="s">
        <v>1146</v>
      </c>
      <c r="D336" s="38">
        <v>0</v>
      </c>
      <c r="E336" s="38">
        <v>1058.73</v>
      </c>
      <c r="F336" s="38">
        <v>11.51</v>
      </c>
      <c r="G336" s="38">
        <v>47.32</v>
      </c>
      <c r="H336" s="38">
        <f t="shared" si="17"/>
        <v>1117.56</v>
      </c>
      <c r="I336" s="100" t="str">
        <f t="shared" si="18"/>
        <v>n.m.</v>
      </c>
      <c r="K336" s="85"/>
    </row>
    <row r="337" spans="1:11" x14ac:dyDescent="0.25">
      <c r="A337" s="78">
        <f t="shared" si="16"/>
        <v>324</v>
      </c>
      <c r="B337" s="11" t="s">
        <v>914</v>
      </c>
      <c r="C337" s="11" t="s">
        <v>1071</v>
      </c>
      <c r="D337" s="38">
        <v>96504.398000000001</v>
      </c>
      <c r="E337" s="38">
        <v>4067.349999999999</v>
      </c>
      <c r="F337" s="38">
        <v>268.07000000000005</v>
      </c>
      <c r="G337" s="38">
        <v>414.41999999999996</v>
      </c>
      <c r="H337" s="38">
        <f t="shared" si="17"/>
        <v>4749.8399999999992</v>
      </c>
      <c r="I337" s="100">
        <f t="shared" si="18"/>
        <v>4.9218896738778675E-2</v>
      </c>
      <c r="K337" s="85"/>
    </row>
    <row r="338" spans="1:11" x14ac:dyDescent="0.25">
      <c r="A338" s="78">
        <f t="shared" si="16"/>
        <v>325</v>
      </c>
      <c r="B338" s="11" t="s">
        <v>915</v>
      </c>
      <c r="C338" s="11" t="s">
        <v>1072</v>
      </c>
      <c r="D338" s="38">
        <v>34744.009000000005</v>
      </c>
      <c r="E338" s="38">
        <v>873.97</v>
      </c>
      <c r="F338" s="38">
        <v>48.489999999999988</v>
      </c>
      <c r="G338" s="38">
        <v>108.30999999999999</v>
      </c>
      <c r="H338" s="38">
        <f t="shared" si="17"/>
        <v>1030.77</v>
      </c>
      <c r="I338" s="100">
        <f t="shared" si="18"/>
        <v>2.9667560816024421E-2</v>
      </c>
      <c r="K338" s="85"/>
    </row>
    <row r="339" spans="1:11" x14ac:dyDescent="0.25">
      <c r="A339" s="78">
        <f t="shared" ref="A339:A402" si="19">A338+1</f>
        <v>326</v>
      </c>
      <c r="B339" s="11" t="s">
        <v>916</v>
      </c>
      <c r="C339" s="11" t="s">
        <v>728</v>
      </c>
      <c r="D339" s="38">
        <v>10850.181999999999</v>
      </c>
      <c r="E339" s="38">
        <v>2386.4900000000002</v>
      </c>
      <c r="F339" s="38">
        <v>133.16999999999999</v>
      </c>
      <c r="G339" s="38">
        <v>162.98000000000002</v>
      </c>
      <c r="H339" s="38">
        <f t="shared" si="17"/>
        <v>2682.6400000000003</v>
      </c>
      <c r="I339" s="100">
        <f t="shared" si="18"/>
        <v>0.24724377895227939</v>
      </c>
      <c r="K339" s="85"/>
    </row>
    <row r="340" spans="1:11" x14ac:dyDescent="0.25">
      <c r="A340" s="78">
        <f t="shared" si="19"/>
        <v>327</v>
      </c>
      <c r="B340" s="11" t="s">
        <v>917</v>
      </c>
      <c r="C340" s="11" t="s">
        <v>1147</v>
      </c>
      <c r="D340" s="38">
        <v>0</v>
      </c>
      <c r="E340" s="38">
        <v>879520.78</v>
      </c>
      <c r="F340" s="38">
        <v>774.97</v>
      </c>
      <c r="G340" s="38">
        <v>23445.93</v>
      </c>
      <c r="H340" s="38">
        <f t="shared" si="17"/>
        <v>903741.68</v>
      </c>
      <c r="I340" s="100" t="str">
        <f t="shared" si="18"/>
        <v>n.m.</v>
      </c>
      <c r="K340" s="85"/>
    </row>
    <row r="341" spans="1:11" x14ac:dyDescent="0.25">
      <c r="A341" s="78">
        <f t="shared" si="19"/>
        <v>328</v>
      </c>
      <c r="B341" s="11" t="s">
        <v>918</v>
      </c>
      <c r="C341" s="11" t="s">
        <v>1148</v>
      </c>
      <c r="D341" s="38">
        <v>-237135.99699999997</v>
      </c>
      <c r="E341" s="38">
        <v>1033573.98</v>
      </c>
      <c r="F341" s="38">
        <v>913.2700000000001</v>
      </c>
      <c r="G341" s="38">
        <v>32394.79</v>
      </c>
      <c r="H341" s="38">
        <f t="shared" si="17"/>
        <v>1066882.04</v>
      </c>
      <c r="I341" s="100">
        <f t="shared" si="18"/>
        <v>-4.499030318033074</v>
      </c>
      <c r="K341" s="85"/>
    </row>
    <row r="342" spans="1:11" x14ac:dyDescent="0.25">
      <c r="A342" s="78">
        <f t="shared" si="19"/>
        <v>329</v>
      </c>
      <c r="B342" s="11" t="s">
        <v>919</v>
      </c>
      <c r="C342" s="11" t="s">
        <v>1149</v>
      </c>
      <c r="D342" s="38">
        <v>0</v>
      </c>
      <c r="E342" s="38">
        <v>1036376.71</v>
      </c>
      <c r="F342" s="38">
        <v>2.4700000000000002</v>
      </c>
      <c r="G342" s="38">
        <v>22642.639999999999</v>
      </c>
      <c r="H342" s="38">
        <f t="shared" si="17"/>
        <v>1059021.8199999998</v>
      </c>
      <c r="I342" s="100" t="str">
        <f t="shared" si="18"/>
        <v>n.m.</v>
      </c>
      <c r="K342" s="85"/>
    </row>
    <row r="343" spans="1:11" x14ac:dyDescent="0.25">
      <c r="A343" s="78">
        <f t="shared" si="19"/>
        <v>330</v>
      </c>
      <c r="B343" s="11" t="s">
        <v>920</v>
      </c>
      <c r="C343" s="11" t="s">
        <v>1150</v>
      </c>
      <c r="D343" s="38">
        <v>0</v>
      </c>
      <c r="E343" s="38">
        <v>508683.61</v>
      </c>
      <c r="F343" s="38">
        <v>5.0626169922907138E-14</v>
      </c>
      <c r="G343" s="38">
        <v>40245.679999999993</v>
      </c>
      <c r="H343" s="38">
        <f t="shared" si="17"/>
        <v>548929.29</v>
      </c>
      <c r="I343" s="100" t="str">
        <f t="shared" si="18"/>
        <v>n.m.</v>
      </c>
      <c r="K343" s="85"/>
    </row>
    <row r="344" spans="1:11" x14ac:dyDescent="0.25">
      <c r="A344" s="78">
        <f t="shared" si="19"/>
        <v>331</v>
      </c>
      <c r="B344" s="11" t="s">
        <v>921</v>
      </c>
      <c r="C344" s="11" t="s">
        <v>1151</v>
      </c>
      <c r="D344" s="38">
        <v>0</v>
      </c>
      <c r="E344" s="38">
        <v>423389.44</v>
      </c>
      <c r="F344" s="38">
        <v>328.47</v>
      </c>
      <c r="G344" s="38">
        <v>12268.669999999998</v>
      </c>
      <c r="H344" s="38">
        <f t="shared" si="17"/>
        <v>435986.57999999996</v>
      </c>
      <c r="I344" s="100" t="str">
        <f t="shared" si="18"/>
        <v>n.m.</v>
      </c>
      <c r="K344" s="85"/>
    </row>
    <row r="345" spans="1:11" x14ac:dyDescent="0.25">
      <c r="A345" s="78">
        <f t="shared" si="19"/>
        <v>332</v>
      </c>
      <c r="B345" s="11" t="s">
        <v>922</v>
      </c>
      <c r="C345" s="11" t="s">
        <v>1152</v>
      </c>
      <c r="D345" s="38">
        <v>5975572.7509999992</v>
      </c>
      <c r="E345" s="38">
        <v>1193570.3199999998</v>
      </c>
      <c r="F345" s="38">
        <v>3339.6000000000004</v>
      </c>
      <c r="G345" s="38">
        <v>42393.530000000006</v>
      </c>
      <c r="H345" s="38">
        <f t="shared" si="17"/>
        <v>1239303.45</v>
      </c>
      <c r="I345" s="100">
        <f t="shared" si="18"/>
        <v>0.20739492290385139</v>
      </c>
      <c r="K345" s="85"/>
    </row>
    <row r="346" spans="1:11" x14ac:dyDescent="0.25">
      <c r="A346" s="78">
        <f t="shared" si="19"/>
        <v>333</v>
      </c>
      <c r="B346" s="11" t="s">
        <v>923</v>
      </c>
      <c r="C346" s="11" t="s">
        <v>1153</v>
      </c>
      <c r="D346" s="38">
        <v>0</v>
      </c>
      <c r="E346" s="38">
        <v>256386.34</v>
      </c>
      <c r="F346" s="38">
        <v>336.03</v>
      </c>
      <c r="G346" s="38">
        <v>14593.19</v>
      </c>
      <c r="H346" s="38">
        <f t="shared" si="17"/>
        <v>271315.56</v>
      </c>
      <c r="I346" s="100" t="str">
        <f t="shared" si="18"/>
        <v>n.m.</v>
      </c>
      <c r="K346" s="85"/>
    </row>
    <row r="347" spans="1:11" x14ac:dyDescent="0.25">
      <c r="A347" s="78">
        <f t="shared" si="19"/>
        <v>334</v>
      </c>
      <c r="B347" s="11" t="s">
        <v>924</v>
      </c>
      <c r="C347" s="11" t="s">
        <v>1154</v>
      </c>
      <c r="D347" s="38">
        <v>0</v>
      </c>
      <c r="E347" s="38">
        <v>233105.39999999997</v>
      </c>
      <c r="F347" s="38">
        <v>268.43999999999994</v>
      </c>
      <c r="G347" s="38">
        <v>5042.7300000000005</v>
      </c>
      <c r="H347" s="38">
        <f t="shared" si="17"/>
        <v>238416.56999999998</v>
      </c>
      <c r="I347" s="100" t="str">
        <f t="shared" si="18"/>
        <v>n.m.</v>
      </c>
      <c r="K347" s="85"/>
    </row>
    <row r="348" spans="1:11" x14ac:dyDescent="0.25">
      <c r="A348" s="78">
        <f t="shared" si="19"/>
        <v>335</v>
      </c>
      <c r="B348" s="11" t="s">
        <v>925</v>
      </c>
      <c r="C348" s="11" t="s">
        <v>1155</v>
      </c>
      <c r="D348" s="38">
        <v>0</v>
      </c>
      <c r="E348" s="38">
        <v>339115.31999999995</v>
      </c>
      <c r="F348" s="38">
        <v>698.74999999999989</v>
      </c>
      <c r="G348" s="38">
        <v>16388.939999999999</v>
      </c>
      <c r="H348" s="38">
        <f t="shared" si="17"/>
        <v>356203.00999999995</v>
      </c>
      <c r="I348" s="100" t="str">
        <f t="shared" si="18"/>
        <v>n.m.</v>
      </c>
      <c r="K348" s="85"/>
    </row>
    <row r="349" spans="1:11" x14ac:dyDescent="0.25">
      <c r="A349" s="78">
        <f t="shared" si="19"/>
        <v>336</v>
      </c>
      <c r="B349" s="11" t="s">
        <v>926</v>
      </c>
      <c r="C349" s="11" t="s">
        <v>1156</v>
      </c>
      <c r="D349" s="38">
        <v>0</v>
      </c>
      <c r="E349" s="38">
        <v>552647.9</v>
      </c>
      <c r="F349" s="38">
        <v>1240.3400000000001</v>
      </c>
      <c r="G349" s="38">
        <v>17109.16</v>
      </c>
      <c r="H349" s="38">
        <f t="shared" si="17"/>
        <v>570997.4</v>
      </c>
      <c r="I349" s="100" t="str">
        <f t="shared" si="18"/>
        <v>n.m.</v>
      </c>
      <c r="K349" s="85"/>
    </row>
    <row r="350" spans="1:11" x14ac:dyDescent="0.25">
      <c r="A350" s="78">
        <f t="shared" si="19"/>
        <v>337</v>
      </c>
      <c r="B350" s="11" t="s">
        <v>927</v>
      </c>
      <c r="C350" s="11" t="s">
        <v>1157</v>
      </c>
      <c r="D350" s="38">
        <v>0</v>
      </c>
      <c r="E350" s="38">
        <v>184402.11</v>
      </c>
      <c r="F350" s="38">
        <v>214.42</v>
      </c>
      <c r="G350" s="38">
        <v>3902.76</v>
      </c>
      <c r="H350" s="38">
        <f t="shared" si="17"/>
        <v>188519.29</v>
      </c>
      <c r="I350" s="100" t="str">
        <f t="shared" si="18"/>
        <v>n.m.</v>
      </c>
      <c r="K350" s="85"/>
    </row>
    <row r="351" spans="1:11" x14ac:dyDescent="0.25">
      <c r="A351" s="78">
        <f t="shared" si="19"/>
        <v>338</v>
      </c>
      <c r="B351" s="11" t="s">
        <v>928</v>
      </c>
      <c r="C351" s="11" t="s">
        <v>1158</v>
      </c>
      <c r="D351" s="38">
        <v>0</v>
      </c>
      <c r="E351" s="38">
        <v>584954.71999999986</v>
      </c>
      <c r="F351" s="38">
        <v>1030.6600000000001</v>
      </c>
      <c r="G351" s="38">
        <v>15729.75</v>
      </c>
      <c r="H351" s="38">
        <f t="shared" si="17"/>
        <v>601715.12999999989</v>
      </c>
      <c r="I351" s="100" t="str">
        <f t="shared" si="18"/>
        <v>n.m.</v>
      </c>
      <c r="K351" s="85"/>
    </row>
    <row r="352" spans="1:11" x14ac:dyDescent="0.25">
      <c r="A352" s="78">
        <f t="shared" si="19"/>
        <v>339</v>
      </c>
      <c r="B352" s="11" t="s">
        <v>929</v>
      </c>
      <c r="C352" s="11" t="s">
        <v>1159</v>
      </c>
      <c r="D352" s="38">
        <v>0</v>
      </c>
      <c r="E352" s="38">
        <v>339532.26999999996</v>
      </c>
      <c r="F352" s="38">
        <v>752.19</v>
      </c>
      <c r="G352" s="38">
        <v>10391.830000000002</v>
      </c>
      <c r="H352" s="38">
        <f t="shared" si="17"/>
        <v>350676.29</v>
      </c>
      <c r="I352" s="100" t="str">
        <f t="shared" si="18"/>
        <v>n.m.</v>
      </c>
      <c r="K352" s="85"/>
    </row>
    <row r="353" spans="1:11" x14ac:dyDescent="0.25">
      <c r="A353" s="78">
        <f t="shared" si="19"/>
        <v>340</v>
      </c>
      <c r="B353" s="11" t="s">
        <v>930</v>
      </c>
      <c r="C353" s="11" t="s">
        <v>1073</v>
      </c>
      <c r="D353" s="38">
        <v>0</v>
      </c>
      <c r="E353" s="38">
        <v>193.26999999999998</v>
      </c>
      <c r="F353" s="38"/>
      <c r="G353" s="38">
        <v>13.26</v>
      </c>
      <c r="H353" s="38">
        <f t="shared" si="17"/>
        <v>206.52999999999997</v>
      </c>
      <c r="I353" s="100" t="str">
        <f t="shared" si="18"/>
        <v>n.m.</v>
      </c>
      <c r="K353" s="85"/>
    </row>
    <row r="354" spans="1:11" x14ac:dyDescent="0.25">
      <c r="A354" s="78">
        <f t="shared" si="19"/>
        <v>341</v>
      </c>
      <c r="B354" s="11" t="s">
        <v>931</v>
      </c>
      <c r="C354" s="11" t="s">
        <v>1074</v>
      </c>
      <c r="D354" s="38">
        <v>0</v>
      </c>
      <c r="E354" s="38">
        <v>912977.33000000019</v>
      </c>
      <c r="F354" s="38">
        <v>4802.93</v>
      </c>
      <c r="G354" s="38">
        <v>42966.159999999996</v>
      </c>
      <c r="H354" s="38">
        <f t="shared" si="17"/>
        <v>960746.42000000027</v>
      </c>
      <c r="I354" s="100" t="str">
        <f t="shared" si="18"/>
        <v>n.m.</v>
      </c>
      <c r="K354" s="85"/>
    </row>
    <row r="355" spans="1:11" x14ac:dyDescent="0.25">
      <c r="A355" s="78">
        <f t="shared" si="19"/>
        <v>342</v>
      </c>
      <c r="B355" s="11" t="s">
        <v>932</v>
      </c>
      <c r="C355" s="11" t="s">
        <v>1075</v>
      </c>
      <c r="D355" s="38">
        <v>0</v>
      </c>
      <c r="E355" s="38">
        <v>197586.77000000002</v>
      </c>
      <c r="F355" s="38">
        <v>890.9</v>
      </c>
      <c r="G355" s="38">
        <v>13811.35</v>
      </c>
      <c r="H355" s="38">
        <f t="shared" si="17"/>
        <v>212289.02000000002</v>
      </c>
      <c r="I355" s="100" t="str">
        <f t="shared" si="18"/>
        <v>n.m.</v>
      </c>
      <c r="K355" s="85"/>
    </row>
    <row r="356" spans="1:11" x14ac:dyDescent="0.25">
      <c r="A356" s="78">
        <f t="shared" si="19"/>
        <v>343</v>
      </c>
      <c r="B356" s="11" t="s">
        <v>551</v>
      </c>
      <c r="C356" s="11" t="s">
        <v>727</v>
      </c>
      <c r="D356" s="38">
        <v>18984.612000000001</v>
      </c>
      <c r="E356" s="38">
        <v>36.81</v>
      </c>
      <c r="F356" s="38"/>
      <c r="G356" s="38"/>
      <c r="H356" s="38">
        <f t="shared" si="17"/>
        <v>36.81</v>
      </c>
      <c r="I356" s="100">
        <f t="shared" si="18"/>
        <v>1.9389387573472664E-3</v>
      </c>
      <c r="K356" s="85"/>
    </row>
    <row r="357" spans="1:11" x14ac:dyDescent="0.25">
      <c r="A357" s="78">
        <f t="shared" si="19"/>
        <v>344</v>
      </c>
      <c r="B357" s="11" t="s">
        <v>552</v>
      </c>
      <c r="C357" s="11" t="s">
        <v>728</v>
      </c>
      <c r="D357" s="38">
        <v>18984.612000000001</v>
      </c>
      <c r="E357" s="38">
        <v>-2276.4900000000002</v>
      </c>
      <c r="F357" s="38">
        <v>-126.39</v>
      </c>
      <c r="G357" s="38"/>
      <c r="H357" s="38">
        <f t="shared" si="17"/>
        <v>-2402.88</v>
      </c>
      <c r="I357" s="100">
        <f t="shared" si="18"/>
        <v>-0.12656987669803313</v>
      </c>
      <c r="K357" s="85"/>
    </row>
    <row r="358" spans="1:11" x14ac:dyDescent="0.25">
      <c r="A358" s="78">
        <f t="shared" si="19"/>
        <v>345</v>
      </c>
      <c r="B358" s="11" t="s">
        <v>553</v>
      </c>
      <c r="C358" s="11" t="s">
        <v>729</v>
      </c>
      <c r="D358" s="38">
        <v>2358.625</v>
      </c>
      <c r="E358" s="38">
        <v>51.82</v>
      </c>
      <c r="F358" s="38">
        <v>96.15</v>
      </c>
      <c r="G358" s="38">
        <v>6.84</v>
      </c>
      <c r="H358" s="38">
        <f t="shared" si="17"/>
        <v>154.81</v>
      </c>
      <c r="I358" s="100">
        <f t="shared" si="18"/>
        <v>6.5635698765170392E-2</v>
      </c>
      <c r="K358" s="85"/>
    </row>
    <row r="359" spans="1:11" x14ac:dyDescent="0.25">
      <c r="A359" s="78">
        <f t="shared" si="19"/>
        <v>346</v>
      </c>
      <c r="B359" s="11" t="s">
        <v>554</v>
      </c>
      <c r="C359" s="11" t="s">
        <v>730</v>
      </c>
      <c r="D359" s="38">
        <v>0</v>
      </c>
      <c r="E359" s="38">
        <v>15.8</v>
      </c>
      <c r="F359" s="38">
        <v>29.34</v>
      </c>
      <c r="G359" s="38">
        <v>2.08</v>
      </c>
      <c r="H359" s="38">
        <f t="shared" si="17"/>
        <v>47.22</v>
      </c>
      <c r="I359" s="100" t="str">
        <f t="shared" si="18"/>
        <v>n.m.</v>
      </c>
      <c r="K359" s="85"/>
    </row>
    <row r="360" spans="1:11" x14ac:dyDescent="0.25">
      <c r="A360" s="78">
        <f t="shared" si="19"/>
        <v>347</v>
      </c>
      <c r="B360" s="11" t="s">
        <v>555</v>
      </c>
      <c r="C360" s="11" t="s">
        <v>731</v>
      </c>
      <c r="D360" s="38">
        <v>0</v>
      </c>
      <c r="E360" s="38">
        <v>30.33</v>
      </c>
      <c r="F360" s="38">
        <v>56.3</v>
      </c>
      <c r="G360" s="38">
        <v>4</v>
      </c>
      <c r="H360" s="38">
        <f t="shared" si="17"/>
        <v>90.63</v>
      </c>
      <c r="I360" s="100" t="str">
        <f t="shared" si="18"/>
        <v>n.m.</v>
      </c>
      <c r="K360" s="85"/>
    </row>
    <row r="361" spans="1:11" x14ac:dyDescent="0.25">
      <c r="A361" s="78">
        <f t="shared" si="19"/>
        <v>348</v>
      </c>
      <c r="B361" s="11" t="s">
        <v>933</v>
      </c>
      <c r="C361" s="11" t="s">
        <v>764</v>
      </c>
      <c r="D361" s="38">
        <v>0</v>
      </c>
      <c r="E361" s="38">
        <v>34.5</v>
      </c>
      <c r="F361" s="38">
        <v>0.09</v>
      </c>
      <c r="G361" s="38">
        <v>2.37</v>
      </c>
      <c r="H361" s="38">
        <f t="shared" si="17"/>
        <v>36.96</v>
      </c>
      <c r="I361" s="100" t="str">
        <f t="shared" si="18"/>
        <v>n.m.</v>
      </c>
      <c r="K361" s="85"/>
    </row>
    <row r="362" spans="1:11" x14ac:dyDescent="0.25">
      <c r="A362" s="78">
        <f t="shared" si="19"/>
        <v>349</v>
      </c>
      <c r="B362" s="11" t="s">
        <v>934</v>
      </c>
      <c r="C362" s="11" t="s">
        <v>1076</v>
      </c>
      <c r="D362" s="38">
        <v>0</v>
      </c>
      <c r="E362" s="38">
        <v>11460.06</v>
      </c>
      <c r="F362" s="38">
        <v>76.59</v>
      </c>
      <c r="G362" s="38">
        <v>653.17000000000007</v>
      </c>
      <c r="H362" s="38">
        <f t="shared" si="17"/>
        <v>12189.82</v>
      </c>
      <c r="I362" s="100" t="str">
        <f t="shared" si="18"/>
        <v>n.m.</v>
      </c>
      <c r="K362" s="85"/>
    </row>
    <row r="363" spans="1:11" x14ac:dyDescent="0.25">
      <c r="A363" s="78">
        <f t="shared" si="19"/>
        <v>350</v>
      </c>
      <c r="B363" s="11" t="s">
        <v>5</v>
      </c>
      <c r="C363" s="11" t="s">
        <v>210</v>
      </c>
      <c r="D363" s="38">
        <v>4870590.8860000009</v>
      </c>
      <c r="E363" s="38">
        <v>7660327.4399999836</v>
      </c>
      <c r="F363" s="38">
        <v>57342.880000000048</v>
      </c>
      <c r="G363" s="38">
        <v>617340.68000000028</v>
      </c>
      <c r="H363" s="38">
        <f t="shared" si="17"/>
        <v>8335010.9999999842</v>
      </c>
      <c r="I363" s="100">
        <f t="shared" si="18"/>
        <v>1.711293597653232</v>
      </c>
      <c r="K363" s="85"/>
    </row>
    <row r="364" spans="1:11" x14ac:dyDescent="0.25">
      <c r="A364" s="78">
        <f t="shared" si="19"/>
        <v>351</v>
      </c>
      <c r="B364" s="11" t="s">
        <v>556</v>
      </c>
      <c r="C364" s="11" t="s">
        <v>210</v>
      </c>
      <c r="D364" s="38">
        <v>82364.334000000148</v>
      </c>
      <c r="E364" s="38">
        <v>8890433.3500000164</v>
      </c>
      <c r="F364" s="38">
        <v>60772.709999999948</v>
      </c>
      <c r="G364" s="38">
        <v>695634.77999999968</v>
      </c>
      <c r="H364" s="38">
        <f t="shared" si="17"/>
        <v>9646840.8400000148</v>
      </c>
      <c r="I364" s="100">
        <f t="shared" si="18"/>
        <v>117.12400709753808</v>
      </c>
      <c r="K364" s="85"/>
    </row>
    <row r="365" spans="1:11" x14ac:dyDescent="0.25">
      <c r="A365" s="78">
        <f t="shared" si="19"/>
        <v>352</v>
      </c>
      <c r="B365" s="11" t="s">
        <v>935</v>
      </c>
      <c r="C365" s="11" t="s">
        <v>1009</v>
      </c>
      <c r="D365" s="38">
        <v>18613.846999999998</v>
      </c>
      <c r="E365" s="38">
        <v>117901.20000000001</v>
      </c>
      <c r="F365" s="38">
        <v>4062.780000000002</v>
      </c>
      <c r="G365" s="38">
        <v>6928.95</v>
      </c>
      <c r="H365" s="38">
        <f t="shared" si="17"/>
        <v>128892.93000000001</v>
      </c>
      <c r="I365" s="100">
        <f t="shared" si="18"/>
        <v>6.9245723358529823</v>
      </c>
      <c r="K365" s="85"/>
    </row>
    <row r="366" spans="1:11" x14ac:dyDescent="0.25">
      <c r="A366" s="78">
        <f t="shared" si="19"/>
        <v>353</v>
      </c>
      <c r="B366" s="11" t="s">
        <v>174</v>
      </c>
      <c r="C366" s="11" t="s">
        <v>352</v>
      </c>
      <c r="D366" s="38">
        <v>0</v>
      </c>
      <c r="E366" s="38">
        <v>211959.72999999995</v>
      </c>
      <c r="F366" s="38">
        <v>2466.9300000000003</v>
      </c>
      <c r="G366" s="38">
        <v>23497.499999999996</v>
      </c>
      <c r="H366" s="38">
        <f t="shared" si="17"/>
        <v>237924.15999999995</v>
      </c>
      <c r="I366" s="100" t="str">
        <f t="shared" si="18"/>
        <v>n.m.</v>
      </c>
      <c r="K366" s="85"/>
    </row>
    <row r="367" spans="1:11" x14ac:dyDescent="0.25">
      <c r="A367" s="78">
        <f t="shared" si="19"/>
        <v>354</v>
      </c>
      <c r="B367" s="11" t="s">
        <v>38</v>
      </c>
      <c r="C367" s="11" t="s">
        <v>235</v>
      </c>
      <c r="D367" s="38">
        <v>331396.22100000002</v>
      </c>
      <c r="E367" s="38">
        <v>290731.58000000013</v>
      </c>
      <c r="F367" s="38">
        <v>9141.9399999999987</v>
      </c>
      <c r="G367" s="38">
        <v>18996.599999999999</v>
      </c>
      <c r="H367" s="38">
        <f t="shared" si="17"/>
        <v>318870.12000000011</v>
      </c>
      <c r="I367" s="100">
        <f t="shared" si="18"/>
        <v>0.96220204031837797</v>
      </c>
      <c r="K367" s="85"/>
    </row>
    <row r="368" spans="1:11" x14ac:dyDescent="0.25">
      <c r="A368" s="78">
        <f t="shared" si="19"/>
        <v>355</v>
      </c>
      <c r="B368" s="11" t="s">
        <v>936</v>
      </c>
      <c r="C368" s="11" t="s">
        <v>1077</v>
      </c>
      <c r="D368" s="38">
        <v>65897.398000000001</v>
      </c>
      <c r="E368" s="38">
        <v>244629.6999999999</v>
      </c>
      <c r="F368" s="38">
        <v>884.71999999999969</v>
      </c>
      <c r="G368" s="38">
        <v>11534.499999999998</v>
      </c>
      <c r="H368" s="38">
        <f t="shared" si="17"/>
        <v>257048.9199999999</v>
      </c>
      <c r="I368" s="100">
        <f t="shared" si="18"/>
        <v>3.9007446090663533</v>
      </c>
      <c r="K368" s="85"/>
    </row>
    <row r="369" spans="1:11" x14ac:dyDescent="0.25">
      <c r="A369" s="78">
        <f t="shared" si="19"/>
        <v>356</v>
      </c>
      <c r="B369" s="11" t="s">
        <v>141</v>
      </c>
      <c r="C369" s="11" t="s">
        <v>327</v>
      </c>
      <c r="D369" s="38">
        <v>0</v>
      </c>
      <c r="E369" s="38">
        <v>-777.83999999999912</v>
      </c>
      <c r="F369" s="38">
        <v>-17254.920000000002</v>
      </c>
      <c r="G369" s="38">
        <v>-34829.020000000004</v>
      </c>
      <c r="H369" s="38">
        <f t="shared" si="17"/>
        <v>-52861.780000000006</v>
      </c>
      <c r="I369" s="100" t="str">
        <f t="shared" si="18"/>
        <v>n.m.</v>
      </c>
      <c r="K369" s="85"/>
    </row>
    <row r="370" spans="1:11" x14ac:dyDescent="0.25">
      <c r="A370" s="78">
        <f t="shared" si="19"/>
        <v>357</v>
      </c>
      <c r="B370" s="11" t="s">
        <v>142</v>
      </c>
      <c r="C370" s="11" t="s">
        <v>327</v>
      </c>
      <c r="D370" s="38">
        <v>0</v>
      </c>
      <c r="E370" s="38">
        <v>-2360.5700000000143</v>
      </c>
      <c r="F370" s="38"/>
      <c r="G370" s="38">
        <v>-2219.6800000000003</v>
      </c>
      <c r="H370" s="38">
        <f t="shared" si="17"/>
        <v>-4580.2500000000146</v>
      </c>
      <c r="I370" s="100" t="str">
        <f t="shared" si="18"/>
        <v>n.m.</v>
      </c>
      <c r="K370" s="85"/>
    </row>
    <row r="371" spans="1:11" x14ac:dyDescent="0.25">
      <c r="A371" s="78">
        <f t="shared" si="19"/>
        <v>358</v>
      </c>
      <c r="B371" s="11" t="s">
        <v>557</v>
      </c>
      <c r="C371" s="11" t="s">
        <v>732</v>
      </c>
      <c r="D371" s="38">
        <v>0</v>
      </c>
      <c r="E371" s="38">
        <v>254.9299999999995</v>
      </c>
      <c r="F371" s="38">
        <v>199.66000000000003</v>
      </c>
      <c r="G371" s="38">
        <v>1920.99</v>
      </c>
      <c r="H371" s="38">
        <f t="shared" si="17"/>
        <v>2375.5799999999995</v>
      </c>
      <c r="I371" s="100" t="str">
        <f t="shared" si="18"/>
        <v>n.m.</v>
      </c>
      <c r="K371" s="85"/>
    </row>
    <row r="372" spans="1:11" x14ac:dyDescent="0.25">
      <c r="A372" s="78">
        <f t="shared" si="19"/>
        <v>359</v>
      </c>
      <c r="B372" s="11" t="s">
        <v>558</v>
      </c>
      <c r="C372" s="11" t="s">
        <v>733</v>
      </c>
      <c r="D372" s="38">
        <v>0</v>
      </c>
      <c r="E372" s="38">
        <v>1195.2</v>
      </c>
      <c r="F372" s="38">
        <v>536.57999999999993</v>
      </c>
      <c r="G372" s="38">
        <v>96.44</v>
      </c>
      <c r="H372" s="38">
        <f t="shared" si="17"/>
        <v>1828.22</v>
      </c>
      <c r="I372" s="100" t="str">
        <f t="shared" si="18"/>
        <v>n.m.</v>
      </c>
      <c r="K372" s="85"/>
    </row>
    <row r="373" spans="1:11" x14ac:dyDescent="0.25">
      <c r="A373" s="78">
        <f t="shared" si="19"/>
        <v>360</v>
      </c>
      <c r="B373" s="11" t="s">
        <v>77</v>
      </c>
      <c r="C373" s="11" t="s">
        <v>268</v>
      </c>
      <c r="D373" s="38">
        <v>0</v>
      </c>
      <c r="E373" s="38">
        <v>-57303.670000000006</v>
      </c>
      <c r="F373" s="38"/>
      <c r="G373" s="38">
        <v>-1044.25</v>
      </c>
      <c r="H373" s="38">
        <f t="shared" ref="H373:H436" si="20">SUM(E373:G373)</f>
        <v>-58347.920000000006</v>
      </c>
      <c r="I373" s="100" t="str">
        <f t="shared" ref="I373:I436" si="21">IFERROR(H373/D373,"n.m.")</f>
        <v>n.m.</v>
      </c>
      <c r="K373" s="85"/>
    </row>
    <row r="374" spans="1:11" x14ac:dyDescent="0.25">
      <c r="A374" s="78">
        <f t="shared" si="19"/>
        <v>361</v>
      </c>
      <c r="B374" s="11" t="s">
        <v>937</v>
      </c>
      <c r="C374" s="11" t="s">
        <v>1160</v>
      </c>
      <c r="D374" s="38">
        <v>0</v>
      </c>
      <c r="E374" s="38">
        <v>349076.70999999996</v>
      </c>
      <c r="F374" s="38"/>
      <c r="G374" s="38"/>
      <c r="H374" s="38">
        <f t="shared" si="20"/>
        <v>349076.70999999996</v>
      </c>
      <c r="I374" s="100" t="str">
        <f t="shared" si="21"/>
        <v>n.m.</v>
      </c>
      <c r="K374" s="85"/>
    </row>
    <row r="375" spans="1:11" x14ac:dyDescent="0.25">
      <c r="A375" s="78">
        <f t="shared" si="19"/>
        <v>362</v>
      </c>
      <c r="B375" s="11" t="s">
        <v>35</v>
      </c>
      <c r="C375" s="11" t="s">
        <v>232</v>
      </c>
      <c r="D375" s="38">
        <v>0</v>
      </c>
      <c r="E375" s="38">
        <v>6979714.0519999899</v>
      </c>
      <c r="F375" s="38">
        <v>0</v>
      </c>
      <c r="G375" s="38">
        <v>-7033413.9099999983</v>
      </c>
      <c r="H375" s="38">
        <f t="shared" si="20"/>
        <v>-53699.858000008389</v>
      </c>
      <c r="I375" s="100" t="str">
        <f t="shared" si="21"/>
        <v>n.m.</v>
      </c>
      <c r="K375" s="85"/>
    </row>
    <row r="376" spans="1:11" x14ac:dyDescent="0.25">
      <c r="A376" s="78">
        <f t="shared" si="19"/>
        <v>363</v>
      </c>
      <c r="B376" s="11" t="s">
        <v>938</v>
      </c>
      <c r="C376" s="11" t="s">
        <v>1161</v>
      </c>
      <c r="D376" s="38">
        <v>0</v>
      </c>
      <c r="E376" s="38">
        <v>277.26</v>
      </c>
      <c r="F376" s="38"/>
      <c r="G376" s="38"/>
      <c r="H376" s="38">
        <f t="shared" si="20"/>
        <v>277.26</v>
      </c>
      <c r="I376" s="100" t="str">
        <f t="shared" si="21"/>
        <v>n.m.</v>
      </c>
      <c r="K376" s="85"/>
    </row>
    <row r="377" spans="1:11" x14ac:dyDescent="0.25">
      <c r="A377" s="78">
        <f t="shared" si="19"/>
        <v>364</v>
      </c>
      <c r="B377" s="11" t="s">
        <v>154</v>
      </c>
      <c r="C377" s="11" t="s">
        <v>333</v>
      </c>
      <c r="D377" s="38">
        <v>0</v>
      </c>
      <c r="E377" s="38">
        <v>166054.31000000003</v>
      </c>
      <c r="F377" s="38">
        <v>33581.120000000003</v>
      </c>
      <c r="G377" s="38"/>
      <c r="H377" s="38">
        <f t="shared" si="20"/>
        <v>199635.43000000002</v>
      </c>
      <c r="I377" s="100" t="str">
        <f t="shared" si="21"/>
        <v>n.m.</v>
      </c>
      <c r="K377" s="85"/>
    </row>
    <row r="378" spans="1:11" x14ac:dyDescent="0.25">
      <c r="A378" s="78">
        <f t="shared" si="19"/>
        <v>365</v>
      </c>
      <c r="B378" s="11" t="s">
        <v>559</v>
      </c>
      <c r="C378" s="11" t="s">
        <v>734</v>
      </c>
      <c r="D378" s="38">
        <v>0</v>
      </c>
      <c r="E378" s="38">
        <v>161048.69000000006</v>
      </c>
      <c r="F378" s="38"/>
      <c r="G378" s="38"/>
      <c r="H378" s="38">
        <f t="shared" si="20"/>
        <v>161048.69000000006</v>
      </c>
      <c r="I378" s="100" t="str">
        <f t="shared" si="21"/>
        <v>n.m.</v>
      </c>
      <c r="K378" s="85"/>
    </row>
    <row r="379" spans="1:11" x14ac:dyDescent="0.25">
      <c r="A379" s="78">
        <f t="shared" si="19"/>
        <v>366</v>
      </c>
      <c r="B379" s="11" t="s">
        <v>175</v>
      </c>
      <c r="C379" s="11" t="s">
        <v>353</v>
      </c>
      <c r="D379" s="38">
        <v>15241.214000000002</v>
      </c>
      <c r="E379" s="38">
        <v>3813.5399999999995</v>
      </c>
      <c r="F379" s="38">
        <v>85.800000000000011</v>
      </c>
      <c r="G379" s="38"/>
      <c r="H379" s="38">
        <f t="shared" si="20"/>
        <v>3899.3399999999997</v>
      </c>
      <c r="I379" s="100">
        <f t="shared" si="21"/>
        <v>0.25584182467354627</v>
      </c>
      <c r="K379" s="85"/>
    </row>
    <row r="380" spans="1:11" x14ac:dyDescent="0.25">
      <c r="A380" s="78">
        <f t="shared" si="19"/>
        <v>367</v>
      </c>
      <c r="B380" s="11" t="s">
        <v>562</v>
      </c>
      <c r="C380" s="11" t="s">
        <v>273</v>
      </c>
      <c r="D380" s="38">
        <v>-455250.68099999998</v>
      </c>
      <c r="E380" s="38">
        <v>1478806.0900000003</v>
      </c>
      <c r="F380" s="38">
        <v>4405.18</v>
      </c>
      <c r="G380" s="38">
        <v>92890.86</v>
      </c>
      <c r="H380" s="38">
        <f t="shared" si="20"/>
        <v>1576102.1300000004</v>
      </c>
      <c r="I380" s="100">
        <f t="shared" si="21"/>
        <v>-3.4620533165111298</v>
      </c>
      <c r="K380" s="85"/>
    </row>
    <row r="381" spans="1:11" x14ac:dyDescent="0.25">
      <c r="A381" s="78">
        <f t="shared" si="19"/>
        <v>368</v>
      </c>
      <c r="B381" s="11" t="s">
        <v>939</v>
      </c>
      <c r="C381" s="11" t="s">
        <v>273</v>
      </c>
      <c r="D381" s="38">
        <v>73413.52</v>
      </c>
      <c r="E381" s="38">
        <v>33900</v>
      </c>
      <c r="F381" s="38"/>
      <c r="G381" s="38">
        <v>1538.24</v>
      </c>
      <c r="H381" s="38">
        <f t="shared" si="20"/>
        <v>35438.239999999998</v>
      </c>
      <c r="I381" s="100">
        <f t="shared" si="21"/>
        <v>0.48272089391708772</v>
      </c>
      <c r="K381" s="85"/>
    </row>
    <row r="382" spans="1:11" x14ac:dyDescent="0.25">
      <c r="A382" s="78">
        <f t="shared" si="19"/>
        <v>369</v>
      </c>
      <c r="B382" s="11" t="s">
        <v>940</v>
      </c>
      <c r="C382" s="11" t="s">
        <v>273</v>
      </c>
      <c r="D382" s="38">
        <v>346215.35800000001</v>
      </c>
      <c r="E382" s="38">
        <v>508369.11000000004</v>
      </c>
      <c r="F382" s="38">
        <v>6080.2600000000011</v>
      </c>
      <c r="G382" s="38">
        <v>56118.86</v>
      </c>
      <c r="H382" s="38">
        <f t="shared" si="20"/>
        <v>570568.2300000001</v>
      </c>
      <c r="I382" s="100">
        <f t="shared" si="21"/>
        <v>1.6480153662045232</v>
      </c>
      <c r="K382" s="85"/>
    </row>
    <row r="383" spans="1:11" x14ac:dyDescent="0.25">
      <c r="A383" s="78">
        <f t="shared" si="19"/>
        <v>370</v>
      </c>
      <c r="B383" s="11" t="s">
        <v>941</v>
      </c>
      <c r="C383" s="11" t="s">
        <v>1078</v>
      </c>
      <c r="D383" s="38">
        <v>0</v>
      </c>
      <c r="E383" s="38">
        <v>249666.00999999998</v>
      </c>
      <c r="F383" s="38">
        <v>767.82999999999993</v>
      </c>
      <c r="G383" s="38">
        <v>14832.770000000002</v>
      </c>
      <c r="H383" s="38">
        <f t="shared" si="20"/>
        <v>265266.61</v>
      </c>
      <c r="I383" s="100" t="str">
        <f t="shared" si="21"/>
        <v>n.m.</v>
      </c>
      <c r="K383" s="85"/>
    </row>
    <row r="384" spans="1:11" x14ac:dyDescent="0.25">
      <c r="A384" s="78">
        <f t="shared" si="19"/>
        <v>371</v>
      </c>
      <c r="B384" s="11" t="s">
        <v>942</v>
      </c>
      <c r="C384" s="11" t="s">
        <v>1078</v>
      </c>
      <c r="D384" s="38">
        <v>0</v>
      </c>
      <c r="E384" s="38">
        <v>425433.50999999995</v>
      </c>
      <c r="F384" s="38">
        <v>335.66</v>
      </c>
      <c r="G384" s="38">
        <v>28739.72</v>
      </c>
      <c r="H384" s="38">
        <f t="shared" si="20"/>
        <v>454508.8899999999</v>
      </c>
      <c r="I384" s="100" t="str">
        <f t="shared" si="21"/>
        <v>n.m.</v>
      </c>
      <c r="K384" s="85"/>
    </row>
    <row r="385" spans="1:11" x14ac:dyDescent="0.25">
      <c r="A385" s="78">
        <f t="shared" si="19"/>
        <v>372</v>
      </c>
      <c r="B385" s="11" t="s">
        <v>48</v>
      </c>
      <c r="C385" s="11" t="s">
        <v>244</v>
      </c>
      <c r="D385" s="38">
        <v>0</v>
      </c>
      <c r="E385" s="38">
        <v>825.55</v>
      </c>
      <c r="F385" s="38"/>
      <c r="G385" s="38">
        <v>101.36</v>
      </c>
      <c r="H385" s="38">
        <f t="shared" si="20"/>
        <v>926.91</v>
      </c>
      <c r="I385" s="100" t="str">
        <f t="shared" si="21"/>
        <v>n.m.</v>
      </c>
      <c r="K385" s="85"/>
    </row>
    <row r="386" spans="1:11" x14ac:dyDescent="0.25">
      <c r="A386" s="78">
        <f t="shared" si="19"/>
        <v>373</v>
      </c>
      <c r="B386" s="11" t="s">
        <v>28</v>
      </c>
      <c r="C386" s="11" t="s">
        <v>227</v>
      </c>
      <c r="D386" s="38">
        <v>0</v>
      </c>
      <c r="E386" s="38">
        <v>20781.119999999995</v>
      </c>
      <c r="F386" s="38"/>
      <c r="G386" s="38">
        <v>1729.32</v>
      </c>
      <c r="H386" s="38">
        <f t="shared" si="20"/>
        <v>22510.439999999995</v>
      </c>
      <c r="I386" s="100" t="str">
        <f t="shared" si="21"/>
        <v>n.m.</v>
      </c>
      <c r="K386" s="85"/>
    </row>
    <row r="387" spans="1:11" x14ac:dyDescent="0.25">
      <c r="A387" s="78">
        <f t="shared" si="19"/>
        <v>374</v>
      </c>
      <c r="B387" s="11" t="s">
        <v>29</v>
      </c>
      <c r="C387" s="11" t="s">
        <v>228</v>
      </c>
      <c r="D387" s="38">
        <v>0</v>
      </c>
      <c r="E387" s="38">
        <v>22869.610000000008</v>
      </c>
      <c r="F387" s="38"/>
      <c r="G387" s="38">
        <v>2361.44</v>
      </c>
      <c r="H387" s="38">
        <f t="shared" si="20"/>
        <v>25231.050000000007</v>
      </c>
      <c r="I387" s="100" t="str">
        <f t="shared" si="21"/>
        <v>n.m.</v>
      </c>
      <c r="K387" s="85"/>
    </row>
    <row r="388" spans="1:11" x14ac:dyDescent="0.25">
      <c r="A388" s="78">
        <f t="shared" si="19"/>
        <v>375</v>
      </c>
      <c r="B388" s="11" t="s">
        <v>64</v>
      </c>
      <c r="C388" s="11" t="s">
        <v>256</v>
      </c>
      <c r="D388" s="38">
        <v>0</v>
      </c>
      <c r="E388" s="38">
        <v>44532.95</v>
      </c>
      <c r="F388" s="38">
        <v>3415.0499999999993</v>
      </c>
      <c r="G388" s="38">
        <v>5794.34</v>
      </c>
      <c r="H388" s="38">
        <f t="shared" si="20"/>
        <v>53742.34</v>
      </c>
      <c r="I388" s="100" t="str">
        <f t="shared" si="21"/>
        <v>n.m.</v>
      </c>
      <c r="K388" s="85"/>
    </row>
    <row r="389" spans="1:11" x14ac:dyDescent="0.25">
      <c r="A389" s="78">
        <f t="shared" si="19"/>
        <v>376</v>
      </c>
      <c r="B389" s="11" t="s">
        <v>39</v>
      </c>
      <c r="C389" s="11" t="s">
        <v>236</v>
      </c>
      <c r="D389" s="38">
        <v>0</v>
      </c>
      <c r="E389" s="38">
        <v>182.64999999999998</v>
      </c>
      <c r="F389" s="38"/>
      <c r="G389" s="38"/>
      <c r="H389" s="38">
        <f t="shared" si="20"/>
        <v>182.64999999999998</v>
      </c>
      <c r="I389" s="100" t="str">
        <f t="shared" si="21"/>
        <v>n.m.</v>
      </c>
      <c r="K389" s="85"/>
    </row>
    <row r="390" spans="1:11" x14ac:dyDescent="0.25">
      <c r="A390" s="78">
        <f t="shared" si="19"/>
        <v>377</v>
      </c>
      <c r="B390" s="11" t="s">
        <v>67</v>
      </c>
      <c r="C390" s="11" t="s">
        <v>259</v>
      </c>
      <c r="D390" s="38">
        <v>0</v>
      </c>
      <c r="E390" s="38">
        <v>1028.1399999999999</v>
      </c>
      <c r="F390" s="38">
        <v>-2918.7</v>
      </c>
      <c r="G390" s="38">
        <v>131.30000000000001</v>
      </c>
      <c r="H390" s="38">
        <f t="shared" si="20"/>
        <v>-1759.26</v>
      </c>
      <c r="I390" s="100" t="str">
        <f t="shared" si="21"/>
        <v>n.m.</v>
      </c>
      <c r="K390" s="85"/>
    </row>
    <row r="391" spans="1:11" x14ac:dyDescent="0.25">
      <c r="A391" s="78">
        <f t="shared" si="19"/>
        <v>378</v>
      </c>
      <c r="B391" s="11" t="s">
        <v>30</v>
      </c>
      <c r="C391" s="11" t="s">
        <v>229</v>
      </c>
      <c r="D391" s="38">
        <v>0</v>
      </c>
      <c r="E391" s="38">
        <v>-34756.910000000003</v>
      </c>
      <c r="F391" s="38">
        <v>-1197.8200000000002</v>
      </c>
      <c r="G391" s="38">
        <v>872.18</v>
      </c>
      <c r="H391" s="38">
        <f t="shared" si="20"/>
        <v>-35082.550000000003</v>
      </c>
      <c r="I391" s="100" t="str">
        <f t="shared" si="21"/>
        <v>n.m.</v>
      </c>
      <c r="K391" s="85"/>
    </row>
    <row r="392" spans="1:11" x14ac:dyDescent="0.25">
      <c r="A392" s="78">
        <f t="shared" si="19"/>
        <v>379</v>
      </c>
      <c r="B392" s="11" t="s">
        <v>156</v>
      </c>
      <c r="C392" s="11" t="s">
        <v>336</v>
      </c>
      <c r="D392" s="38">
        <v>0</v>
      </c>
      <c r="E392" s="38">
        <v>-1260.55</v>
      </c>
      <c r="F392" s="38"/>
      <c r="G392" s="38">
        <v>-163.63</v>
      </c>
      <c r="H392" s="38">
        <f t="shared" si="20"/>
        <v>-1424.1799999999998</v>
      </c>
      <c r="I392" s="100" t="str">
        <f t="shared" si="21"/>
        <v>n.m.</v>
      </c>
      <c r="K392" s="85"/>
    </row>
    <row r="393" spans="1:11" x14ac:dyDescent="0.25">
      <c r="A393" s="78">
        <f t="shared" si="19"/>
        <v>380</v>
      </c>
      <c r="B393" s="11" t="s">
        <v>116</v>
      </c>
      <c r="C393" s="11" t="s">
        <v>302</v>
      </c>
      <c r="D393" s="38">
        <v>298128.07399999996</v>
      </c>
      <c r="E393" s="38">
        <v>149112.45000000001</v>
      </c>
      <c r="F393" s="38">
        <v>9355.9500000000007</v>
      </c>
      <c r="G393" s="38">
        <v>11710.199999999999</v>
      </c>
      <c r="H393" s="38">
        <f t="shared" si="20"/>
        <v>170178.60000000003</v>
      </c>
      <c r="I393" s="100">
        <f t="shared" si="21"/>
        <v>0.57082379970696773</v>
      </c>
      <c r="K393" s="85"/>
    </row>
    <row r="394" spans="1:11" x14ac:dyDescent="0.25">
      <c r="A394" s="78">
        <f t="shared" si="19"/>
        <v>381</v>
      </c>
      <c r="B394" s="11" t="s">
        <v>94</v>
      </c>
      <c r="C394" s="11" t="s">
        <v>285</v>
      </c>
      <c r="D394" s="38">
        <v>957.31799999999998</v>
      </c>
      <c r="E394" s="38">
        <v>1639374.0799999998</v>
      </c>
      <c r="F394" s="38">
        <v>39779.440000000002</v>
      </c>
      <c r="G394" s="38">
        <v>102241.4</v>
      </c>
      <c r="H394" s="38">
        <f t="shared" si="20"/>
        <v>1781394.9199999997</v>
      </c>
      <c r="I394" s="100">
        <f t="shared" si="21"/>
        <v>1860.8183696535527</v>
      </c>
      <c r="K394" s="85"/>
    </row>
    <row r="395" spans="1:11" x14ac:dyDescent="0.25">
      <c r="A395" s="78">
        <f t="shared" si="19"/>
        <v>382</v>
      </c>
      <c r="B395" s="11" t="s">
        <v>564</v>
      </c>
      <c r="C395" s="11" t="s">
        <v>735</v>
      </c>
      <c r="D395" s="38">
        <v>46677.945</v>
      </c>
      <c r="E395" s="38">
        <v>9507.0799999999981</v>
      </c>
      <c r="F395" s="38"/>
      <c r="G395" s="38"/>
      <c r="H395" s="38">
        <f t="shared" si="20"/>
        <v>9507.0799999999981</v>
      </c>
      <c r="I395" s="100">
        <f t="shared" si="21"/>
        <v>0.20367391923530478</v>
      </c>
      <c r="K395" s="85"/>
    </row>
    <row r="396" spans="1:11" x14ac:dyDescent="0.25">
      <c r="A396" s="78">
        <f t="shared" si="19"/>
        <v>383</v>
      </c>
      <c r="B396" s="11" t="s">
        <v>565</v>
      </c>
      <c r="C396" s="11" t="s">
        <v>736</v>
      </c>
      <c r="D396" s="38">
        <v>266151.09100000001</v>
      </c>
      <c r="E396" s="38">
        <v>144486.87</v>
      </c>
      <c r="F396" s="38"/>
      <c r="G396" s="38"/>
      <c r="H396" s="38">
        <f t="shared" si="20"/>
        <v>144486.87</v>
      </c>
      <c r="I396" s="100">
        <f t="shared" si="21"/>
        <v>0.54287536247597046</v>
      </c>
      <c r="K396" s="85"/>
    </row>
    <row r="397" spans="1:11" x14ac:dyDescent="0.25">
      <c r="A397" s="78">
        <f t="shared" si="19"/>
        <v>384</v>
      </c>
      <c r="B397" s="11" t="s">
        <v>127</v>
      </c>
      <c r="C397" s="11" t="s">
        <v>311</v>
      </c>
      <c r="D397" s="38">
        <v>42318.565000000002</v>
      </c>
      <c r="E397" s="38">
        <v>312234.39999999997</v>
      </c>
      <c r="F397" s="38">
        <v>32457.040000000001</v>
      </c>
      <c r="G397" s="38">
        <v>29475.14</v>
      </c>
      <c r="H397" s="38">
        <f t="shared" si="20"/>
        <v>374166.57999999996</v>
      </c>
      <c r="I397" s="100">
        <f t="shared" si="21"/>
        <v>8.8416651178980175</v>
      </c>
      <c r="K397" s="85"/>
    </row>
    <row r="398" spans="1:11" x14ac:dyDescent="0.25">
      <c r="A398" s="78">
        <f t="shared" si="19"/>
        <v>385</v>
      </c>
      <c r="B398" s="11" t="s">
        <v>155</v>
      </c>
      <c r="C398" s="11" t="s">
        <v>334</v>
      </c>
      <c r="D398" s="38">
        <v>0</v>
      </c>
      <c r="E398" s="38">
        <v>3.23</v>
      </c>
      <c r="F398" s="38">
        <v>8.7199999999999989</v>
      </c>
      <c r="G398" s="38">
        <v>0.42</v>
      </c>
      <c r="H398" s="38">
        <f t="shared" si="20"/>
        <v>12.37</v>
      </c>
      <c r="I398" s="100" t="str">
        <f t="shared" si="21"/>
        <v>n.m.</v>
      </c>
      <c r="K398" s="85"/>
    </row>
    <row r="399" spans="1:11" x14ac:dyDescent="0.25">
      <c r="A399" s="78">
        <f t="shared" si="19"/>
        <v>386</v>
      </c>
      <c r="B399" s="11" t="s">
        <v>151</v>
      </c>
      <c r="C399" s="11" t="s">
        <v>332</v>
      </c>
      <c r="D399" s="38">
        <v>679767.799</v>
      </c>
      <c r="E399" s="38">
        <v>664495.35000000021</v>
      </c>
      <c r="F399" s="38">
        <v>52926.310000000005</v>
      </c>
      <c r="G399" s="38"/>
      <c r="H399" s="38">
        <f t="shared" si="20"/>
        <v>717421.66000000027</v>
      </c>
      <c r="I399" s="100">
        <f t="shared" si="21"/>
        <v>1.0553922399022027</v>
      </c>
      <c r="K399" s="85"/>
    </row>
    <row r="400" spans="1:11" x14ac:dyDescent="0.25">
      <c r="A400" s="78">
        <f t="shared" si="19"/>
        <v>387</v>
      </c>
      <c r="B400" s="11" t="s">
        <v>128</v>
      </c>
      <c r="C400" s="11" t="s">
        <v>312</v>
      </c>
      <c r="D400" s="38">
        <v>69020.138999999996</v>
      </c>
      <c r="E400" s="38">
        <v>39903.509999999995</v>
      </c>
      <c r="F400" s="38">
        <v>1177.21</v>
      </c>
      <c r="G400" s="38">
        <v>5173.84</v>
      </c>
      <c r="H400" s="38">
        <f t="shared" si="20"/>
        <v>46254.559999999998</v>
      </c>
      <c r="I400" s="100">
        <f t="shared" si="21"/>
        <v>0.67016034262115876</v>
      </c>
      <c r="K400" s="85"/>
    </row>
    <row r="401" spans="1:11" x14ac:dyDescent="0.25">
      <c r="A401" s="78">
        <f t="shared" si="19"/>
        <v>388</v>
      </c>
      <c r="B401" s="11" t="s">
        <v>107</v>
      </c>
      <c r="C401" s="11" t="s">
        <v>296</v>
      </c>
      <c r="D401" s="38">
        <v>1366105.2560000005</v>
      </c>
      <c r="E401" s="38">
        <v>11892904.85999999</v>
      </c>
      <c r="F401" s="38">
        <v>302799.28999999998</v>
      </c>
      <c r="G401" s="38">
        <v>948739.88000000012</v>
      </c>
      <c r="H401" s="38">
        <f t="shared" si="20"/>
        <v>13144444.02999999</v>
      </c>
      <c r="I401" s="100">
        <f t="shared" si="21"/>
        <v>9.6218384141843796</v>
      </c>
      <c r="K401" s="85"/>
    </row>
    <row r="402" spans="1:11" x14ac:dyDescent="0.25">
      <c r="A402" s="78">
        <f t="shared" si="19"/>
        <v>389</v>
      </c>
      <c r="B402" s="11" t="s">
        <v>108</v>
      </c>
      <c r="C402" s="11" t="s">
        <v>297</v>
      </c>
      <c r="D402" s="38">
        <v>495876.45899999957</v>
      </c>
      <c r="E402" s="38">
        <v>9818382.7800000291</v>
      </c>
      <c r="F402" s="38">
        <v>319143.33999999997</v>
      </c>
      <c r="G402" s="38">
        <v>608251.39999999991</v>
      </c>
      <c r="H402" s="38">
        <f t="shared" si="20"/>
        <v>10745777.520000029</v>
      </c>
      <c r="I402" s="100">
        <f t="shared" si="21"/>
        <v>21.670271546405552</v>
      </c>
      <c r="K402" s="85"/>
    </row>
    <row r="403" spans="1:11" x14ac:dyDescent="0.25">
      <c r="A403" s="78">
        <f t="shared" ref="A403:A530" si="22">A402+1</f>
        <v>390</v>
      </c>
      <c r="B403" s="11" t="s">
        <v>129</v>
      </c>
      <c r="C403" s="11" t="s">
        <v>313</v>
      </c>
      <c r="D403" s="38">
        <v>109701.85299999999</v>
      </c>
      <c r="E403" s="38">
        <v>1201.3899999996574</v>
      </c>
      <c r="F403" s="38">
        <v>14739.050000000007</v>
      </c>
      <c r="G403" s="38">
        <v>33753.860000000008</v>
      </c>
      <c r="H403" s="38">
        <f t="shared" si="20"/>
        <v>49694.299999999668</v>
      </c>
      <c r="I403" s="100">
        <f t="shared" si="21"/>
        <v>0.45299417139289044</v>
      </c>
      <c r="K403" s="85"/>
    </row>
    <row r="404" spans="1:11" x14ac:dyDescent="0.25">
      <c r="A404" s="78">
        <f t="shared" si="22"/>
        <v>391</v>
      </c>
      <c r="B404" s="11" t="s">
        <v>566</v>
      </c>
      <c r="C404" s="11" t="s">
        <v>737</v>
      </c>
      <c r="D404" s="38">
        <v>27940.968000000001</v>
      </c>
      <c r="E404" s="38">
        <v>142228.79</v>
      </c>
      <c r="F404" s="38">
        <v>478.01000000000005</v>
      </c>
      <c r="G404" s="38">
        <v>14345.9</v>
      </c>
      <c r="H404" s="38">
        <f t="shared" si="20"/>
        <v>157052.70000000001</v>
      </c>
      <c r="I404" s="100">
        <f t="shared" si="21"/>
        <v>5.6208754113314905</v>
      </c>
      <c r="K404" s="85"/>
    </row>
    <row r="405" spans="1:11" x14ac:dyDescent="0.25">
      <c r="A405" s="78">
        <f t="shared" si="22"/>
        <v>392</v>
      </c>
      <c r="B405" s="11" t="s">
        <v>567</v>
      </c>
      <c r="C405" s="11" t="s">
        <v>738</v>
      </c>
      <c r="D405" s="38">
        <v>26925.424999999999</v>
      </c>
      <c r="E405" s="38">
        <v>63711.540000000008</v>
      </c>
      <c r="F405" s="38">
        <v>179.94</v>
      </c>
      <c r="G405" s="38">
        <v>4972.7999999999993</v>
      </c>
      <c r="H405" s="38">
        <f t="shared" si="20"/>
        <v>68864.280000000013</v>
      </c>
      <c r="I405" s="100">
        <f t="shared" si="21"/>
        <v>2.5575930556342197</v>
      </c>
      <c r="K405" s="85"/>
    </row>
    <row r="406" spans="1:11" x14ac:dyDescent="0.25">
      <c r="A406" s="78">
        <f t="shared" si="22"/>
        <v>393</v>
      </c>
      <c r="B406" s="11" t="s">
        <v>943</v>
      </c>
      <c r="C406" s="11" t="s">
        <v>1079</v>
      </c>
      <c r="D406" s="38">
        <v>0</v>
      </c>
      <c r="E406" s="38">
        <v>1394.76</v>
      </c>
      <c r="F406" s="38">
        <v>37.64</v>
      </c>
      <c r="G406" s="38">
        <v>65.94</v>
      </c>
      <c r="H406" s="38">
        <f t="shared" si="20"/>
        <v>1498.3400000000001</v>
      </c>
      <c r="I406" s="100" t="str">
        <f t="shared" si="21"/>
        <v>n.m.</v>
      </c>
      <c r="K406" s="85"/>
    </row>
    <row r="407" spans="1:11" x14ac:dyDescent="0.25">
      <c r="A407" s="78">
        <f t="shared" si="22"/>
        <v>394</v>
      </c>
      <c r="B407" s="11" t="s">
        <v>944</v>
      </c>
      <c r="C407" s="11" t="s">
        <v>1162</v>
      </c>
      <c r="D407" s="38">
        <v>0</v>
      </c>
      <c r="E407" s="38">
        <v>1944711.7</v>
      </c>
      <c r="F407" s="38">
        <v>50225.659999999996</v>
      </c>
      <c r="G407" s="38">
        <v>88242.34</v>
      </c>
      <c r="H407" s="38">
        <f t="shared" si="20"/>
        <v>2083179.7</v>
      </c>
      <c r="I407" s="100" t="str">
        <f t="shared" si="21"/>
        <v>n.m.</v>
      </c>
      <c r="K407" s="85"/>
    </row>
    <row r="408" spans="1:11" x14ac:dyDescent="0.25">
      <c r="A408" s="78">
        <f t="shared" si="22"/>
        <v>395</v>
      </c>
      <c r="B408" s="11" t="s">
        <v>150</v>
      </c>
      <c r="C408" s="11" t="s">
        <v>331</v>
      </c>
      <c r="D408" s="38">
        <v>556250.34299999999</v>
      </c>
      <c r="E408" s="38">
        <v>664.83</v>
      </c>
      <c r="F408" s="38"/>
      <c r="G408" s="38"/>
      <c r="H408" s="38">
        <f t="shared" si="20"/>
        <v>664.83</v>
      </c>
      <c r="I408" s="100">
        <f t="shared" si="21"/>
        <v>1.1951992630052186E-3</v>
      </c>
      <c r="K408" s="85"/>
    </row>
    <row r="409" spans="1:11" x14ac:dyDescent="0.25">
      <c r="A409" s="78">
        <f t="shared" si="22"/>
        <v>396</v>
      </c>
      <c r="B409" s="11" t="s">
        <v>31</v>
      </c>
      <c r="C409" s="11" t="s">
        <v>739</v>
      </c>
      <c r="D409" s="38">
        <v>0</v>
      </c>
      <c r="E409" s="38">
        <v>14932.66</v>
      </c>
      <c r="F409" s="38">
        <v>18697.550000000003</v>
      </c>
      <c r="G409" s="38">
        <v>1318.9899999999998</v>
      </c>
      <c r="H409" s="38">
        <f t="shared" si="20"/>
        <v>34949.200000000004</v>
      </c>
      <c r="I409" s="100" t="str">
        <f t="shared" si="21"/>
        <v>n.m.</v>
      </c>
      <c r="K409" s="85"/>
    </row>
    <row r="410" spans="1:11" x14ac:dyDescent="0.25">
      <c r="A410" s="78">
        <f t="shared" si="22"/>
        <v>397</v>
      </c>
      <c r="B410" s="11" t="s">
        <v>111</v>
      </c>
      <c r="C410" s="11" t="s">
        <v>299</v>
      </c>
      <c r="D410" s="38">
        <v>18.393999999999998</v>
      </c>
      <c r="E410" s="38">
        <v>-128088.7</v>
      </c>
      <c r="F410" s="38">
        <v>-23150.75</v>
      </c>
      <c r="G410" s="38">
        <v>-12918.11</v>
      </c>
      <c r="H410" s="38">
        <f t="shared" si="20"/>
        <v>-164157.56</v>
      </c>
      <c r="I410" s="100">
        <f t="shared" si="21"/>
        <v>-8924.5166902250749</v>
      </c>
      <c r="K410" s="85"/>
    </row>
    <row r="411" spans="1:11" x14ac:dyDescent="0.25">
      <c r="A411" s="78">
        <f t="shared" si="22"/>
        <v>398</v>
      </c>
      <c r="B411" s="11" t="s">
        <v>117</v>
      </c>
      <c r="C411" s="11" t="s">
        <v>303</v>
      </c>
      <c r="D411" s="38">
        <v>0</v>
      </c>
      <c r="E411" s="38">
        <v>-19195.09</v>
      </c>
      <c r="F411" s="38">
        <v>-3088.1000000000004</v>
      </c>
      <c r="G411" s="38">
        <v>-1735.19</v>
      </c>
      <c r="H411" s="38">
        <f t="shared" si="20"/>
        <v>-24018.38</v>
      </c>
      <c r="I411" s="100" t="str">
        <f t="shared" si="21"/>
        <v>n.m.</v>
      </c>
      <c r="K411" s="85"/>
    </row>
    <row r="412" spans="1:11" x14ac:dyDescent="0.25">
      <c r="A412" s="78">
        <f t="shared" si="22"/>
        <v>399</v>
      </c>
      <c r="B412" s="11" t="s">
        <v>130</v>
      </c>
      <c r="C412" s="11" t="s">
        <v>314</v>
      </c>
      <c r="D412" s="38">
        <v>0</v>
      </c>
      <c r="E412" s="38">
        <v>-199622.61</v>
      </c>
      <c r="F412" s="38">
        <v>-10128.279999999999</v>
      </c>
      <c r="G412" s="38">
        <v>-18970.86</v>
      </c>
      <c r="H412" s="38">
        <f t="shared" si="20"/>
        <v>-228721.75</v>
      </c>
      <c r="I412" s="100" t="str">
        <f t="shared" si="21"/>
        <v>n.m.</v>
      </c>
      <c r="K412" s="85"/>
    </row>
    <row r="413" spans="1:11" x14ac:dyDescent="0.25">
      <c r="A413" s="78">
        <f t="shared" si="22"/>
        <v>400</v>
      </c>
      <c r="B413" s="11" t="s">
        <v>945</v>
      </c>
      <c r="C413" s="11" t="s">
        <v>1163</v>
      </c>
      <c r="D413" s="38">
        <v>18.393999999999998</v>
      </c>
      <c r="E413" s="38">
        <v>-835.43000000000006</v>
      </c>
      <c r="F413" s="38">
        <v>-7.25</v>
      </c>
      <c r="G413" s="38">
        <v>-20.11</v>
      </c>
      <c r="H413" s="38">
        <f t="shared" si="20"/>
        <v>-862.79000000000008</v>
      </c>
      <c r="I413" s="100">
        <f t="shared" si="21"/>
        <v>-46.906056322713937</v>
      </c>
      <c r="K413" s="85"/>
    </row>
    <row r="414" spans="1:11" x14ac:dyDescent="0.25">
      <c r="A414" s="78">
        <f t="shared" si="22"/>
        <v>401</v>
      </c>
      <c r="B414" s="11" t="s">
        <v>568</v>
      </c>
      <c r="C414" s="11" t="s">
        <v>740</v>
      </c>
      <c r="D414" s="38">
        <v>23.192999999999998</v>
      </c>
      <c r="E414" s="38">
        <v>-1204.0499999999997</v>
      </c>
      <c r="F414" s="38">
        <v>-19.96</v>
      </c>
      <c r="G414" s="38">
        <v>-42.890000000000036</v>
      </c>
      <c r="H414" s="38">
        <f t="shared" si="20"/>
        <v>-1266.8999999999999</v>
      </c>
      <c r="I414" s="100">
        <f t="shared" si="21"/>
        <v>-54.624240072435647</v>
      </c>
      <c r="K414" s="85"/>
    </row>
    <row r="415" spans="1:11" x14ac:dyDescent="0.25">
      <c r="A415" s="78">
        <f t="shared" si="22"/>
        <v>402</v>
      </c>
      <c r="B415" s="11" t="s">
        <v>176</v>
      </c>
      <c r="C415" s="11" t="s">
        <v>354</v>
      </c>
      <c r="D415" s="38">
        <v>0</v>
      </c>
      <c r="E415" s="38">
        <v>-860.5200000000001</v>
      </c>
      <c r="F415" s="38">
        <v>-77.150000000000006</v>
      </c>
      <c r="G415" s="38">
        <v>-73.81</v>
      </c>
      <c r="H415" s="38">
        <f t="shared" si="20"/>
        <v>-1011.48</v>
      </c>
      <c r="I415" s="100" t="str">
        <f t="shared" si="21"/>
        <v>n.m.</v>
      </c>
      <c r="K415" s="85"/>
    </row>
    <row r="416" spans="1:11" x14ac:dyDescent="0.25">
      <c r="A416" s="78">
        <f t="shared" si="22"/>
        <v>403</v>
      </c>
      <c r="B416" s="11" t="s">
        <v>98</v>
      </c>
      <c r="C416" s="11" t="s">
        <v>289</v>
      </c>
      <c r="D416" s="38">
        <v>7865150.1270000003</v>
      </c>
      <c r="E416" s="38">
        <v>3252895.6799999988</v>
      </c>
      <c r="F416" s="38">
        <v>610535.25</v>
      </c>
      <c r="G416" s="38">
        <v>239718.86000000002</v>
      </c>
      <c r="H416" s="38">
        <f t="shared" si="20"/>
        <v>4103149.7899999986</v>
      </c>
      <c r="I416" s="100">
        <f t="shared" si="21"/>
        <v>0.52168740885370246</v>
      </c>
      <c r="K416" s="85"/>
    </row>
    <row r="417" spans="1:11" x14ac:dyDescent="0.25">
      <c r="A417" s="78">
        <f t="shared" si="22"/>
        <v>404</v>
      </c>
      <c r="B417" s="11" t="s">
        <v>103</v>
      </c>
      <c r="C417" s="11" t="s">
        <v>293</v>
      </c>
      <c r="D417" s="38">
        <v>909651.03300000005</v>
      </c>
      <c r="E417" s="38">
        <v>1090021.4699999997</v>
      </c>
      <c r="F417" s="38">
        <v>174037.90999999997</v>
      </c>
      <c r="G417" s="38"/>
      <c r="H417" s="38">
        <f t="shared" si="20"/>
        <v>1264059.3799999997</v>
      </c>
      <c r="I417" s="100">
        <f t="shared" si="21"/>
        <v>1.3896091293725816</v>
      </c>
      <c r="K417" s="85"/>
    </row>
    <row r="418" spans="1:11" x14ac:dyDescent="0.25">
      <c r="A418" s="78">
        <f t="shared" si="22"/>
        <v>405</v>
      </c>
      <c r="B418" s="11" t="s">
        <v>104</v>
      </c>
      <c r="C418" s="11" t="s">
        <v>294</v>
      </c>
      <c r="D418" s="38">
        <v>1252.0229999999999</v>
      </c>
      <c r="E418" s="38">
        <v>-40109.96</v>
      </c>
      <c r="F418" s="38">
        <v>-7512.8500000000013</v>
      </c>
      <c r="G418" s="38">
        <v>-3816.73</v>
      </c>
      <c r="H418" s="38">
        <f t="shared" si="20"/>
        <v>-51439.54</v>
      </c>
      <c r="I418" s="100">
        <f t="shared" si="21"/>
        <v>-41.085139809731935</v>
      </c>
      <c r="K418" s="85"/>
    </row>
    <row r="419" spans="1:11" x14ac:dyDescent="0.25">
      <c r="A419" s="78">
        <f t="shared" si="22"/>
        <v>406</v>
      </c>
      <c r="B419" s="11" t="s">
        <v>97</v>
      </c>
      <c r="C419" s="11" t="s">
        <v>288</v>
      </c>
      <c r="D419" s="38">
        <v>3254.2150000000001</v>
      </c>
      <c r="E419" s="38">
        <v>443.47000000000457</v>
      </c>
      <c r="F419" s="38">
        <v>14579.510000000002</v>
      </c>
      <c r="G419" s="38">
        <v>2100.4699999999998</v>
      </c>
      <c r="H419" s="38">
        <f t="shared" si="20"/>
        <v>17123.450000000008</v>
      </c>
      <c r="I419" s="100">
        <f t="shared" si="21"/>
        <v>5.2619295283194276</v>
      </c>
      <c r="K419" s="85"/>
    </row>
    <row r="420" spans="1:11" x14ac:dyDescent="0.25">
      <c r="A420" s="78">
        <f t="shared" si="22"/>
        <v>407</v>
      </c>
      <c r="B420" s="11" t="s">
        <v>131</v>
      </c>
      <c r="C420" s="11" t="s">
        <v>315</v>
      </c>
      <c r="D420" s="38">
        <v>4600653.0999999996</v>
      </c>
      <c r="E420" s="38">
        <v>697408.70999999985</v>
      </c>
      <c r="F420" s="38">
        <v>176587.97999999998</v>
      </c>
      <c r="G420" s="38">
        <v>56523.58</v>
      </c>
      <c r="H420" s="38">
        <f t="shared" si="20"/>
        <v>930520.26999999979</v>
      </c>
      <c r="I420" s="100">
        <f t="shared" si="21"/>
        <v>0.20225829893586192</v>
      </c>
      <c r="K420" s="85"/>
    </row>
    <row r="421" spans="1:11" x14ac:dyDescent="0.25">
      <c r="A421" s="78">
        <f t="shared" si="22"/>
        <v>408</v>
      </c>
      <c r="B421" s="11" t="s">
        <v>105</v>
      </c>
      <c r="C421" s="11" t="s">
        <v>295</v>
      </c>
      <c r="D421" s="38">
        <v>-21870.206000000002</v>
      </c>
      <c r="E421" s="38">
        <v>842823.81000000029</v>
      </c>
      <c r="F421" s="38">
        <v>42046.999999999993</v>
      </c>
      <c r="G421" s="38"/>
      <c r="H421" s="38">
        <f t="shared" si="20"/>
        <v>884870.81000000029</v>
      </c>
      <c r="I421" s="100">
        <f t="shared" si="21"/>
        <v>-40.460104033770882</v>
      </c>
      <c r="K421" s="85"/>
    </row>
    <row r="422" spans="1:11" x14ac:dyDescent="0.25">
      <c r="A422" s="78">
        <f t="shared" si="22"/>
        <v>409</v>
      </c>
      <c r="B422" s="11" t="s">
        <v>177</v>
      </c>
      <c r="C422" s="11" t="s">
        <v>355</v>
      </c>
      <c r="D422" s="38">
        <v>2304798.2560000001</v>
      </c>
      <c r="E422" s="38">
        <v>1796882.4600000014</v>
      </c>
      <c r="F422" s="38">
        <v>11896.33</v>
      </c>
      <c r="G422" s="38">
        <v>20846.510000000002</v>
      </c>
      <c r="H422" s="38">
        <f t="shared" si="20"/>
        <v>1829625.3000000014</v>
      </c>
      <c r="I422" s="100">
        <f t="shared" si="21"/>
        <v>0.79383316749611488</v>
      </c>
      <c r="K422" s="85"/>
    </row>
    <row r="423" spans="1:11" x14ac:dyDescent="0.25">
      <c r="A423" s="78">
        <f t="shared" si="22"/>
        <v>410</v>
      </c>
      <c r="B423" s="11" t="s">
        <v>106</v>
      </c>
      <c r="C423" s="11" t="s">
        <v>741</v>
      </c>
      <c r="D423" s="38">
        <v>0</v>
      </c>
      <c r="E423" s="38">
        <v>-15873.54</v>
      </c>
      <c r="F423" s="38"/>
      <c r="G423" s="38"/>
      <c r="H423" s="38">
        <f t="shared" si="20"/>
        <v>-15873.54</v>
      </c>
      <c r="I423" s="100" t="str">
        <f t="shared" si="21"/>
        <v>n.m.</v>
      </c>
      <c r="K423" s="85"/>
    </row>
    <row r="424" spans="1:11" x14ac:dyDescent="0.25">
      <c r="A424" s="78">
        <f t="shared" si="22"/>
        <v>411</v>
      </c>
      <c r="B424" s="11" t="s">
        <v>569</v>
      </c>
      <c r="C424" s="11" t="s">
        <v>742</v>
      </c>
      <c r="D424" s="38">
        <v>0</v>
      </c>
      <c r="E424" s="38">
        <v>-4666.4800000000005</v>
      </c>
      <c r="F424" s="38">
        <v>-579.61999999999989</v>
      </c>
      <c r="G424" s="38">
        <v>-470.07000000000005</v>
      </c>
      <c r="H424" s="38">
        <f t="shared" si="20"/>
        <v>-5716.17</v>
      </c>
      <c r="I424" s="100" t="str">
        <f t="shared" si="21"/>
        <v>n.m.</v>
      </c>
      <c r="K424" s="85"/>
    </row>
    <row r="425" spans="1:11" x14ac:dyDescent="0.25">
      <c r="A425" s="78">
        <f t="shared" si="22"/>
        <v>412</v>
      </c>
      <c r="B425" s="11" t="s">
        <v>143</v>
      </c>
      <c r="C425" s="11" t="s">
        <v>328</v>
      </c>
      <c r="D425" s="38">
        <v>4623873.4399999995</v>
      </c>
      <c r="E425" s="38">
        <v>523743.21999999962</v>
      </c>
      <c r="F425" s="38">
        <v>186462.59000000005</v>
      </c>
      <c r="G425" s="38">
        <v>44185.30000000001</v>
      </c>
      <c r="H425" s="38">
        <f t="shared" si="20"/>
        <v>754391.10999999975</v>
      </c>
      <c r="I425" s="100">
        <f t="shared" si="21"/>
        <v>0.16315133184095104</v>
      </c>
      <c r="K425" s="85"/>
    </row>
    <row r="426" spans="1:11" x14ac:dyDescent="0.25">
      <c r="A426" s="78">
        <f t="shared" si="22"/>
        <v>413</v>
      </c>
      <c r="B426" s="11" t="s">
        <v>570</v>
      </c>
      <c r="C426" s="11" t="s">
        <v>743</v>
      </c>
      <c r="D426" s="38">
        <v>1722443.6180000002</v>
      </c>
      <c r="E426" s="38">
        <v>392597.85000000009</v>
      </c>
      <c r="F426" s="38"/>
      <c r="G426" s="38"/>
      <c r="H426" s="38">
        <f t="shared" si="20"/>
        <v>392597.85000000009</v>
      </c>
      <c r="I426" s="100">
        <f t="shared" si="21"/>
        <v>0.22793074089464915</v>
      </c>
      <c r="K426" s="85"/>
    </row>
    <row r="427" spans="1:11" x14ac:dyDescent="0.25">
      <c r="A427" s="78">
        <f t="shared" si="22"/>
        <v>414</v>
      </c>
      <c r="B427" s="11" t="s">
        <v>102</v>
      </c>
      <c r="C427" s="11" t="s">
        <v>251</v>
      </c>
      <c r="D427" s="38">
        <v>589098.304</v>
      </c>
      <c r="E427" s="38">
        <v>19113.53</v>
      </c>
      <c r="F427" s="38">
        <v>17663.349999999999</v>
      </c>
      <c r="G427" s="38">
        <v>2041.74</v>
      </c>
      <c r="H427" s="38">
        <f t="shared" si="20"/>
        <v>38818.619999999995</v>
      </c>
      <c r="I427" s="100">
        <f t="shared" si="21"/>
        <v>6.5894978370197435E-2</v>
      </c>
      <c r="K427" s="85"/>
    </row>
    <row r="428" spans="1:11" x14ac:dyDescent="0.25">
      <c r="A428" s="78">
        <f t="shared" si="22"/>
        <v>415</v>
      </c>
      <c r="B428" s="11" t="s">
        <v>571</v>
      </c>
      <c r="C428" s="11" t="s">
        <v>744</v>
      </c>
      <c r="D428" s="38">
        <v>23793.068999999996</v>
      </c>
      <c r="E428" s="38"/>
      <c r="F428" s="38">
        <v>-19183.12</v>
      </c>
      <c r="G428" s="38"/>
      <c r="H428" s="38">
        <f t="shared" si="20"/>
        <v>-19183.12</v>
      </c>
      <c r="I428" s="100">
        <f t="shared" si="21"/>
        <v>-0.80624823977100235</v>
      </c>
      <c r="K428" s="85"/>
    </row>
    <row r="429" spans="1:11" x14ac:dyDescent="0.25">
      <c r="A429" s="78">
        <f t="shared" si="22"/>
        <v>416</v>
      </c>
      <c r="B429" s="11" t="s">
        <v>572</v>
      </c>
      <c r="C429" s="11" t="s">
        <v>745</v>
      </c>
      <c r="D429" s="38">
        <v>123758.07199999999</v>
      </c>
      <c r="E429" s="38">
        <v>128053.90000000001</v>
      </c>
      <c r="F429" s="38">
        <v>63095.400000000009</v>
      </c>
      <c r="G429" s="38">
        <v>13903.929999999998</v>
      </c>
      <c r="H429" s="38">
        <f t="shared" si="20"/>
        <v>205053.23</v>
      </c>
      <c r="I429" s="100">
        <f t="shared" si="21"/>
        <v>1.6568877220388505</v>
      </c>
      <c r="K429" s="85"/>
    </row>
    <row r="430" spans="1:11" x14ac:dyDescent="0.25">
      <c r="A430" s="78">
        <f t="shared" si="22"/>
        <v>417</v>
      </c>
      <c r="B430" s="11" t="s">
        <v>573</v>
      </c>
      <c r="C430" s="11" t="s">
        <v>746</v>
      </c>
      <c r="D430" s="38">
        <v>2504411.9169999999</v>
      </c>
      <c r="E430" s="38">
        <v>2998439.6500000013</v>
      </c>
      <c r="F430" s="38">
        <v>178786.03000000003</v>
      </c>
      <c r="G430" s="38">
        <v>196220.21</v>
      </c>
      <c r="H430" s="38">
        <f t="shared" si="20"/>
        <v>3373445.8900000015</v>
      </c>
      <c r="I430" s="100">
        <f t="shared" si="21"/>
        <v>1.3470012129797742</v>
      </c>
      <c r="K430" s="85"/>
    </row>
    <row r="431" spans="1:11" x14ac:dyDescent="0.25">
      <c r="A431" s="78">
        <f t="shared" si="22"/>
        <v>418</v>
      </c>
      <c r="B431" s="11" t="s">
        <v>946</v>
      </c>
      <c r="C431" s="11" t="s">
        <v>1080</v>
      </c>
      <c r="D431" s="38">
        <v>887799.049</v>
      </c>
      <c r="E431" s="38">
        <v>28337.859999999997</v>
      </c>
      <c r="F431" s="38">
        <v>714.15</v>
      </c>
      <c r="G431" s="38">
        <v>2155.9100000000003</v>
      </c>
      <c r="H431" s="38">
        <f t="shared" si="20"/>
        <v>31207.919999999998</v>
      </c>
      <c r="I431" s="100">
        <f t="shared" si="21"/>
        <v>3.5152008819058778E-2</v>
      </c>
      <c r="K431" s="85"/>
    </row>
    <row r="432" spans="1:11" x14ac:dyDescent="0.25">
      <c r="A432" s="78">
        <f t="shared" si="22"/>
        <v>419</v>
      </c>
      <c r="B432" s="11" t="s">
        <v>947</v>
      </c>
      <c r="C432" s="11" t="s">
        <v>1081</v>
      </c>
      <c r="D432" s="38">
        <v>68099.145000000004</v>
      </c>
      <c r="E432" s="38">
        <v>16769.099999999999</v>
      </c>
      <c r="F432" s="38">
        <v>532.51</v>
      </c>
      <c r="G432" s="38">
        <v>1079.2299999999998</v>
      </c>
      <c r="H432" s="38">
        <f t="shared" si="20"/>
        <v>18380.839999999997</v>
      </c>
      <c r="I432" s="100">
        <f t="shared" si="21"/>
        <v>0.2699129335617943</v>
      </c>
      <c r="K432" s="85"/>
    </row>
    <row r="433" spans="1:11" x14ac:dyDescent="0.25">
      <c r="A433" s="78">
        <f t="shared" si="22"/>
        <v>420</v>
      </c>
      <c r="B433" s="11" t="s">
        <v>948</v>
      </c>
      <c r="C433" s="11" t="s">
        <v>1082</v>
      </c>
      <c r="D433" s="38">
        <v>0</v>
      </c>
      <c r="E433" s="38">
        <v>15365.229999999994</v>
      </c>
      <c r="F433" s="38">
        <v>602.82000000000005</v>
      </c>
      <c r="G433" s="38">
        <v>927.90000000000009</v>
      </c>
      <c r="H433" s="38">
        <f t="shared" si="20"/>
        <v>16895.949999999993</v>
      </c>
      <c r="I433" s="100" t="str">
        <f t="shared" si="21"/>
        <v>n.m.</v>
      </c>
      <c r="K433" s="85"/>
    </row>
    <row r="434" spans="1:11" x14ac:dyDescent="0.25">
      <c r="A434" s="78">
        <f t="shared" si="22"/>
        <v>421</v>
      </c>
      <c r="B434" s="11" t="s">
        <v>90</v>
      </c>
      <c r="C434" s="11" t="s">
        <v>283</v>
      </c>
      <c r="D434" s="38">
        <v>163515.09500000003</v>
      </c>
      <c r="E434" s="38">
        <v>175957.02000000002</v>
      </c>
      <c r="F434" s="38">
        <v>39161.870000000003</v>
      </c>
      <c r="G434" s="38">
        <v>59607.79</v>
      </c>
      <c r="H434" s="38">
        <f t="shared" si="20"/>
        <v>274726.68</v>
      </c>
      <c r="I434" s="100">
        <f t="shared" si="21"/>
        <v>1.6801303879620406</v>
      </c>
      <c r="K434" s="85"/>
    </row>
    <row r="435" spans="1:11" x14ac:dyDescent="0.25">
      <c r="A435" s="78">
        <f t="shared" si="22"/>
        <v>422</v>
      </c>
      <c r="B435" s="11" t="s">
        <v>574</v>
      </c>
      <c r="C435" s="11" t="s">
        <v>747</v>
      </c>
      <c r="D435" s="38">
        <v>29251.904000000002</v>
      </c>
      <c r="E435" s="38">
        <v>33813.530000000006</v>
      </c>
      <c r="F435" s="38"/>
      <c r="G435" s="38"/>
      <c r="H435" s="38">
        <f t="shared" si="20"/>
        <v>33813.530000000006</v>
      </c>
      <c r="I435" s="100">
        <f t="shared" si="21"/>
        <v>1.1559428746928748</v>
      </c>
      <c r="K435" s="85"/>
    </row>
    <row r="436" spans="1:11" x14ac:dyDescent="0.25">
      <c r="A436" s="78">
        <f t="shared" si="22"/>
        <v>423</v>
      </c>
      <c r="B436" s="11" t="s">
        <v>118</v>
      </c>
      <c r="C436" s="11" t="s">
        <v>304</v>
      </c>
      <c r="D436" s="38">
        <v>0</v>
      </c>
      <c r="E436" s="38">
        <v>3695.2800000000007</v>
      </c>
      <c r="F436" s="38">
        <v>437.24</v>
      </c>
      <c r="G436" s="38">
        <v>385.27000000000004</v>
      </c>
      <c r="H436" s="38">
        <f t="shared" si="20"/>
        <v>4517.7900000000009</v>
      </c>
      <c r="I436" s="100" t="str">
        <f t="shared" si="21"/>
        <v>n.m.</v>
      </c>
      <c r="K436" s="85"/>
    </row>
    <row r="437" spans="1:11" x14ac:dyDescent="0.25">
      <c r="A437" s="78">
        <f t="shared" si="22"/>
        <v>424</v>
      </c>
      <c r="B437" s="11" t="s">
        <v>179</v>
      </c>
      <c r="C437" s="11" t="s">
        <v>357</v>
      </c>
      <c r="D437" s="38">
        <v>0</v>
      </c>
      <c r="E437" s="38">
        <v>2861.64</v>
      </c>
      <c r="F437" s="38">
        <v>395.25</v>
      </c>
      <c r="G437" s="38">
        <v>262.53000000000009</v>
      </c>
      <c r="H437" s="38">
        <f t="shared" ref="H437:H500" si="23">SUM(E437:G437)</f>
        <v>3519.42</v>
      </c>
      <c r="I437" s="100" t="str">
        <f t="shared" ref="I437:I500" si="24">IFERROR(H437/D437,"n.m.")</f>
        <v>n.m.</v>
      </c>
      <c r="K437" s="85"/>
    </row>
    <row r="438" spans="1:11" x14ac:dyDescent="0.25">
      <c r="A438" s="78">
        <f t="shared" si="22"/>
        <v>425</v>
      </c>
      <c r="B438" s="11" t="s">
        <v>119</v>
      </c>
      <c r="C438" s="11" t="s">
        <v>305</v>
      </c>
      <c r="D438" s="38">
        <v>0</v>
      </c>
      <c r="E438" s="38">
        <v>4260.1500000000005</v>
      </c>
      <c r="F438" s="38">
        <v>1077.9100000000001</v>
      </c>
      <c r="G438" s="38">
        <v>437.49</v>
      </c>
      <c r="H438" s="38">
        <f t="shared" si="23"/>
        <v>5775.55</v>
      </c>
      <c r="I438" s="100" t="str">
        <f t="shared" si="24"/>
        <v>n.m.</v>
      </c>
      <c r="K438" s="85"/>
    </row>
    <row r="439" spans="1:11" x14ac:dyDescent="0.25">
      <c r="A439" s="78">
        <f t="shared" si="22"/>
        <v>426</v>
      </c>
      <c r="B439" s="11" t="s">
        <v>180</v>
      </c>
      <c r="C439" s="11" t="s">
        <v>358</v>
      </c>
      <c r="D439" s="38">
        <v>0</v>
      </c>
      <c r="E439" s="38">
        <v>40964.36</v>
      </c>
      <c r="F439" s="38">
        <v>783.42999999999984</v>
      </c>
      <c r="G439" s="38">
        <v>2995.48</v>
      </c>
      <c r="H439" s="38">
        <f t="shared" si="23"/>
        <v>44743.270000000004</v>
      </c>
      <c r="I439" s="100" t="str">
        <f t="shared" si="24"/>
        <v>n.m.</v>
      </c>
      <c r="K439" s="85"/>
    </row>
    <row r="440" spans="1:11" x14ac:dyDescent="0.25">
      <c r="A440" s="78">
        <f t="shared" si="22"/>
        <v>427</v>
      </c>
      <c r="B440" s="11" t="s">
        <v>949</v>
      </c>
      <c r="C440" s="11" t="s">
        <v>1083</v>
      </c>
      <c r="D440" s="38">
        <v>0</v>
      </c>
      <c r="E440" s="38">
        <v>2844.83</v>
      </c>
      <c r="F440" s="38"/>
      <c r="G440" s="38"/>
      <c r="H440" s="38">
        <f t="shared" si="23"/>
        <v>2844.83</v>
      </c>
      <c r="I440" s="100" t="str">
        <f t="shared" si="24"/>
        <v>n.m.</v>
      </c>
      <c r="K440" s="85"/>
    </row>
    <row r="441" spans="1:11" x14ac:dyDescent="0.25">
      <c r="A441" s="78">
        <f t="shared" si="22"/>
        <v>428</v>
      </c>
      <c r="B441" s="11" t="s">
        <v>950</v>
      </c>
      <c r="C441" s="11" t="s">
        <v>1084</v>
      </c>
      <c r="D441" s="38">
        <v>0</v>
      </c>
      <c r="E441" s="38">
        <v>631.90000000000009</v>
      </c>
      <c r="F441" s="38"/>
      <c r="G441" s="38"/>
      <c r="H441" s="38">
        <f t="shared" si="23"/>
        <v>631.90000000000009</v>
      </c>
      <c r="I441" s="100" t="str">
        <f t="shared" si="24"/>
        <v>n.m.</v>
      </c>
      <c r="K441" s="85"/>
    </row>
    <row r="442" spans="1:11" x14ac:dyDescent="0.25">
      <c r="A442" s="78">
        <f t="shared" si="22"/>
        <v>429</v>
      </c>
      <c r="B442" s="11" t="s">
        <v>951</v>
      </c>
      <c r="C442" s="11" t="s">
        <v>1085</v>
      </c>
      <c r="D442" s="38">
        <v>0</v>
      </c>
      <c r="E442" s="38">
        <v>2470.9199999999996</v>
      </c>
      <c r="F442" s="38"/>
      <c r="G442" s="38"/>
      <c r="H442" s="38">
        <f t="shared" si="23"/>
        <v>2470.9199999999996</v>
      </c>
      <c r="I442" s="100" t="str">
        <f t="shared" si="24"/>
        <v>n.m.</v>
      </c>
      <c r="K442" s="85"/>
    </row>
    <row r="443" spans="1:11" x14ac:dyDescent="0.25">
      <c r="A443" s="78">
        <f t="shared" si="22"/>
        <v>430</v>
      </c>
      <c r="B443" s="11" t="s">
        <v>952</v>
      </c>
      <c r="C443" s="11" t="s">
        <v>1086</v>
      </c>
      <c r="D443" s="38">
        <v>0</v>
      </c>
      <c r="E443" s="38">
        <v>2304.1200000000008</v>
      </c>
      <c r="F443" s="38"/>
      <c r="G443" s="38"/>
      <c r="H443" s="38">
        <f t="shared" si="23"/>
        <v>2304.1200000000008</v>
      </c>
      <c r="I443" s="100" t="str">
        <f t="shared" si="24"/>
        <v>n.m.</v>
      </c>
      <c r="K443" s="85"/>
    </row>
    <row r="444" spans="1:11" x14ac:dyDescent="0.25">
      <c r="A444" s="78">
        <f t="shared" si="22"/>
        <v>431</v>
      </c>
      <c r="B444" s="11" t="s">
        <v>953</v>
      </c>
      <c r="C444" s="11" t="s">
        <v>1087</v>
      </c>
      <c r="D444" s="38">
        <v>0</v>
      </c>
      <c r="E444" s="38">
        <v>9142.31</v>
      </c>
      <c r="F444" s="38">
        <v>101.51000000000002</v>
      </c>
      <c r="G444" s="38">
        <v>756.02</v>
      </c>
      <c r="H444" s="38">
        <f t="shared" si="23"/>
        <v>9999.84</v>
      </c>
      <c r="I444" s="100" t="str">
        <f t="shared" si="24"/>
        <v>n.m.</v>
      </c>
      <c r="K444" s="85"/>
    </row>
    <row r="445" spans="1:11" x14ac:dyDescent="0.25">
      <c r="A445" s="78">
        <f t="shared" si="22"/>
        <v>432</v>
      </c>
      <c r="B445" s="11" t="s">
        <v>954</v>
      </c>
      <c r="C445" s="11" t="s">
        <v>307</v>
      </c>
      <c r="D445" s="38">
        <v>0</v>
      </c>
      <c r="E445" s="38">
        <v>17176.53</v>
      </c>
      <c r="F445" s="38">
        <v>118.29</v>
      </c>
      <c r="G445" s="38">
        <v>863.38</v>
      </c>
      <c r="H445" s="38">
        <f t="shared" si="23"/>
        <v>18158.2</v>
      </c>
      <c r="I445" s="100" t="str">
        <f t="shared" si="24"/>
        <v>n.m.</v>
      </c>
      <c r="K445" s="85"/>
    </row>
    <row r="446" spans="1:11" x14ac:dyDescent="0.25">
      <c r="A446" s="78">
        <f t="shared" si="22"/>
        <v>433</v>
      </c>
      <c r="B446" s="11" t="s">
        <v>955</v>
      </c>
      <c r="C446" s="11" t="s">
        <v>1088</v>
      </c>
      <c r="D446" s="38">
        <v>0</v>
      </c>
      <c r="E446" s="38">
        <v>15044.88</v>
      </c>
      <c r="F446" s="38">
        <v>179.39000000000004</v>
      </c>
      <c r="G446" s="38">
        <v>1079.02</v>
      </c>
      <c r="H446" s="38">
        <f t="shared" si="23"/>
        <v>16303.289999999999</v>
      </c>
      <c r="I446" s="100" t="str">
        <f t="shared" si="24"/>
        <v>n.m.</v>
      </c>
      <c r="K446" s="85"/>
    </row>
    <row r="447" spans="1:11" x14ac:dyDescent="0.25">
      <c r="A447" s="78">
        <f t="shared" si="22"/>
        <v>434</v>
      </c>
      <c r="B447" s="11" t="s">
        <v>956</v>
      </c>
      <c r="C447" s="11" t="s">
        <v>1089</v>
      </c>
      <c r="D447" s="38">
        <v>0</v>
      </c>
      <c r="E447" s="38">
        <v>11127.089999999998</v>
      </c>
      <c r="F447" s="38">
        <v>94.34</v>
      </c>
      <c r="G447" s="38">
        <v>803.5100000000001</v>
      </c>
      <c r="H447" s="38">
        <f t="shared" si="23"/>
        <v>12024.939999999999</v>
      </c>
      <c r="I447" s="100" t="str">
        <f t="shared" si="24"/>
        <v>n.m.</v>
      </c>
      <c r="K447" s="85"/>
    </row>
    <row r="448" spans="1:11" x14ac:dyDescent="0.25">
      <c r="A448" s="78">
        <f t="shared" si="22"/>
        <v>435</v>
      </c>
      <c r="B448" s="11" t="s">
        <v>95</v>
      </c>
      <c r="C448" s="11" t="s">
        <v>286</v>
      </c>
      <c r="D448" s="38">
        <v>0</v>
      </c>
      <c r="E448" s="38"/>
      <c r="F448" s="38">
        <v>-325.52000000000004</v>
      </c>
      <c r="G448" s="38">
        <v>-59257.57</v>
      </c>
      <c r="H448" s="38">
        <f t="shared" si="23"/>
        <v>-59583.09</v>
      </c>
      <c r="I448" s="100" t="str">
        <f t="shared" si="24"/>
        <v>n.m.</v>
      </c>
      <c r="K448" s="85"/>
    </row>
    <row r="449" spans="1:11" x14ac:dyDescent="0.25">
      <c r="A449" s="78">
        <f t="shared" si="22"/>
        <v>436</v>
      </c>
      <c r="B449" s="11" t="s">
        <v>78</v>
      </c>
      <c r="C449" s="11" t="s">
        <v>269</v>
      </c>
      <c r="D449" s="38">
        <v>0</v>
      </c>
      <c r="E449" s="38">
        <v>0</v>
      </c>
      <c r="F449" s="38"/>
      <c r="G449" s="38">
        <v>-3774.33</v>
      </c>
      <c r="H449" s="38">
        <f t="shared" si="23"/>
        <v>-3774.33</v>
      </c>
      <c r="I449" s="100" t="str">
        <f t="shared" si="24"/>
        <v>n.m.</v>
      </c>
      <c r="K449" s="85"/>
    </row>
    <row r="450" spans="1:11" x14ac:dyDescent="0.25">
      <c r="A450" s="78">
        <f t="shared" si="22"/>
        <v>437</v>
      </c>
      <c r="B450" s="11" t="s">
        <v>146</v>
      </c>
      <c r="C450" s="11" t="s">
        <v>330</v>
      </c>
      <c r="D450" s="38">
        <v>0</v>
      </c>
      <c r="E450" s="38"/>
      <c r="F450" s="38"/>
      <c r="G450" s="38">
        <v>986.93</v>
      </c>
      <c r="H450" s="38">
        <f t="shared" si="23"/>
        <v>986.93</v>
      </c>
      <c r="I450" s="100" t="str">
        <f t="shared" si="24"/>
        <v>n.m.</v>
      </c>
      <c r="K450" s="85"/>
    </row>
    <row r="451" spans="1:11" x14ac:dyDescent="0.25">
      <c r="A451" s="78">
        <f t="shared" si="22"/>
        <v>438</v>
      </c>
      <c r="B451" s="11" t="s">
        <v>57</v>
      </c>
      <c r="C451" s="11" t="s">
        <v>248</v>
      </c>
      <c r="D451" s="38">
        <v>-2912326.9110000003</v>
      </c>
      <c r="E451" s="38">
        <v>2625615.1999999993</v>
      </c>
      <c r="F451" s="38"/>
      <c r="G451" s="38">
        <v>220775.99999999997</v>
      </c>
      <c r="H451" s="38">
        <f t="shared" si="23"/>
        <v>2846391.1999999993</v>
      </c>
      <c r="I451" s="100">
        <f t="shared" si="24"/>
        <v>-0.97735978376913712</v>
      </c>
      <c r="K451" s="85"/>
    </row>
    <row r="452" spans="1:11" x14ac:dyDescent="0.25">
      <c r="A452" s="78">
        <f t="shared" si="22"/>
        <v>439</v>
      </c>
      <c r="B452" s="11" t="s">
        <v>68</v>
      </c>
      <c r="C452" s="11" t="s">
        <v>260</v>
      </c>
      <c r="D452" s="38">
        <v>0</v>
      </c>
      <c r="E452" s="38">
        <v>18988.309999999998</v>
      </c>
      <c r="F452" s="38"/>
      <c r="G452" s="38">
        <v>1572.17</v>
      </c>
      <c r="H452" s="38">
        <f t="shared" si="23"/>
        <v>20560.479999999996</v>
      </c>
      <c r="I452" s="100" t="str">
        <f t="shared" si="24"/>
        <v>n.m.</v>
      </c>
      <c r="K452" s="85"/>
    </row>
    <row r="453" spans="1:11" x14ac:dyDescent="0.25">
      <c r="A453" s="78">
        <f t="shared" si="22"/>
        <v>440</v>
      </c>
      <c r="B453" s="11" t="s">
        <v>158</v>
      </c>
      <c r="C453" s="11" t="s">
        <v>338</v>
      </c>
      <c r="D453" s="38">
        <v>416420.04499999998</v>
      </c>
      <c r="E453" s="38">
        <v>42645.73</v>
      </c>
      <c r="F453" s="38">
        <v>6186.23</v>
      </c>
      <c r="G453" s="38">
        <v>3102.18</v>
      </c>
      <c r="H453" s="38">
        <f t="shared" si="23"/>
        <v>51934.140000000007</v>
      </c>
      <c r="I453" s="100">
        <f t="shared" si="24"/>
        <v>0.12471575425721884</v>
      </c>
      <c r="K453" s="85"/>
    </row>
    <row r="454" spans="1:11" x14ac:dyDescent="0.25">
      <c r="A454" s="78">
        <f t="shared" si="22"/>
        <v>441</v>
      </c>
      <c r="B454" s="11" t="s">
        <v>69</v>
      </c>
      <c r="C454" s="11" t="s">
        <v>261</v>
      </c>
      <c r="D454" s="38">
        <v>2450953.676</v>
      </c>
      <c r="E454" s="38">
        <v>47456.709999999992</v>
      </c>
      <c r="F454" s="38">
        <v>1715.89</v>
      </c>
      <c r="G454" s="38">
        <v>3080.49</v>
      </c>
      <c r="H454" s="38">
        <f t="shared" si="23"/>
        <v>52253.089999999989</v>
      </c>
      <c r="I454" s="100">
        <f t="shared" si="24"/>
        <v>2.1319493106568201E-2</v>
      </c>
      <c r="K454" s="85"/>
    </row>
    <row r="455" spans="1:11" x14ac:dyDescent="0.25">
      <c r="A455" s="78">
        <f t="shared" si="22"/>
        <v>442</v>
      </c>
      <c r="B455" s="11" t="s">
        <v>166</v>
      </c>
      <c r="C455" s="11" t="s">
        <v>346</v>
      </c>
      <c r="D455" s="38">
        <v>0</v>
      </c>
      <c r="E455" s="38">
        <v>1222.2</v>
      </c>
      <c r="F455" s="38">
        <v>-4127.9399999999987</v>
      </c>
      <c r="G455" s="38">
        <v>50.96</v>
      </c>
      <c r="H455" s="38">
        <f t="shared" si="23"/>
        <v>-2854.7799999999988</v>
      </c>
      <c r="I455" s="100" t="str">
        <f t="shared" si="24"/>
        <v>n.m.</v>
      </c>
      <c r="K455" s="85"/>
    </row>
    <row r="456" spans="1:11" x14ac:dyDescent="0.25">
      <c r="A456" s="78">
        <f t="shared" si="22"/>
        <v>443</v>
      </c>
      <c r="B456" s="11" t="s">
        <v>144</v>
      </c>
      <c r="C456" s="11" t="s">
        <v>329</v>
      </c>
      <c r="D456" s="38">
        <v>0</v>
      </c>
      <c r="E456" s="38">
        <v>83876.920000000071</v>
      </c>
      <c r="F456" s="38">
        <v>2773.7599999999998</v>
      </c>
      <c r="G456" s="38">
        <v>3719.32</v>
      </c>
      <c r="H456" s="38">
        <f t="shared" si="23"/>
        <v>90370.000000000073</v>
      </c>
      <c r="I456" s="100" t="str">
        <f t="shared" si="24"/>
        <v>n.m.</v>
      </c>
      <c r="K456" s="85"/>
    </row>
    <row r="457" spans="1:11" x14ac:dyDescent="0.25">
      <c r="A457" s="78">
        <f t="shared" si="22"/>
        <v>444</v>
      </c>
      <c r="B457" s="11" t="s">
        <v>167</v>
      </c>
      <c r="C457" s="11" t="s">
        <v>347</v>
      </c>
      <c r="D457" s="38">
        <v>0</v>
      </c>
      <c r="E457" s="38">
        <v>51547.049999999996</v>
      </c>
      <c r="F457" s="38">
        <v>5053.8900000000003</v>
      </c>
      <c r="G457" s="38">
        <v>5790.16</v>
      </c>
      <c r="H457" s="38">
        <f t="shared" si="23"/>
        <v>62391.099999999991</v>
      </c>
      <c r="I457" s="100" t="str">
        <f t="shared" si="24"/>
        <v>n.m.</v>
      </c>
      <c r="K457" s="85"/>
    </row>
    <row r="458" spans="1:11" x14ac:dyDescent="0.25">
      <c r="A458" s="78">
        <f t="shared" si="22"/>
        <v>445</v>
      </c>
      <c r="B458" s="11" t="s">
        <v>168</v>
      </c>
      <c r="C458" s="11" t="s">
        <v>348</v>
      </c>
      <c r="D458" s="38">
        <v>0</v>
      </c>
      <c r="E458" s="38">
        <v>-127.33999999999969</v>
      </c>
      <c r="F458" s="38"/>
      <c r="G458" s="38">
        <v>-14.810000000000002</v>
      </c>
      <c r="H458" s="38">
        <f t="shared" si="23"/>
        <v>-142.14999999999969</v>
      </c>
      <c r="I458" s="100" t="str">
        <f t="shared" si="24"/>
        <v>n.m.</v>
      </c>
      <c r="K458" s="85"/>
    </row>
    <row r="459" spans="1:11" x14ac:dyDescent="0.25">
      <c r="A459" s="78">
        <f t="shared" si="22"/>
        <v>446</v>
      </c>
      <c r="B459" s="11" t="s">
        <v>576</v>
      </c>
      <c r="C459" s="11" t="s">
        <v>748</v>
      </c>
      <c r="D459" s="38">
        <v>0</v>
      </c>
      <c r="E459" s="38">
        <v>145514.93</v>
      </c>
      <c r="F459" s="38">
        <v>-32856.280000000021</v>
      </c>
      <c r="G459" s="38">
        <v>20572.39</v>
      </c>
      <c r="H459" s="38">
        <f t="shared" si="23"/>
        <v>133231.03999999998</v>
      </c>
      <c r="I459" s="100" t="str">
        <f t="shared" si="24"/>
        <v>n.m.</v>
      </c>
      <c r="K459" s="85"/>
    </row>
    <row r="460" spans="1:11" x14ac:dyDescent="0.25">
      <c r="A460" s="78">
        <f t="shared" si="22"/>
        <v>447</v>
      </c>
      <c r="B460" s="11" t="s">
        <v>132</v>
      </c>
      <c r="C460" s="11" t="s">
        <v>317</v>
      </c>
      <c r="D460" s="38">
        <v>2450953.676</v>
      </c>
      <c r="E460" s="38">
        <v>105141.98</v>
      </c>
      <c r="F460" s="38"/>
      <c r="G460" s="38">
        <v>13133.189999999999</v>
      </c>
      <c r="H460" s="38">
        <f t="shared" si="23"/>
        <v>118275.17</v>
      </c>
      <c r="I460" s="100">
        <f t="shared" si="24"/>
        <v>4.8256795368334819E-2</v>
      </c>
      <c r="K460" s="85"/>
    </row>
    <row r="461" spans="1:11" x14ac:dyDescent="0.25">
      <c r="A461" s="78">
        <f t="shared" si="22"/>
        <v>448</v>
      </c>
      <c r="B461" s="11" t="s">
        <v>133</v>
      </c>
      <c r="C461" s="11" t="s">
        <v>318</v>
      </c>
      <c r="D461" s="38">
        <v>2450953.676</v>
      </c>
      <c r="E461" s="38">
        <v>238739.15999999997</v>
      </c>
      <c r="F461" s="38">
        <v>1393.5500000000002</v>
      </c>
      <c r="G461" s="38">
        <v>37817.350000000006</v>
      </c>
      <c r="H461" s="38">
        <f t="shared" si="23"/>
        <v>277950.05999999994</v>
      </c>
      <c r="I461" s="100">
        <f t="shared" si="24"/>
        <v>0.11340486061475441</v>
      </c>
      <c r="K461" s="85"/>
    </row>
    <row r="462" spans="1:11" x14ac:dyDescent="0.25">
      <c r="A462" s="78">
        <f t="shared" si="22"/>
        <v>449</v>
      </c>
      <c r="B462" s="11" t="s">
        <v>134</v>
      </c>
      <c r="C462" s="11" t="s">
        <v>319</v>
      </c>
      <c r="D462" s="38">
        <v>4123.3029999999999</v>
      </c>
      <c r="E462" s="38">
        <v>372308.05000000005</v>
      </c>
      <c r="F462" s="38">
        <v>1648.44</v>
      </c>
      <c r="G462" s="38">
        <v>69267.27</v>
      </c>
      <c r="H462" s="38">
        <f t="shared" si="23"/>
        <v>443223.76000000007</v>
      </c>
      <c r="I462" s="100">
        <f t="shared" si="24"/>
        <v>107.49240596676987</v>
      </c>
      <c r="K462" s="85"/>
    </row>
    <row r="463" spans="1:11" x14ac:dyDescent="0.25">
      <c r="A463" s="78">
        <f t="shared" si="22"/>
        <v>450</v>
      </c>
      <c r="B463" s="11" t="s">
        <v>135</v>
      </c>
      <c r="C463" s="11" t="s">
        <v>320</v>
      </c>
      <c r="D463" s="38">
        <v>3771.9120000000003</v>
      </c>
      <c r="E463" s="38">
        <v>117740.69</v>
      </c>
      <c r="F463" s="38"/>
      <c r="G463" s="38">
        <v>20391.739999999998</v>
      </c>
      <c r="H463" s="38">
        <f t="shared" si="23"/>
        <v>138132.43</v>
      </c>
      <c r="I463" s="100">
        <f t="shared" si="24"/>
        <v>36.62132891753572</v>
      </c>
      <c r="K463" s="85"/>
    </row>
    <row r="464" spans="1:11" x14ac:dyDescent="0.25">
      <c r="A464" s="78">
        <f t="shared" si="22"/>
        <v>451</v>
      </c>
      <c r="B464" s="11" t="s">
        <v>577</v>
      </c>
      <c r="C464" s="11" t="s">
        <v>749</v>
      </c>
      <c r="D464" s="38">
        <v>0</v>
      </c>
      <c r="E464" s="38">
        <v>1561.65</v>
      </c>
      <c r="F464" s="38">
        <v>60.62999999999996</v>
      </c>
      <c r="G464" s="38">
        <v>266.89</v>
      </c>
      <c r="H464" s="38">
        <f t="shared" si="23"/>
        <v>1889.17</v>
      </c>
      <c r="I464" s="100" t="str">
        <f t="shared" si="24"/>
        <v>n.m.</v>
      </c>
      <c r="K464" s="85"/>
    </row>
    <row r="465" spans="1:11" x14ac:dyDescent="0.25">
      <c r="A465" s="78">
        <f t="shared" si="22"/>
        <v>452</v>
      </c>
      <c r="B465" s="11" t="s">
        <v>578</v>
      </c>
      <c r="C465" s="11" t="s">
        <v>750</v>
      </c>
      <c r="D465" s="38">
        <v>0</v>
      </c>
      <c r="E465" s="38">
        <v>4551.59</v>
      </c>
      <c r="F465" s="38">
        <v>63.459999999999994</v>
      </c>
      <c r="G465" s="38">
        <v>337.38000000000005</v>
      </c>
      <c r="H465" s="38">
        <f t="shared" si="23"/>
        <v>4952.43</v>
      </c>
      <c r="I465" s="100" t="str">
        <f t="shared" si="24"/>
        <v>n.m.</v>
      </c>
      <c r="K465" s="85"/>
    </row>
    <row r="466" spans="1:11" x14ac:dyDescent="0.25">
      <c r="A466" s="78">
        <f t="shared" si="22"/>
        <v>453</v>
      </c>
      <c r="B466" s="11" t="s">
        <v>169</v>
      </c>
      <c r="C466" s="11" t="s">
        <v>316</v>
      </c>
      <c r="D466" s="38">
        <v>1633969.1190000002</v>
      </c>
      <c r="E466" s="38">
        <v>2588.9500000000003</v>
      </c>
      <c r="F466" s="38"/>
      <c r="G466" s="38">
        <v>260.73</v>
      </c>
      <c r="H466" s="38">
        <f t="shared" si="23"/>
        <v>2849.6800000000003</v>
      </c>
      <c r="I466" s="100">
        <f t="shared" si="24"/>
        <v>1.7440231684084844E-3</v>
      </c>
      <c r="K466" s="85"/>
    </row>
    <row r="467" spans="1:11" x14ac:dyDescent="0.25">
      <c r="A467" s="78">
        <f t="shared" si="22"/>
        <v>454</v>
      </c>
      <c r="B467" s="11" t="s">
        <v>170</v>
      </c>
      <c r="C467" s="11" t="s">
        <v>307</v>
      </c>
      <c r="D467" s="38">
        <v>496.24299999999999</v>
      </c>
      <c r="E467" s="38">
        <v>439.37</v>
      </c>
      <c r="F467" s="38"/>
      <c r="G467" s="38">
        <v>58.89</v>
      </c>
      <c r="H467" s="38">
        <f t="shared" si="23"/>
        <v>498.26</v>
      </c>
      <c r="I467" s="100">
        <f t="shared" si="24"/>
        <v>1.0040645409607794</v>
      </c>
      <c r="K467" s="85"/>
    </row>
    <row r="468" spans="1:11" x14ac:dyDescent="0.25">
      <c r="A468" s="78">
        <f t="shared" si="22"/>
        <v>455</v>
      </c>
      <c r="B468" s="11" t="s">
        <v>200</v>
      </c>
      <c r="C468" s="11" t="s">
        <v>374</v>
      </c>
      <c r="D468" s="38">
        <v>254.39999999999998</v>
      </c>
      <c r="E468" s="38">
        <v>21370.59</v>
      </c>
      <c r="F468" s="38">
        <v>-1512.8600000000001</v>
      </c>
      <c r="G468" s="38">
        <v>1836.3600000000004</v>
      </c>
      <c r="H468" s="38">
        <f t="shared" si="23"/>
        <v>21694.09</v>
      </c>
      <c r="I468" s="100">
        <f t="shared" si="24"/>
        <v>85.275511006289321</v>
      </c>
      <c r="K468" s="85"/>
    </row>
    <row r="469" spans="1:11" x14ac:dyDescent="0.25">
      <c r="A469" s="78">
        <f t="shared" si="22"/>
        <v>456</v>
      </c>
      <c r="B469" s="11" t="s">
        <v>202</v>
      </c>
      <c r="C469" s="11" t="s">
        <v>376</v>
      </c>
      <c r="D469" s="38">
        <v>0</v>
      </c>
      <c r="E469" s="38"/>
      <c r="F469" s="38">
        <v>-48948.34</v>
      </c>
      <c r="G469" s="38"/>
      <c r="H469" s="38">
        <f t="shared" si="23"/>
        <v>-48948.34</v>
      </c>
      <c r="I469" s="100" t="str">
        <f t="shared" si="24"/>
        <v>n.m.</v>
      </c>
      <c r="K469" s="85"/>
    </row>
    <row r="470" spans="1:11" x14ac:dyDescent="0.25">
      <c r="A470" s="78">
        <f t="shared" si="22"/>
        <v>457</v>
      </c>
      <c r="B470" s="11" t="s">
        <v>579</v>
      </c>
      <c r="C470" s="11" t="s">
        <v>751</v>
      </c>
      <c r="D470" s="38">
        <v>0</v>
      </c>
      <c r="E470" s="38">
        <v>60289.319999999992</v>
      </c>
      <c r="F470" s="38">
        <v>15844.689999999999</v>
      </c>
      <c r="G470" s="38">
        <v>5751.48</v>
      </c>
      <c r="H470" s="38">
        <f t="shared" si="23"/>
        <v>81885.489999999991</v>
      </c>
      <c r="I470" s="100" t="str">
        <f t="shared" si="24"/>
        <v>n.m.</v>
      </c>
      <c r="K470" s="85"/>
    </row>
    <row r="471" spans="1:11" x14ac:dyDescent="0.25">
      <c r="A471" s="78">
        <f t="shared" si="22"/>
        <v>458</v>
      </c>
      <c r="B471" s="11" t="s">
        <v>580</v>
      </c>
      <c r="C471" s="11" t="s">
        <v>752</v>
      </c>
      <c r="D471" s="38">
        <v>6.4169999999999998</v>
      </c>
      <c r="E471" s="38">
        <v>26501.310000000009</v>
      </c>
      <c r="F471" s="38"/>
      <c r="G471" s="38">
        <v>1288.28</v>
      </c>
      <c r="H471" s="38">
        <f t="shared" si="23"/>
        <v>27789.590000000007</v>
      </c>
      <c r="I471" s="100">
        <f t="shared" si="24"/>
        <v>4330.6202275206497</v>
      </c>
      <c r="K471" s="85"/>
    </row>
    <row r="472" spans="1:11" x14ac:dyDescent="0.25">
      <c r="A472" s="78">
        <f t="shared" si="22"/>
        <v>459</v>
      </c>
      <c r="B472" s="11" t="s">
        <v>581</v>
      </c>
      <c r="C472" s="11" t="s">
        <v>753</v>
      </c>
      <c r="D472" s="38">
        <v>8383.7559999999994</v>
      </c>
      <c r="E472" s="38">
        <v>281941.39000000007</v>
      </c>
      <c r="F472" s="38"/>
      <c r="G472" s="38">
        <v>15708.229999999998</v>
      </c>
      <c r="H472" s="38">
        <f t="shared" si="23"/>
        <v>297649.62000000005</v>
      </c>
      <c r="I472" s="100">
        <f t="shared" si="24"/>
        <v>35.503134871768701</v>
      </c>
      <c r="K472" s="85"/>
    </row>
    <row r="473" spans="1:11" x14ac:dyDescent="0.25">
      <c r="A473" s="78">
        <f t="shared" si="22"/>
        <v>460</v>
      </c>
      <c r="B473" s="11" t="s">
        <v>582</v>
      </c>
      <c r="C473" s="11" t="s">
        <v>754</v>
      </c>
      <c r="D473" s="38">
        <v>3002733.3059999999</v>
      </c>
      <c r="E473" s="38">
        <v>1054296.5499999998</v>
      </c>
      <c r="F473" s="38">
        <v>117810.82999999999</v>
      </c>
      <c r="G473" s="38">
        <v>199733.78</v>
      </c>
      <c r="H473" s="38">
        <f t="shared" si="23"/>
        <v>1371841.16</v>
      </c>
      <c r="I473" s="100">
        <f t="shared" si="24"/>
        <v>0.45686413683786542</v>
      </c>
      <c r="K473" s="85"/>
    </row>
    <row r="474" spans="1:11" x14ac:dyDescent="0.25">
      <c r="A474" s="78">
        <f t="shared" si="22"/>
        <v>461</v>
      </c>
      <c r="B474" s="11" t="s">
        <v>583</v>
      </c>
      <c r="C474" s="11" t="s">
        <v>755</v>
      </c>
      <c r="D474" s="38">
        <v>0</v>
      </c>
      <c r="E474" s="38">
        <v>4651</v>
      </c>
      <c r="F474" s="38"/>
      <c r="G474" s="38"/>
      <c r="H474" s="38">
        <f t="shared" si="23"/>
        <v>4651</v>
      </c>
      <c r="I474" s="100" t="str">
        <f t="shared" si="24"/>
        <v>n.m.</v>
      </c>
      <c r="K474" s="85"/>
    </row>
    <row r="475" spans="1:11" x14ac:dyDescent="0.25">
      <c r="A475" s="78">
        <f t="shared" si="22"/>
        <v>462</v>
      </c>
      <c r="B475" s="11" t="s">
        <v>584</v>
      </c>
      <c r="C475" s="11" t="s">
        <v>237</v>
      </c>
      <c r="D475" s="38">
        <v>147741.802</v>
      </c>
      <c r="E475" s="38">
        <v>427346.44</v>
      </c>
      <c r="F475" s="38">
        <v>7487.67</v>
      </c>
      <c r="G475" s="38">
        <v>93429.53</v>
      </c>
      <c r="H475" s="38">
        <f t="shared" si="23"/>
        <v>528263.64</v>
      </c>
      <c r="I475" s="100">
        <f t="shared" si="24"/>
        <v>3.575586820038922</v>
      </c>
      <c r="K475" s="85"/>
    </row>
    <row r="476" spans="1:11" x14ac:dyDescent="0.25">
      <c r="A476" s="78">
        <f t="shared" si="22"/>
        <v>463</v>
      </c>
      <c r="B476" s="11" t="s">
        <v>585</v>
      </c>
      <c r="C476" s="11" t="s">
        <v>307</v>
      </c>
      <c r="D476" s="38">
        <v>0</v>
      </c>
      <c r="E476" s="38">
        <v>11570.820000000003</v>
      </c>
      <c r="F476" s="38">
        <v>714.34</v>
      </c>
      <c r="G476" s="38">
        <v>696.28</v>
      </c>
      <c r="H476" s="38">
        <f t="shared" si="23"/>
        <v>12981.440000000004</v>
      </c>
      <c r="I476" s="100" t="str">
        <f t="shared" si="24"/>
        <v>n.m.</v>
      </c>
      <c r="K476" s="85"/>
    </row>
    <row r="477" spans="1:11" x14ac:dyDescent="0.25">
      <c r="A477" s="78">
        <f t="shared" si="22"/>
        <v>464</v>
      </c>
      <c r="B477" s="11" t="s">
        <v>586</v>
      </c>
      <c r="C477" s="11" t="s">
        <v>756</v>
      </c>
      <c r="D477" s="38">
        <v>0</v>
      </c>
      <c r="E477" s="38">
        <v>218444.61999999997</v>
      </c>
      <c r="F477" s="38">
        <v>3310.34</v>
      </c>
      <c r="G477" s="38">
        <v>14585.449999999997</v>
      </c>
      <c r="H477" s="38">
        <f t="shared" si="23"/>
        <v>236340.40999999997</v>
      </c>
      <c r="I477" s="100" t="str">
        <f t="shared" si="24"/>
        <v>n.m.</v>
      </c>
      <c r="K477" s="85"/>
    </row>
    <row r="478" spans="1:11" x14ac:dyDescent="0.25">
      <c r="A478" s="78">
        <f t="shared" si="22"/>
        <v>465</v>
      </c>
      <c r="B478" s="11" t="s">
        <v>587</v>
      </c>
      <c r="C478" s="11" t="s">
        <v>335</v>
      </c>
      <c r="D478" s="38">
        <v>1302.1490000000001</v>
      </c>
      <c r="E478" s="38">
        <v>344155.91999999987</v>
      </c>
      <c r="F478" s="38">
        <v>16976.52</v>
      </c>
      <c r="G478" s="38">
        <v>28575.139999999996</v>
      </c>
      <c r="H478" s="38">
        <f t="shared" si="23"/>
        <v>389707.5799999999</v>
      </c>
      <c r="I478" s="100">
        <f t="shared" si="24"/>
        <v>299.28032813449141</v>
      </c>
      <c r="K478" s="85"/>
    </row>
    <row r="479" spans="1:11" x14ac:dyDescent="0.25">
      <c r="A479" s="78">
        <f t="shared" si="22"/>
        <v>466</v>
      </c>
      <c r="B479" s="11" t="s">
        <v>588</v>
      </c>
      <c r="C479" s="11" t="s">
        <v>757</v>
      </c>
      <c r="D479" s="38">
        <v>1349.9660000000001</v>
      </c>
      <c r="E479" s="38">
        <v>207405.09000000003</v>
      </c>
      <c r="F479" s="38">
        <v>12375.419999999996</v>
      </c>
      <c r="G479" s="38">
        <v>18071.389999999996</v>
      </c>
      <c r="H479" s="38">
        <f t="shared" si="23"/>
        <v>237851.9</v>
      </c>
      <c r="I479" s="100">
        <f t="shared" si="24"/>
        <v>176.19102999631099</v>
      </c>
      <c r="K479" s="85"/>
    </row>
    <row r="480" spans="1:11" x14ac:dyDescent="0.25">
      <c r="A480" s="78">
        <f t="shared" si="22"/>
        <v>467</v>
      </c>
      <c r="B480" s="11" t="s">
        <v>589</v>
      </c>
      <c r="C480" s="11" t="s">
        <v>758</v>
      </c>
      <c r="D480" s="38">
        <v>146.41999999999999</v>
      </c>
      <c r="E480" s="38">
        <v>23411.32</v>
      </c>
      <c r="F480" s="38">
        <v>2089.2500000000005</v>
      </c>
      <c r="G480" s="38">
        <v>1832.9500000000003</v>
      </c>
      <c r="H480" s="38">
        <f t="shared" si="23"/>
        <v>27333.52</v>
      </c>
      <c r="I480" s="100">
        <f t="shared" si="24"/>
        <v>186.67886900696627</v>
      </c>
      <c r="K480" s="85"/>
    </row>
    <row r="481" spans="1:11" x14ac:dyDescent="0.25">
      <c r="A481" s="78">
        <f t="shared" si="22"/>
        <v>468</v>
      </c>
      <c r="B481" s="11" t="s">
        <v>957</v>
      </c>
      <c r="C481" s="11" t="s">
        <v>1090</v>
      </c>
      <c r="D481" s="38">
        <v>0</v>
      </c>
      <c r="E481" s="38">
        <v>40807.470000000008</v>
      </c>
      <c r="F481" s="38"/>
      <c r="G481" s="38"/>
      <c r="H481" s="38">
        <f t="shared" si="23"/>
        <v>40807.470000000008</v>
      </c>
      <c r="I481" s="100" t="str">
        <f t="shared" si="24"/>
        <v>n.m.</v>
      </c>
      <c r="K481" s="85"/>
    </row>
    <row r="482" spans="1:11" x14ac:dyDescent="0.25">
      <c r="A482" s="78">
        <f t="shared" si="22"/>
        <v>469</v>
      </c>
      <c r="B482" s="11" t="s">
        <v>590</v>
      </c>
      <c r="C482" s="11" t="s">
        <v>759</v>
      </c>
      <c r="D482" s="38">
        <v>235.80200000000002</v>
      </c>
      <c r="E482" s="38">
        <v>204398.36000000007</v>
      </c>
      <c r="F482" s="38"/>
      <c r="G482" s="38"/>
      <c r="H482" s="38">
        <f t="shared" si="23"/>
        <v>204398.36000000007</v>
      </c>
      <c r="I482" s="100">
        <f t="shared" si="24"/>
        <v>866.82199472438765</v>
      </c>
      <c r="K482" s="85"/>
    </row>
    <row r="483" spans="1:11" x14ac:dyDescent="0.25">
      <c r="A483" s="78">
        <f t="shared" si="22"/>
        <v>470</v>
      </c>
      <c r="B483" s="11" t="s">
        <v>591</v>
      </c>
      <c r="C483" s="11" t="s">
        <v>760</v>
      </c>
      <c r="D483" s="38">
        <v>3420.6550000000002</v>
      </c>
      <c r="E483" s="38">
        <v>261004.29999999996</v>
      </c>
      <c r="F483" s="38"/>
      <c r="G483" s="38"/>
      <c r="H483" s="38">
        <f t="shared" si="23"/>
        <v>261004.29999999996</v>
      </c>
      <c r="I483" s="100">
        <f t="shared" si="24"/>
        <v>76.302433305901928</v>
      </c>
      <c r="K483" s="85"/>
    </row>
    <row r="484" spans="1:11" x14ac:dyDescent="0.25">
      <c r="A484" s="78">
        <f t="shared" si="22"/>
        <v>471</v>
      </c>
      <c r="B484" s="11" t="s">
        <v>592</v>
      </c>
      <c r="C484" s="11" t="s">
        <v>761</v>
      </c>
      <c r="D484" s="38">
        <v>577.91200000000003</v>
      </c>
      <c r="E484" s="38">
        <v>77550.419999999984</v>
      </c>
      <c r="F484" s="38">
        <v>7674.4400000000005</v>
      </c>
      <c r="G484" s="38">
        <v>4306.7999999999993</v>
      </c>
      <c r="H484" s="38">
        <f t="shared" si="23"/>
        <v>89531.659999999989</v>
      </c>
      <c r="I484" s="100">
        <f t="shared" si="24"/>
        <v>154.92265258378436</v>
      </c>
      <c r="K484" s="85"/>
    </row>
    <row r="485" spans="1:11" x14ac:dyDescent="0.25">
      <c r="A485" s="78">
        <f t="shared" si="22"/>
        <v>472</v>
      </c>
      <c r="B485" s="11" t="s">
        <v>593</v>
      </c>
      <c r="C485" s="11" t="s">
        <v>762</v>
      </c>
      <c r="D485" s="38">
        <v>512.01400000000001</v>
      </c>
      <c r="E485" s="38">
        <v>41720.78</v>
      </c>
      <c r="F485" s="38">
        <v>5765.2800000000025</v>
      </c>
      <c r="G485" s="38">
        <v>2608.7800000000007</v>
      </c>
      <c r="H485" s="38">
        <f t="shared" si="23"/>
        <v>50094.84</v>
      </c>
      <c r="I485" s="100">
        <f t="shared" si="24"/>
        <v>97.838809095063795</v>
      </c>
      <c r="K485" s="85"/>
    </row>
    <row r="486" spans="1:11" x14ac:dyDescent="0.25">
      <c r="A486" s="78">
        <f t="shared" si="22"/>
        <v>473</v>
      </c>
      <c r="B486" s="11" t="s">
        <v>958</v>
      </c>
      <c r="C486" s="11" t="s">
        <v>1091</v>
      </c>
      <c r="D486" s="38">
        <v>1236.1780000000001</v>
      </c>
      <c r="E486" s="38">
        <v>1015.2</v>
      </c>
      <c r="F486" s="38">
        <v>27.79</v>
      </c>
      <c r="G486" s="38">
        <v>133.87</v>
      </c>
      <c r="H486" s="38">
        <f t="shared" si="23"/>
        <v>1176.8600000000001</v>
      </c>
      <c r="I486" s="100">
        <f t="shared" si="24"/>
        <v>0.95201500107589687</v>
      </c>
      <c r="K486" s="85"/>
    </row>
    <row r="487" spans="1:11" x14ac:dyDescent="0.25">
      <c r="A487" s="78">
        <f t="shared" si="22"/>
        <v>474</v>
      </c>
      <c r="B487" s="11" t="s">
        <v>959</v>
      </c>
      <c r="C487" s="11" t="s">
        <v>1092</v>
      </c>
      <c r="D487" s="38">
        <v>1236.1780000000001</v>
      </c>
      <c r="E487" s="38">
        <v>7302.09</v>
      </c>
      <c r="F487" s="38">
        <v>273.59999999999997</v>
      </c>
      <c r="G487" s="38">
        <v>732.93000000000006</v>
      </c>
      <c r="H487" s="38">
        <f t="shared" si="23"/>
        <v>8308.6200000000008</v>
      </c>
      <c r="I487" s="100">
        <f t="shared" si="24"/>
        <v>6.7212165238339461</v>
      </c>
      <c r="K487" s="85"/>
    </row>
    <row r="488" spans="1:11" x14ac:dyDescent="0.25">
      <c r="A488" s="78">
        <f t="shared" si="22"/>
        <v>475</v>
      </c>
      <c r="B488" s="11" t="s">
        <v>960</v>
      </c>
      <c r="C488" s="11" t="s">
        <v>1093</v>
      </c>
      <c r="D488" s="38">
        <v>-1898688.5730000001</v>
      </c>
      <c r="E488" s="38">
        <v>5448.5499999999993</v>
      </c>
      <c r="F488" s="38"/>
      <c r="G488" s="38"/>
      <c r="H488" s="38">
        <f t="shared" si="23"/>
        <v>5448.5499999999993</v>
      </c>
      <c r="I488" s="100">
        <f t="shared" si="24"/>
        <v>-2.8696385902776478E-3</v>
      </c>
      <c r="K488" s="85"/>
    </row>
    <row r="489" spans="1:11" x14ac:dyDescent="0.25">
      <c r="A489" s="78">
        <f t="shared" si="22"/>
        <v>476</v>
      </c>
      <c r="B489" s="11" t="s">
        <v>110</v>
      </c>
      <c r="C489" s="11" t="s">
        <v>298</v>
      </c>
      <c r="D489" s="38">
        <v>0</v>
      </c>
      <c r="E489" s="38">
        <v>-0.12000000000000455</v>
      </c>
      <c r="F489" s="38"/>
      <c r="G489" s="38">
        <v>-8.32</v>
      </c>
      <c r="H489" s="38">
        <f t="shared" si="23"/>
        <v>-8.4400000000000048</v>
      </c>
      <c r="I489" s="100" t="str">
        <f t="shared" si="24"/>
        <v>n.m.</v>
      </c>
      <c r="K489" s="85"/>
    </row>
    <row r="490" spans="1:11" x14ac:dyDescent="0.25">
      <c r="A490" s="78">
        <f t="shared" si="22"/>
        <v>477</v>
      </c>
      <c r="B490" s="11" t="s">
        <v>88</v>
      </c>
      <c r="C490" s="11" t="s">
        <v>280</v>
      </c>
      <c r="D490" s="38">
        <v>177.31300000000002</v>
      </c>
      <c r="E490" s="38">
        <v>27274.399999999998</v>
      </c>
      <c r="F490" s="38"/>
      <c r="G490" s="38">
        <v>2680.59</v>
      </c>
      <c r="H490" s="38">
        <f t="shared" si="23"/>
        <v>29954.989999999998</v>
      </c>
      <c r="I490" s="100">
        <f t="shared" si="24"/>
        <v>168.9384873077552</v>
      </c>
      <c r="K490" s="85"/>
    </row>
    <row r="491" spans="1:11" x14ac:dyDescent="0.25">
      <c r="A491" s="78">
        <f t="shared" si="22"/>
        <v>478</v>
      </c>
      <c r="B491" s="11" t="s">
        <v>74</v>
      </c>
      <c r="C491" s="11" t="s">
        <v>265</v>
      </c>
      <c r="D491" s="38">
        <v>0</v>
      </c>
      <c r="E491" s="38">
        <v>616.36</v>
      </c>
      <c r="F491" s="38"/>
      <c r="G491" s="38"/>
      <c r="H491" s="38">
        <f t="shared" si="23"/>
        <v>616.36</v>
      </c>
      <c r="I491" s="100" t="str">
        <f t="shared" si="24"/>
        <v>n.m.</v>
      </c>
      <c r="K491" s="85"/>
    </row>
    <row r="492" spans="1:11" x14ac:dyDescent="0.25">
      <c r="A492" s="78">
        <f t="shared" si="22"/>
        <v>479</v>
      </c>
      <c r="B492" s="11" t="s">
        <v>115</v>
      </c>
      <c r="C492" s="11" t="s">
        <v>763</v>
      </c>
      <c r="D492" s="38">
        <v>307.54200000000003</v>
      </c>
      <c r="E492" s="38">
        <v>42637.679999999993</v>
      </c>
      <c r="F492" s="38"/>
      <c r="G492" s="38">
        <v>4174.420000000001</v>
      </c>
      <c r="H492" s="38">
        <f t="shared" si="23"/>
        <v>46812.099999999991</v>
      </c>
      <c r="I492" s="100">
        <f t="shared" si="24"/>
        <v>152.21368138335572</v>
      </c>
      <c r="K492" s="85"/>
    </row>
    <row r="493" spans="1:11" x14ac:dyDescent="0.25">
      <c r="A493" s="78">
        <f t="shared" si="22"/>
        <v>480</v>
      </c>
      <c r="B493" s="11" t="s">
        <v>159</v>
      </c>
      <c r="C493" s="11" t="s">
        <v>339</v>
      </c>
      <c r="D493" s="38">
        <v>2175.7710000000006</v>
      </c>
      <c r="E493" s="38">
        <v>2122.86</v>
      </c>
      <c r="F493" s="38"/>
      <c r="G493" s="38">
        <v>194.39000000000001</v>
      </c>
      <c r="H493" s="38">
        <f t="shared" si="23"/>
        <v>2317.25</v>
      </c>
      <c r="I493" s="100">
        <f t="shared" si="24"/>
        <v>1.065024765933547</v>
      </c>
      <c r="K493" s="85"/>
    </row>
    <row r="494" spans="1:11" x14ac:dyDescent="0.25">
      <c r="A494" s="78">
        <f t="shared" si="22"/>
        <v>481</v>
      </c>
      <c r="B494" s="11" t="s">
        <v>89</v>
      </c>
      <c r="C494" s="11" t="s">
        <v>281</v>
      </c>
      <c r="D494" s="38">
        <v>2324.866</v>
      </c>
      <c r="E494" s="38">
        <v>85315.909999999989</v>
      </c>
      <c r="F494" s="38"/>
      <c r="G494" s="38"/>
      <c r="H494" s="38">
        <f t="shared" si="23"/>
        <v>85315.909999999989</v>
      </c>
      <c r="I494" s="100">
        <f t="shared" si="24"/>
        <v>36.697130071152486</v>
      </c>
      <c r="K494" s="85"/>
    </row>
    <row r="495" spans="1:11" x14ac:dyDescent="0.25">
      <c r="A495" s="78">
        <f t="shared" si="22"/>
        <v>482</v>
      </c>
      <c r="B495" s="11" t="s">
        <v>75</v>
      </c>
      <c r="C495" s="11" t="s">
        <v>266</v>
      </c>
      <c r="D495" s="38">
        <v>32.581999999999994</v>
      </c>
      <c r="E495" s="38">
        <v>924.37</v>
      </c>
      <c r="F495" s="38"/>
      <c r="G495" s="38"/>
      <c r="H495" s="38">
        <f t="shared" si="23"/>
        <v>924.37</v>
      </c>
      <c r="I495" s="100">
        <f t="shared" si="24"/>
        <v>28.370572708857658</v>
      </c>
      <c r="K495" s="85"/>
    </row>
    <row r="496" spans="1:11" x14ac:dyDescent="0.25">
      <c r="A496" s="78">
        <f t="shared" si="22"/>
        <v>483</v>
      </c>
      <c r="B496" s="11" t="s">
        <v>76</v>
      </c>
      <c r="C496" s="11" t="s">
        <v>267</v>
      </c>
      <c r="D496" s="38">
        <v>142.35600000000002</v>
      </c>
      <c r="E496" s="38">
        <v>17926.299999999996</v>
      </c>
      <c r="F496" s="38"/>
      <c r="G496" s="38"/>
      <c r="H496" s="38">
        <f t="shared" si="23"/>
        <v>17926.299999999996</v>
      </c>
      <c r="I496" s="100">
        <f t="shared" si="24"/>
        <v>125.92584787434315</v>
      </c>
      <c r="K496" s="85"/>
    </row>
    <row r="497" spans="1:11" x14ac:dyDescent="0.25">
      <c r="A497" s="78">
        <f t="shared" si="22"/>
        <v>484</v>
      </c>
      <c r="B497" s="11" t="s">
        <v>91</v>
      </c>
      <c r="C497" s="11" t="s">
        <v>284</v>
      </c>
      <c r="D497" s="38">
        <v>838817.41799999995</v>
      </c>
      <c r="E497" s="38">
        <v>-10783.570000000051</v>
      </c>
      <c r="F497" s="38"/>
      <c r="G497" s="38">
        <v>6502.72</v>
      </c>
      <c r="H497" s="38">
        <f t="shared" si="23"/>
        <v>-4280.8500000000504</v>
      </c>
      <c r="I497" s="100">
        <f t="shared" si="24"/>
        <v>-5.1034347977738951E-3</v>
      </c>
      <c r="K497" s="85"/>
    </row>
    <row r="498" spans="1:11" x14ac:dyDescent="0.25">
      <c r="A498" s="78">
        <f t="shared" si="22"/>
        <v>485</v>
      </c>
      <c r="B498" s="11" t="s">
        <v>596</v>
      </c>
      <c r="C498" s="11" t="s">
        <v>764</v>
      </c>
      <c r="D498" s="38">
        <v>0</v>
      </c>
      <c r="E498" s="38">
        <v>2933.19</v>
      </c>
      <c r="F498" s="38"/>
      <c r="G498" s="38">
        <v>387.11</v>
      </c>
      <c r="H498" s="38">
        <f t="shared" si="23"/>
        <v>3320.3</v>
      </c>
      <c r="I498" s="100" t="str">
        <f t="shared" si="24"/>
        <v>n.m.</v>
      </c>
      <c r="K498" s="85"/>
    </row>
    <row r="499" spans="1:11" x14ac:dyDescent="0.25">
      <c r="A499" s="78">
        <f t="shared" si="22"/>
        <v>486</v>
      </c>
      <c r="B499" s="11" t="s">
        <v>597</v>
      </c>
      <c r="C499" s="11" t="s">
        <v>765</v>
      </c>
      <c r="D499" s="38">
        <v>0</v>
      </c>
      <c r="E499" s="38">
        <v>3286.18</v>
      </c>
      <c r="F499" s="38"/>
      <c r="G499" s="38">
        <v>332.52</v>
      </c>
      <c r="H499" s="38">
        <f t="shared" si="23"/>
        <v>3618.7</v>
      </c>
      <c r="I499" s="100" t="str">
        <f t="shared" si="24"/>
        <v>n.m.</v>
      </c>
      <c r="K499" s="85"/>
    </row>
    <row r="500" spans="1:11" x14ac:dyDescent="0.25">
      <c r="A500" s="78">
        <f t="shared" si="22"/>
        <v>487</v>
      </c>
      <c r="B500" s="11" t="s">
        <v>109</v>
      </c>
      <c r="C500" s="11" t="s">
        <v>766</v>
      </c>
      <c r="D500" s="38">
        <v>5175046.551</v>
      </c>
      <c r="E500" s="38">
        <v>2219612.3000000007</v>
      </c>
      <c r="F500" s="38">
        <v>149814.14000000001</v>
      </c>
      <c r="G500" s="38">
        <v>133479.01999999999</v>
      </c>
      <c r="H500" s="38">
        <f t="shared" si="23"/>
        <v>2502905.4600000009</v>
      </c>
      <c r="I500" s="100">
        <f t="shared" si="24"/>
        <v>0.4836488783886112</v>
      </c>
      <c r="K500" s="85"/>
    </row>
    <row r="501" spans="1:11" x14ac:dyDescent="0.25">
      <c r="A501" s="78">
        <f t="shared" si="22"/>
        <v>488</v>
      </c>
      <c r="B501" s="11" t="s">
        <v>203</v>
      </c>
      <c r="C501" s="11" t="s">
        <v>767</v>
      </c>
      <c r="D501" s="38">
        <v>23725.338</v>
      </c>
      <c r="E501" s="38">
        <v>403523.72999999986</v>
      </c>
      <c r="F501" s="38">
        <v>39155.71</v>
      </c>
      <c r="G501" s="38"/>
      <c r="H501" s="38">
        <f t="shared" ref="H501:H563" si="25">SUM(E501:G501)</f>
        <v>442679.43999999989</v>
      </c>
      <c r="I501" s="100">
        <f t="shared" ref="I501:I564" si="26">IFERROR(H501/D501,"n.m.")</f>
        <v>18.658509311858904</v>
      </c>
      <c r="K501" s="85"/>
    </row>
    <row r="502" spans="1:11" x14ac:dyDescent="0.25">
      <c r="A502" s="78">
        <f t="shared" si="22"/>
        <v>489</v>
      </c>
      <c r="B502" s="11" t="s">
        <v>113</v>
      </c>
      <c r="C502" s="11" t="s">
        <v>301</v>
      </c>
      <c r="D502" s="38">
        <v>78994.554999999993</v>
      </c>
      <c r="E502" s="38">
        <v>151246.31999999995</v>
      </c>
      <c r="F502" s="38">
        <v>22683.18</v>
      </c>
      <c r="G502" s="38">
        <v>10048.539999999999</v>
      </c>
      <c r="H502" s="38">
        <f t="shared" si="25"/>
        <v>183978.03999999995</v>
      </c>
      <c r="I502" s="100">
        <f t="shared" si="26"/>
        <v>2.3289964732379334</v>
      </c>
      <c r="K502" s="85"/>
    </row>
    <row r="503" spans="1:11" x14ac:dyDescent="0.25">
      <c r="A503" s="78">
        <f t="shared" si="22"/>
        <v>490</v>
      </c>
      <c r="B503" s="11" t="s">
        <v>112</v>
      </c>
      <c r="C503" s="11" t="s">
        <v>300</v>
      </c>
      <c r="D503" s="38">
        <v>11317.616000000002</v>
      </c>
      <c r="E503" s="38">
        <v>379656.81999999989</v>
      </c>
      <c r="F503" s="38">
        <v>39899.9</v>
      </c>
      <c r="G503" s="38">
        <v>13906.96</v>
      </c>
      <c r="H503" s="38">
        <f t="shared" si="25"/>
        <v>433463.67999999993</v>
      </c>
      <c r="I503" s="100">
        <f t="shared" si="26"/>
        <v>38.299910511188919</v>
      </c>
      <c r="K503" s="85"/>
    </row>
    <row r="504" spans="1:11" x14ac:dyDescent="0.25">
      <c r="A504" s="78">
        <f t="shared" si="22"/>
        <v>491</v>
      </c>
      <c r="B504" s="11" t="s">
        <v>148</v>
      </c>
      <c r="C504" s="11" t="s">
        <v>768</v>
      </c>
      <c r="D504" s="38">
        <v>-1149161.8049999997</v>
      </c>
      <c r="E504" s="38">
        <v>3213491.52</v>
      </c>
      <c r="F504" s="38">
        <v>115266.99000000002</v>
      </c>
      <c r="G504" s="38">
        <v>379434.04</v>
      </c>
      <c r="H504" s="38">
        <f t="shared" si="25"/>
        <v>3708192.5500000003</v>
      </c>
      <c r="I504" s="100">
        <f t="shared" si="26"/>
        <v>-3.2268672121416366</v>
      </c>
      <c r="K504" s="85"/>
    </row>
    <row r="505" spans="1:11" x14ac:dyDescent="0.25">
      <c r="A505" s="78">
        <f t="shared" si="22"/>
        <v>492</v>
      </c>
      <c r="B505" s="11" t="s">
        <v>204</v>
      </c>
      <c r="C505" s="11" t="s">
        <v>769</v>
      </c>
      <c r="D505" s="38">
        <v>661572.79700000002</v>
      </c>
      <c r="E505" s="38">
        <v>695438.33999999985</v>
      </c>
      <c r="F505" s="38">
        <v>50254.689999999995</v>
      </c>
      <c r="G505" s="38"/>
      <c r="H505" s="38">
        <f t="shared" si="25"/>
        <v>745693.0299999998</v>
      </c>
      <c r="I505" s="100">
        <f t="shared" si="26"/>
        <v>1.1271518922504906</v>
      </c>
      <c r="K505" s="85"/>
    </row>
    <row r="506" spans="1:11" x14ac:dyDescent="0.25">
      <c r="A506" s="78">
        <f t="shared" si="22"/>
        <v>493</v>
      </c>
      <c r="B506" s="11" t="s">
        <v>160</v>
      </c>
      <c r="C506" s="11" t="s">
        <v>340</v>
      </c>
      <c r="D506" s="38">
        <v>55295.70900000001</v>
      </c>
      <c r="E506" s="38">
        <v>232838.50999999992</v>
      </c>
      <c r="F506" s="38">
        <v>11714.670000000004</v>
      </c>
      <c r="G506" s="38">
        <v>14376.47</v>
      </c>
      <c r="H506" s="38">
        <f t="shared" si="25"/>
        <v>258929.64999999994</v>
      </c>
      <c r="I506" s="100">
        <f t="shared" si="26"/>
        <v>4.6826355007040403</v>
      </c>
      <c r="K506" s="85"/>
    </row>
    <row r="507" spans="1:11" x14ac:dyDescent="0.25">
      <c r="A507" s="78">
        <f t="shared" si="22"/>
        <v>494</v>
      </c>
      <c r="B507" s="11" t="s">
        <v>598</v>
      </c>
      <c r="C507" s="11" t="s">
        <v>770</v>
      </c>
      <c r="D507" s="38">
        <v>3629.2540000000004</v>
      </c>
      <c r="E507" s="38">
        <v>6333.2</v>
      </c>
      <c r="F507" s="38">
        <v>2758.83</v>
      </c>
      <c r="G507" s="38"/>
      <c r="H507" s="38">
        <f t="shared" si="25"/>
        <v>9092.0299999999988</v>
      </c>
      <c r="I507" s="100">
        <f t="shared" si="26"/>
        <v>2.5052063041054713</v>
      </c>
      <c r="K507" s="85"/>
    </row>
    <row r="508" spans="1:11" x14ac:dyDescent="0.25">
      <c r="A508" s="78">
        <f t="shared" si="22"/>
        <v>495</v>
      </c>
      <c r="B508" s="11" t="s">
        <v>599</v>
      </c>
      <c r="C508" s="11" t="s">
        <v>771</v>
      </c>
      <c r="D508" s="38">
        <v>10997.027</v>
      </c>
      <c r="E508" s="38">
        <v>4660.9900000000007</v>
      </c>
      <c r="F508" s="38">
        <v>165.20000000000005</v>
      </c>
      <c r="G508" s="38">
        <v>318.64999999999998</v>
      </c>
      <c r="H508" s="38">
        <f t="shared" si="25"/>
        <v>5144.84</v>
      </c>
      <c r="I508" s="100">
        <f t="shared" si="26"/>
        <v>0.46783917144151782</v>
      </c>
      <c r="K508" s="85"/>
    </row>
    <row r="509" spans="1:11" x14ac:dyDescent="0.25">
      <c r="A509" s="78">
        <f t="shared" si="22"/>
        <v>496</v>
      </c>
      <c r="B509" s="11" t="s">
        <v>961</v>
      </c>
      <c r="C509" s="11" t="s">
        <v>1094</v>
      </c>
      <c r="D509" s="38">
        <v>13497.245999999999</v>
      </c>
      <c r="E509" s="38">
        <v>508.45</v>
      </c>
      <c r="F509" s="38">
        <v>4.3499999999999996</v>
      </c>
      <c r="G509" s="38">
        <v>29.01</v>
      </c>
      <c r="H509" s="38">
        <f t="shared" si="25"/>
        <v>541.80999999999995</v>
      </c>
      <c r="I509" s="100">
        <f t="shared" si="26"/>
        <v>4.0142263095745603E-2</v>
      </c>
      <c r="K509" s="85"/>
    </row>
    <row r="510" spans="1:11" x14ac:dyDescent="0.25">
      <c r="A510" s="78">
        <f t="shared" si="22"/>
        <v>497</v>
      </c>
      <c r="B510" s="11" t="s">
        <v>600</v>
      </c>
      <c r="C510" s="11" t="s">
        <v>772</v>
      </c>
      <c r="D510" s="38">
        <v>0</v>
      </c>
      <c r="E510" s="38">
        <v>24480.48</v>
      </c>
      <c r="F510" s="38"/>
      <c r="G510" s="38"/>
      <c r="H510" s="38">
        <f t="shared" si="25"/>
        <v>24480.48</v>
      </c>
      <c r="I510" s="100" t="str">
        <f t="shared" si="26"/>
        <v>n.m.</v>
      </c>
      <c r="K510" s="85"/>
    </row>
    <row r="511" spans="1:11" x14ac:dyDescent="0.25">
      <c r="A511" s="78">
        <f t="shared" si="22"/>
        <v>498</v>
      </c>
      <c r="B511" s="11" t="s">
        <v>962</v>
      </c>
      <c r="C511" s="11" t="s">
        <v>1095</v>
      </c>
      <c r="D511" s="38">
        <v>0</v>
      </c>
      <c r="E511" s="38">
        <v>47.32</v>
      </c>
      <c r="F511" s="38"/>
      <c r="G511" s="38">
        <v>0.97</v>
      </c>
      <c r="H511" s="38">
        <f t="shared" si="25"/>
        <v>48.29</v>
      </c>
      <c r="I511" s="100" t="str">
        <f t="shared" si="26"/>
        <v>n.m.</v>
      </c>
      <c r="K511" s="85"/>
    </row>
    <row r="512" spans="1:11" x14ac:dyDescent="0.25">
      <c r="A512" s="78">
        <f t="shared" si="22"/>
        <v>499</v>
      </c>
      <c r="B512" s="11" t="s">
        <v>601</v>
      </c>
      <c r="C512" s="11" t="s">
        <v>773</v>
      </c>
      <c r="D512" s="38">
        <v>0</v>
      </c>
      <c r="E512" s="38">
        <v>-48626.969999999921</v>
      </c>
      <c r="F512" s="38"/>
      <c r="G512" s="38">
        <v>63618.459999999992</v>
      </c>
      <c r="H512" s="38">
        <f t="shared" si="25"/>
        <v>14991.490000000071</v>
      </c>
      <c r="I512" s="100" t="str">
        <f t="shared" si="26"/>
        <v>n.m.</v>
      </c>
      <c r="K512" s="85"/>
    </row>
    <row r="513" spans="1:11" x14ac:dyDescent="0.25">
      <c r="A513" s="78">
        <f t="shared" si="22"/>
        <v>500</v>
      </c>
      <c r="B513" s="11" t="s">
        <v>602</v>
      </c>
      <c r="C513" s="11" t="s">
        <v>774</v>
      </c>
      <c r="D513" s="38">
        <v>3583.98</v>
      </c>
      <c r="E513" s="38">
        <v>-162053.28</v>
      </c>
      <c r="F513" s="38"/>
      <c r="G513" s="38">
        <v>5220.45</v>
      </c>
      <c r="H513" s="38">
        <f t="shared" si="25"/>
        <v>-156832.82999999999</v>
      </c>
      <c r="I513" s="100">
        <f t="shared" si="26"/>
        <v>-43.759404349354625</v>
      </c>
      <c r="K513" s="85"/>
    </row>
    <row r="514" spans="1:11" x14ac:dyDescent="0.25">
      <c r="A514" s="78">
        <f t="shared" si="22"/>
        <v>501</v>
      </c>
      <c r="B514" s="11" t="s">
        <v>603</v>
      </c>
      <c r="C514" s="11" t="s">
        <v>775</v>
      </c>
      <c r="D514" s="38">
        <v>0</v>
      </c>
      <c r="E514" s="38">
        <v>-9640.2300000000068</v>
      </c>
      <c r="F514" s="38"/>
      <c r="G514" s="38">
        <v>10859.349999999999</v>
      </c>
      <c r="H514" s="38">
        <f t="shared" si="25"/>
        <v>1219.1199999999917</v>
      </c>
      <c r="I514" s="100" t="str">
        <f t="shared" si="26"/>
        <v>n.m.</v>
      </c>
      <c r="K514" s="85"/>
    </row>
    <row r="515" spans="1:11" x14ac:dyDescent="0.25">
      <c r="A515" s="78">
        <f t="shared" si="22"/>
        <v>502</v>
      </c>
      <c r="B515" s="11" t="s">
        <v>604</v>
      </c>
      <c r="C515" s="11" t="s">
        <v>776</v>
      </c>
      <c r="D515" s="38">
        <v>9629.6440000000002</v>
      </c>
      <c r="E515" s="38">
        <v>373848.06999999995</v>
      </c>
      <c r="F515" s="38">
        <v>29040.23</v>
      </c>
      <c r="G515" s="38">
        <v>26146.45</v>
      </c>
      <c r="H515" s="38">
        <f t="shared" si="25"/>
        <v>429034.74999999994</v>
      </c>
      <c r="I515" s="100">
        <f t="shared" si="26"/>
        <v>44.553542166252456</v>
      </c>
      <c r="K515" s="85"/>
    </row>
    <row r="516" spans="1:11" x14ac:dyDescent="0.25">
      <c r="A516" s="78">
        <f t="shared" si="22"/>
        <v>503</v>
      </c>
      <c r="B516" s="11" t="s">
        <v>605</v>
      </c>
      <c r="C516" s="11" t="s">
        <v>777</v>
      </c>
      <c r="D516" s="38">
        <v>638291.87399999995</v>
      </c>
      <c r="E516" s="38">
        <v>366039.41</v>
      </c>
      <c r="F516" s="38"/>
      <c r="G516" s="38"/>
      <c r="H516" s="38">
        <f t="shared" si="25"/>
        <v>366039.41</v>
      </c>
      <c r="I516" s="100">
        <f t="shared" si="26"/>
        <v>0.57346713143335426</v>
      </c>
      <c r="K516" s="85"/>
    </row>
    <row r="517" spans="1:11" x14ac:dyDescent="0.25">
      <c r="A517" s="78">
        <f t="shared" si="22"/>
        <v>504</v>
      </c>
      <c r="B517" s="11" t="s">
        <v>963</v>
      </c>
      <c r="C517" s="11" t="s">
        <v>1096</v>
      </c>
      <c r="D517" s="38">
        <v>4948.4629999999997</v>
      </c>
      <c r="E517" s="38">
        <v>3557.97</v>
      </c>
      <c r="F517" s="38">
        <v>124.75</v>
      </c>
      <c r="G517" s="38">
        <v>305.02999999999997</v>
      </c>
      <c r="H517" s="38">
        <f t="shared" si="25"/>
        <v>3987.75</v>
      </c>
      <c r="I517" s="100">
        <f t="shared" si="26"/>
        <v>0.80585628305192947</v>
      </c>
      <c r="K517" s="85"/>
    </row>
    <row r="518" spans="1:11" x14ac:dyDescent="0.25">
      <c r="A518" s="78">
        <f t="shared" si="22"/>
        <v>505</v>
      </c>
      <c r="B518" s="11" t="s">
        <v>606</v>
      </c>
      <c r="C518" s="11" t="s">
        <v>778</v>
      </c>
      <c r="D518" s="38">
        <v>103428.12</v>
      </c>
      <c r="E518" s="38">
        <v>34303.320000000007</v>
      </c>
      <c r="F518" s="38">
        <v>2081.5100000000002</v>
      </c>
      <c r="G518" s="38">
        <v>1209.49</v>
      </c>
      <c r="H518" s="38">
        <f t="shared" si="25"/>
        <v>37594.320000000007</v>
      </c>
      <c r="I518" s="100">
        <f t="shared" si="26"/>
        <v>0.36348258094607161</v>
      </c>
      <c r="K518" s="85"/>
    </row>
    <row r="519" spans="1:11" x14ac:dyDescent="0.25">
      <c r="A519" s="78">
        <f t="shared" si="22"/>
        <v>506</v>
      </c>
      <c r="B519" s="11" t="s">
        <v>607</v>
      </c>
      <c r="C519" s="11" t="s">
        <v>779</v>
      </c>
      <c r="D519" s="38">
        <v>580953.06400000001</v>
      </c>
      <c r="E519" s="38">
        <v>255266.08</v>
      </c>
      <c r="F519" s="38">
        <v>20740.14</v>
      </c>
      <c r="G519" s="38">
        <v>4021.93</v>
      </c>
      <c r="H519" s="38">
        <f t="shared" si="25"/>
        <v>280028.14999999997</v>
      </c>
      <c r="I519" s="100">
        <f t="shared" si="26"/>
        <v>0.48201510130945785</v>
      </c>
      <c r="K519" s="85"/>
    </row>
    <row r="520" spans="1:11" x14ac:dyDescent="0.25">
      <c r="A520" s="78">
        <f t="shared" si="22"/>
        <v>507</v>
      </c>
      <c r="B520" s="11" t="s">
        <v>608</v>
      </c>
      <c r="C520" s="11" t="s">
        <v>780</v>
      </c>
      <c r="D520" s="38">
        <v>89472.293000000005</v>
      </c>
      <c r="E520" s="38">
        <v>539515.22</v>
      </c>
      <c r="F520" s="38">
        <v>10128.279999999999</v>
      </c>
      <c r="G520" s="38"/>
      <c r="H520" s="38">
        <f t="shared" si="25"/>
        <v>549643.5</v>
      </c>
      <c r="I520" s="100">
        <f t="shared" si="26"/>
        <v>6.1431699308298713</v>
      </c>
      <c r="K520" s="85"/>
    </row>
    <row r="521" spans="1:11" x14ac:dyDescent="0.25">
      <c r="A521" s="78">
        <f t="shared" si="22"/>
        <v>508</v>
      </c>
      <c r="B521" s="11" t="s">
        <v>609</v>
      </c>
      <c r="C521" s="11" t="s">
        <v>781</v>
      </c>
      <c r="D521" s="38">
        <v>447532.04499999998</v>
      </c>
      <c r="E521" s="38">
        <v>303039.88</v>
      </c>
      <c r="F521" s="38">
        <v>12168.569999999998</v>
      </c>
      <c r="G521" s="38">
        <v>10391.249999999998</v>
      </c>
      <c r="H521" s="38">
        <f t="shared" si="25"/>
        <v>325599.7</v>
      </c>
      <c r="I521" s="100">
        <f t="shared" si="26"/>
        <v>0.72754499624714031</v>
      </c>
      <c r="K521" s="85"/>
    </row>
    <row r="522" spans="1:11" x14ac:dyDescent="0.25">
      <c r="A522" s="78">
        <f t="shared" si="22"/>
        <v>509</v>
      </c>
      <c r="B522" s="11" t="s">
        <v>610</v>
      </c>
      <c r="C522" s="11" t="s">
        <v>782</v>
      </c>
      <c r="D522" s="38">
        <v>28208.243999999999</v>
      </c>
      <c r="E522" s="38">
        <v>610935.71999999974</v>
      </c>
      <c r="F522" s="38">
        <v>11556.689999999997</v>
      </c>
      <c r="G522" s="38">
        <v>46258.48</v>
      </c>
      <c r="H522" s="38">
        <f t="shared" si="25"/>
        <v>668750.88999999966</v>
      </c>
      <c r="I522" s="100">
        <f t="shared" si="26"/>
        <v>23.707639865849135</v>
      </c>
      <c r="K522" s="85"/>
    </row>
    <row r="523" spans="1:11" x14ac:dyDescent="0.25">
      <c r="A523" s="78">
        <f t="shared" si="22"/>
        <v>510</v>
      </c>
      <c r="B523" s="11" t="s">
        <v>614</v>
      </c>
      <c r="C523" s="11" t="s">
        <v>783</v>
      </c>
      <c r="D523" s="38">
        <v>4021.3810000000003</v>
      </c>
      <c r="E523" s="38">
        <v>433439.73999999993</v>
      </c>
      <c r="F523" s="38">
        <v>22616.95</v>
      </c>
      <c r="G523" s="38">
        <v>32818.559999999998</v>
      </c>
      <c r="H523" s="38">
        <f t="shared" si="25"/>
        <v>488875.24999999994</v>
      </c>
      <c r="I523" s="100">
        <f t="shared" si="26"/>
        <v>121.56899582506604</v>
      </c>
      <c r="K523" s="85"/>
    </row>
    <row r="524" spans="1:11" x14ac:dyDescent="0.25">
      <c r="A524" s="78">
        <f t="shared" si="22"/>
        <v>511</v>
      </c>
      <c r="B524" s="11" t="s">
        <v>615</v>
      </c>
      <c r="C524" s="11" t="s">
        <v>784</v>
      </c>
      <c r="D524" s="38">
        <v>1.5780000000000001</v>
      </c>
      <c r="E524" s="38">
        <v>17510.68</v>
      </c>
      <c r="F524" s="38">
        <v>1268.1399999999999</v>
      </c>
      <c r="G524" s="38">
        <v>776.13000000000011</v>
      </c>
      <c r="H524" s="38">
        <f t="shared" si="25"/>
        <v>19554.95</v>
      </c>
      <c r="I524" s="100">
        <f t="shared" si="26"/>
        <v>12392.237008871989</v>
      </c>
      <c r="K524" s="85"/>
    </row>
    <row r="525" spans="1:11" x14ac:dyDescent="0.25">
      <c r="A525" s="78">
        <f t="shared" si="22"/>
        <v>512</v>
      </c>
      <c r="B525" s="11" t="s">
        <v>964</v>
      </c>
      <c r="C525" s="11" t="s">
        <v>1097</v>
      </c>
      <c r="D525" s="38">
        <v>31851.508000000002</v>
      </c>
      <c r="E525" s="38">
        <v>38782.819999999985</v>
      </c>
      <c r="F525" s="38">
        <v>1161.4700000000003</v>
      </c>
      <c r="G525" s="38">
        <v>3120.3999999999996</v>
      </c>
      <c r="H525" s="38">
        <f t="shared" si="25"/>
        <v>43064.689999999988</v>
      </c>
      <c r="I525" s="100">
        <f t="shared" si="26"/>
        <v>1.3520455609197526</v>
      </c>
      <c r="K525" s="85"/>
    </row>
    <row r="526" spans="1:11" x14ac:dyDescent="0.25">
      <c r="A526" s="78">
        <f t="shared" si="22"/>
        <v>513</v>
      </c>
      <c r="B526" s="11" t="s">
        <v>965</v>
      </c>
      <c r="C526" s="11" t="s">
        <v>1098</v>
      </c>
      <c r="D526" s="38">
        <v>125652.246</v>
      </c>
      <c r="E526" s="38">
        <v>384118.37000000005</v>
      </c>
      <c r="F526" s="38">
        <v>2595.4299999999998</v>
      </c>
      <c r="G526" s="38">
        <v>24603.03</v>
      </c>
      <c r="H526" s="38">
        <f t="shared" si="25"/>
        <v>411316.83000000007</v>
      </c>
      <c r="I526" s="100">
        <f t="shared" si="26"/>
        <v>3.2734538624960199</v>
      </c>
      <c r="K526" s="85"/>
    </row>
    <row r="527" spans="1:11" x14ac:dyDescent="0.25">
      <c r="A527" s="78">
        <f t="shared" si="22"/>
        <v>514</v>
      </c>
      <c r="B527" s="11" t="s">
        <v>966</v>
      </c>
      <c r="C527" s="11" t="s">
        <v>1099</v>
      </c>
      <c r="D527" s="38">
        <v>0</v>
      </c>
      <c r="E527" s="38">
        <v>6427.6100000000006</v>
      </c>
      <c r="F527" s="38">
        <v>80.850000000000009</v>
      </c>
      <c r="G527" s="38">
        <v>626.32999999999993</v>
      </c>
      <c r="H527" s="38">
        <f t="shared" si="25"/>
        <v>7134.7900000000009</v>
      </c>
      <c r="I527" s="100" t="str">
        <f t="shared" si="26"/>
        <v>n.m.</v>
      </c>
      <c r="K527" s="85"/>
    </row>
    <row r="528" spans="1:11" x14ac:dyDescent="0.25">
      <c r="A528" s="78">
        <f t="shared" si="22"/>
        <v>515</v>
      </c>
      <c r="B528" s="11" t="s">
        <v>616</v>
      </c>
      <c r="C528" s="11" t="s">
        <v>785</v>
      </c>
      <c r="D528" s="38">
        <v>237749.72000000003</v>
      </c>
      <c r="E528" s="38">
        <v>316836.95999999985</v>
      </c>
      <c r="F528" s="38">
        <v>16401.550000000003</v>
      </c>
      <c r="G528" s="38">
        <v>32550.129999999997</v>
      </c>
      <c r="H528" s="38">
        <f t="shared" si="25"/>
        <v>365788.63999999984</v>
      </c>
      <c r="I528" s="100">
        <f t="shared" si="26"/>
        <v>1.5385449875608677</v>
      </c>
      <c r="K528" s="85"/>
    </row>
    <row r="529" spans="1:11" x14ac:dyDescent="0.25">
      <c r="A529" s="78">
        <f t="shared" si="22"/>
        <v>516</v>
      </c>
      <c r="B529" s="11" t="s">
        <v>617</v>
      </c>
      <c r="C529" s="11" t="s">
        <v>786</v>
      </c>
      <c r="D529" s="38">
        <v>2133532.0789999999</v>
      </c>
      <c r="E529" s="38">
        <v>483360.85000000009</v>
      </c>
      <c r="F529" s="38">
        <v>14946.940000000002</v>
      </c>
      <c r="G529" s="38">
        <v>45326.789999999994</v>
      </c>
      <c r="H529" s="38">
        <f t="shared" si="25"/>
        <v>543634.58000000007</v>
      </c>
      <c r="I529" s="100">
        <f t="shared" si="26"/>
        <v>0.25480497122630802</v>
      </c>
      <c r="K529" s="85"/>
    </row>
    <row r="530" spans="1:11" x14ac:dyDescent="0.25">
      <c r="A530" s="78">
        <f t="shared" si="22"/>
        <v>517</v>
      </c>
      <c r="B530" s="11" t="s">
        <v>618</v>
      </c>
      <c r="C530" s="11" t="s">
        <v>787</v>
      </c>
      <c r="D530" s="38">
        <v>20632.681000000004</v>
      </c>
      <c r="E530" s="38">
        <v>443804.52</v>
      </c>
      <c r="F530" s="38">
        <v>14540.6</v>
      </c>
      <c r="G530" s="38">
        <v>47055.260000000009</v>
      </c>
      <c r="H530" s="38">
        <f t="shared" si="25"/>
        <v>505400.38</v>
      </c>
      <c r="I530" s="100">
        <f t="shared" si="26"/>
        <v>24.495138561973594</v>
      </c>
      <c r="K530" s="85"/>
    </row>
    <row r="531" spans="1:11" x14ac:dyDescent="0.25">
      <c r="A531" s="78">
        <f t="shared" ref="A531:A581" si="27">A530+1</f>
        <v>518</v>
      </c>
      <c r="B531" s="11" t="s">
        <v>619</v>
      </c>
      <c r="C531" s="11" t="s">
        <v>788</v>
      </c>
      <c r="D531" s="38">
        <v>168111.47699999998</v>
      </c>
      <c r="E531" s="38">
        <v>51068.819999999992</v>
      </c>
      <c r="F531" s="38">
        <v>2908.3900000000003</v>
      </c>
      <c r="G531" s="38">
        <v>5419.99</v>
      </c>
      <c r="H531" s="38">
        <f t="shared" si="25"/>
        <v>59397.19999999999</v>
      </c>
      <c r="I531" s="100">
        <f t="shared" si="26"/>
        <v>0.35332031494791993</v>
      </c>
      <c r="K531" s="85"/>
    </row>
    <row r="532" spans="1:11" x14ac:dyDescent="0.25">
      <c r="A532" s="78">
        <f t="shared" si="27"/>
        <v>519</v>
      </c>
      <c r="B532" s="11" t="s">
        <v>620</v>
      </c>
      <c r="C532" s="11" t="s">
        <v>789</v>
      </c>
      <c r="D532" s="38">
        <v>0</v>
      </c>
      <c r="E532" s="38">
        <v>73.760000000000005</v>
      </c>
      <c r="F532" s="38"/>
      <c r="G532" s="38"/>
      <c r="H532" s="38">
        <f t="shared" si="25"/>
        <v>73.760000000000005</v>
      </c>
      <c r="I532" s="100" t="str">
        <f t="shared" si="26"/>
        <v>n.m.</v>
      </c>
      <c r="K532" s="85"/>
    </row>
    <row r="533" spans="1:11" x14ac:dyDescent="0.25">
      <c r="A533" s="78">
        <f t="shared" si="27"/>
        <v>520</v>
      </c>
      <c r="B533" s="11" t="s">
        <v>967</v>
      </c>
      <c r="C533" s="11" t="s">
        <v>1100</v>
      </c>
      <c r="D533" s="38">
        <v>0</v>
      </c>
      <c r="E533" s="38">
        <v>47.33</v>
      </c>
      <c r="F533" s="38">
        <v>2.1</v>
      </c>
      <c r="G533" s="38">
        <v>0.97</v>
      </c>
      <c r="H533" s="38">
        <f t="shared" si="25"/>
        <v>50.4</v>
      </c>
      <c r="I533" s="100" t="str">
        <f t="shared" si="26"/>
        <v>n.m.</v>
      </c>
      <c r="K533" s="85"/>
    </row>
    <row r="534" spans="1:11" x14ac:dyDescent="0.25">
      <c r="A534" s="78">
        <f t="shared" si="27"/>
        <v>521</v>
      </c>
      <c r="B534" s="11" t="s">
        <v>621</v>
      </c>
      <c r="C534" s="11" t="s">
        <v>790</v>
      </c>
      <c r="D534" s="38">
        <v>0</v>
      </c>
      <c r="E534" s="38">
        <v>147.86000000000001</v>
      </c>
      <c r="F534" s="38"/>
      <c r="G534" s="38"/>
      <c r="H534" s="38">
        <f t="shared" si="25"/>
        <v>147.86000000000001</v>
      </c>
      <c r="I534" s="100" t="str">
        <f t="shared" si="26"/>
        <v>n.m.</v>
      </c>
      <c r="K534" s="85"/>
    </row>
    <row r="535" spans="1:11" x14ac:dyDescent="0.25">
      <c r="A535" s="78">
        <f t="shared" si="27"/>
        <v>522</v>
      </c>
      <c r="B535" s="11" t="s">
        <v>622</v>
      </c>
      <c r="C535" s="11" t="s">
        <v>791</v>
      </c>
      <c r="D535" s="38">
        <v>15.806000000000001</v>
      </c>
      <c r="E535" s="38">
        <v>254.17</v>
      </c>
      <c r="F535" s="38">
        <v>768.16</v>
      </c>
      <c r="G535" s="38">
        <v>28.25</v>
      </c>
      <c r="H535" s="38">
        <f t="shared" si="25"/>
        <v>1050.58</v>
      </c>
      <c r="I535" s="100">
        <f t="shared" si="26"/>
        <v>66.46716436796153</v>
      </c>
      <c r="K535" s="85"/>
    </row>
    <row r="536" spans="1:11" x14ac:dyDescent="0.25">
      <c r="A536" s="78">
        <f t="shared" si="27"/>
        <v>523</v>
      </c>
      <c r="B536" s="11" t="s">
        <v>623</v>
      </c>
      <c r="C536" s="11" t="s">
        <v>792</v>
      </c>
      <c r="D536" s="38">
        <v>101809.859</v>
      </c>
      <c r="E536" s="38">
        <v>98.88</v>
      </c>
      <c r="F536" s="38"/>
      <c r="G536" s="38"/>
      <c r="H536" s="38">
        <f t="shared" si="25"/>
        <v>98.88</v>
      </c>
      <c r="I536" s="100">
        <f t="shared" si="26"/>
        <v>9.7122224675706508E-4</v>
      </c>
      <c r="K536" s="85"/>
    </row>
    <row r="537" spans="1:11" x14ac:dyDescent="0.25">
      <c r="A537" s="78">
        <f t="shared" si="27"/>
        <v>524</v>
      </c>
      <c r="B537" s="11" t="s">
        <v>624</v>
      </c>
      <c r="C537" s="11" t="s">
        <v>793</v>
      </c>
      <c r="D537" s="38">
        <v>0</v>
      </c>
      <c r="E537" s="38">
        <v>625.70000000000005</v>
      </c>
      <c r="F537" s="38">
        <v>1946.4900000000002</v>
      </c>
      <c r="G537" s="38">
        <v>77.239999999999995</v>
      </c>
      <c r="H537" s="38">
        <f t="shared" si="25"/>
        <v>2649.4300000000003</v>
      </c>
      <c r="I537" s="100" t="str">
        <f t="shared" si="26"/>
        <v>n.m.</v>
      </c>
      <c r="K537" s="85"/>
    </row>
    <row r="538" spans="1:11" x14ac:dyDescent="0.25">
      <c r="A538" s="78">
        <f t="shared" si="27"/>
        <v>525</v>
      </c>
      <c r="B538" s="11" t="s">
        <v>968</v>
      </c>
      <c r="C538" s="11" t="s">
        <v>1101</v>
      </c>
      <c r="D538" s="38">
        <v>0</v>
      </c>
      <c r="E538" s="38">
        <v>894.70999999999992</v>
      </c>
      <c r="F538" s="38"/>
      <c r="G538" s="38">
        <v>61.39</v>
      </c>
      <c r="H538" s="38">
        <f t="shared" si="25"/>
        <v>956.09999999999991</v>
      </c>
      <c r="I538" s="100" t="str">
        <f t="shared" si="26"/>
        <v>n.m.</v>
      </c>
      <c r="K538" s="85"/>
    </row>
    <row r="539" spans="1:11" x14ac:dyDescent="0.25">
      <c r="A539" s="78">
        <f t="shared" si="27"/>
        <v>526</v>
      </c>
      <c r="B539" s="11" t="s">
        <v>969</v>
      </c>
      <c r="C539" s="11" t="s">
        <v>1102</v>
      </c>
      <c r="D539" s="38">
        <v>0</v>
      </c>
      <c r="E539" s="38">
        <v>81.42</v>
      </c>
      <c r="F539" s="38"/>
      <c r="G539" s="38">
        <v>5.59</v>
      </c>
      <c r="H539" s="38">
        <f t="shared" si="25"/>
        <v>87.01</v>
      </c>
      <c r="I539" s="100" t="str">
        <f t="shared" si="26"/>
        <v>n.m.</v>
      </c>
      <c r="K539" s="85"/>
    </row>
    <row r="540" spans="1:11" x14ac:dyDescent="0.25">
      <c r="A540" s="78">
        <f t="shared" si="27"/>
        <v>527</v>
      </c>
      <c r="B540" s="11" t="s">
        <v>970</v>
      </c>
      <c r="C540" s="11" t="s">
        <v>1103</v>
      </c>
      <c r="D540" s="38">
        <v>0</v>
      </c>
      <c r="E540" s="38">
        <v>681.24</v>
      </c>
      <c r="F540" s="38"/>
      <c r="G540" s="38">
        <v>46.75</v>
      </c>
      <c r="H540" s="38">
        <f t="shared" si="25"/>
        <v>727.99</v>
      </c>
      <c r="I540" s="100" t="str">
        <f t="shared" si="26"/>
        <v>n.m.</v>
      </c>
      <c r="K540" s="85"/>
    </row>
    <row r="541" spans="1:11" x14ac:dyDescent="0.25">
      <c r="A541" s="78">
        <f t="shared" si="27"/>
        <v>528</v>
      </c>
      <c r="B541" s="11" t="s">
        <v>625</v>
      </c>
      <c r="C541" s="11" t="s">
        <v>794</v>
      </c>
      <c r="D541" s="38">
        <v>0</v>
      </c>
      <c r="E541" s="38">
        <v>-14005.61</v>
      </c>
      <c r="F541" s="38">
        <v>-261.38</v>
      </c>
      <c r="G541" s="38">
        <v>0</v>
      </c>
      <c r="H541" s="38">
        <f t="shared" si="25"/>
        <v>-14266.99</v>
      </c>
      <c r="I541" s="100" t="str">
        <f t="shared" si="26"/>
        <v>n.m.</v>
      </c>
      <c r="K541" s="85"/>
    </row>
    <row r="542" spans="1:11" x14ac:dyDescent="0.25">
      <c r="A542" s="78">
        <f t="shared" si="27"/>
        <v>529</v>
      </c>
      <c r="B542" s="11" t="s">
        <v>627</v>
      </c>
      <c r="C542" s="11" t="s">
        <v>795</v>
      </c>
      <c r="D542" s="38">
        <v>0</v>
      </c>
      <c r="E542" s="38">
        <v>-696.32</v>
      </c>
      <c r="F542" s="38">
        <v>-27.47</v>
      </c>
      <c r="G542" s="38">
        <v>7362.31</v>
      </c>
      <c r="H542" s="38">
        <f t="shared" si="25"/>
        <v>6638.52</v>
      </c>
      <c r="I542" s="100" t="str">
        <f t="shared" si="26"/>
        <v>n.m.</v>
      </c>
      <c r="K542" s="85"/>
    </row>
    <row r="543" spans="1:11" x14ac:dyDescent="0.25">
      <c r="A543" s="78">
        <f t="shared" si="27"/>
        <v>530</v>
      </c>
      <c r="B543" s="11" t="s">
        <v>971</v>
      </c>
      <c r="C543" s="11" t="s">
        <v>1164</v>
      </c>
      <c r="D543" s="38">
        <v>0</v>
      </c>
      <c r="E543" s="38">
        <v>574302.84</v>
      </c>
      <c r="F543" s="38">
        <v>5232.93</v>
      </c>
      <c r="G543" s="38">
        <v>34150.239999999998</v>
      </c>
      <c r="H543" s="38">
        <f t="shared" si="25"/>
        <v>613686.01</v>
      </c>
      <c r="I543" s="100" t="str">
        <f t="shared" si="26"/>
        <v>n.m.</v>
      </c>
      <c r="K543" s="85"/>
    </row>
    <row r="544" spans="1:11" x14ac:dyDescent="0.25">
      <c r="A544" s="78">
        <f t="shared" si="27"/>
        <v>531</v>
      </c>
      <c r="B544" s="11" t="s">
        <v>628</v>
      </c>
      <c r="C544" s="11" t="s">
        <v>796</v>
      </c>
      <c r="D544" s="38">
        <v>128121.739</v>
      </c>
      <c r="E544" s="38">
        <v>383948.19999999978</v>
      </c>
      <c r="F544" s="38">
        <v>14647.849999999999</v>
      </c>
      <c r="G544" s="38">
        <v>27447.75</v>
      </c>
      <c r="H544" s="38">
        <f t="shared" si="25"/>
        <v>426043.79999999976</v>
      </c>
      <c r="I544" s="100">
        <f t="shared" si="26"/>
        <v>3.3253045371168413</v>
      </c>
      <c r="K544" s="85"/>
    </row>
    <row r="545" spans="1:11" x14ac:dyDescent="0.25">
      <c r="A545" s="78">
        <f t="shared" si="27"/>
        <v>532</v>
      </c>
      <c r="B545" s="11" t="s">
        <v>972</v>
      </c>
      <c r="C545" s="11" t="s">
        <v>1104</v>
      </c>
      <c r="D545" s="38">
        <v>163350.62700000001</v>
      </c>
      <c r="E545" s="38">
        <v>123680.27999999998</v>
      </c>
      <c r="F545" s="38">
        <v>7860.9800000000005</v>
      </c>
      <c r="G545" s="38">
        <v>8452.8900000000012</v>
      </c>
      <c r="H545" s="38">
        <f t="shared" si="25"/>
        <v>139994.15</v>
      </c>
      <c r="I545" s="100">
        <f t="shared" si="26"/>
        <v>0.85701630028025533</v>
      </c>
      <c r="K545" s="85"/>
    </row>
    <row r="546" spans="1:11" x14ac:dyDescent="0.25">
      <c r="A546" s="78">
        <f t="shared" si="27"/>
        <v>533</v>
      </c>
      <c r="B546" s="11" t="s">
        <v>973</v>
      </c>
      <c r="C546" s="11" t="s">
        <v>1105</v>
      </c>
      <c r="D546" s="38">
        <v>9478.0730000000003</v>
      </c>
      <c r="E546" s="38">
        <v>118054.38</v>
      </c>
      <c r="F546" s="38"/>
      <c r="G546" s="38"/>
      <c r="H546" s="38">
        <f t="shared" si="25"/>
        <v>118054.38</v>
      </c>
      <c r="I546" s="100">
        <f t="shared" si="26"/>
        <v>12.455525506081246</v>
      </c>
      <c r="K546" s="85"/>
    </row>
    <row r="547" spans="1:11" x14ac:dyDescent="0.25">
      <c r="A547" s="78">
        <f t="shared" si="27"/>
        <v>534</v>
      </c>
      <c r="B547" s="11" t="s">
        <v>974</v>
      </c>
      <c r="C547" s="11" t="s">
        <v>1106</v>
      </c>
      <c r="D547" s="38">
        <v>947352.77200000011</v>
      </c>
      <c r="E547" s="38">
        <v>186706.76999999996</v>
      </c>
      <c r="F547" s="38">
        <v>13782.100000000002</v>
      </c>
      <c r="G547" s="38">
        <v>11639.509999999998</v>
      </c>
      <c r="H547" s="38">
        <f t="shared" si="25"/>
        <v>212128.37999999998</v>
      </c>
      <c r="I547" s="100">
        <f t="shared" si="26"/>
        <v>0.22391698876033894</v>
      </c>
      <c r="K547" s="85"/>
    </row>
    <row r="548" spans="1:11" x14ac:dyDescent="0.25">
      <c r="A548" s="78">
        <f t="shared" si="27"/>
        <v>535</v>
      </c>
      <c r="B548" s="11" t="s">
        <v>975</v>
      </c>
      <c r="C548" s="11" t="s">
        <v>1107</v>
      </c>
      <c r="D548" s="38">
        <v>0</v>
      </c>
      <c r="E548" s="38">
        <v>69.34</v>
      </c>
      <c r="F548" s="38">
        <v>60.860000000000007</v>
      </c>
      <c r="G548" s="38">
        <v>3.9699999999999998</v>
      </c>
      <c r="H548" s="38">
        <f t="shared" si="25"/>
        <v>134.17000000000002</v>
      </c>
      <c r="I548" s="100" t="str">
        <f t="shared" si="26"/>
        <v>n.m.</v>
      </c>
      <c r="K548" s="85"/>
    </row>
    <row r="549" spans="1:11" x14ac:dyDescent="0.25">
      <c r="A549" s="78">
        <f t="shared" si="27"/>
        <v>536</v>
      </c>
      <c r="B549" s="11" t="s">
        <v>976</v>
      </c>
      <c r="C549" s="11" t="s">
        <v>1108</v>
      </c>
      <c r="D549" s="38">
        <v>13595.923000000001</v>
      </c>
      <c r="E549" s="38">
        <v>222754.10000000003</v>
      </c>
      <c r="F549" s="38">
        <v>16328.34</v>
      </c>
      <c r="G549" s="38">
        <v>17249.03</v>
      </c>
      <c r="H549" s="38">
        <f t="shared" si="25"/>
        <v>256331.47000000003</v>
      </c>
      <c r="I549" s="100">
        <f t="shared" si="26"/>
        <v>18.853554113244098</v>
      </c>
      <c r="K549" s="85"/>
    </row>
    <row r="550" spans="1:11" x14ac:dyDescent="0.25">
      <c r="A550" s="78">
        <f t="shared" si="27"/>
        <v>537</v>
      </c>
      <c r="B550" s="11" t="s">
        <v>977</v>
      </c>
      <c r="C550" s="11" t="s">
        <v>1109</v>
      </c>
      <c r="D550" s="38">
        <v>5830343.8159999996</v>
      </c>
      <c r="E550" s="38">
        <v>9726705.4599999972</v>
      </c>
      <c r="F550" s="38">
        <v>107546.75999999998</v>
      </c>
      <c r="G550" s="38">
        <v>47888.54</v>
      </c>
      <c r="H550" s="38">
        <f t="shared" si="25"/>
        <v>9882140.7599999961</v>
      </c>
      <c r="I550" s="100">
        <f t="shared" si="26"/>
        <v>1.6949499157975552</v>
      </c>
      <c r="K550" s="85"/>
    </row>
    <row r="551" spans="1:11" x14ac:dyDescent="0.25">
      <c r="A551" s="78">
        <f t="shared" si="27"/>
        <v>538</v>
      </c>
      <c r="B551" s="11" t="s">
        <v>978</v>
      </c>
      <c r="C551" s="11" t="s">
        <v>1110</v>
      </c>
      <c r="D551" s="38">
        <v>0</v>
      </c>
      <c r="E551" s="38">
        <v>36626.379999999997</v>
      </c>
      <c r="F551" s="38">
        <v>3103.9200000000005</v>
      </c>
      <c r="G551" s="38">
        <v>2277.5099999999998</v>
      </c>
      <c r="H551" s="38">
        <f t="shared" si="25"/>
        <v>42007.81</v>
      </c>
      <c r="I551" s="100" t="str">
        <f t="shared" si="26"/>
        <v>n.m.</v>
      </c>
      <c r="K551" s="85"/>
    </row>
    <row r="552" spans="1:11" x14ac:dyDescent="0.25">
      <c r="A552" s="78">
        <f t="shared" si="27"/>
        <v>539</v>
      </c>
      <c r="B552" s="11" t="s">
        <v>979</v>
      </c>
      <c r="C552" s="11" t="s">
        <v>781</v>
      </c>
      <c r="D552" s="38">
        <v>0</v>
      </c>
      <c r="E552" s="38">
        <v>5633.0800000000008</v>
      </c>
      <c r="F552" s="38">
        <v>94.17</v>
      </c>
      <c r="G552" s="38">
        <v>651.34</v>
      </c>
      <c r="H552" s="38">
        <f t="shared" si="25"/>
        <v>6378.5900000000011</v>
      </c>
      <c r="I552" s="100" t="str">
        <f t="shared" si="26"/>
        <v>n.m.</v>
      </c>
      <c r="K552" s="85"/>
    </row>
    <row r="553" spans="1:11" x14ac:dyDescent="0.25">
      <c r="A553" s="78">
        <f t="shared" si="27"/>
        <v>540</v>
      </c>
      <c r="B553" s="11" t="s">
        <v>980</v>
      </c>
      <c r="C553" s="11" t="s">
        <v>1111</v>
      </c>
      <c r="D553" s="38">
        <v>0</v>
      </c>
      <c r="E553" s="38">
        <v>101.72</v>
      </c>
      <c r="F553" s="38">
        <v>2.8000000000000003</v>
      </c>
      <c r="G553" s="38">
        <v>4.76</v>
      </c>
      <c r="H553" s="38">
        <f t="shared" si="25"/>
        <v>109.28</v>
      </c>
      <c r="I553" s="100" t="str">
        <f t="shared" si="26"/>
        <v>n.m.</v>
      </c>
      <c r="K553" s="85"/>
    </row>
    <row r="554" spans="1:11" x14ac:dyDescent="0.25">
      <c r="A554" s="78">
        <f t="shared" si="27"/>
        <v>541</v>
      </c>
      <c r="B554" s="11" t="s">
        <v>981</v>
      </c>
      <c r="C554" s="11" t="s">
        <v>1165</v>
      </c>
      <c r="D554" s="38">
        <v>0</v>
      </c>
      <c r="E554" s="38">
        <v>0</v>
      </c>
      <c r="F554" s="38"/>
      <c r="G554" s="38"/>
      <c r="H554" s="38">
        <f t="shared" si="25"/>
        <v>0</v>
      </c>
      <c r="I554" s="100" t="str">
        <f t="shared" si="26"/>
        <v>n.m.</v>
      </c>
      <c r="K554" s="85"/>
    </row>
    <row r="555" spans="1:11" x14ac:dyDescent="0.25">
      <c r="A555" s="78">
        <f t="shared" si="27"/>
        <v>542</v>
      </c>
      <c r="B555" s="11" t="s">
        <v>982</v>
      </c>
      <c r="C555" s="11" t="s">
        <v>1166</v>
      </c>
      <c r="D555" s="38">
        <v>0</v>
      </c>
      <c r="E555" s="38">
        <v>0</v>
      </c>
      <c r="F555" s="38"/>
      <c r="G555" s="38"/>
      <c r="H555" s="38">
        <f t="shared" si="25"/>
        <v>0</v>
      </c>
      <c r="I555" s="100" t="str">
        <f t="shared" si="26"/>
        <v>n.m.</v>
      </c>
      <c r="K555" s="85"/>
    </row>
    <row r="556" spans="1:11" x14ac:dyDescent="0.25">
      <c r="A556" s="78">
        <f t="shared" si="27"/>
        <v>543</v>
      </c>
      <c r="B556" s="11" t="s">
        <v>983</v>
      </c>
      <c r="C556" s="11" t="s">
        <v>1112</v>
      </c>
      <c r="D556" s="38">
        <v>0</v>
      </c>
      <c r="E556" s="38">
        <v>42913.27</v>
      </c>
      <c r="F556" s="38">
        <v>474.89000000000004</v>
      </c>
      <c r="G556" s="38">
        <v>3566.46</v>
      </c>
      <c r="H556" s="38">
        <f t="shared" si="25"/>
        <v>46954.619999999995</v>
      </c>
      <c r="I556" s="100" t="str">
        <f t="shared" si="26"/>
        <v>n.m.</v>
      </c>
      <c r="K556" s="85"/>
    </row>
    <row r="557" spans="1:11" x14ac:dyDescent="0.25">
      <c r="A557" s="78">
        <f t="shared" si="27"/>
        <v>544</v>
      </c>
      <c r="B557" s="11" t="s">
        <v>984</v>
      </c>
      <c r="C557" s="11" t="s">
        <v>1113</v>
      </c>
      <c r="D557" s="38">
        <v>0</v>
      </c>
      <c r="E557" s="38">
        <v>37985.130000000005</v>
      </c>
      <c r="F557" s="38"/>
      <c r="G557" s="38"/>
      <c r="H557" s="38">
        <f t="shared" si="25"/>
        <v>37985.130000000005</v>
      </c>
      <c r="I557" s="100" t="str">
        <f t="shared" si="26"/>
        <v>n.m.</v>
      </c>
      <c r="K557" s="85"/>
    </row>
    <row r="558" spans="1:11" x14ac:dyDescent="0.25">
      <c r="A558" s="78">
        <f t="shared" si="27"/>
        <v>545</v>
      </c>
      <c r="B558" s="11" t="s">
        <v>985</v>
      </c>
      <c r="C558" s="11" t="s">
        <v>1114</v>
      </c>
      <c r="D558" s="38">
        <v>0</v>
      </c>
      <c r="E558" s="38">
        <v>12640.34</v>
      </c>
      <c r="F558" s="38">
        <v>10.45</v>
      </c>
      <c r="G558" s="38">
        <v>846.15</v>
      </c>
      <c r="H558" s="38">
        <f t="shared" si="25"/>
        <v>13496.94</v>
      </c>
      <c r="I558" s="100" t="str">
        <f t="shared" si="26"/>
        <v>n.m.</v>
      </c>
      <c r="K558" s="85"/>
    </row>
    <row r="559" spans="1:11" x14ac:dyDescent="0.25">
      <c r="A559" s="78">
        <f t="shared" si="27"/>
        <v>546</v>
      </c>
      <c r="B559" s="11" t="s">
        <v>986</v>
      </c>
      <c r="C559" s="11" t="s">
        <v>1115</v>
      </c>
      <c r="D559" s="38">
        <v>0</v>
      </c>
      <c r="E559" s="38">
        <v>3266.0499999999997</v>
      </c>
      <c r="F559" s="38">
        <v>8.6999999999999993</v>
      </c>
      <c r="G559" s="38">
        <v>215.37</v>
      </c>
      <c r="H559" s="38">
        <f t="shared" si="25"/>
        <v>3490.1199999999994</v>
      </c>
      <c r="I559" s="100" t="str">
        <f t="shared" si="26"/>
        <v>n.m.</v>
      </c>
      <c r="K559" s="85"/>
    </row>
    <row r="560" spans="1:11" x14ac:dyDescent="0.25">
      <c r="A560" s="78">
        <f t="shared" si="27"/>
        <v>547</v>
      </c>
      <c r="B560" s="11" t="s">
        <v>987</v>
      </c>
      <c r="C560" s="11" t="s">
        <v>1116</v>
      </c>
      <c r="D560" s="38">
        <v>0</v>
      </c>
      <c r="E560" s="38">
        <v>50123.15</v>
      </c>
      <c r="F560" s="38">
        <v>4930.2000000000007</v>
      </c>
      <c r="G560" s="38">
        <v>3062.6299999999997</v>
      </c>
      <c r="H560" s="38">
        <f t="shared" si="25"/>
        <v>58115.98</v>
      </c>
      <c r="I560" s="100" t="str">
        <f t="shared" si="26"/>
        <v>n.m.</v>
      </c>
      <c r="K560" s="85"/>
    </row>
    <row r="561" spans="1:14" x14ac:dyDescent="0.25">
      <c r="A561" s="78">
        <f t="shared" si="27"/>
        <v>548</v>
      </c>
      <c r="B561" s="11" t="s">
        <v>988</v>
      </c>
      <c r="C561" s="11" t="s">
        <v>1117</v>
      </c>
      <c r="D561" s="38">
        <v>0</v>
      </c>
      <c r="E561" s="38">
        <v>913.7299999999999</v>
      </c>
      <c r="F561" s="38"/>
      <c r="G561" s="38"/>
      <c r="H561" s="38">
        <f t="shared" si="25"/>
        <v>913.7299999999999</v>
      </c>
      <c r="I561" s="100" t="str">
        <f t="shared" si="26"/>
        <v>n.m.</v>
      </c>
      <c r="K561" s="85"/>
    </row>
    <row r="562" spans="1:14" x14ac:dyDescent="0.25">
      <c r="A562" s="78">
        <f t="shared" si="27"/>
        <v>549</v>
      </c>
      <c r="B562" s="11" t="s">
        <v>989</v>
      </c>
      <c r="C562" s="11" t="s">
        <v>1118</v>
      </c>
      <c r="D562" s="38">
        <v>0</v>
      </c>
      <c r="E562" s="38">
        <v>1142</v>
      </c>
      <c r="F562" s="38"/>
      <c r="G562" s="38">
        <v>78.37</v>
      </c>
      <c r="H562" s="38">
        <f t="shared" si="25"/>
        <v>1220.3699999999999</v>
      </c>
      <c r="I562" s="100" t="str">
        <f t="shared" si="26"/>
        <v>n.m.</v>
      </c>
      <c r="K562" s="85"/>
    </row>
    <row r="563" spans="1:14" x14ac:dyDescent="0.25">
      <c r="A563" s="78">
        <f t="shared" si="27"/>
        <v>550</v>
      </c>
      <c r="B563" s="11" t="s">
        <v>629</v>
      </c>
      <c r="C563" s="11" t="s">
        <v>282</v>
      </c>
      <c r="D563" s="38">
        <v>2901965.4800000009</v>
      </c>
      <c r="E563" s="38">
        <v>5208637.7900000019</v>
      </c>
      <c r="F563" s="38">
        <v>6152.5300000000016</v>
      </c>
      <c r="G563" s="38">
        <v>324725.75</v>
      </c>
      <c r="H563" s="38">
        <f t="shared" si="25"/>
        <v>5539516.0700000022</v>
      </c>
      <c r="I563" s="100">
        <f t="shared" si="26"/>
        <v>1.9088842056108815</v>
      </c>
      <c r="K563" s="85"/>
    </row>
    <row r="564" spans="1:14" x14ac:dyDescent="0.25">
      <c r="A564" s="78">
        <f t="shared" si="27"/>
        <v>551</v>
      </c>
      <c r="B564" s="11" t="s">
        <v>630</v>
      </c>
      <c r="C564" s="11" t="s">
        <v>292</v>
      </c>
      <c r="D564" s="38">
        <v>702812.94700000016</v>
      </c>
      <c r="E564" s="38">
        <v>72090.100000000006</v>
      </c>
      <c r="F564" s="38">
        <v>65.47</v>
      </c>
      <c r="G564" s="38">
        <v>10589.629999999997</v>
      </c>
      <c r="H564" s="38">
        <f t="shared" ref="H564" si="28">SUM(E564:G564)</f>
        <v>82745.200000000012</v>
      </c>
      <c r="I564" s="100">
        <f t="shared" si="26"/>
        <v>0.11773431373625505</v>
      </c>
      <c r="K564" s="85"/>
    </row>
    <row r="565" spans="1:14" x14ac:dyDescent="0.25">
      <c r="A565" s="78">
        <f t="shared" si="27"/>
        <v>552</v>
      </c>
      <c r="B565" s="11" t="s">
        <v>991</v>
      </c>
      <c r="C565" s="11" t="s">
        <v>392</v>
      </c>
      <c r="D565" s="38">
        <v>0</v>
      </c>
      <c r="E565" s="38">
        <v>479027.19000000018</v>
      </c>
      <c r="F565" s="38">
        <v>20529.510000000006</v>
      </c>
      <c r="G565" s="38">
        <v>0</v>
      </c>
      <c r="H565" s="38">
        <v>499556.70000000019</v>
      </c>
      <c r="I565" s="100" t="str">
        <f t="shared" ref="I565" si="29">IFERROR(H565/D565,"n.m.")</f>
        <v>n.m.</v>
      </c>
      <c r="K565" s="85"/>
    </row>
    <row r="566" spans="1:14" x14ac:dyDescent="0.25">
      <c r="A566" s="65">
        <f t="shared" si="27"/>
        <v>553</v>
      </c>
      <c r="B566" s="56" t="s">
        <v>407</v>
      </c>
      <c r="C566" s="54"/>
      <c r="D566" s="54">
        <v>47764800.078000024</v>
      </c>
      <c r="E566" s="54">
        <v>0</v>
      </c>
      <c r="F566" s="54">
        <v>0</v>
      </c>
      <c r="G566" s="54">
        <v>0</v>
      </c>
      <c r="H566" s="54">
        <f t="shared" ref="H566" si="30">SUM(E566:G566)</f>
        <v>0</v>
      </c>
      <c r="I566" s="57" t="s">
        <v>409</v>
      </c>
      <c r="K566" s="85"/>
    </row>
    <row r="567" spans="1:14" x14ac:dyDescent="0.25">
      <c r="A567" s="78">
        <f t="shared" si="27"/>
        <v>554</v>
      </c>
      <c r="B567" s="7" t="s">
        <v>389</v>
      </c>
      <c r="C567" s="77"/>
      <c r="D567" s="62">
        <f>SUM(D245:D566)</f>
        <v>124290671.09600002</v>
      </c>
      <c r="E567" s="44">
        <f>SUM(E245:E566)</f>
        <v>120157737.44199997</v>
      </c>
      <c r="F567" s="44">
        <f>SUM(F245:F566)</f>
        <v>3889649.1700000009</v>
      </c>
      <c r="G567" s="44">
        <f>SUM(G245:G566)</f>
        <v>9392.6200000023746</v>
      </c>
      <c r="H567" s="44">
        <f>SUM(H245:H566)</f>
        <v>124056779.2320001</v>
      </c>
      <c r="I567" s="72"/>
      <c r="K567" s="85"/>
    </row>
    <row r="568" spans="1:14" x14ac:dyDescent="0.25">
      <c r="A568" s="78">
        <f t="shared" si="27"/>
        <v>555</v>
      </c>
      <c r="B568" s="1" t="s">
        <v>390</v>
      </c>
      <c r="C568" s="3"/>
      <c r="D568" s="39">
        <f>D567+D243+D204</f>
        <v>240688725.05799997</v>
      </c>
      <c r="E568" s="39">
        <f>E567+E243+E204</f>
        <v>228509525.08199996</v>
      </c>
      <c r="F568" s="39">
        <f>F567+F243+F204</f>
        <v>6074165.8600000013</v>
      </c>
      <c r="G568" s="39">
        <f>G567+G243+G204</f>
        <v>387399.15999999747</v>
      </c>
      <c r="H568" s="39">
        <f>H567+H243+H204</f>
        <v>234971090.10200006</v>
      </c>
      <c r="I568" s="71"/>
      <c r="K568" s="85"/>
    </row>
    <row r="569" spans="1:14" x14ac:dyDescent="0.25">
      <c r="A569" s="78">
        <f t="shared" si="27"/>
        <v>556</v>
      </c>
      <c r="B569" s="3"/>
      <c r="C569" s="3"/>
      <c r="D569" s="39"/>
      <c r="E569" s="39"/>
      <c r="F569" s="39"/>
      <c r="G569" s="39"/>
      <c r="H569" s="39"/>
      <c r="I569" s="25"/>
      <c r="K569" s="85"/>
    </row>
    <row r="570" spans="1:14" x14ac:dyDescent="0.25">
      <c r="A570" s="78">
        <f t="shared" si="27"/>
        <v>557</v>
      </c>
      <c r="B570" s="8" t="s">
        <v>18</v>
      </c>
      <c r="C570" s="32" t="s">
        <v>393</v>
      </c>
      <c r="D570" s="63" t="s">
        <v>403</v>
      </c>
      <c r="E570" s="33">
        <v>-38272432.359999999</v>
      </c>
      <c r="F570" s="33">
        <v>0</v>
      </c>
      <c r="G570" s="33">
        <v>-69423.160000000033</v>
      </c>
      <c r="H570" s="38">
        <f>SUM(E570:G570)</f>
        <v>-38341855.519999996</v>
      </c>
      <c r="I570" s="2" t="s">
        <v>403</v>
      </c>
      <c r="K570" s="85"/>
    </row>
    <row r="571" spans="1:14" x14ac:dyDescent="0.25">
      <c r="A571" s="78">
        <f t="shared" si="27"/>
        <v>558</v>
      </c>
      <c r="B571" s="8" t="s">
        <v>40</v>
      </c>
      <c r="C571" s="32" t="s">
        <v>394</v>
      </c>
      <c r="D571" s="63" t="s">
        <v>403</v>
      </c>
      <c r="E571" s="33">
        <v>-113742832.65000001</v>
      </c>
      <c r="F571" s="33">
        <v>0</v>
      </c>
      <c r="G571" s="33">
        <v>0</v>
      </c>
      <c r="H571" s="38">
        <f t="shared" ref="H571:H572" si="31">SUM(E571:G571)</f>
        <v>-113742832.65000001</v>
      </c>
      <c r="I571" s="2" t="s">
        <v>403</v>
      </c>
      <c r="K571" s="85"/>
    </row>
    <row r="572" spans="1:14" x14ac:dyDescent="0.25">
      <c r="A572" s="78">
        <f t="shared" si="27"/>
        <v>559</v>
      </c>
      <c r="B572" s="10" t="s">
        <v>45</v>
      </c>
      <c r="C572" s="76" t="s">
        <v>392</v>
      </c>
      <c r="D572" s="62" t="s">
        <v>403</v>
      </c>
      <c r="E572" s="36">
        <v>-94767517.889999807</v>
      </c>
      <c r="F572" s="36">
        <v>0</v>
      </c>
      <c r="G572" s="36">
        <v>0</v>
      </c>
      <c r="H572" s="35">
        <f t="shared" si="31"/>
        <v>-94767517.889999807</v>
      </c>
      <c r="I572" s="7" t="s">
        <v>403</v>
      </c>
      <c r="K572" s="85"/>
    </row>
    <row r="573" spans="1:14" x14ac:dyDescent="0.25">
      <c r="A573" s="78">
        <f t="shared" si="27"/>
        <v>560</v>
      </c>
      <c r="B573" s="1" t="s">
        <v>391</v>
      </c>
      <c r="D573" s="28"/>
      <c r="E573" s="37">
        <f>SUM(E570:E572)</f>
        <v>-246782782.8999998</v>
      </c>
      <c r="F573" s="37">
        <f>SUM(F570:F572)</f>
        <v>0</v>
      </c>
      <c r="G573" s="37">
        <f>SUM(G570:G572)</f>
        <v>-69423.160000000033</v>
      </c>
      <c r="H573" s="37">
        <f>SUM(H570:H572)</f>
        <v>-246852206.05999982</v>
      </c>
      <c r="I573" s="28"/>
      <c r="K573" s="85"/>
    </row>
    <row r="574" spans="1:14" x14ac:dyDescent="0.25">
      <c r="A574" s="78">
        <f t="shared" si="27"/>
        <v>561</v>
      </c>
      <c r="B574" s="21"/>
      <c r="D574" s="38"/>
      <c r="E574" s="33"/>
      <c r="F574" s="33"/>
      <c r="G574" s="33"/>
      <c r="H574" s="33"/>
      <c r="I574" s="25"/>
    </row>
    <row r="575" spans="1:14" ht="47.25" customHeight="1" thickBot="1" x14ac:dyDescent="0.3">
      <c r="A575" s="78">
        <f t="shared" si="27"/>
        <v>562</v>
      </c>
      <c r="B575" s="111" t="s">
        <v>799</v>
      </c>
      <c r="C575" s="111"/>
      <c r="D575" s="64">
        <f>D573+D568</f>
        <v>240688725.05799997</v>
      </c>
      <c r="E575" s="49">
        <f>E573+E568</f>
        <v>-18273257.81799984</v>
      </c>
      <c r="F575" s="49">
        <f>F573+F568</f>
        <v>6074165.8600000013</v>
      </c>
      <c r="G575" s="49">
        <f>G573+G568</f>
        <v>317975.99999999744</v>
      </c>
      <c r="H575" s="49">
        <f>H573+H568</f>
        <v>-11881115.957999766</v>
      </c>
      <c r="I575" s="47"/>
      <c r="N575" s="75"/>
    </row>
    <row r="576" spans="1:14" ht="15.75" thickTop="1" x14ac:dyDescent="0.25">
      <c r="A576" s="78">
        <f t="shared" si="27"/>
        <v>563</v>
      </c>
      <c r="B576" s="11"/>
      <c r="E576" s="11"/>
      <c r="F576" s="11"/>
      <c r="G576" s="11"/>
      <c r="H576" s="11"/>
      <c r="I576" s="11"/>
    </row>
    <row r="577" spans="1:13" x14ac:dyDescent="0.25">
      <c r="A577" s="78">
        <f t="shared" si="27"/>
        <v>564</v>
      </c>
      <c r="B577" s="11"/>
      <c r="E577" s="11"/>
      <c r="F577" s="11"/>
      <c r="G577" s="11"/>
      <c r="H577" s="11"/>
      <c r="I577" s="11"/>
    </row>
    <row r="578" spans="1:13" x14ac:dyDescent="0.25">
      <c r="A578" s="78">
        <f t="shared" si="27"/>
        <v>565</v>
      </c>
      <c r="B578" s="82" t="s">
        <v>414</v>
      </c>
      <c r="C578" s="82"/>
      <c r="D578" s="82"/>
      <c r="E578" s="82"/>
      <c r="F578" s="11"/>
      <c r="G578" s="11"/>
      <c r="H578" s="11"/>
      <c r="I578" s="11"/>
      <c r="M578" s="81"/>
    </row>
    <row r="579" spans="1:13" ht="31.5" customHeight="1" x14ac:dyDescent="0.25">
      <c r="A579" s="78">
        <f t="shared" si="27"/>
        <v>566</v>
      </c>
      <c r="B579" s="67">
        <f>F575</f>
        <v>6074165.8600000013</v>
      </c>
      <c r="C579" s="68" t="s">
        <v>413</v>
      </c>
      <c r="E579" s="11"/>
      <c r="F579" s="11"/>
      <c r="G579" s="11"/>
      <c r="H579" s="11"/>
      <c r="I579" s="11"/>
    </row>
    <row r="580" spans="1:13" ht="32.25" customHeight="1" x14ac:dyDescent="0.25">
      <c r="A580" s="78">
        <f t="shared" si="27"/>
        <v>567</v>
      </c>
      <c r="B580" s="69">
        <v>35116.800000001676</v>
      </c>
      <c r="C580" s="68" t="s">
        <v>412</v>
      </c>
      <c r="E580" s="11"/>
      <c r="F580" s="11"/>
      <c r="G580" s="11"/>
      <c r="H580" s="11"/>
      <c r="I580" s="11"/>
    </row>
    <row r="581" spans="1:13" ht="15.75" thickBot="1" x14ac:dyDescent="0.3">
      <c r="A581" s="78">
        <f t="shared" si="27"/>
        <v>568</v>
      </c>
      <c r="B581" s="70">
        <f>B579-B580</f>
        <v>6039049.0599999996</v>
      </c>
      <c r="C581" s="68" t="s">
        <v>411</v>
      </c>
      <c r="E581" s="11"/>
      <c r="F581" s="11"/>
      <c r="G581" s="11"/>
      <c r="H581" s="11"/>
      <c r="I581" s="11"/>
      <c r="M581" s="80"/>
    </row>
    <row r="582" spans="1:13" ht="61.5" customHeight="1" thickTop="1" x14ac:dyDescent="0.25">
      <c r="A582" s="78"/>
      <c r="B582" s="11"/>
      <c r="E582" s="68"/>
      <c r="F582" s="68"/>
      <c r="G582" s="68"/>
      <c r="H582" s="75"/>
      <c r="I582" s="11"/>
    </row>
    <row r="583" spans="1:13" x14ac:dyDescent="0.25">
      <c r="A583" s="78"/>
    </row>
  </sheetData>
  <mergeCells count="8">
    <mergeCell ref="C8:D8"/>
    <mergeCell ref="C9:D9"/>
    <mergeCell ref="A2:I2"/>
    <mergeCell ref="A3:I3"/>
    <mergeCell ref="A4:I4"/>
    <mergeCell ref="A5:I5"/>
    <mergeCell ref="E11:H11"/>
    <mergeCell ref="B575:C575"/>
  </mergeCells>
  <pageMargins left="0.7" right="0.7" top="0.87541666666666662" bottom="0.75" header="0.3" footer="0.3"/>
  <pageSetup scale="49" fitToHeight="1000" orientation="portrait" horizontalDpi="1200" verticalDpi="1200" r:id="rId1"/>
  <headerFooter>
    <oddHeader>&amp;RCase No. 2023-00159
Staff's First Set of Data Requests
Dated 5/31/2023
Item No. 7
Attachment 1
&amp;P of &amp;N</oddHeader>
    <oddFooter>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18"/>
  <sheetViews>
    <sheetView showWhiteSpace="0" zoomScale="85" zoomScaleNormal="85" workbookViewId="0">
      <pane ySplit="13" topLeftCell="A16" activePane="bottomLeft" state="frozen"/>
      <selection activeCell="P591" sqref="P591"/>
      <selection pane="bottomLeft" activeCell="C7" sqref="C7:I7"/>
    </sheetView>
  </sheetViews>
  <sheetFormatPr defaultColWidth="9.140625" defaultRowHeight="15" x14ac:dyDescent="0.25"/>
  <cols>
    <col min="1" max="1" width="8.42578125" bestFit="1" customWidth="1"/>
    <col min="2" max="2" width="14" customWidth="1"/>
    <col min="3" max="3" width="44" customWidth="1"/>
    <col min="4" max="8" width="17.5703125" customWidth="1"/>
    <col min="9" max="9" width="21.5703125" customWidth="1"/>
    <col min="10" max="10" width="15.42578125" style="32" customWidth="1"/>
    <col min="11" max="12" width="9.140625" style="32"/>
    <col min="13" max="13" width="14.42578125" style="32" bestFit="1" customWidth="1"/>
    <col min="14" max="16384" width="9.140625" style="32"/>
  </cols>
  <sheetData>
    <row r="1" spans="1:10" x14ac:dyDescent="0.25">
      <c r="G1" s="32"/>
      <c r="H1" s="104"/>
      <c r="I1" s="103" t="s">
        <v>422</v>
      </c>
    </row>
    <row r="2" spans="1:10" x14ac:dyDescent="0.25">
      <c r="A2" s="107" t="s">
        <v>398</v>
      </c>
      <c r="B2" s="107"/>
      <c r="C2" s="107"/>
      <c r="D2" s="107"/>
      <c r="E2" s="107"/>
      <c r="F2" s="107"/>
      <c r="G2" s="107"/>
      <c r="H2" s="107"/>
      <c r="I2" s="107"/>
    </row>
    <row r="3" spans="1:10" x14ac:dyDescent="0.25">
      <c r="A3" s="108" t="s">
        <v>1532</v>
      </c>
      <c r="B3" s="108"/>
      <c r="C3" s="108"/>
      <c r="D3" s="108"/>
      <c r="E3" s="108"/>
      <c r="F3" s="108"/>
      <c r="G3" s="108"/>
      <c r="H3" s="108"/>
      <c r="I3" s="108"/>
    </row>
    <row r="4" spans="1:10" ht="15" customHeight="1" x14ac:dyDescent="0.25">
      <c r="A4" s="109" t="s">
        <v>399</v>
      </c>
      <c r="B4" s="109"/>
      <c r="C4" s="109"/>
      <c r="D4" s="109"/>
      <c r="E4" s="109"/>
      <c r="F4" s="109"/>
      <c r="G4" s="109"/>
      <c r="H4" s="109"/>
      <c r="I4" s="109"/>
    </row>
    <row r="5" spans="1:10" x14ac:dyDescent="0.25">
      <c r="A5" s="108" t="s">
        <v>1171</v>
      </c>
      <c r="B5" s="108"/>
      <c r="C5" s="108"/>
      <c r="D5" s="108"/>
      <c r="E5" s="108"/>
      <c r="F5" s="108"/>
      <c r="G5" s="108"/>
      <c r="H5" s="108"/>
      <c r="I5" s="108"/>
    </row>
    <row r="6" spans="1:10" x14ac:dyDescent="0.25">
      <c r="A6" s="105"/>
      <c r="B6" s="1" t="s">
        <v>402</v>
      </c>
    </row>
    <row r="7" spans="1:10" x14ac:dyDescent="0.25">
      <c r="A7" s="105"/>
      <c r="B7" s="1" t="s">
        <v>416</v>
      </c>
      <c r="C7" s="113" t="s">
        <v>406</v>
      </c>
      <c r="D7" s="113"/>
      <c r="E7" s="113"/>
      <c r="F7" s="113"/>
      <c r="G7" s="113"/>
      <c r="H7" s="113"/>
      <c r="I7" s="113"/>
    </row>
    <row r="8" spans="1:10" x14ac:dyDescent="0.25">
      <c r="A8" s="105"/>
      <c r="B8" s="1" t="s">
        <v>417</v>
      </c>
      <c r="C8" s="113" t="s">
        <v>405</v>
      </c>
      <c r="D8" s="113"/>
      <c r="E8" s="113"/>
      <c r="F8" s="113"/>
      <c r="G8" s="113"/>
      <c r="H8" s="113"/>
      <c r="I8" s="113"/>
    </row>
    <row r="9" spans="1:10" x14ac:dyDescent="0.25">
      <c r="A9" s="105"/>
      <c r="B9" s="1" t="s">
        <v>408</v>
      </c>
      <c r="C9" s="113" t="s">
        <v>410</v>
      </c>
      <c r="D9" s="113"/>
      <c r="E9" s="113"/>
      <c r="F9" s="113"/>
      <c r="G9" s="113"/>
      <c r="H9" s="113"/>
      <c r="I9" s="113"/>
    </row>
    <row r="10" spans="1:10" ht="33.75" customHeight="1" x14ac:dyDescent="0.25">
      <c r="A10" s="9"/>
      <c r="B10" s="30" t="s">
        <v>403</v>
      </c>
      <c r="C10" s="112" t="s">
        <v>404</v>
      </c>
      <c r="D10" s="112"/>
      <c r="E10" s="112"/>
      <c r="F10" s="112"/>
      <c r="G10" s="112"/>
      <c r="H10" s="112"/>
      <c r="I10" s="112"/>
    </row>
    <row r="11" spans="1:10" x14ac:dyDescent="0.25">
      <c r="A11" s="52"/>
      <c r="B11" s="52"/>
      <c r="C11" s="52"/>
      <c r="D11" s="52"/>
      <c r="E11" s="110" t="s">
        <v>1173</v>
      </c>
      <c r="F11" s="110"/>
      <c r="G11" s="110"/>
      <c r="H11" s="110"/>
      <c r="I11" s="11"/>
    </row>
    <row r="12" spans="1:10" ht="60" x14ac:dyDescent="0.25">
      <c r="A12" s="29" t="s">
        <v>385</v>
      </c>
      <c r="B12" s="50" t="s">
        <v>383</v>
      </c>
      <c r="C12" s="50" t="s">
        <v>384</v>
      </c>
      <c r="D12" s="51" t="s">
        <v>401</v>
      </c>
      <c r="E12" s="51" t="s">
        <v>377</v>
      </c>
      <c r="F12" s="51" t="s">
        <v>386</v>
      </c>
      <c r="G12" s="51" t="s">
        <v>378</v>
      </c>
      <c r="H12" s="51" t="s">
        <v>379</v>
      </c>
      <c r="I12" s="51" t="s">
        <v>1172</v>
      </c>
    </row>
    <row r="13" spans="1:10" x14ac:dyDescent="0.25">
      <c r="A13" s="29" t="s">
        <v>382</v>
      </c>
      <c r="B13" s="50" t="s">
        <v>381</v>
      </c>
      <c r="C13" s="50" t="s">
        <v>380</v>
      </c>
      <c r="D13" s="50" t="s">
        <v>420</v>
      </c>
      <c r="E13" s="50" t="s">
        <v>415</v>
      </c>
      <c r="F13" s="50" t="s">
        <v>416</v>
      </c>
      <c r="G13" s="50" t="s">
        <v>417</v>
      </c>
      <c r="H13" s="50" t="s">
        <v>418</v>
      </c>
      <c r="I13" s="50" t="s">
        <v>419</v>
      </c>
      <c r="J13" s="93" t="s">
        <v>1529</v>
      </c>
    </row>
    <row r="14" spans="1:10" x14ac:dyDescent="0.25">
      <c r="A14" s="18">
        <v>1</v>
      </c>
      <c r="B14" s="15" t="s">
        <v>395</v>
      </c>
      <c r="C14" s="12"/>
      <c r="D14" s="23"/>
      <c r="E14" s="17"/>
      <c r="F14" s="17"/>
      <c r="G14" s="17"/>
      <c r="H14" s="17"/>
      <c r="I14" s="20"/>
    </row>
    <row r="15" spans="1:10" x14ac:dyDescent="0.25">
      <c r="A15" s="14">
        <f>A14+1</f>
        <v>2</v>
      </c>
      <c r="B15" t="s">
        <v>3</v>
      </c>
      <c r="C15" t="s">
        <v>208</v>
      </c>
      <c r="D15" s="101">
        <v>5241246.7980000013</v>
      </c>
      <c r="E15" s="38">
        <v>4586041.1399999727</v>
      </c>
      <c r="F15" s="38">
        <v>12853.419999999998</v>
      </c>
      <c r="G15" s="38">
        <v>1082621.5199999982</v>
      </c>
      <c r="H15" s="38">
        <f>SUM(E15:G15)</f>
        <v>5681516.0799999703</v>
      </c>
      <c r="I15" s="100">
        <f t="shared" ref="I15:I78" si="0">IFERROR(H15/D15,"n.m.")</f>
        <v>1.0840008682987359</v>
      </c>
    </row>
    <row r="16" spans="1:10" x14ac:dyDescent="0.25">
      <c r="A16" s="14">
        <f>A15+1</f>
        <v>3</v>
      </c>
      <c r="B16" t="s">
        <v>0</v>
      </c>
      <c r="C16" t="s">
        <v>205</v>
      </c>
      <c r="D16" s="101">
        <v>234439.64900000003</v>
      </c>
      <c r="E16" s="38">
        <v>354020.85000000079</v>
      </c>
      <c r="F16" s="38">
        <v>479.51999999999981</v>
      </c>
      <c r="G16" s="38">
        <v>86091.060000000027</v>
      </c>
      <c r="H16" s="38">
        <f t="shared" ref="H16:H79" si="1">SUM(E16:G16)</f>
        <v>440591.43000000087</v>
      </c>
      <c r="I16" s="100">
        <f t="shared" si="0"/>
        <v>1.8793383793199623</v>
      </c>
    </row>
    <row r="17" spans="1:9" x14ac:dyDescent="0.25">
      <c r="A17" s="14">
        <f t="shared" ref="A17:A79" si="2">A16+1</f>
        <v>4</v>
      </c>
      <c r="B17" t="s">
        <v>1174</v>
      </c>
      <c r="C17" t="s">
        <v>1259</v>
      </c>
      <c r="D17" s="101">
        <v>0</v>
      </c>
      <c r="E17" s="38">
        <v>9.2015284280932974E-12</v>
      </c>
      <c r="F17" s="38">
        <v>0</v>
      </c>
      <c r="G17" s="38">
        <v>0</v>
      </c>
      <c r="H17" s="38">
        <f t="shared" si="1"/>
        <v>9.2015284280932974E-12</v>
      </c>
      <c r="I17" s="100" t="str">
        <f t="shared" si="0"/>
        <v>n.m.</v>
      </c>
    </row>
    <row r="18" spans="1:9" x14ac:dyDescent="0.25">
      <c r="A18" s="14">
        <f t="shared" si="2"/>
        <v>5</v>
      </c>
      <c r="B18" t="s">
        <v>37</v>
      </c>
      <c r="C18" t="s">
        <v>234</v>
      </c>
      <c r="D18" s="101">
        <v>2106742.5209999997</v>
      </c>
      <c r="E18" s="38">
        <v>1248301.5600000033</v>
      </c>
      <c r="F18" s="38">
        <v>2468.3299999999977</v>
      </c>
      <c r="G18" s="38">
        <v>279460.89999999997</v>
      </c>
      <c r="H18" s="38">
        <f t="shared" si="1"/>
        <v>1530230.7900000033</v>
      </c>
      <c r="I18" s="100">
        <f t="shared" si="0"/>
        <v>0.72634922148609515</v>
      </c>
    </row>
    <row r="19" spans="1:9" x14ac:dyDescent="0.25">
      <c r="A19" s="14">
        <f t="shared" si="2"/>
        <v>6</v>
      </c>
      <c r="B19" t="s">
        <v>86</v>
      </c>
      <c r="C19" t="s">
        <v>278</v>
      </c>
      <c r="D19" s="101">
        <v>688765.00899999996</v>
      </c>
      <c r="E19" s="38">
        <v>2929871.4499999885</v>
      </c>
      <c r="F19" s="38"/>
      <c r="G19" s="38"/>
      <c r="H19" s="38">
        <f t="shared" si="1"/>
        <v>2929871.4499999885</v>
      </c>
      <c r="I19" s="100">
        <f t="shared" si="0"/>
        <v>4.2538041446875949</v>
      </c>
    </row>
    <row r="20" spans="1:9" x14ac:dyDescent="0.25">
      <c r="A20" s="14">
        <f t="shared" si="2"/>
        <v>7</v>
      </c>
      <c r="B20" t="s">
        <v>63</v>
      </c>
      <c r="C20" t="s">
        <v>255</v>
      </c>
      <c r="D20" s="101">
        <v>33901.26</v>
      </c>
      <c r="E20" s="38">
        <v>542.5200000000001</v>
      </c>
      <c r="F20" s="38">
        <v>0.73</v>
      </c>
      <c r="G20" s="38">
        <v>140.86000000000001</v>
      </c>
      <c r="H20" s="38">
        <f t="shared" si="1"/>
        <v>684.11000000000013</v>
      </c>
      <c r="I20" s="100">
        <f t="shared" si="0"/>
        <v>2.0179485954209375E-2</v>
      </c>
    </row>
    <row r="21" spans="1:9" x14ac:dyDescent="0.25">
      <c r="A21" s="14">
        <f t="shared" si="2"/>
        <v>8</v>
      </c>
      <c r="B21" t="s">
        <v>4</v>
      </c>
      <c r="C21" t="s">
        <v>209</v>
      </c>
      <c r="D21" s="101">
        <v>3631261.554</v>
      </c>
      <c r="E21" s="38">
        <v>3380300.060000001</v>
      </c>
      <c r="F21" s="38">
        <v>4270.5900000000011</v>
      </c>
      <c r="G21" s="38">
        <v>808293.75999999919</v>
      </c>
      <c r="H21" s="38">
        <f t="shared" si="1"/>
        <v>4192864.41</v>
      </c>
      <c r="I21" s="100">
        <f t="shared" si="0"/>
        <v>1.154657781503337</v>
      </c>
    </row>
    <row r="22" spans="1:9" x14ac:dyDescent="0.25">
      <c r="A22" s="14">
        <f t="shared" si="2"/>
        <v>9</v>
      </c>
      <c r="B22" t="s">
        <v>9</v>
      </c>
      <c r="C22" t="s">
        <v>214</v>
      </c>
      <c r="D22" s="101">
        <v>263637.90000000002</v>
      </c>
      <c r="E22" s="38">
        <v>184885.54000000007</v>
      </c>
      <c r="F22" s="38">
        <v>155.01000000000005</v>
      </c>
      <c r="G22" s="38">
        <v>68429.410000000033</v>
      </c>
      <c r="H22" s="38">
        <f t="shared" si="1"/>
        <v>253469.96000000011</v>
      </c>
      <c r="I22" s="100">
        <f t="shared" si="0"/>
        <v>0.96143217648145463</v>
      </c>
    </row>
    <row r="23" spans="1:9" x14ac:dyDescent="0.25">
      <c r="A23" s="14">
        <f t="shared" si="2"/>
        <v>10</v>
      </c>
      <c r="B23" t="s">
        <v>10</v>
      </c>
      <c r="C23" t="s">
        <v>215</v>
      </c>
      <c r="D23" s="101">
        <v>6197138.5490000006</v>
      </c>
      <c r="E23" s="38">
        <v>5665344.9000000115</v>
      </c>
      <c r="F23" s="38">
        <v>33026.819999999956</v>
      </c>
      <c r="G23" s="38">
        <v>1323441.6600000011</v>
      </c>
      <c r="H23" s="38">
        <f t="shared" si="1"/>
        <v>7021813.3800000129</v>
      </c>
      <c r="I23" s="100">
        <f t="shared" si="0"/>
        <v>1.1330734861709821</v>
      </c>
    </row>
    <row r="24" spans="1:9" x14ac:dyDescent="0.25">
      <c r="A24" s="14">
        <f t="shared" si="2"/>
        <v>11</v>
      </c>
      <c r="B24" t="s">
        <v>11</v>
      </c>
      <c r="C24" t="s">
        <v>216</v>
      </c>
      <c r="D24" s="101">
        <v>242604.65700000001</v>
      </c>
      <c r="E24" s="38">
        <v>420291.71</v>
      </c>
      <c r="F24" s="38">
        <v>4664.8600000000006</v>
      </c>
      <c r="G24" s="38">
        <v>101855.11999999998</v>
      </c>
      <c r="H24" s="38">
        <f t="shared" si="1"/>
        <v>526811.68999999994</v>
      </c>
      <c r="I24" s="100">
        <f t="shared" si="0"/>
        <v>2.1714821822237318</v>
      </c>
    </row>
    <row r="25" spans="1:9" x14ac:dyDescent="0.25">
      <c r="A25" s="14">
        <f t="shared" si="2"/>
        <v>12</v>
      </c>
      <c r="B25" t="s">
        <v>62</v>
      </c>
      <c r="C25" t="s">
        <v>254</v>
      </c>
      <c r="D25" s="101">
        <v>201842.58699999997</v>
      </c>
      <c r="E25" s="38">
        <v>1466090.6999999995</v>
      </c>
      <c r="F25" s="38">
        <v>39419.94999999999</v>
      </c>
      <c r="G25" s="38"/>
      <c r="H25" s="38">
        <f t="shared" si="1"/>
        <v>1505510.6499999994</v>
      </c>
      <c r="I25" s="100">
        <f t="shared" si="0"/>
        <v>7.458835483514684</v>
      </c>
    </row>
    <row r="26" spans="1:9" x14ac:dyDescent="0.25">
      <c r="A26" s="14">
        <f t="shared" si="2"/>
        <v>13</v>
      </c>
      <c r="B26" t="s">
        <v>423</v>
      </c>
      <c r="C26" t="s">
        <v>631</v>
      </c>
      <c r="D26" s="101">
        <v>0</v>
      </c>
      <c r="E26" s="38">
        <v>757447.03999999992</v>
      </c>
      <c r="F26" s="38"/>
      <c r="G26" s="38"/>
      <c r="H26" s="38">
        <f t="shared" si="1"/>
        <v>757447.03999999992</v>
      </c>
      <c r="I26" s="100" t="str">
        <f t="shared" si="0"/>
        <v>n.m.</v>
      </c>
    </row>
    <row r="27" spans="1:9" x14ac:dyDescent="0.25">
      <c r="A27" s="14">
        <f t="shared" si="2"/>
        <v>14</v>
      </c>
      <c r="B27" t="s">
        <v>183</v>
      </c>
      <c r="C27" t="s">
        <v>1238</v>
      </c>
      <c r="D27" s="101">
        <v>0</v>
      </c>
      <c r="E27" s="38">
        <v>-6073</v>
      </c>
      <c r="F27" s="38"/>
      <c r="G27" s="38">
        <v>-1145.17</v>
      </c>
      <c r="H27" s="38">
        <f t="shared" si="1"/>
        <v>-7218.17</v>
      </c>
      <c r="I27" s="100" t="str">
        <f t="shared" si="0"/>
        <v>n.m.</v>
      </c>
    </row>
    <row r="28" spans="1:9" x14ac:dyDescent="0.25">
      <c r="A28" s="14">
        <f t="shared" si="2"/>
        <v>15</v>
      </c>
      <c r="B28" t="s">
        <v>187</v>
      </c>
      <c r="C28" t="s">
        <v>364</v>
      </c>
      <c r="D28" s="101">
        <v>-126.85499999999999</v>
      </c>
      <c r="E28" s="38">
        <v>712.82999999999993</v>
      </c>
      <c r="F28" s="38">
        <v>2769.34</v>
      </c>
      <c r="G28" s="38">
        <v>153.43</v>
      </c>
      <c r="H28" s="38">
        <f t="shared" si="1"/>
        <v>3635.6</v>
      </c>
      <c r="I28" s="100">
        <f t="shared" si="0"/>
        <v>-28.659493122068504</v>
      </c>
    </row>
    <row r="29" spans="1:9" x14ac:dyDescent="0.25">
      <c r="A29" s="14">
        <f t="shared" si="2"/>
        <v>16</v>
      </c>
      <c r="B29" t="s">
        <v>139</v>
      </c>
      <c r="C29" t="s">
        <v>325</v>
      </c>
      <c r="D29" s="101">
        <v>-9026.0789999999997</v>
      </c>
      <c r="E29" s="38">
        <v>19766.28</v>
      </c>
      <c r="F29" s="38">
        <v>3240.9100000000003</v>
      </c>
      <c r="G29" s="38">
        <v>4390.3500000000004</v>
      </c>
      <c r="H29" s="38">
        <f t="shared" si="1"/>
        <v>27397.54</v>
      </c>
      <c r="I29" s="100">
        <f t="shared" si="0"/>
        <v>-3.0353756044014242</v>
      </c>
    </row>
    <row r="30" spans="1:9" x14ac:dyDescent="0.25">
      <c r="A30" s="14">
        <f t="shared" si="2"/>
        <v>17</v>
      </c>
      <c r="B30" t="s">
        <v>424</v>
      </c>
      <c r="C30" t="s">
        <v>632</v>
      </c>
      <c r="D30" s="101">
        <v>0</v>
      </c>
      <c r="E30" s="38">
        <v>108.56</v>
      </c>
      <c r="F30" s="38">
        <v>262.22000000000003</v>
      </c>
      <c r="G30" s="38">
        <v>21.74</v>
      </c>
      <c r="H30" s="38">
        <f t="shared" si="1"/>
        <v>392.52000000000004</v>
      </c>
      <c r="I30" s="100" t="str">
        <f t="shared" si="0"/>
        <v>n.m.</v>
      </c>
    </row>
    <row r="31" spans="1:9" x14ac:dyDescent="0.25">
      <c r="A31" s="14">
        <f t="shared" si="2"/>
        <v>18</v>
      </c>
      <c r="B31" t="s">
        <v>425</v>
      </c>
      <c r="C31" t="s">
        <v>633</v>
      </c>
      <c r="D31" s="101">
        <v>0</v>
      </c>
      <c r="E31" s="38">
        <v>74.42</v>
      </c>
      <c r="F31" s="38">
        <v>179.73</v>
      </c>
      <c r="G31" s="38">
        <v>14.9</v>
      </c>
      <c r="H31" s="38">
        <f t="shared" si="1"/>
        <v>269.04999999999995</v>
      </c>
      <c r="I31" s="100" t="str">
        <f t="shared" si="0"/>
        <v>n.m.</v>
      </c>
    </row>
    <row r="32" spans="1:9" x14ac:dyDescent="0.25">
      <c r="A32" s="14">
        <f t="shared" si="2"/>
        <v>19</v>
      </c>
      <c r="B32" t="s">
        <v>426</v>
      </c>
      <c r="C32" t="s">
        <v>634</v>
      </c>
      <c r="D32" s="101">
        <v>0</v>
      </c>
      <c r="E32" s="38">
        <v>21.33</v>
      </c>
      <c r="F32" s="38">
        <v>51.52</v>
      </c>
      <c r="G32" s="38">
        <v>4.2699999999999996</v>
      </c>
      <c r="H32" s="38">
        <f t="shared" si="1"/>
        <v>77.11999999999999</v>
      </c>
      <c r="I32" s="100" t="str">
        <f t="shared" si="0"/>
        <v>n.m.</v>
      </c>
    </row>
    <row r="33" spans="1:9" x14ac:dyDescent="0.25">
      <c r="A33" s="14">
        <f t="shared" si="2"/>
        <v>20</v>
      </c>
      <c r="B33" t="s">
        <v>427</v>
      </c>
      <c r="C33" t="s">
        <v>635</v>
      </c>
      <c r="D33" s="101">
        <v>0</v>
      </c>
      <c r="E33" s="38">
        <v>83.06</v>
      </c>
      <c r="F33" s="38">
        <v>200.62</v>
      </c>
      <c r="G33" s="38">
        <v>16.63</v>
      </c>
      <c r="H33" s="38">
        <f t="shared" si="1"/>
        <v>300.31</v>
      </c>
      <c r="I33" s="100" t="str">
        <f t="shared" si="0"/>
        <v>n.m.</v>
      </c>
    </row>
    <row r="34" spans="1:9" x14ac:dyDescent="0.25">
      <c r="A34" s="14">
        <f t="shared" si="2"/>
        <v>21</v>
      </c>
      <c r="B34" t="s">
        <v>428</v>
      </c>
      <c r="C34" t="s">
        <v>636</v>
      </c>
      <c r="D34" s="101">
        <v>0</v>
      </c>
      <c r="E34" s="38">
        <v>52.99</v>
      </c>
      <c r="F34" s="38">
        <v>127.99000000000001</v>
      </c>
      <c r="G34" s="38">
        <v>10.61</v>
      </c>
      <c r="H34" s="38">
        <f t="shared" si="1"/>
        <v>191.59000000000003</v>
      </c>
      <c r="I34" s="100" t="str">
        <f t="shared" si="0"/>
        <v>n.m.</v>
      </c>
    </row>
    <row r="35" spans="1:9" x14ac:dyDescent="0.25">
      <c r="A35" s="14">
        <f t="shared" si="2"/>
        <v>22</v>
      </c>
      <c r="B35" t="s">
        <v>429</v>
      </c>
      <c r="C35" t="s">
        <v>637</v>
      </c>
      <c r="D35" s="101">
        <v>0</v>
      </c>
      <c r="E35" s="38">
        <v>39.06</v>
      </c>
      <c r="F35" s="38">
        <v>94.33</v>
      </c>
      <c r="G35" s="38">
        <v>7.82</v>
      </c>
      <c r="H35" s="38">
        <f t="shared" si="1"/>
        <v>141.20999999999998</v>
      </c>
      <c r="I35" s="100" t="str">
        <f t="shared" si="0"/>
        <v>n.m.</v>
      </c>
    </row>
    <row r="36" spans="1:9" x14ac:dyDescent="0.25">
      <c r="A36" s="14">
        <f t="shared" si="2"/>
        <v>23</v>
      </c>
      <c r="B36" t="s">
        <v>430</v>
      </c>
      <c r="C36" t="s">
        <v>638</v>
      </c>
      <c r="D36" s="101">
        <v>0</v>
      </c>
      <c r="E36" s="38">
        <v>49.63</v>
      </c>
      <c r="F36" s="38">
        <v>119.88</v>
      </c>
      <c r="G36" s="38">
        <v>9.94</v>
      </c>
      <c r="H36" s="38">
        <f t="shared" si="1"/>
        <v>179.45</v>
      </c>
      <c r="I36" s="100" t="str">
        <f t="shared" si="0"/>
        <v>n.m.</v>
      </c>
    </row>
    <row r="37" spans="1:9" x14ac:dyDescent="0.25">
      <c r="A37" s="14">
        <f t="shared" si="2"/>
        <v>24</v>
      </c>
      <c r="B37" t="s">
        <v>431</v>
      </c>
      <c r="C37" t="s">
        <v>639</v>
      </c>
      <c r="D37" s="101">
        <v>0</v>
      </c>
      <c r="E37" s="38">
        <v>33.770000000000003</v>
      </c>
      <c r="F37" s="38">
        <v>81.56</v>
      </c>
      <c r="G37" s="38">
        <v>6.76</v>
      </c>
      <c r="H37" s="38">
        <f t="shared" si="1"/>
        <v>122.09000000000002</v>
      </c>
      <c r="I37" s="100" t="str">
        <f t="shared" si="0"/>
        <v>n.m.</v>
      </c>
    </row>
    <row r="38" spans="1:9" x14ac:dyDescent="0.25">
      <c r="A38" s="14">
        <f t="shared" si="2"/>
        <v>25</v>
      </c>
      <c r="B38" t="s">
        <v>432</v>
      </c>
      <c r="C38" t="s">
        <v>640</v>
      </c>
      <c r="D38" s="101">
        <v>0</v>
      </c>
      <c r="E38" s="38">
        <v>34.549999999999997</v>
      </c>
      <c r="F38" s="38">
        <v>83.460000000000008</v>
      </c>
      <c r="G38" s="38">
        <v>6.92</v>
      </c>
      <c r="H38" s="38">
        <f t="shared" si="1"/>
        <v>124.93</v>
      </c>
      <c r="I38" s="100" t="str">
        <f t="shared" si="0"/>
        <v>n.m.</v>
      </c>
    </row>
    <row r="39" spans="1:9" x14ac:dyDescent="0.25">
      <c r="A39" s="14">
        <f t="shared" si="2"/>
        <v>26</v>
      </c>
      <c r="B39" t="s">
        <v>433</v>
      </c>
      <c r="C39" t="s">
        <v>641</v>
      </c>
      <c r="D39" s="101">
        <v>0</v>
      </c>
      <c r="E39" s="38">
        <v>42.44</v>
      </c>
      <c r="F39" s="38">
        <v>102.51</v>
      </c>
      <c r="G39" s="38">
        <v>8.5</v>
      </c>
      <c r="H39" s="38">
        <f t="shared" si="1"/>
        <v>153.44999999999999</v>
      </c>
      <c r="I39" s="100" t="str">
        <f t="shared" si="0"/>
        <v>n.m.</v>
      </c>
    </row>
    <row r="40" spans="1:9" x14ac:dyDescent="0.25">
      <c r="A40" s="14">
        <f t="shared" si="2"/>
        <v>27</v>
      </c>
      <c r="B40" t="s">
        <v>434</v>
      </c>
      <c r="C40" t="s">
        <v>642</v>
      </c>
      <c r="D40" s="101">
        <v>0</v>
      </c>
      <c r="E40" s="38">
        <v>43.5</v>
      </c>
      <c r="F40" s="38">
        <v>105.06</v>
      </c>
      <c r="G40" s="38">
        <v>8.7100000000000009</v>
      </c>
      <c r="H40" s="38">
        <f t="shared" si="1"/>
        <v>157.27000000000001</v>
      </c>
      <c r="I40" s="100" t="str">
        <f t="shared" si="0"/>
        <v>n.m.</v>
      </c>
    </row>
    <row r="41" spans="1:9" x14ac:dyDescent="0.25">
      <c r="A41" s="14">
        <f t="shared" si="2"/>
        <v>28</v>
      </c>
      <c r="B41" t="s">
        <v>435</v>
      </c>
      <c r="C41" t="s">
        <v>643</v>
      </c>
      <c r="D41" s="101">
        <v>0</v>
      </c>
      <c r="E41" s="38">
        <v>74.3</v>
      </c>
      <c r="F41" s="38">
        <v>179.48</v>
      </c>
      <c r="G41" s="38">
        <v>14.88</v>
      </c>
      <c r="H41" s="38">
        <f t="shared" si="1"/>
        <v>268.65999999999997</v>
      </c>
      <c r="I41" s="100" t="str">
        <f t="shared" si="0"/>
        <v>n.m.</v>
      </c>
    </row>
    <row r="42" spans="1:9" x14ac:dyDescent="0.25">
      <c r="A42" s="14">
        <f t="shared" si="2"/>
        <v>29</v>
      </c>
      <c r="B42" t="s">
        <v>436</v>
      </c>
      <c r="C42" t="s">
        <v>644</v>
      </c>
      <c r="D42" s="101">
        <v>0</v>
      </c>
      <c r="E42" s="38">
        <v>38.78</v>
      </c>
      <c r="F42" s="38">
        <v>93.660000000000011</v>
      </c>
      <c r="G42" s="38">
        <v>7.76</v>
      </c>
      <c r="H42" s="38">
        <f t="shared" si="1"/>
        <v>140.19999999999999</v>
      </c>
      <c r="I42" s="100" t="str">
        <f t="shared" si="0"/>
        <v>n.m.</v>
      </c>
    </row>
    <row r="43" spans="1:9" x14ac:dyDescent="0.25">
      <c r="A43" s="14">
        <f t="shared" si="2"/>
        <v>30</v>
      </c>
      <c r="B43" t="s">
        <v>437</v>
      </c>
      <c r="C43" t="s">
        <v>1239</v>
      </c>
      <c r="D43" s="101">
        <v>0</v>
      </c>
      <c r="E43" s="38">
        <v>-2619.3900000000003</v>
      </c>
      <c r="F43" s="38">
        <v>-204.56999999999996</v>
      </c>
      <c r="G43" s="38">
        <v>-468.09000000000003</v>
      </c>
      <c r="H43" s="38">
        <f t="shared" si="1"/>
        <v>-3292.0500000000006</v>
      </c>
      <c r="I43" s="100" t="str">
        <f t="shared" si="0"/>
        <v>n.m.</v>
      </c>
    </row>
    <row r="44" spans="1:9" x14ac:dyDescent="0.25">
      <c r="A44" s="14">
        <f t="shared" si="2"/>
        <v>31</v>
      </c>
      <c r="B44" t="s">
        <v>188</v>
      </c>
      <c r="C44" t="s">
        <v>1240</v>
      </c>
      <c r="D44" s="101">
        <v>0</v>
      </c>
      <c r="E44" s="38"/>
      <c r="F44" s="38"/>
      <c r="G44" s="38">
        <v>0.74</v>
      </c>
      <c r="H44" s="38">
        <f t="shared" si="1"/>
        <v>0.74</v>
      </c>
      <c r="I44" s="100" t="str">
        <f t="shared" si="0"/>
        <v>n.m.</v>
      </c>
    </row>
    <row r="45" spans="1:9" x14ac:dyDescent="0.25">
      <c r="A45" s="14">
        <f t="shared" si="2"/>
        <v>32</v>
      </c>
      <c r="B45" t="s">
        <v>190</v>
      </c>
      <c r="C45" t="s">
        <v>366</v>
      </c>
      <c r="D45" s="101">
        <v>0</v>
      </c>
      <c r="E45" s="38">
        <v>470.88000000000005</v>
      </c>
      <c r="F45" s="38">
        <v>629.86</v>
      </c>
      <c r="G45" s="38">
        <v>126.13</v>
      </c>
      <c r="H45" s="38">
        <f t="shared" si="1"/>
        <v>1226.8699999999999</v>
      </c>
      <c r="I45" s="100" t="str">
        <f t="shared" si="0"/>
        <v>n.m.</v>
      </c>
    </row>
    <row r="46" spans="1:9" x14ac:dyDescent="0.25">
      <c r="A46" s="14">
        <f t="shared" si="2"/>
        <v>33</v>
      </c>
      <c r="B46" t="s">
        <v>178</v>
      </c>
      <c r="C46" t="s">
        <v>356</v>
      </c>
      <c r="D46" s="101">
        <v>0</v>
      </c>
      <c r="E46" s="38">
        <v>117.02</v>
      </c>
      <c r="F46" s="38">
        <v>282.66000000000003</v>
      </c>
      <c r="G46" s="38">
        <v>23.43</v>
      </c>
      <c r="H46" s="38">
        <f t="shared" si="1"/>
        <v>423.11</v>
      </c>
      <c r="I46" s="100" t="str">
        <f t="shared" si="0"/>
        <v>n.m.</v>
      </c>
    </row>
    <row r="47" spans="1:9" x14ac:dyDescent="0.25">
      <c r="A47" s="14">
        <f t="shared" si="2"/>
        <v>34</v>
      </c>
      <c r="B47" t="s">
        <v>438</v>
      </c>
      <c r="C47" t="s">
        <v>645</v>
      </c>
      <c r="D47" s="101">
        <v>0</v>
      </c>
      <c r="E47" s="38">
        <v>12469.32</v>
      </c>
      <c r="F47" s="38">
        <v>1703.1599999999996</v>
      </c>
      <c r="G47" s="38">
        <v>3258.0299999999997</v>
      </c>
      <c r="H47" s="38">
        <f t="shared" si="1"/>
        <v>17430.509999999998</v>
      </c>
      <c r="I47" s="100" t="str">
        <f t="shared" si="0"/>
        <v>n.m.</v>
      </c>
    </row>
    <row r="48" spans="1:9" x14ac:dyDescent="0.25">
      <c r="A48" s="14">
        <f t="shared" si="2"/>
        <v>35</v>
      </c>
      <c r="B48" t="s">
        <v>439</v>
      </c>
      <c r="C48" t="s">
        <v>1241</v>
      </c>
      <c r="D48" s="101">
        <v>0</v>
      </c>
      <c r="E48" s="38">
        <v>4495.43</v>
      </c>
      <c r="F48" s="38"/>
      <c r="G48" s="38">
        <v>2767.81</v>
      </c>
      <c r="H48" s="38">
        <f t="shared" si="1"/>
        <v>7263.24</v>
      </c>
      <c r="I48" s="100" t="str">
        <f t="shared" si="0"/>
        <v>n.m.</v>
      </c>
    </row>
    <row r="49" spans="1:9" x14ac:dyDescent="0.25">
      <c r="A49" s="14">
        <f t="shared" si="2"/>
        <v>36</v>
      </c>
      <c r="B49" t="s">
        <v>440</v>
      </c>
      <c r="C49" t="s">
        <v>646</v>
      </c>
      <c r="D49" s="101">
        <v>0</v>
      </c>
      <c r="E49" s="38">
        <v>225041.69000000015</v>
      </c>
      <c r="F49" s="38">
        <v>9515.6100000000024</v>
      </c>
      <c r="G49" s="38">
        <v>48097.5</v>
      </c>
      <c r="H49" s="38">
        <f t="shared" si="1"/>
        <v>282654.80000000016</v>
      </c>
      <c r="I49" s="100" t="str">
        <f t="shared" si="0"/>
        <v>n.m.</v>
      </c>
    </row>
    <row r="50" spans="1:9" x14ac:dyDescent="0.25">
      <c r="A50" s="14">
        <f t="shared" si="2"/>
        <v>37</v>
      </c>
      <c r="B50" t="s">
        <v>441</v>
      </c>
      <c r="C50" t="s">
        <v>639</v>
      </c>
      <c r="D50" s="101">
        <v>-201.88300000000001</v>
      </c>
      <c r="E50" s="38">
        <v>7618.2999999999993</v>
      </c>
      <c r="F50" s="38">
        <v>1124.7600000000002</v>
      </c>
      <c r="G50" s="38">
        <v>1682.7599999999998</v>
      </c>
      <c r="H50" s="38">
        <f t="shared" si="1"/>
        <v>10425.82</v>
      </c>
      <c r="I50" s="100">
        <f t="shared" si="0"/>
        <v>-51.642882263489241</v>
      </c>
    </row>
    <row r="51" spans="1:9" x14ac:dyDescent="0.25">
      <c r="A51" s="14">
        <f t="shared" si="2"/>
        <v>38</v>
      </c>
      <c r="B51" t="s">
        <v>442</v>
      </c>
      <c r="C51" t="s">
        <v>647</v>
      </c>
      <c r="D51" s="101">
        <v>0</v>
      </c>
      <c r="E51" s="38">
        <v>137.16</v>
      </c>
      <c r="F51" s="38">
        <v>331.28000000000003</v>
      </c>
      <c r="G51" s="38">
        <v>27.46</v>
      </c>
      <c r="H51" s="38">
        <f t="shared" si="1"/>
        <v>495.90000000000003</v>
      </c>
      <c r="I51" s="100" t="str">
        <f t="shared" si="0"/>
        <v>n.m.</v>
      </c>
    </row>
    <row r="52" spans="1:9" x14ac:dyDescent="0.25">
      <c r="A52" s="14">
        <f t="shared" si="2"/>
        <v>39</v>
      </c>
      <c r="B52" t="s">
        <v>443</v>
      </c>
      <c r="C52" t="s">
        <v>648</v>
      </c>
      <c r="D52" s="101">
        <v>0</v>
      </c>
      <c r="E52" s="38">
        <v>36.94</v>
      </c>
      <c r="F52" s="38">
        <v>89.22</v>
      </c>
      <c r="G52" s="38">
        <v>7.4</v>
      </c>
      <c r="H52" s="38">
        <f t="shared" si="1"/>
        <v>133.56</v>
      </c>
      <c r="I52" s="100" t="str">
        <f t="shared" si="0"/>
        <v>n.m.</v>
      </c>
    </row>
    <row r="53" spans="1:9" x14ac:dyDescent="0.25">
      <c r="A53" s="14">
        <f t="shared" si="2"/>
        <v>40</v>
      </c>
      <c r="B53" t="s">
        <v>804</v>
      </c>
      <c r="C53" t="s">
        <v>992</v>
      </c>
      <c r="D53" s="101">
        <v>0</v>
      </c>
      <c r="E53" s="38">
        <v>303113.57000000007</v>
      </c>
      <c r="F53" s="38">
        <v>23345.100000000006</v>
      </c>
      <c r="G53" s="38">
        <v>149496.25</v>
      </c>
      <c r="H53" s="38">
        <f t="shared" si="1"/>
        <v>475954.92000000004</v>
      </c>
      <c r="I53" s="100" t="str">
        <f t="shared" si="0"/>
        <v>n.m.</v>
      </c>
    </row>
    <row r="54" spans="1:9" x14ac:dyDescent="0.25">
      <c r="A54" s="14">
        <f t="shared" si="2"/>
        <v>41</v>
      </c>
      <c r="B54" t="s">
        <v>805</v>
      </c>
      <c r="C54" t="s">
        <v>993</v>
      </c>
      <c r="D54" s="101">
        <v>0</v>
      </c>
      <c r="E54" s="38">
        <v>1164002.8400000001</v>
      </c>
      <c r="F54" s="38">
        <v>5844.7499999999991</v>
      </c>
      <c r="G54" s="38">
        <v>24486.929999999997</v>
      </c>
      <c r="H54" s="38">
        <f t="shared" si="1"/>
        <v>1194334.52</v>
      </c>
      <c r="I54" s="100" t="str">
        <f t="shared" si="0"/>
        <v>n.m.</v>
      </c>
    </row>
    <row r="55" spans="1:9" x14ac:dyDescent="0.25">
      <c r="A55" s="14">
        <f t="shared" si="2"/>
        <v>42</v>
      </c>
      <c r="B55" t="s">
        <v>444</v>
      </c>
      <c r="C55" t="s">
        <v>1198</v>
      </c>
      <c r="D55" s="101">
        <v>-3640.07</v>
      </c>
      <c r="E55" s="38">
        <v>56.05</v>
      </c>
      <c r="F55" s="38">
        <v>50.900000000000006</v>
      </c>
      <c r="G55" s="38">
        <v>11.22</v>
      </c>
      <c r="H55" s="38">
        <f t="shared" si="1"/>
        <v>118.17</v>
      </c>
      <c r="I55" s="100">
        <f t="shared" si="0"/>
        <v>-3.2463661413104694E-2</v>
      </c>
    </row>
    <row r="56" spans="1:9" x14ac:dyDescent="0.25">
      <c r="A56" s="14">
        <f t="shared" si="2"/>
        <v>43</v>
      </c>
      <c r="B56" t="s">
        <v>445</v>
      </c>
      <c r="C56" t="s">
        <v>1198</v>
      </c>
      <c r="D56" s="101">
        <v>1099.172</v>
      </c>
      <c r="E56" s="38">
        <v>28.3</v>
      </c>
      <c r="F56" s="38">
        <v>25.69</v>
      </c>
      <c r="G56" s="38">
        <v>5.67</v>
      </c>
      <c r="H56" s="38">
        <f t="shared" si="1"/>
        <v>59.660000000000004</v>
      </c>
      <c r="I56" s="100">
        <f t="shared" si="0"/>
        <v>5.4277219579829179E-2</v>
      </c>
    </row>
    <row r="57" spans="1:9" x14ac:dyDescent="0.25">
      <c r="A57" s="14">
        <f t="shared" si="2"/>
        <v>44</v>
      </c>
      <c r="B57" t="s">
        <v>446</v>
      </c>
      <c r="C57" t="s">
        <v>1198</v>
      </c>
      <c r="D57" s="101">
        <v>1099.172</v>
      </c>
      <c r="E57" s="38">
        <v>145.13999999999999</v>
      </c>
      <c r="F57" s="38">
        <v>160.51</v>
      </c>
      <c r="G57" s="38">
        <v>32.44</v>
      </c>
      <c r="H57" s="38">
        <f t="shared" si="1"/>
        <v>338.09</v>
      </c>
      <c r="I57" s="100">
        <f t="shared" si="0"/>
        <v>0.30758607388106679</v>
      </c>
    </row>
    <row r="58" spans="1:9" x14ac:dyDescent="0.25">
      <c r="A58" s="14">
        <f t="shared" si="2"/>
        <v>45</v>
      </c>
      <c r="B58" t="s">
        <v>447</v>
      </c>
      <c r="C58" t="s">
        <v>1198</v>
      </c>
      <c r="D58" s="101">
        <v>0</v>
      </c>
      <c r="E58" s="38">
        <v>23.82</v>
      </c>
      <c r="F58" s="38">
        <v>57.54</v>
      </c>
      <c r="G58" s="38">
        <v>4.7699999999999996</v>
      </c>
      <c r="H58" s="38">
        <f t="shared" si="1"/>
        <v>86.13</v>
      </c>
      <c r="I58" s="100" t="str">
        <f t="shared" si="0"/>
        <v>n.m.</v>
      </c>
    </row>
    <row r="59" spans="1:9" x14ac:dyDescent="0.25">
      <c r="A59" s="14">
        <f t="shared" si="2"/>
        <v>46</v>
      </c>
      <c r="B59" t="s">
        <v>448</v>
      </c>
      <c r="C59" t="s">
        <v>1198</v>
      </c>
      <c r="D59" s="101">
        <v>0</v>
      </c>
      <c r="E59" s="38">
        <v>12.8</v>
      </c>
      <c r="F59" s="38">
        <v>30.93</v>
      </c>
      <c r="G59" s="38">
        <v>2.57</v>
      </c>
      <c r="H59" s="38">
        <f t="shared" si="1"/>
        <v>46.300000000000004</v>
      </c>
      <c r="I59" s="100" t="str">
        <f t="shared" si="0"/>
        <v>n.m.</v>
      </c>
    </row>
    <row r="60" spans="1:9" x14ac:dyDescent="0.25">
      <c r="A60" s="14">
        <f t="shared" si="2"/>
        <v>47</v>
      </c>
      <c r="B60" t="s">
        <v>449</v>
      </c>
      <c r="C60" t="s">
        <v>1198</v>
      </c>
      <c r="D60" s="101">
        <v>0</v>
      </c>
      <c r="E60" s="38">
        <v>13.7</v>
      </c>
      <c r="F60" s="38">
        <v>33.07</v>
      </c>
      <c r="G60" s="38">
        <v>2.74</v>
      </c>
      <c r="H60" s="38">
        <f t="shared" si="1"/>
        <v>49.51</v>
      </c>
      <c r="I60" s="100" t="str">
        <f t="shared" si="0"/>
        <v>n.m.</v>
      </c>
    </row>
    <row r="61" spans="1:9" x14ac:dyDescent="0.25">
      <c r="A61" s="14">
        <f t="shared" si="2"/>
        <v>48</v>
      </c>
      <c r="B61" t="s">
        <v>450</v>
      </c>
      <c r="C61" t="s">
        <v>1198</v>
      </c>
      <c r="D61" s="101">
        <v>0</v>
      </c>
      <c r="E61" s="38">
        <v>4.59</v>
      </c>
      <c r="F61" s="38">
        <v>11.07</v>
      </c>
      <c r="G61" s="38">
        <v>0.92</v>
      </c>
      <c r="H61" s="38">
        <f t="shared" si="1"/>
        <v>16.580000000000002</v>
      </c>
      <c r="I61" s="100" t="str">
        <f t="shared" si="0"/>
        <v>n.m.</v>
      </c>
    </row>
    <row r="62" spans="1:9" x14ac:dyDescent="0.25">
      <c r="A62" s="14">
        <f t="shared" si="2"/>
        <v>49</v>
      </c>
      <c r="B62" t="s">
        <v>451</v>
      </c>
      <c r="C62" t="s">
        <v>1198</v>
      </c>
      <c r="D62" s="101">
        <v>0</v>
      </c>
      <c r="E62" s="38">
        <v>12.84</v>
      </c>
      <c r="F62" s="38">
        <v>31.01</v>
      </c>
      <c r="G62" s="38">
        <v>2.57</v>
      </c>
      <c r="H62" s="38">
        <f t="shared" si="1"/>
        <v>46.42</v>
      </c>
      <c r="I62" s="100" t="str">
        <f t="shared" si="0"/>
        <v>n.m.</v>
      </c>
    </row>
    <row r="63" spans="1:9" x14ac:dyDescent="0.25">
      <c r="A63" s="14">
        <f t="shared" si="2"/>
        <v>50</v>
      </c>
      <c r="B63" t="s">
        <v>54</v>
      </c>
      <c r="C63" t="s">
        <v>247</v>
      </c>
      <c r="D63" s="101">
        <v>-358537.11</v>
      </c>
      <c r="E63" s="38">
        <v>560789.10999999975</v>
      </c>
      <c r="F63" s="38">
        <v>23771.419999999984</v>
      </c>
      <c r="G63" s="38">
        <v>74268.549999999959</v>
      </c>
      <c r="H63" s="38">
        <f t="shared" si="1"/>
        <v>658829.07999999973</v>
      </c>
      <c r="I63" s="100">
        <f t="shared" si="0"/>
        <v>-1.837547806418141</v>
      </c>
    </row>
    <row r="64" spans="1:9" x14ac:dyDescent="0.25">
      <c r="A64" s="14">
        <f t="shared" si="2"/>
        <v>51</v>
      </c>
      <c r="B64" t="s">
        <v>817</v>
      </c>
      <c r="C64" t="s">
        <v>1011</v>
      </c>
      <c r="D64" s="101">
        <v>0</v>
      </c>
      <c r="E64" s="38">
        <v>13135.960000000005</v>
      </c>
      <c r="F64" s="38">
        <v>97.529999999999987</v>
      </c>
      <c r="G64" s="38"/>
      <c r="H64" s="38">
        <f t="shared" si="1"/>
        <v>13233.490000000005</v>
      </c>
      <c r="I64" s="100" t="str">
        <f t="shared" si="0"/>
        <v>n.m.</v>
      </c>
    </row>
    <row r="65" spans="1:9" x14ac:dyDescent="0.25">
      <c r="A65" s="14">
        <f t="shared" si="2"/>
        <v>52</v>
      </c>
      <c r="B65" t="s">
        <v>46</v>
      </c>
      <c r="C65" t="s">
        <v>242</v>
      </c>
      <c r="D65" s="101">
        <v>0</v>
      </c>
      <c r="E65" s="38">
        <v>-346679.58000000304</v>
      </c>
      <c r="F65" s="38"/>
      <c r="G65" s="38"/>
      <c r="H65" s="38">
        <f t="shared" si="1"/>
        <v>-346679.58000000304</v>
      </c>
      <c r="I65" s="100" t="str">
        <f t="shared" si="0"/>
        <v>n.m.</v>
      </c>
    </row>
    <row r="66" spans="1:9" x14ac:dyDescent="0.25">
      <c r="A66" s="14">
        <f t="shared" si="2"/>
        <v>53</v>
      </c>
      <c r="B66" t="s">
        <v>452</v>
      </c>
      <c r="C66" t="s">
        <v>1242</v>
      </c>
      <c r="D66" s="101">
        <v>0</v>
      </c>
      <c r="E66" s="38">
        <v>-29556.980000000003</v>
      </c>
      <c r="F66" s="38">
        <v>373.25</v>
      </c>
      <c r="G66" s="38">
        <v>-2937.75</v>
      </c>
      <c r="H66" s="38">
        <f t="shared" si="1"/>
        <v>-32121.480000000003</v>
      </c>
      <c r="I66" s="100" t="str">
        <f t="shared" si="0"/>
        <v>n.m.</v>
      </c>
    </row>
    <row r="67" spans="1:9" x14ac:dyDescent="0.25">
      <c r="A67" s="14">
        <f t="shared" si="2"/>
        <v>54</v>
      </c>
      <c r="B67" t="s">
        <v>453</v>
      </c>
      <c r="C67" t="s">
        <v>1243</v>
      </c>
      <c r="D67" s="101">
        <v>0</v>
      </c>
      <c r="E67" s="38">
        <v>127882.31999999999</v>
      </c>
      <c r="F67" s="38"/>
      <c r="G67" s="38">
        <v>27206.409999999996</v>
      </c>
      <c r="H67" s="38">
        <f t="shared" si="1"/>
        <v>155088.72999999998</v>
      </c>
      <c r="I67" s="100" t="str">
        <f t="shared" si="0"/>
        <v>n.m.</v>
      </c>
    </row>
    <row r="68" spans="1:9" x14ac:dyDescent="0.25">
      <c r="A68" s="14">
        <f t="shared" si="2"/>
        <v>55</v>
      </c>
      <c r="B68" t="s">
        <v>454</v>
      </c>
      <c r="C68" t="s">
        <v>1244</v>
      </c>
      <c r="D68" s="101">
        <v>0</v>
      </c>
      <c r="E68" s="38">
        <v>-649739.29999999993</v>
      </c>
      <c r="F68" s="38"/>
      <c r="G68" s="38">
        <v>-21104.149999999991</v>
      </c>
      <c r="H68" s="38">
        <f t="shared" si="1"/>
        <v>-670843.44999999995</v>
      </c>
      <c r="I68" s="100" t="str">
        <f t="shared" si="0"/>
        <v>n.m.</v>
      </c>
    </row>
    <row r="69" spans="1:9" x14ac:dyDescent="0.25">
      <c r="A69" s="14">
        <f t="shared" si="2"/>
        <v>56</v>
      </c>
      <c r="B69" t="s">
        <v>455</v>
      </c>
      <c r="C69" t="s">
        <v>1245</v>
      </c>
      <c r="D69" s="101">
        <v>0</v>
      </c>
      <c r="E69" s="38">
        <v>106270.17999999996</v>
      </c>
      <c r="F69" s="38">
        <v>-1694.0800000000004</v>
      </c>
      <c r="G69" s="38">
        <v>55492.88</v>
      </c>
      <c r="H69" s="38">
        <f t="shared" si="1"/>
        <v>160068.97999999995</v>
      </c>
      <c r="I69" s="100" t="str">
        <f t="shared" si="0"/>
        <v>n.m.</v>
      </c>
    </row>
    <row r="70" spans="1:9" x14ac:dyDescent="0.25">
      <c r="A70" s="14">
        <f t="shared" si="2"/>
        <v>57</v>
      </c>
      <c r="B70" t="s">
        <v>1175</v>
      </c>
      <c r="C70" t="s">
        <v>1246</v>
      </c>
      <c r="D70" s="101">
        <v>0</v>
      </c>
      <c r="E70" s="38">
        <v>-610915.79999999981</v>
      </c>
      <c r="F70" s="38"/>
      <c r="G70" s="38">
        <v>142496.84999999998</v>
      </c>
      <c r="H70" s="38">
        <f t="shared" si="1"/>
        <v>-468418.94999999984</v>
      </c>
      <c r="I70" s="100" t="str">
        <f t="shared" si="0"/>
        <v>n.m.</v>
      </c>
    </row>
    <row r="71" spans="1:9" x14ac:dyDescent="0.25">
      <c r="A71" s="14">
        <f t="shared" si="2"/>
        <v>58</v>
      </c>
      <c r="B71" t="s">
        <v>1176</v>
      </c>
      <c r="C71" t="s">
        <v>994</v>
      </c>
      <c r="D71" s="101">
        <v>0</v>
      </c>
      <c r="E71" s="38">
        <v>-109464.93</v>
      </c>
      <c r="F71" s="38"/>
      <c r="G71" s="38">
        <v>-9108.4699999999993</v>
      </c>
      <c r="H71" s="38">
        <f t="shared" si="1"/>
        <v>-118573.4</v>
      </c>
      <c r="I71" s="100" t="str">
        <f t="shared" si="0"/>
        <v>n.m.</v>
      </c>
    </row>
    <row r="72" spans="1:9" x14ac:dyDescent="0.25">
      <c r="A72" s="14">
        <f t="shared" si="2"/>
        <v>59</v>
      </c>
      <c r="B72" t="s">
        <v>1177</v>
      </c>
      <c r="C72" t="s">
        <v>1124</v>
      </c>
      <c r="D72" s="101">
        <v>0</v>
      </c>
      <c r="E72" s="38">
        <v>37619.370000000003</v>
      </c>
      <c r="F72" s="38">
        <v>20.63</v>
      </c>
      <c r="G72" s="38">
        <v>5414.44</v>
      </c>
      <c r="H72" s="38">
        <f t="shared" si="1"/>
        <v>43054.44</v>
      </c>
      <c r="I72" s="100" t="str">
        <f t="shared" si="0"/>
        <v>n.m.</v>
      </c>
    </row>
    <row r="73" spans="1:9" x14ac:dyDescent="0.25">
      <c r="A73" s="14">
        <f t="shared" si="2"/>
        <v>60</v>
      </c>
      <c r="B73" t="s">
        <v>1178</v>
      </c>
      <c r="C73" t="s">
        <v>995</v>
      </c>
      <c r="D73" s="101">
        <v>0</v>
      </c>
      <c r="E73" s="38">
        <v>65632.569999999992</v>
      </c>
      <c r="F73" s="38">
        <v>33.5</v>
      </c>
      <c r="G73" s="38">
        <v>9836.92</v>
      </c>
      <c r="H73" s="38">
        <f t="shared" si="1"/>
        <v>75502.989999999991</v>
      </c>
      <c r="I73" s="100" t="str">
        <f t="shared" si="0"/>
        <v>n.m.</v>
      </c>
    </row>
    <row r="74" spans="1:9" x14ac:dyDescent="0.25">
      <c r="A74" s="14">
        <f t="shared" si="2"/>
        <v>61</v>
      </c>
      <c r="B74" t="s">
        <v>1179</v>
      </c>
      <c r="C74" t="s">
        <v>1247</v>
      </c>
      <c r="D74" s="101">
        <v>0</v>
      </c>
      <c r="E74" s="38">
        <v>68891.830000000133</v>
      </c>
      <c r="F74" s="38">
        <v>58.23</v>
      </c>
      <c r="G74" s="38">
        <v>10814.21</v>
      </c>
      <c r="H74" s="38">
        <f t="shared" si="1"/>
        <v>79764.270000000135</v>
      </c>
      <c r="I74" s="100" t="str">
        <f t="shared" si="0"/>
        <v>n.m.</v>
      </c>
    </row>
    <row r="75" spans="1:9" x14ac:dyDescent="0.25">
      <c r="A75" s="14">
        <f>A74+1</f>
        <v>62</v>
      </c>
      <c r="B75" t="s">
        <v>1180</v>
      </c>
      <c r="C75" t="s">
        <v>1126</v>
      </c>
      <c r="D75" s="101">
        <v>0</v>
      </c>
      <c r="E75" s="38">
        <v>71773.589999999953</v>
      </c>
      <c r="F75" s="38">
        <v>39.36</v>
      </c>
      <c r="G75" s="38">
        <v>17834.830000000002</v>
      </c>
      <c r="H75" s="38">
        <f t="shared" si="1"/>
        <v>89647.779999999955</v>
      </c>
      <c r="I75" s="100" t="str">
        <f t="shared" si="0"/>
        <v>n.m.</v>
      </c>
    </row>
    <row r="76" spans="1:9" x14ac:dyDescent="0.25">
      <c r="A76" s="14">
        <f t="shared" si="2"/>
        <v>63</v>
      </c>
      <c r="B76" t="s">
        <v>1181</v>
      </c>
      <c r="C76" t="s">
        <v>1243</v>
      </c>
      <c r="D76" s="101">
        <v>0</v>
      </c>
      <c r="E76" s="38">
        <v>64365.430000000015</v>
      </c>
      <c r="F76" s="38">
        <v>43.61</v>
      </c>
      <c r="G76" s="38">
        <v>15640.84</v>
      </c>
      <c r="H76" s="38">
        <f t="shared" si="1"/>
        <v>80049.880000000019</v>
      </c>
      <c r="I76" s="100" t="str">
        <f t="shared" si="0"/>
        <v>n.m.</v>
      </c>
    </row>
    <row r="77" spans="1:9" x14ac:dyDescent="0.25">
      <c r="A77" s="14">
        <f t="shared" si="2"/>
        <v>64</v>
      </c>
      <c r="B77" t="s">
        <v>1182</v>
      </c>
      <c r="C77" t="s">
        <v>1122</v>
      </c>
      <c r="D77" s="101">
        <v>0</v>
      </c>
      <c r="E77" s="38">
        <v>208157.21999999997</v>
      </c>
      <c r="F77" s="38">
        <v>127.82</v>
      </c>
      <c r="G77" s="38">
        <v>44011.350000000006</v>
      </c>
      <c r="H77" s="38">
        <f t="shared" si="1"/>
        <v>252296.38999999998</v>
      </c>
      <c r="I77" s="100" t="str">
        <f t="shared" si="0"/>
        <v>n.m.</v>
      </c>
    </row>
    <row r="78" spans="1:9" x14ac:dyDescent="0.25">
      <c r="A78" s="14">
        <f t="shared" si="2"/>
        <v>65</v>
      </c>
      <c r="B78" t="s">
        <v>1183</v>
      </c>
      <c r="C78" t="s">
        <v>1248</v>
      </c>
      <c r="D78" s="101">
        <v>0</v>
      </c>
      <c r="E78" s="38">
        <v>115421.11999999998</v>
      </c>
      <c r="F78" s="38">
        <v>17.45</v>
      </c>
      <c r="G78" s="38">
        <v>33835.14</v>
      </c>
      <c r="H78" s="38">
        <f t="shared" si="1"/>
        <v>149273.70999999996</v>
      </c>
      <c r="I78" s="100" t="str">
        <f t="shared" si="0"/>
        <v>n.m.</v>
      </c>
    </row>
    <row r="79" spans="1:9" x14ac:dyDescent="0.25">
      <c r="A79" s="14">
        <f t="shared" si="2"/>
        <v>66</v>
      </c>
      <c r="B79" t="s">
        <v>825</v>
      </c>
      <c r="C79" t="s">
        <v>1019</v>
      </c>
      <c r="D79" s="101">
        <v>0</v>
      </c>
      <c r="E79" s="38">
        <v>996969.42000000062</v>
      </c>
      <c r="F79" s="38">
        <v>420.56</v>
      </c>
      <c r="G79" s="38">
        <v>146631</v>
      </c>
      <c r="H79" s="38">
        <f t="shared" si="1"/>
        <v>1144020.9800000007</v>
      </c>
      <c r="I79" s="100" t="str">
        <f t="shared" ref="I79:I142" si="3">IFERROR(H79/D79,"n.m.")</f>
        <v>n.m.</v>
      </c>
    </row>
    <row r="80" spans="1:9" x14ac:dyDescent="0.25">
      <c r="A80" s="14">
        <f t="shared" ref="A80:A143" si="4">A79+1</f>
        <v>67</v>
      </c>
      <c r="B80" t="s">
        <v>826</v>
      </c>
      <c r="C80" t="s">
        <v>994</v>
      </c>
      <c r="D80" s="101">
        <v>0</v>
      </c>
      <c r="E80" s="38">
        <v>6871.43</v>
      </c>
      <c r="F80" s="38">
        <v>9.75</v>
      </c>
      <c r="G80" s="38">
        <v>2146.7800000000002</v>
      </c>
      <c r="H80" s="38">
        <f t="shared" ref="H80:H143" si="5">SUM(E80:G80)</f>
        <v>9027.9600000000009</v>
      </c>
      <c r="I80" s="100" t="str">
        <f t="shared" si="3"/>
        <v>n.m.</v>
      </c>
    </row>
    <row r="81" spans="1:9" x14ac:dyDescent="0.25">
      <c r="A81" s="14">
        <f t="shared" si="4"/>
        <v>68</v>
      </c>
      <c r="B81" t="s">
        <v>827</v>
      </c>
      <c r="C81" t="s">
        <v>995</v>
      </c>
      <c r="D81" s="101">
        <v>0</v>
      </c>
      <c r="E81" s="38">
        <v>151449.19</v>
      </c>
      <c r="F81" s="38">
        <v>63.019999999999996</v>
      </c>
      <c r="G81" s="38">
        <v>16054.03</v>
      </c>
      <c r="H81" s="38">
        <f t="shared" si="5"/>
        <v>167566.24</v>
      </c>
      <c r="I81" s="100" t="str">
        <f t="shared" si="3"/>
        <v>n.m.</v>
      </c>
    </row>
    <row r="82" spans="1:9" x14ac:dyDescent="0.25">
      <c r="A82" s="14">
        <f t="shared" si="4"/>
        <v>69</v>
      </c>
      <c r="B82" t="s">
        <v>828</v>
      </c>
      <c r="C82" t="s">
        <v>996</v>
      </c>
      <c r="D82" s="101">
        <v>0</v>
      </c>
      <c r="E82" s="38">
        <v>1415083.83</v>
      </c>
      <c r="F82" s="38">
        <v>160.76</v>
      </c>
      <c r="G82" s="38">
        <v>117877.75999999999</v>
      </c>
      <c r="H82" s="38">
        <f t="shared" si="5"/>
        <v>1533122.35</v>
      </c>
      <c r="I82" s="100" t="str">
        <f t="shared" si="3"/>
        <v>n.m.</v>
      </c>
    </row>
    <row r="83" spans="1:9" x14ac:dyDescent="0.25">
      <c r="A83" s="14">
        <f t="shared" si="4"/>
        <v>70</v>
      </c>
      <c r="B83" t="s">
        <v>456</v>
      </c>
      <c r="C83" t="s">
        <v>1249</v>
      </c>
      <c r="D83" s="101">
        <v>-7.6389999999999993</v>
      </c>
      <c r="E83" s="38">
        <v>-41649.900000000009</v>
      </c>
      <c r="F83" s="38">
        <v>9100.18</v>
      </c>
      <c r="G83" s="38"/>
      <c r="H83" s="38">
        <f t="shared" si="5"/>
        <v>-32549.720000000008</v>
      </c>
      <c r="I83" s="100">
        <f t="shared" si="3"/>
        <v>4260.9922764759804</v>
      </c>
    </row>
    <row r="84" spans="1:9" x14ac:dyDescent="0.25">
      <c r="A84" s="14">
        <f t="shared" si="4"/>
        <v>71</v>
      </c>
      <c r="B84" t="s">
        <v>50</v>
      </c>
      <c r="C84" t="s">
        <v>1250</v>
      </c>
      <c r="D84" s="101">
        <v>0</v>
      </c>
      <c r="E84" s="38">
        <v>689.67</v>
      </c>
      <c r="F84" s="38"/>
      <c r="G84" s="38">
        <v>139.37</v>
      </c>
      <c r="H84" s="38">
        <f t="shared" si="5"/>
        <v>829.04</v>
      </c>
      <c r="I84" s="100" t="str">
        <f t="shared" si="3"/>
        <v>n.m.</v>
      </c>
    </row>
    <row r="85" spans="1:9" x14ac:dyDescent="0.25">
      <c r="A85" s="14">
        <f t="shared" si="4"/>
        <v>72</v>
      </c>
      <c r="B85" t="s">
        <v>457</v>
      </c>
      <c r="C85" t="s">
        <v>657</v>
      </c>
      <c r="D85" s="101">
        <v>1468153.9169999999</v>
      </c>
      <c r="E85" s="38">
        <v>2164377.7099999986</v>
      </c>
      <c r="F85" s="38">
        <v>23040.889999999996</v>
      </c>
      <c r="G85" s="38">
        <v>486799.2099999999</v>
      </c>
      <c r="H85" s="38">
        <f t="shared" si="5"/>
        <v>2674217.8099999987</v>
      </c>
      <c r="I85" s="100">
        <f t="shared" si="3"/>
        <v>1.8214832784456609</v>
      </c>
    </row>
    <row r="86" spans="1:9" x14ac:dyDescent="0.25">
      <c r="A86" s="14">
        <f t="shared" si="4"/>
        <v>73</v>
      </c>
      <c r="B86" t="s">
        <v>58</v>
      </c>
      <c r="C86" t="s">
        <v>249</v>
      </c>
      <c r="D86" s="101">
        <v>3112853.1579999998</v>
      </c>
      <c r="E86" s="38">
        <v>5372697.830000001</v>
      </c>
      <c r="F86" s="38">
        <v>137164.68</v>
      </c>
      <c r="G86" s="38">
        <v>1347530.8400000003</v>
      </c>
      <c r="H86" s="38">
        <f t="shared" si="5"/>
        <v>6857393.3500000015</v>
      </c>
      <c r="I86" s="100">
        <f t="shared" si="3"/>
        <v>2.2029286323309445</v>
      </c>
    </row>
    <row r="87" spans="1:9" x14ac:dyDescent="0.25">
      <c r="A87" s="14">
        <f t="shared" si="4"/>
        <v>74</v>
      </c>
      <c r="B87" t="s">
        <v>72</v>
      </c>
      <c r="C87" t="s">
        <v>263</v>
      </c>
      <c r="D87" s="101">
        <v>-2190.1020000000003</v>
      </c>
      <c r="E87" s="38">
        <v>7922.7599999999975</v>
      </c>
      <c r="F87" s="38">
        <v>8771.4699999999993</v>
      </c>
      <c r="G87" s="38"/>
      <c r="H87" s="38">
        <f t="shared" si="5"/>
        <v>16694.229999999996</v>
      </c>
      <c r="I87" s="100">
        <f t="shared" si="3"/>
        <v>-7.6225810487365395</v>
      </c>
    </row>
    <row r="88" spans="1:9" x14ac:dyDescent="0.25">
      <c r="A88" s="14">
        <f t="shared" si="4"/>
        <v>75</v>
      </c>
      <c r="B88" t="s">
        <v>61</v>
      </c>
      <c r="C88" t="s">
        <v>253</v>
      </c>
      <c r="D88" s="101">
        <v>-29852.064999999999</v>
      </c>
      <c r="E88" s="38">
        <v>32145.770000000011</v>
      </c>
      <c r="F88" s="38">
        <v>25110.829999999994</v>
      </c>
      <c r="G88" s="38"/>
      <c r="H88" s="38">
        <f t="shared" si="5"/>
        <v>57256.600000000006</v>
      </c>
      <c r="I88" s="100">
        <f t="shared" si="3"/>
        <v>-1.9180113670528323</v>
      </c>
    </row>
    <row r="89" spans="1:9" x14ac:dyDescent="0.25">
      <c r="A89" s="14">
        <f t="shared" si="4"/>
        <v>76</v>
      </c>
      <c r="B89" t="s">
        <v>84</v>
      </c>
      <c r="C89" t="s">
        <v>276</v>
      </c>
      <c r="D89" s="101">
        <v>157680.06499999997</v>
      </c>
      <c r="E89" s="38">
        <v>78665.53</v>
      </c>
      <c r="F89" s="38">
        <v>20899.650000000001</v>
      </c>
      <c r="G89" s="38">
        <v>19459.350000000006</v>
      </c>
      <c r="H89" s="38">
        <f t="shared" si="5"/>
        <v>119024.53</v>
      </c>
      <c r="I89" s="100">
        <f t="shared" si="3"/>
        <v>0.75484830628399358</v>
      </c>
    </row>
    <row r="90" spans="1:9" x14ac:dyDescent="0.25">
      <c r="A90" s="14">
        <f t="shared" si="4"/>
        <v>77</v>
      </c>
      <c r="B90" t="s">
        <v>79</v>
      </c>
      <c r="C90" t="s">
        <v>270</v>
      </c>
      <c r="D90" s="101">
        <v>0</v>
      </c>
      <c r="E90" s="38"/>
      <c r="F90" s="38">
        <v>-46.819999999999993</v>
      </c>
      <c r="G90" s="38"/>
      <c r="H90" s="38">
        <f t="shared" si="5"/>
        <v>-46.819999999999993</v>
      </c>
      <c r="I90" s="100" t="str">
        <f t="shared" si="3"/>
        <v>n.m.</v>
      </c>
    </row>
    <row r="91" spans="1:9" x14ac:dyDescent="0.25">
      <c r="A91" s="14">
        <f t="shared" si="4"/>
        <v>78</v>
      </c>
      <c r="B91" t="s">
        <v>123</v>
      </c>
      <c r="C91" t="s">
        <v>1251</v>
      </c>
      <c r="D91" s="101">
        <v>0</v>
      </c>
      <c r="E91" s="38">
        <v>-11677.210000000003</v>
      </c>
      <c r="F91" s="38"/>
      <c r="G91" s="38"/>
      <c r="H91" s="38">
        <f t="shared" si="5"/>
        <v>-11677.210000000003</v>
      </c>
      <c r="I91" s="100" t="str">
        <f t="shared" si="3"/>
        <v>n.m.</v>
      </c>
    </row>
    <row r="92" spans="1:9" x14ac:dyDescent="0.25">
      <c r="A92" s="14">
        <f t="shared" si="4"/>
        <v>79</v>
      </c>
      <c r="B92" t="s">
        <v>32</v>
      </c>
      <c r="C92" t="s">
        <v>1252</v>
      </c>
      <c r="D92" s="101">
        <v>0</v>
      </c>
      <c r="E92" s="38">
        <v>92.25</v>
      </c>
      <c r="F92" s="38"/>
      <c r="G92" s="38"/>
      <c r="H92" s="38">
        <f t="shared" si="5"/>
        <v>92.25</v>
      </c>
      <c r="I92" s="100" t="str">
        <f t="shared" si="3"/>
        <v>n.m.</v>
      </c>
    </row>
    <row r="93" spans="1:9" x14ac:dyDescent="0.25">
      <c r="A93" s="14">
        <f t="shared" si="4"/>
        <v>80</v>
      </c>
      <c r="B93" t="s">
        <v>458</v>
      </c>
      <c r="C93" t="s">
        <v>658</v>
      </c>
      <c r="D93" s="101">
        <v>0</v>
      </c>
      <c r="E93" s="38">
        <v>379.21999999999997</v>
      </c>
      <c r="F93" s="38"/>
      <c r="G93" s="38"/>
      <c r="H93" s="38">
        <f t="shared" si="5"/>
        <v>379.21999999999997</v>
      </c>
      <c r="I93" s="100" t="str">
        <f t="shared" si="3"/>
        <v>n.m.</v>
      </c>
    </row>
    <row r="94" spans="1:9" x14ac:dyDescent="0.25">
      <c r="A94" s="14">
        <f t="shared" si="4"/>
        <v>81</v>
      </c>
      <c r="B94" t="s">
        <v>459</v>
      </c>
      <c r="C94" t="s">
        <v>659</v>
      </c>
      <c r="D94" s="101">
        <v>0</v>
      </c>
      <c r="E94" s="38">
        <v>690217.6100000008</v>
      </c>
      <c r="F94" s="38">
        <v>8815.619999999999</v>
      </c>
      <c r="G94" s="38">
        <v>112080.99000000002</v>
      </c>
      <c r="H94" s="38">
        <f t="shared" si="5"/>
        <v>811114.22000000079</v>
      </c>
      <c r="I94" s="100" t="str">
        <f t="shared" si="3"/>
        <v>n.m.</v>
      </c>
    </row>
    <row r="95" spans="1:9" x14ac:dyDescent="0.25">
      <c r="A95" s="14">
        <f t="shared" si="4"/>
        <v>82</v>
      </c>
      <c r="B95" t="s">
        <v>843</v>
      </c>
      <c r="C95" t="s">
        <v>1021</v>
      </c>
      <c r="D95" s="101">
        <v>0</v>
      </c>
      <c r="E95" s="38">
        <v>10059.469999999998</v>
      </c>
      <c r="F95" s="38">
        <v>181.14000000000004</v>
      </c>
      <c r="G95" s="38"/>
      <c r="H95" s="38">
        <f t="shared" si="5"/>
        <v>10240.609999999997</v>
      </c>
      <c r="I95" s="100" t="str">
        <f t="shared" si="3"/>
        <v>n.m.</v>
      </c>
    </row>
    <row r="96" spans="1:9" x14ac:dyDescent="0.25">
      <c r="A96" s="14">
        <f t="shared" si="4"/>
        <v>83</v>
      </c>
      <c r="B96" t="s">
        <v>80</v>
      </c>
      <c r="C96" t="s">
        <v>271</v>
      </c>
      <c r="D96" s="101">
        <v>892667.69599999988</v>
      </c>
      <c r="E96" s="38">
        <v>329033.83999999991</v>
      </c>
      <c r="F96" s="38"/>
      <c r="G96" s="38">
        <v>30295.78</v>
      </c>
      <c r="H96" s="38">
        <f t="shared" si="5"/>
        <v>359329.61999999988</v>
      </c>
      <c r="I96" s="100">
        <f t="shared" si="3"/>
        <v>0.40253458438133055</v>
      </c>
    </row>
    <row r="97" spans="1:9" x14ac:dyDescent="0.25">
      <c r="A97" s="14">
        <f t="shared" si="4"/>
        <v>84</v>
      </c>
      <c r="B97" t="s">
        <v>33</v>
      </c>
      <c r="C97" t="s">
        <v>230</v>
      </c>
      <c r="D97" s="101">
        <v>964271.60100000002</v>
      </c>
      <c r="E97" s="38">
        <v>873573.91000000108</v>
      </c>
      <c r="F97" s="38">
        <v>7161.71</v>
      </c>
      <c r="G97" s="38">
        <v>279375.66000000009</v>
      </c>
      <c r="H97" s="38">
        <f t="shared" si="5"/>
        <v>1160111.2800000012</v>
      </c>
      <c r="I97" s="100">
        <f t="shared" si="3"/>
        <v>1.2030959729571058</v>
      </c>
    </row>
    <row r="98" spans="1:9" x14ac:dyDescent="0.25">
      <c r="A98" s="14">
        <f t="shared" si="4"/>
        <v>85</v>
      </c>
      <c r="B98" t="s">
        <v>1</v>
      </c>
      <c r="C98" t="s">
        <v>206</v>
      </c>
      <c r="D98" s="101">
        <v>3970840.2350000003</v>
      </c>
      <c r="E98" s="38">
        <v>3995708.5099999802</v>
      </c>
      <c r="F98" s="38">
        <v>2496.5900000000024</v>
      </c>
      <c r="G98" s="38">
        <v>916923</v>
      </c>
      <c r="H98" s="38">
        <f t="shared" si="5"/>
        <v>4915128.0999999801</v>
      </c>
      <c r="I98" s="100">
        <f t="shared" si="3"/>
        <v>1.2378055547732154</v>
      </c>
    </row>
    <row r="99" spans="1:9" x14ac:dyDescent="0.25">
      <c r="A99" s="14">
        <f t="shared" si="4"/>
        <v>86</v>
      </c>
      <c r="B99" t="s">
        <v>2</v>
      </c>
      <c r="C99" t="s">
        <v>207</v>
      </c>
      <c r="D99" s="101">
        <v>298817.27799999999</v>
      </c>
      <c r="E99" s="38">
        <v>188613.7499999998</v>
      </c>
      <c r="F99" s="38">
        <v>90.050000000000011</v>
      </c>
      <c r="G99" s="38">
        <v>48941.720000000008</v>
      </c>
      <c r="H99" s="38">
        <f t="shared" si="5"/>
        <v>237645.51999999979</v>
      </c>
      <c r="I99" s="100">
        <f t="shared" si="3"/>
        <v>0.79528707841318258</v>
      </c>
    </row>
    <row r="100" spans="1:9" x14ac:dyDescent="0.25">
      <c r="A100" s="14">
        <f t="shared" si="4"/>
        <v>87</v>
      </c>
      <c r="B100" t="s">
        <v>12</v>
      </c>
      <c r="C100" t="s">
        <v>217</v>
      </c>
      <c r="D100" s="101">
        <v>1476921.3670000003</v>
      </c>
      <c r="E100" s="38">
        <v>1188732.8599999999</v>
      </c>
      <c r="F100" s="38">
        <v>3187.2400000000075</v>
      </c>
      <c r="G100" s="38">
        <v>288117.84999999969</v>
      </c>
      <c r="H100" s="38">
        <f t="shared" si="5"/>
        <v>1480037.9499999995</v>
      </c>
      <c r="I100" s="100">
        <f t="shared" si="3"/>
        <v>1.0021101888493427</v>
      </c>
    </row>
    <row r="101" spans="1:9" x14ac:dyDescent="0.25">
      <c r="A101" s="14">
        <f t="shared" si="4"/>
        <v>88</v>
      </c>
      <c r="B101" t="s">
        <v>13</v>
      </c>
      <c r="C101" t="s">
        <v>218</v>
      </c>
      <c r="D101" s="101">
        <v>2210254.2260000003</v>
      </c>
      <c r="E101" s="38">
        <v>-31234.459999999992</v>
      </c>
      <c r="F101" s="38">
        <v>-97.85</v>
      </c>
      <c r="G101" s="38">
        <v>-14056.260000000002</v>
      </c>
      <c r="H101" s="38">
        <f t="shared" si="5"/>
        <v>-45388.569999999992</v>
      </c>
      <c r="I101" s="100">
        <f t="shared" si="3"/>
        <v>-2.0535452196438868E-2</v>
      </c>
    </row>
    <row r="102" spans="1:9" x14ac:dyDescent="0.25">
      <c r="A102" s="14">
        <f t="shared" si="4"/>
        <v>89</v>
      </c>
      <c r="B102" t="s">
        <v>14</v>
      </c>
      <c r="C102" t="s">
        <v>219</v>
      </c>
      <c r="D102" s="101">
        <v>689588.44299999997</v>
      </c>
      <c r="E102" s="38">
        <v>1191077.260000004</v>
      </c>
      <c r="F102" s="38">
        <v>9010.4800000000014</v>
      </c>
      <c r="G102" s="38">
        <v>329189.70999999961</v>
      </c>
      <c r="H102" s="38">
        <f t="shared" si="5"/>
        <v>1529277.4500000034</v>
      </c>
      <c r="I102" s="100">
        <f t="shared" si="3"/>
        <v>2.2176668787356744</v>
      </c>
    </row>
    <row r="103" spans="1:9" x14ac:dyDescent="0.25">
      <c r="A103" s="14">
        <f t="shared" si="4"/>
        <v>90</v>
      </c>
      <c r="B103" t="s">
        <v>81</v>
      </c>
      <c r="C103" t="s">
        <v>272</v>
      </c>
      <c r="D103" s="101">
        <v>0</v>
      </c>
      <c r="E103" s="38">
        <v>6713.23</v>
      </c>
      <c r="F103" s="38">
        <v>17.32</v>
      </c>
      <c r="G103" s="38">
        <v>2014.79</v>
      </c>
      <c r="H103" s="38">
        <f t="shared" si="5"/>
        <v>8745.34</v>
      </c>
      <c r="I103" s="100" t="str">
        <f t="shared" si="3"/>
        <v>n.m.</v>
      </c>
    </row>
    <row r="104" spans="1:9" x14ac:dyDescent="0.25">
      <c r="A104" s="14">
        <f t="shared" si="4"/>
        <v>91</v>
      </c>
      <c r="B104" t="s">
        <v>15</v>
      </c>
      <c r="C104" t="s">
        <v>220</v>
      </c>
      <c r="D104" s="101">
        <v>1284646.4820000001</v>
      </c>
      <c r="E104" s="38">
        <v>1633935.5900000029</v>
      </c>
      <c r="F104" s="38">
        <v>17722.240000000013</v>
      </c>
      <c r="G104" s="38">
        <v>406096.21000000054</v>
      </c>
      <c r="H104" s="38">
        <f t="shared" si="5"/>
        <v>2057754.0400000033</v>
      </c>
      <c r="I104" s="100">
        <f t="shared" si="3"/>
        <v>1.6018056864923584</v>
      </c>
    </row>
    <row r="105" spans="1:9" x14ac:dyDescent="0.25">
      <c r="A105" s="14">
        <f t="shared" si="4"/>
        <v>92</v>
      </c>
      <c r="B105" t="s">
        <v>36</v>
      </c>
      <c r="C105" t="s">
        <v>233</v>
      </c>
      <c r="D105" s="101">
        <v>736018.49800000002</v>
      </c>
      <c r="E105" s="38">
        <v>85877.39</v>
      </c>
      <c r="F105" s="38">
        <v>304.31</v>
      </c>
      <c r="G105" s="38">
        <v>14985.06</v>
      </c>
      <c r="H105" s="38">
        <f t="shared" si="5"/>
        <v>101166.76</v>
      </c>
      <c r="I105" s="100">
        <f t="shared" si="3"/>
        <v>0.13745138237001212</v>
      </c>
    </row>
    <row r="106" spans="1:9" x14ac:dyDescent="0.25">
      <c r="A106" s="14">
        <f t="shared" si="4"/>
        <v>93</v>
      </c>
      <c r="B106" t="s">
        <v>8</v>
      </c>
      <c r="C106" t="s">
        <v>213</v>
      </c>
      <c r="D106" s="101">
        <v>3956362.0249999999</v>
      </c>
      <c r="E106" s="38">
        <v>1595560.9900000046</v>
      </c>
      <c r="F106" s="38">
        <v>2498.6999999999971</v>
      </c>
      <c r="G106" s="38">
        <v>471698.02000000043</v>
      </c>
      <c r="H106" s="38">
        <f t="shared" si="5"/>
        <v>2069757.7100000051</v>
      </c>
      <c r="I106" s="100">
        <f t="shared" si="3"/>
        <v>0.52314669307847406</v>
      </c>
    </row>
    <row r="107" spans="1:9" x14ac:dyDescent="0.25">
      <c r="A107" s="14">
        <f t="shared" si="4"/>
        <v>94</v>
      </c>
      <c r="B107" t="s">
        <v>16</v>
      </c>
      <c r="C107" t="s">
        <v>221</v>
      </c>
      <c r="D107" s="101">
        <v>115606.317</v>
      </c>
      <c r="E107" s="38">
        <v>100568.22999999981</v>
      </c>
      <c r="F107" s="38">
        <v>65.820000000000007</v>
      </c>
      <c r="G107" s="38">
        <v>29037.520000000004</v>
      </c>
      <c r="H107" s="38">
        <f t="shared" si="5"/>
        <v>129671.56999999982</v>
      </c>
      <c r="I107" s="100">
        <f t="shared" si="3"/>
        <v>1.1216650903254692</v>
      </c>
    </row>
    <row r="108" spans="1:9" x14ac:dyDescent="0.25">
      <c r="A108" s="14">
        <f t="shared" si="4"/>
        <v>95</v>
      </c>
      <c r="B108" t="s">
        <v>17</v>
      </c>
      <c r="C108" t="s">
        <v>222</v>
      </c>
      <c r="D108" s="101">
        <v>633298.9219999999</v>
      </c>
      <c r="E108" s="38">
        <v>254802.42</v>
      </c>
      <c r="F108" s="38">
        <v>2054.7999999999993</v>
      </c>
      <c r="G108" s="38">
        <v>59753.270000000033</v>
      </c>
      <c r="H108" s="38">
        <f t="shared" si="5"/>
        <v>316610.49000000005</v>
      </c>
      <c r="I108" s="100">
        <f t="shared" si="3"/>
        <v>0.4999384634986006</v>
      </c>
    </row>
    <row r="109" spans="1:9" x14ac:dyDescent="0.25">
      <c r="A109" s="14">
        <f t="shared" si="4"/>
        <v>96</v>
      </c>
      <c r="B109" t="s">
        <v>6</v>
      </c>
      <c r="C109" t="s">
        <v>211</v>
      </c>
      <c r="D109" s="101">
        <v>1.4E-2</v>
      </c>
      <c r="E109" s="38">
        <v>12731314.500000017</v>
      </c>
      <c r="F109" s="38"/>
      <c r="G109" s="38">
        <v>-12741493.819999998</v>
      </c>
      <c r="H109" s="38">
        <f t="shared" si="5"/>
        <v>-10179.319999981672</v>
      </c>
      <c r="I109" s="100">
        <f t="shared" si="3"/>
        <v>-727094.28571297647</v>
      </c>
    </row>
    <row r="110" spans="1:9" x14ac:dyDescent="0.25">
      <c r="A110" s="14">
        <f t="shared" si="4"/>
        <v>97</v>
      </c>
      <c r="B110" t="s">
        <v>34</v>
      </c>
      <c r="C110" t="s">
        <v>231</v>
      </c>
      <c r="D110" s="101">
        <v>4133307.7579999999</v>
      </c>
      <c r="E110" s="38">
        <v>4113437.8000000007</v>
      </c>
      <c r="F110" s="38"/>
      <c r="G110" s="38">
        <v>729140.3</v>
      </c>
      <c r="H110" s="38">
        <f t="shared" si="5"/>
        <v>4842578.1000000006</v>
      </c>
      <c r="I110" s="100">
        <f t="shared" si="3"/>
        <v>1.1715987251680475</v>
      </c>
    </row>
    <row r="111" spans="1:9" x14ac:dyDescent="0.25">
      <c r="A111" s="14">
        <f t="shared" si="4"/>
        <v>98</v>
      </c>
      <c r="B111" t="s">
        <v>41</v>
      </c>
      <c r="C111" t="s">
        <v>238</v>
      </c>
      <c r="D111" s="101">
        <v>0</v>
      </c>
      <c r="E111" s="38">
        <v>315524.14999999997</v>
      </c>
      <c r="F111" s="38"/>
      <c r="G111" s="38">
        <v>-315524.15000000008</v>
      </c>
      <c r="H111" s="38">
        <f t="shared" si="5"/>
        <v>0</v>
      </c>
      <c r="I111" s="100" t="str">
        <f t="shared" si="3"/>
        <v>n.m.</v>
      </c>
    </row>
    <row r="112" spans="1:9" x14ac:dyDescent="0.25">
      <c r="A112" s="14">
        <f t="shared" si="4"/>
        <v>99</v>
      </c>
      <c r="B112" t="s">
        <v>460</v>
      </c>
      <c r="C112" t="s">
        <v>1253</v>
      </c>
      <c r="D112" s="101">
        <v>0</v>
      </c>
      <c r="E112" s="38">
        <v>253066.84000000005</v>
      </c>
      <c r="F112" s="38">
        <v>16266.940000000002</v>
      </c>
      <c r="G112" s="38"/>
      <c r="H112" s="38">
        <f t="shared" si="5"/>
        <v>269333.78000000003</v>
      </c>
      <c r="I112" s="100" t="str">
        <f t="shared" si="3"/>
        <v>n.m.</v>
      </c>
    </row>
    <row r="113" spans="1:9" x14ac:dyDescent="0.25">
      <c r="A113" s="14">
        <f t="shared" si="4"/>
        <v>100</v>
      </c>
      <c r="B113" t="s">
        <v>797</v>
      </c>
      <c r="C113" t="s">
        <v>798</v>
      </c>
      <c r="D113" s="101">
        <v>0</v>
      </c>
      <c r="E113" s="38">
        <v>0</v>
      </c>
      <c r="F113" s="38">
        <v>-8.4400000000000013</v>
      </c>
      <c r="G113" s="38"/>
      <c r="H113" s="38">
        <f t="shared" si="5"/>
        <v>-8.4400000000000013</v>
      </c>
      <c r="I113" s="100" t="str">
        <f t="shared" si="3"/>
        <v>n.m.</v>
      </c>
    </row>
    <row r="114" spans="1:9" x14ac:dyDescent="0.25">
      <c r="A114" s="14">
        <f t="shared" si="4"/>
        <v>101</v>
      </c>
      <c r="B114" t="s">
        <v>461</v>
      </c>
      <c r="C114" t="s">
        <v>660</v>
      </c>
      <c r="D114" s="101">
        <v>0</v>
      </c>
      <c r="E114" s="38">
        <v>5038.8499999999995</v>
      </c>
      <c r="F114" s="38">
        <v>3370.9199999999996</v>
      </c>
      <c r="G114" s="38"/>
      <c r="H114" s="38">
        <f t="shared" si="5"/>
        <v>8409.7699999999986</v>
      </c>
      <c r="I114" s="100" t="str">
        <f t="shared" si="3"/>
        <v>n.m.</v>
      </c>
    </row>
    <row r="115" spans="1:9" x14ac:dyDescent="0.25">
      <c r="A115" s="14">
        <f t="shared" si="4"/>
        <v>102</v>
      </c>
      <c r="B115" t="s">
        <v>462</v>
      </c>
      <c r="C115" t="s">
        <v>661</v>
      </c>
      <c r="D115" s="101">
        <v>0</v>
      </c>
      <c r="E115" s="38">
        <v>566288.96000000008</v>
      </c>
      <c r="F115" s="38">
        <v>53217.319999999992</v>
      </c>
      <c r="G115" s="38"/>
      <c r="H115" s="38">
        <f t="shared" si="5"/>
        <v>619506.28</v>
      </c>
      <c r="I115" s="100" t="str">
        <f t="shared" si="3"/>
        <v>n.m.</v>
      </c>
    </row>
    <row r="116" spans="1:9" x14ac:dyDescent="0.25">
      <c r="A116" s="14">
        <f t="shared" si="4"/>
        <v>103</v>
      </c>
      <c r="B116" t="s">
        <v>844</v>
      </c>
      <c r="C116" t="s">
        <v>1022</v>
      </c>
      <c r="D116" s="101">
        <v>0</v>
      </c>
      <c r="E116" s="38">
        <v>60581.320000000014</v>
      </c>
      <c r="F116" s="38">
        <v>156.65999999999997</v>
      </c>
      <c r="G116" s="38"/>
      <c r="H116" s="38">
        <f t="shared" si="5"/>
        <v>60737.980000000018</v>
      </c>
      <c r="I116" s="100" t="str">
        <f t="shared" si="3"/>
        <v>n.m.</v>
      </c>
    </row>
    <row r="117" spans="1:9" x14ac:dyDescent="0.25">
      <c r="A117" s="14">
        <f t="shared" si="4"/>
        <v>104</v>
      </c>
      <c r="B117" t="s">
        <v>845</v>
      </c>
      <c r="C117" t="s">
        <v>1023</v>
      </c>
      <c r="D117" s="101">
        <v>0</v>
      </c>
      <c r="E117" s="38">
        <v>5329.04</v>
      </c>
      <c r="F117" s="38">
        <v>175.80999999999997</v>
      </c>
      <c r="G117" s="38"/>
      <c r="H117" s="38">
        <f t="shared" si="5"/>
        <v>5504.85</v>
      </c>
      <c r="I117" s="100" t="str">
        <f t="shared" si="3"/>
        <v>n.m.</v>
      </c>
    </row>
    <row r="118" spans="1:9" x14ac:dyDescent="0.25">
      <c r="A118" s="14">
        <f t="shared" si="4"/>
        <v>105</v>
      </c>
      <c r="B118" t="s">
        <v>846</v>
      </c>
      <c r="C118" t="s">
        <v>1024</v>
      </c>
      <c r="D118" s="101">
        <v>0</v>
      </c>
      <c r="E118" s="38">
        <v>1666259.850000002</v>
      </c>
      <c r="F118" s="38">
        <v>50585.719999999987</v>
      </c>
      <c r="G118" s="38"/>
      <c r="H118" s="38">
        <f t="shared" si="5"/>
        <v>1716845.5700000019</v>
      </c>
      <c r="I118" s="100" t="str">
        <f t="shared" si="3"/>
        <v>n.m.</v>
      </c>
    </row>
    <row r="119" spans="1:9" x14ac:dyDescent="0.25">
      <c r="A119" s="14">
        <f t="shared" si="4"/>
        <v>106</v>
      </c>
      <c r="B119" t="s">
        <v>463</v>
      </c>
      <c r="C119" t="s">
        <v>662</v>
      </c>
      <c r="D119" s="101">
        <v>0</v>
      </c>
      <c r="E119" s="38">
        <v>513160.34000000014</v>
      </c>
      <c r="F119" s="38"/>
      <c r="G119" s="38"/>
      <c r="H119" s="38">
        <f t="shared" si="5"/>
        <v>513160.34000000014</v>
      </c>
      <c r="I119" s="100" t="str">
        <f t="shared" si="3"/>
        <v>n.m.</v>
      </c>
    </row>
    <row r="120" spans="1:9" x14ac:dyDescent="0.25">
      <c r="A120" s="14">
        <f t="shared" si="4"/>
        <v>107</v>
      </c>
      <c r="B120" t="s">
        <v>7</v>
      </c>
      <c r="C120" t="s">
        <v>212</v>
      </c>
      <c r="D120" s="101">
        <v>448587.87</v>
      </c>
      <c r="E120" s="38">
        <v>861027.84000000078</v>
      </c>
      <c r="F120" s="38">
        <v>67318.759999999951</v>
      </c>
      <c r="G120" s="38"/>
      <c r="H120" s="38">
        <f t="shared" si="5"/>
        <v>928346.60000000079</v>
      </c>
      <c r="I120" s="100">
        <f t="shared" si="3"/>
        <v>2.0694866314597422</v>
      </c>
    </row>
    <row r="121" spans="1:9" x14ac:dyDescent="0.25">
      <c r="A121" s="14">
        <f t="shared" si="4"/>
        <v>108</v>
      </c>
      <c r="B121" t="s">
        <v>847</v>
      </c>
      <c r="C121" t="s">
        <v>1025</v>
      </c>
      <c r="D121" s="101">
        <v>0</v>
      </c>
      <c r="E121" s="38">
        <v>147043.32000000012</v>
      </c>
      <c r="F121" s="38">
        <v>939.01999999999987</v>
      </c>
      <c r="G121" s="38"/>
      <c r="H121" s="38">
        <f t="shared" si="5"/>
        <v>147982.34000000011</v>
      </c>
      <c r="I121" s="100" t="str">
        <f t="shared" si="3"/>
        <v>n.m.</v>
      </c>
    </row>
    <row r="122" spans="1:9" x14ac:dyDescent="0.25">
      <c r="A122" s="14">
        <f t="shared" si="4"/>
        <v>109</v>
      </c>
      <c r="B122" t="s">
        <v>464</v>
      </c>
      <c r="C122" t="s">
        <v>663</v>
      </c>
      <c r="D122" s="101">
        <v>372644.14500000002</v>
      </c>
      <c r="E122" s="38">
        <v>426476.55000000104</v>
      </c>
      <c r="F122" s="38">
        <v>26585.48</v>
      </c>
      <c r="G122" s="38"/>
      <c r="H122" s="38">
        <f t="shared" si="5"/>
        <v>453062.03000000102</v>
      </c>
      <c r="I122" s="100">
        <f t="shared" si="3"/>
        <v>1.2158034309112813</v>
      </c>
    </row>
    <row r="123" spans="1:9" x14ac:dyDescent="0.25">
      <c r="A123" s="14">
        <f t="shared" si="4"/>
        <v>110</v>
      </c>
      <c r="B123" t="s">
        <v>60</v>
      </c>
      <c r="C123" t="s">
        <v>252</v>
      </c>
      <c r="D123" s="101">
        <v>152321.63500000001</v>
      </c>
      <c r="E123" s="38">
        <v>352616.59000000067</v>
      </c>
      <c r="F123" s="38">
        <v>7049.0900000000011</v>
      </c>
      <c r="G123" s="38"/>
      <c r="H123" s="38">
        <f t="shared" si="5"/>
        <v>359665.68000000069</v>
      </c>
      <c r="I123" s="100">
        <f t="shared" si="3"/>
        <v>2.361225179863653</v>
      </c>
    </row>
    <row r="124" spans="1:9" x14ac:dyDescent="0.25">
      <c r="A124" s="14">
        <f t="shared" si="4"/>
        <v>111</v>
      </c>
      <c r="B124" t="s">
        <v>465</v>
      </c>
      <c r="C124" t="s">
        <v>1254</v>
      </c>
      <c r="D124" s="101">
        <v>372644.14500000002</v>
      </c>
      <c r="E124" s="38">
        <v>145030.63000000006</v>
      </c>
      <c r="F124" s="38">
        <v>1600.5399999999995</v>
      </c>
      <c r="G124" s="38"/>
      <c r="H124" s="38">
        <f t="shared" si="5"/>
        <v>146631.17000000007</v>
      </c>
      <c r="I124" s="100">
        <f t="shared" si="3"/>
        <v>0.39348845800327836</v>
      </c>
    </row>
    <row r="125" spans="1:9" x14ac:dyDescent="0.25">
      <c r="A125" s="14">
        <f t="shared" si="4"/>
        <v>112</v>
      </c>
      <c r="B125" t="s">
        <v>848</v>
      </c>
      <c r="C125" t="s">
        <v>1127</v>
      </c>
      <c r="D125" s="101">
        <v>257032.02400000003</v>
      </c>
      <c r="E125" s="38">
        <v>154626.13</v>
      </c>
      <c r="F125" s="38"/>
      <c r="G125" s="38"/>
      <c r="H125" s="38">
        <f t="shared" si="5"/>
        <v>154626.13</v>
      </c>
      <c r="I125" s="100">
        <f t="shared" si="3"/>
        <v>0.60158313191355484</v>
      </c>
    </row>
    <row r="126" spans="1:9" x14ac:dyDescent="0.25">
      <c r="A126" s="14">
        <f t="shared" si="4"/>
        <v>113</v>
      </c>
      <c r="B126" t="s">
        <v>466</v>
      </c>
      <c r="C126" t="s">
        <v>664</v>
      </c>
      <c r="D126" s="101">
        <v>-49737.682000000001</v>
      </c>
      <c r="E126" s="38">
        <v>-1221.9700000000116</v>
      </c>
      <c r="F126" s="38">
        <v>8289.9000000000033</v>
      </c>
      <c r="G126" s="38">
        <v>9990.43</v>
      </c>
      <c r="H126" s="38">
        <f t="shared" si="5"/>
        <v>17058.359999999993</v>
      </c>
      <c r="I126" s="100">
        <f t="shared" si="3"/>
        <v>-0.34296652586262449</v>
      </c>
    </row>
    <row r="127" spans="1:9" x14ac:dyDescent="0.25">
      <c r="A127" s="14">
        <f t="shared" si="4"/>
        <v>114</v>
      </c>
      <c r="B127" t="s">
        <v>467</v>
      </c>
      <c r="C127" t="s">
        <v>664</v>
      </c>
      <c r="D127" s="101">
        <v>0</v>
      </c>
      <c r="E127" s="38">
        <v>-807.15</v>
      </c>
      <c r="F127" s="38">
        <v>-12.809999999999999</v>
      </c>
      <c r="G127" s="38">
        <v>-268.80999999999995</v>
      </c>
      <c r="H127" s="38">
        <f t="shared" si="5"/>
        <v>-1088.77</v>
      </c>
      <c r="I127" s="100" t="str">
        <f t="shared" si="3"/>
        <v>n.m.</v>
      </c>
    </row>
    <row r="128" spans="1:9" x14ac:dyDescent="0.25">
      <c r="A128" s="14">
        <f t="shared" si="4"/>
        <v>115</v>
      </c>
      <c r="B128" t="s">
        <v>71</v>
      </c>
      <c r="C128" t="s">
        <v>262</v>
      </c>
      <c r="D128" s="101">
        <v>3430698.4479999994</v>
      </c>
      <c r="E128" s="38">
        <v>1253557.6899999985</v>
      </c>
      <c r="F128" s="38"/>
      <c r="G128" s="38">
        <v>346190.08999999997</v>
      </c>
      <c r="H128" s="38">
        <f t="shared" si="5"/>
        <v>1599747.7799999984</v>
      </c>
      <c r="I128" s="100">
        <f t="shared" si="3"/>
        <v>0.46630381662737114</v>
      </c>
    </row>
    <row r="129" spans="1:9" x14ac:dyDescent="0.25">
      <c r="A129" s="14">
        <f t="shared" si="4"/>
        <v>116</v>
      </c>
      <c r="B129" t="s">
        <v>83</v>
      </c>
      <c r="C129" t="s">
        <v>275</v>
      </c>
      <c r="D129" s="101">
        <v>22364.013000000003</v>
      </c>
      <c r="E129" s="38">
        <v>179748.13</v>
      </c>
      <c r="F129" s="38"/>
      <c r="G129" s="38"/>
      <c r="H129" s="38">
        <f t="shared" si="5"/>
        <v>179748.13</v>
      </c>
      <c r="I129" s="100">
        <f t="shared" si="3"/>
        <v>8.0373826468442839</v>
      </c>
    </row>
    <row r="130" spans="1:9" x14ac:dyDescent="0.25">
      <c r="A130" s="14">
        <f t="shared" si="4"/>
        <v>117</v>
      </c>
      <c r="B130" t="s">
        <v>70</v>
      </c>
      <c r="C130" t="s">
        <v>1255</v>
      </c>
      <c r="D130" s="101">
        <v>0</v>
      </c>
      <c r="E130" s="38">
        <v>9665.6799999999985</v>
      </c>
      <c r="F130" s="38">
        <v>7.1300000000000008</v>
      </c>
      <c r="G130" s="38">
        <v>1968.1100000000001</v>
      </c>
      <c r="H130" s="38">
        <f t="shared" si="5"/>
        <v>11640.919999999998</v>
      </c>
      <c r="I130" s="100" t="str">
        <f t="shared" si="3"/>
        <v>n.m.</v>
      </c>
    </row>
    <row r="131" spans="1:9" x14ac:dyDescent="0.25">
      <c r="A131" s="14">
        <f t="shared" si="4"/>
        <v>118</v>
      </c>
      <c r="B131" t="s">
        <v>47</v>
      </c>
      <c r="C131" t="s">
        <v>243</v>
      </c>
      <c r="D131" s="101">
        <v>90485.868000000002</v>
      </c>
      <c r="E131" s="38">
        <v>58806.25999999998</v>
      </c>
      <c r="F131" s="38">
        <v>11055.630000000003</v>
      </c>
      <c r="G131" s="38">
        <v>10939.86</v>
      </c>
      <c r="H131" s="38">
        <f t="shared" si="5"/>
        <v>80801.749999999985</v>
      </c>
      <c r="I131" s="100">
        <f t="shared" si="3"/>
        <v>0.8929764590422008</v>
      </c>
    </row>
    <row r="132" spans="1:9" x14ac:dyDescent="0.25">
      <c r="A132" s="14">
        <f t="shared" si="4"/>
        <v>119</v>
      </c>
      <c r="B132" t="s">
        <v>136</v>
      </c>
      <c r="C132" t="s">
        <v>321</v>
      </c>
      <c r="D132" s="101">
        <v>0</v>
      </c>
      <c r="E132" s="38">
        <v>3391.86</v>
      </c>
      <c r="F132" s="38"/>
      <c r="G132" s="38">
        <v>538.92999999999995</v>
      </c>
      <c r="H132" s="38">
        <f t="shared" si="5"/>
        <v>3930.79</v>
      </c>
      <c r="I132" s="100" t="str">
        <f t="shared" si="3"/>
        <v>n.m.</v>
      </c>
    </row>
    <row r="133" spans="1:9" x14ac:dyDescent="0.25">
      <c r="A133" s="14">
        <f t="shared" si="4"/>
        <v>120</v>
      </c>
      <c r="B133" t="s">
        <v>137</v>
      </c>
      <c r="C133" t="s">
        <v>322</v>
      </c>
      <c r="D133" s="101">
        <v>0</v>
      </c>
      <c r="E133" s="38">
        <v>1140.5899999999999</v>
      </c>
      <c r="F133" s="38"/>
      <c r="G133" s="38">
        <v>228.35</v>
      </c>
      <c r="H133" s="38">
        <f t="shared" si="5"/>
        <v>1368.9399999999998</v>
      </c>
      <c r="I133" s="100" t="str">
        <f t="shared" si="3"/>
        <v>n.m.</v>
      </c>
    </row>
    <row r="134" spans="1:9" x14ac:dyDescent="0.25">
      <c r="A134" s="14">
        <f t="shared" si="4"/>
        <v>121</v>
      </c>
      <c r="B134" t="s">
        <v>126</v>
      </c>
      <c r="C134" t="s">
        <v>310</v>
      </c>
      <c r="D134" s="101">
        <v>-126.85499999999999</v>
      </c>
      <c r="E134" s="38">
        <v>1011.4100000000001</v>
      </c>
      <c r="F134" s="38"/>
      <c r="G134" s="38">
        <v>86.27000000000001</v>
      </c>
      <c r="H134" s="38">
        <f t="shared" si="5"/>
        <v>1097.68</v>
      </c>
      <c r="I134" s="100">
        <f t="shared" si="3"/>
        <v>-8.6530290489141155</v>
      </c>
    </row>
    <row r="135" spans="1:9" x14ac:dyDescent="0.25">
      <c r="A135" s="14">
        <f t="shared" si="4"/>
        <v>122</v>
      </c>
      <c r="B135" t="s">
        <v>87</v>
      </c>
      <c r="C135" t="s">
        <v>279</v>
      </c>
      <c r="D135" s="101">
        <v>-121130.632</v>
      </c>
      <c r="E135" s="38">
        <v>373437.53999999992</v>
      </c>
      <c r="F135" s="38">
        <v>23896.98</v>
      </c>
      <c r="G135" s="38">
        <v>91160.88</v>
      </c>
      <c r="H135" s="38">
        <f t="shared" si="5"/>
        <v>488495.39999999991</v>
      </c>
      <c r="I135" s="100">
        <f t="shared" si="3"/>
        <v>-4.0327982438001309</v>
      </c>
    </row>
    <row r="136" spans="1:9" x14ac:dyDescent="0.25">
      <c r="A136" s="14">
        <f t="shared" si="4"/>
        <v>123</v>
      </c>
      <c r="B136" t="s">
        <v>82</v>
      </c>
      <c r="C136" t="s">
        <v>274</v>
      </c>
      <c r="D136" s="101">
        <v>606118.11600000004</v>
      </c>
      <c r="E136" s="38">
        <v>1049416.22</v>
      </c>
      <c r="F136" s="38">
        <v>33397.219999999987</v>
      </c>
      <c r="G136" s="38">
        <v>167984.24999999994</v>
      </c>
      <c r="H136" s="38">
        <f t="shared" si="5"/>
        <v>1250797.69</v>
      </c>
      <c r="I136" s="100">
        <f t="shared" si="3"/>
        <v>2.0636203686741479</v>
      </c>
    </row>
    <row r="137" spans="1:9" x14ac:dyDescent="0.25">
      <c r="A137" s="14">
        <f t="shared" si="4"/>
        <v>124</v>
      </c>
      <c r="B137" t="s">
        <v>99</v>
      </c>
      <c r="C137" t="s">
        <v>290</v>
      </c>
      <c r="D137" s="101">
        <v>277887.777</v>
      </c>
      <c r="E137" s="38">
        <v>325228.58</v>
      </c>
      <c r="F137" s="38">
        <v>33806.620000000003</v>
      </c>
      <c r="G137" s="38">
        <v>58001.24</v>
      </c>
      <c r="H137" s="38">
        <f t="shared" si="5"/>
        <v>417036.44</v>
      </c>
      <c r="I137" s="100">
        <f t="shared" si="3"/>
        <v>1.5007368963910925</v>
      </c>
    </row>
    <row r="138" spans="1:9" x14ac:dyDescent="0.25">
      <c r="A138" s="14">
        <f t="shared" si="4"/>
        <v>125</v>
      </c>
      <c r="B138" t="s">
        <v>201</v>
      </c>
      <c r="C138" t="s">
        <v>375</v>
      </c>
      <c r="D138" s="101">
        <v>1954.4649999999999</v>
      </c>
      <c r="E138" s="38">
        <v>1022.44</v>
      </c>
      <c r="F138" s="38">
        <v>2040.74</v>
      </c>
      <c r="G138" s="38"/>
      <c r="H138" s="38">
        <f t="shared" si="5"/>
        <v>3063.1800000000003</v>
      </c>
      <c r="I138" s="100">
        <f t="shared" si="3"/>
        <v>1.5672728854187721</v>
      </c>
    </row>
    <row r="139" spans="1:9" x14ac:dyDescent="0.25">
      <c r="A139" s="14">
        <f t="shared" si="4"/>
        <v>126</v>
      </c>
      <c r="B139" t="s">
        <v>468</v>
      </c>
      <c r="C139" t="s">
        <v>665</v>
      </c>
      <c r="D139" s="101">
        <v>367049.78399999999</v>
      </c>
      <c r="E139" s="38">
        <v>931836.98999999964</v>
      </c>
      <c r="F139" s="38">
        <v>89937.35</v>
      </c>
      <c r="G139" s="38">
        <v>221811.85</v>
      </c>
      <c r="H139" s="38">
        <f t="shared" si="5"/>
        <v>1243586.1899999997</v>
      </c>
      <c r="I139" s="100">
        <f t="shared" si="3"/>
        <v>3.3880586345747576</v>
      </c>
    </row>
    <row r="140" spans="1:9" x14ac:dyDescent="0.25">
      <c r="A140" s="14">
        <f t="shared" si="4"/>
        <v>127</v>
      </c>
      <c r="B140" t="s">
        <v>51</v>
      </c>
      <c r="C140" t="s">
        <v>246</v>
      </c>
      <c r="D140" s="101">
        <v>0</v>
      </c>
      <c r="E140" s="38">
        <v>10186.859999999999</v>
      </c>
      <c r="F140" s="38">
        <v>11814.209999999997</v>
      </c>
      <c r="G140" s="38">
        <v>2453.98</v>
      </c>
      <c r="H140" s="38">
        <f t="shared" si="5"/>
        <v>24455.049999999996</v>
      </c>
      <c r="I140" s="100" t="str">
        <f t="shared" si="3"/>
        <v>n.m.</v>
      </c>
    </row>
    <row r="141" spans="1:9" x14ac:dyDescent="0.25">
      <c r="A141" s="14">
        <f t="shared" si="4"/>
        <v>128</v>
      </c>
      <c r="B141" t="s">
        <v>469</v>
      </c>
      <c r="C141" t="s">
        <v>666</v>
      </c>
      <c r="D141" s="101">
        <v>0</v>
      </c>
      <c r="E141" s="38">
        <v>7389.23</v>
      </c>
      <c r="F141" s="38"/>
      <c r="G141" s="38"/>
      <c r="H141" s="38">
        <f t="shared" si="5"/>
        <v>7389.23</v>
      </c>
      <c r="I141" s="100" t="str">
        <f t="shared" si="3"/>
        <v>n.m.</v>
      </c>
    </row>
    <row r="142" spans="1:9" x14ac:dyDescent="0.25">
      <c r="A142" s="14">
        <f t="shared" si="4"/>
        <v>129</v>
      </c>
      <c r="B142" t="s">
        <v>138</v>
      </c>
      <c r="C142" t="s">
        <v>324</v>
      </c>
      <c r="D142" s="101">
        <v>0</v>
      </c>
      <c r="E142" s="38">
        <v>-24683.339999999997</v>
      </c>
      <c r="F142" s="38">
        <v>-4548.92</v>
      </c>
      <c r="G142" s="38">
        <v>-11488.230000000001</v>
      </c>
      <c r="H142" s="38">
        <f t="shared" si="5"/>
        <v>-40720.49</v>
      </c>
      <c r="I142" s="100" t="str">
        <f t="shared" si="3"/>
        <v>n.m.</v>
      </c>
    </row>
    <row r="143" spans="1:9" x14ac:dyDescent="0.25">
      <c r="A143" s="14">
        <f t="shared" si="4"/>
        <v>130</v>
      </c>
      <c r="B143" t="s">
        <v>470</v>
      </c>
      <c r="C143" t="s">
        <v>246</v>
      </c>
      <c r="D143" s="101">
        <v>0</v>
      </c>
      <c r="E143" s="38">
        <v>84.23</v>
      </c>
      <c r="F143" s="38">
        <v>0.64000000000000057</v>
      </c>
      <c r="G143" s="38">
        <v>826.61999999999989</v>
      </c>
      <c r="H143" s="38">
        <f t="shared" si="5"/>
        <v>911.4899999999999</v>
      </c>
      <c r="I143" s="100" t="str">
        <f t="shared" ref="I143:I186" si="6">IFERROR(H143/D143,"n.m.")</f>
        <v>n.m.</v>
      </c>
    </row>
    <row r="144" spans="1:9" x14ac:dyDescent="0.25">
      <c r="A144" s="14">
        <f t="shared" ref="A144:A222" si="7">A143+1</f>
        <v>131</v>
      </c>
      <c r="B144" t="s">
        <v>147</v>
      </c>
      <c r="C144" t="s">
        <v>1256</v>
      </c>
      <c r="D144" s="101">
        <v>0</v>
      </c>
      <c r="E144" s="38">
        <v>1496.6900000000032</v>
      </c>
      <c r="F144" s="38">
        <v>-2462.7900000000004</v>
      </c>
      <c r="G144" s="38">
        <v>-2785.59</v>
      </c>
      <c r="H144" s="38">
        <f t="shared" ref="H144:H185" si="8">SUM(E144:G144)</f>
        <v>-3751.6899999999973</v>
      </c>
      <c r="I144" s="100" t="str">
        <f t="shared" si="6"/>
        <v>n.m.</v>
      </c>
    </row>
    <row r="145" spans="1:9" x14ac:dyDescent="0.25">
      <c r="A145" s="14">
        <f t="shared" si="7"/>
        <v>132</v>
      </c>
      <c r="B145" t="s">
        <v>49</v>
      </c>
      <c r="C145" t="s">
        <v>245</v>
      </c>
      <c r="D145" s="101">
        <v>-307262.77499999991</v>
      </c>
      <c r="E145" s="38">
        <v>253440.14000000028</v>
      </c>
      <c r="F145" s="38">
        <v>135080.60999999999</v>
      </c>
      <c r="G145" s="38">
        <v>56210.85</v>
      </c>
      <c r="H145" s="38">
        <f t="shared" si="8"/>
        <v>444731.60000000021</v>
      </c>
      <c r="I145" s="100">
        <f t="shared" si="6"/>
        <v>-1.4473982408054484</v>
      </c>
    </row>
    <row r="146" spans="1:9" x14ac:dyDescent="0.25">
      <c r="A146" s="14">
        <f t="shared" si="7"/>
        <v>133</v>
      </c>
      <c r="B146" t="s">
        <v>140</v>
      </c>
      <c r="C146" t="s">
        <v>326</v>
      </c>
      <c r="D146" s="101">
        <v>0</v>
      </c>
      <c r="E146" s="38">
        <v>3537.28</v>
      </c>
      <c r="F146" s="38">
        <v>3280.68</v>
      </c>
      <c r="G146" s="38"/>
      <c r="H146" s="38">
        <f t="shared" si="8"/>
        <v>6817.96</v>
      </c>
      <c r="I146" s="100" t="str">
        <f t="shared" si="6"/>
        <v>n.m.</v>
      </c>
    </row>
    <row r="147" spans="1:9" x14ac:dyDescent="0.25">
      <c r="A147" s="14">
        <f t="shared" si="7"/>
        <v>134</v>
      </c>
      <c r="B147" t="s">
        <v>471</v>
      </c>
      <c r="C147" t="s">
        <v>667</v>
      </c>
      <c r="D147" s="101">
        <v>0</v>
      </c>
      <c r="E147" s="38">
        <v>171641.37000000017</v>
      </c>
      <c r="F147" s="38">
        <v>49679.789999999994</v>
      </c>
      <c r="G147" s="38">
        <v>35750.480000000003</v>
      </c>
      <c r="H147" s="38">
        <f t="shared" si="8"/>
        <v>257071.64000000016</v>
      </c>
      <c r="I147" s="100" t="str">
        <f t="shared" si="6"/>
        <v>n.m.</v>
      </c>
    </row>
    <row r="148" spans="1:9" x14ac:dyDescent="0.25">
      <c r="A148" s="14">
        <f t="shared" si="7"/>
        <v>135</v>
      </c>
      <c r="B148" t="s">
        <v>184</v>
      </c>
      <c r="C148" t="s">
        <v>361</v>
      </c>
      <c r="D148" s="101">
        <v>-70093.570000000007</v>
      </c>
      <c r="E148" s="38">
        <v>7576.4900000000007</v>
      </c>
      <c r="F148" s="38">
        <v>2684.23</v>
      </c>
      <c r="G148" s="38">
        <v>1622.48</v>
      </c>
      <c r="H148" s="38">
        <f t="shared" si="8"/>
        <v>11883.2</v>
      </c>
      <c r="I148" s="100">
        <f t="shared" si="6"/>
        <v>-0.16953338230596615</v>
      </c>
    </row>
    <row r="149" spans="1:9" x14ac:dyDescent="0.25">
      <c r="A149" s="14">
        <f t="shared" si="7"/>
        <v>136</v>
      </c>
      <c r="B149" t="s">
        <v>472</v>
      </c>
      <c r="C149" t="s">
        <v>323</v>
      </c>
      <c r="D149" s="101">
        <v>0</v>
      </c>
      <c r="E149" s="38">
        <v>4126.8099999999995</v>
      </c>
      <c r="F149" s="38"/>
      <c r="G149" s="38">
        <v>1112.0500000000002</v>
      </c>
      <c r="H149" s="38">
        <f t="shared" si="8"/>
        <v>5238.8599999999997</v>
      </c>
      <c r="I149" s="100" t="str">
        <f t="shared" si="6"/>
        <v>n.m.</v>
      </c>
    </row>
    <row r="150" spans="1:9" x14ac:dyDescent="0.25">
      <c r="A150" s="14">
        <f t="shared" si="7"/>
        <v>137</v>
      </c>
      <c r="B150" t="s">
        <v>473</v>
      </c>
      <c r="C150" t="s">
        <v>668</v>
      </c>
      <c r="D150" s="101">
        <v>-193107.158</v>
      </c>
      <c r="E150" s="38">
        <v>199594.80999999988</v>
      </c>
      <c r="F150" s="38">
        <v>260518.47999999992</v>
      </c>
      <c r="G150" s="38">
        <v>49417.049999999996</v>
      </c>
      <c r="H150" s="38">
        <f t="shared" si="8"/>
        <v>509530.33999999979</v>
      </c>
      <c r="I150" s="100">
        <f t="shared" si="6"/>
        <v>-2.6385885706007843</v>
      </c>
    </row>
    <row r="151" spans="1:9" x14ac:dyDescent="0.25">
      <c r="A151" s="14">
        <f t="shared" si="7"/>
        <v>138</v>
      </c>
      <c r="B151" t="s">
        <v>474</v>
      </c>
      <c r="C151" t="s">
        <v>1257</v>
      </c>
      <c r="D151" s="101">
        <v>0</v>
      </c>
      <c r="E151" s="38">
        <v>9243.69</v>
      </c>
      <c r="F151" s="38"/>
      <c r="G151" s="38"/>
      <c r="H151" s="38">
        <f t="shared" si="8"/>
        <v>9243.69</v>
      </c>
      <c r="I151" s="100" t="str">
        <f t="shared" si="6"/>
        <v>n.m.</v>
      </c>
    </row>
    <row r="152" spans="1:9" x14ac:dyDescent="0.25">
      <c r="A152" s="14">
        <f t="shared" si="7"/>
        <v>139</v>
      </c>
      <c r="B152" t="s">
        <v>475</v>
      </c>
      <c r="C152" t="s">
        <v>669</v>
      </c>
      <c r="D152" s="101">
        <v>0</v>
      </c>
      <c r="E152" s="38">
        <v>12716.04</v>
      </c>
      <c r="F152" s="38">
        <v>11008.94</v>
      </c>
      <c r="G152" s="38">
        <v>2972.03</v>
      </c>
      <c r="H152" s="38">
        <f t="shared" si="8"/>
        <v>26697.010000000002</v>
      </c>
      <c r="I152" s="100" t="str">
        <f t="shared" si="6"/>
        <v>n.m.</v>
      </c>
    </row>
    <row r="153" spans="1:9" x14ac:dyDescent="0.25">
      <c r="A153" s="14">
        <f t="shared" si="7"/>
        <v>140</v>
      </c>
      <c r="B153" t="s">
        <v>476</v>
      </c>
      <c r="C153" t="s">
        <v>1128</v>
      </c>
      <c r="D153" s="101">
        <v>-127481.53900000002</v>
      </c>
      <c r="E153" s="38">
        <v>24160.370000000003</v>
      </c>
      <c r="F153" s="38"/>
      <c r="G153" s="38"/>
      <c r="H153" s="38">
        <f t="shared" si="8"/>
        <v>24160.370000000003</v>
      </c>
      <c r="I153" s="100">
        <f t="shared" si="6"/>
        <v>-0.18952053912684563</v>
      </c>
    </row>
    <row r="154" spans="1:9" x14ac:dyDescent="0.25">
      <c r="A154" s="14">
        <f t="shared" si="7"/>
        <v>141</v>
      </c>
      <c r="B154" t="s">
        <v>851</v>
      </c>
      <c r="C154" t="s">
        <v>1026</v>
      </c>
      <c r="D154" s="101">
        <v>-137422.41</v>
      </c>
      <c r="E154" s="38">
        <v>51647.740000000013</v>
      </c>
      <c r="F154" s="38">
        <v>1455.53</v>
      </c>
      <c r="G154" s="38">
        <v>12535.84</v>
      </c>
      <c r="H154" s="38">
        <f t="shared" si="8"/>
        <v>65639.110000000015</v>
      </c>
      <c r="I154" s="100">
        <f t="shared" si="6"/>
        <v>-0.47764487611591161</v>
      </c>
    </row>
    <row r="155" spans="1:9" x14ac:dyDescent="0.25">
      <c r="A155" s="14">
        <f t="shared" si="7"/>
        <v>142</v>
      </c>
      <c r="B155" t="s">
        <v>477</v>
      </c>
      <c r="C155" t="s">
        <v>1129</v>
      </c>
      <c r="D155" s="101">
        <v>-54968.966</v>
      </c>
      <c r="E155" s="38">
        <v>44421.97</v>
      </c>
      <c r="F155" s="38">
        <v>4740.0199999999986</v>
      </c>
      <c r="G155" s="38">
        <v>13151.250000000002</v>
      </c>
      <c r="H155" s="38">
        <f t="shared" si="8"/>
        <v>62313.24</v>
      </c>
      <c r="I155" s="100">
        <f t="shared" si="6"/>
        <v>-1.1336076432654745</v>
      </c>
    </row>
    <row r="156" spans="1:9" x14ac:dyDescent="0.25">
      <c r="A156" s="14">
        <f t="shared" si="7"/>
        <v>143</v>
      </c>
      <c r="B156" t="s">
        <v>478</v>
      </c>
      <c r="C156" t="s">
        <v>1130</v>
      </c>
      <c r="D156" s="101">
        <v>-102401.264</v>
      </c>
      <c r="E156" s="38">
        <v>37326.999999999993</v>
      </c>
      <c r="F156" s="38"/>
      <c r="G156" s="38"/>
      <c r="H156" s="38">
        <f t="shared" si="8"/>
        <v>37326.999999999993</v>
      </c>
      <c r="I156" s="100">
        <f t="shared" si="6"/>
        <v>-0.36451698486846795</v>
      </c>
    </row>
    <row r="157" spans="1:9" x14ac:dyDescent="0.25">
      <c r="A157" s="14">
        <f t="shared" si="7"/>
        <v>144</v>
      </c>
      <c r="B157" t="s">
        <v>149</v>
      </c>
      <c r="C157" t="s">
        <v>670</v>
      </c>
      <c r="D157" s="101">
        <v>-525234.35599999991</v>
      </c>
      <c r="E157" s="38">
        <v>134221.09000000008</v>
      </c>
      <c r="F157" s="38">
        <v>3709.7400000000002</v>
      </c>
      <c r="G157" s="38">
        <v>-54465.999999999985</v>
      </c>
      <c r="H157" s="38">
        <f t="shared" si="8"/>
        <v>83464.830000000089</v>
      </c>
      <c r="I157" s="100">
        <f t="shared" si="6"/>
        <v>-0.15890969249543932</v>
      </c>
    </row>
    <row r="158" spans="1:9" x14ac:dyDescent="0.25">
      <c r="A158" s="14">
        <f t="shared" si="7"/>
        <v>145</v>
      </c>
      <c r="B158" t="s">
        <v>185</v>
      </c>
      <c r="C158" t="s">
        <v>362</v>
      </c>
      <c r="D158" s="101">
        <v>-70630.535000000003</v>
      </c>
      <c r="E158" s="38">
        <v>64098.820000000022</v>
      </c>
      <c r="F158" s="38">
        <v>993.78000000000009</v>
      </c>
      <c r="G158" s="38">
        <v>11407.630000000001</v>
      </c>
      <c r="H158" s="38">
        <f t="shared" si="8"/>
        <v>76500.230000000025</v>
      </c>
      <c r="I158" s="100">
        <f t="shared" si="6"/>
        <v>-1.0831042126468393</v>
      </c>
    </row>
    <row r="159" spans="1:9" x14ac:dyDescent="0.25">
      <c r="A159" s="14">
        <f t="shared" si="7"/>
        <v>146</v>
      </c>
      <c r="B159" t="s">
        <v>186</v>
      </c>
      <c r="C159" t="s">
        <v>363</v>
      </c>
      <c r="D159" s="101">
        <v>-119070.45700000001</v>
      </c>
      <c r="E159" s="38">
        <v>97791.12</v>
      </c>
      <c r="F159" s="38">
        <v>201.07000000000002</v>
      </c>
      <c r="G159" s="38">
        <v>20853.990000000002</v>
      </c>
      <c r="H159" s="38">
        <f t="shared" si="8"/>
        <v>118846.18000000001</v>
      </c>
      <c r="I159" s="100">
        <f t="shared" si="6"/>
        <v>-0.99811643454093735</v>
      </c>
    </row>
    <row r="160" spans="1:9" x14ac:dyDescent="0.25">
      <c r="A160" s="14">
        <f t="shared" si="7"/>
        <v>147</v>
      </c>
      <c r="B160" t="s">
        <v>479</v>
      </c>
      <c r="C160" t="s">
        <v>671</v>
      </c>
      <c r="D160" s="101">
        <v>-100022.31900000005</v>
      </c>
      <c r="E160" s="38">
        <v>4216.67</v>
      </c>
      <c r="F160" s="38">
        <v>4007.7999999999993</v>
      </c>
      <c r="G160" s="38"/>
      <c r="H160" s="38">
        <f t="shared" si="8"/>
        <v>8224.4699999999993</v>
      </c>
      <c r="I160" s="100">
        <f t="shared" si="6"/>
        <v>-8.2226347901411839E-2</v>
      </c>
    </row>
    <row r="161" spans="1:9" x14ac:dyDescent="0.25">
      <c r="A161" s="14">
        <f t="shared" si="7"/>
        <v>148</v>
      </c>
      <c r="B161" t="s">
        <v>480</v>
      </c>
      <c r="C161" t="s">
        <v>672</v>
      </c>
      <c r="D161" s="101">
        <v>2522458.9880000004</v>
      </c>
      <c r="E161" s="38">
        <v>1222306.4500000002</v>
      </c>
      <c r="F161" s="38">
        <v>19121.8</v>
      </c>
      <c r="G161" s="38">
        <v>257827.74999999997</v>
      </c>
      <c r="H161" s="38">
        <f t="shared" si="8"/>
        <v>1499256.0000000002</v>
      </c>
      <c r="I161" s="100">
        <f t="shared" si="6"/>
        <v>0.59436288444424845</v>
      </c>
    </row>
    <row r="162" spans="1:9" x14ac:dyDescent="0.25">
      <c r="A162" s="14">
        <f t="shared" si="7"/>
        <v>149</v>
      </c>
      <c r="B162" s="21" t="s">
        <v>481</v>
      </c>
      <c r="C162" t="s">
        <v>674</v>
      </c>
      <c r="D162" s="101">
        <v>-361758.1700000001</v>
      </c>
      <c r="E162" s="74">
        <v>614436.69000000018</v>
      </c>
      <c r="F162" s="74">
        <v>61574.829999999994</v>
      </c>
      <c r="G162" s="74">
        <v>161279.68000000002</v>
      </c>
      <c r="H162" s="38">
        <f t="shared" si="8"/>
        <v>837291.20000000019</v>
      </c>
      <c r="I162" s="100">
        <f t="shared" si="6"/>
        <v>-2.314505295070461</v>
      </c>
    </row>
    <row r="163" spans="1:9" x14ac:dyDescent="0.25">
      <c r="A163" s="14">
        <f t="shared" si="7"/>
        <v>150</v>
      </c>
      <c r="B163" s="21" t="s">
        <v>482</v>
      </c>
      <c r="C163" t="s">
        <v>1258</v>
      </c>
      <c r="D163" s="101">
        <v>996.32199999999989</v>
      </c>
      <c r="E163" s="74">
        <v>6449.06</v>
      </c>
      <c r="F163" s="74"/>
      <c r="G163" s="74"/>
      <c r="H163" s="38">
        <f t="shared" si="8"/>
        <v>6449.06</v>
      </c>
      <c r="I163" s="100">
        <f t="shared" si="6"/>
        <v>6.4728672055821326</v>
      </c>
    </row>
    <row r="164" spans="1:9" x14ac:dyDescent="0.25">
      <c r="A164" s="14">
        <f t="shared" si="7"/>
        <v>151</v>
      </c>
      <c r="B164" s="21" t="s">
        <v>483</v>
      </c>
      <c r="C164" t="s">
        <v>675</v>
      </c>
      <c r="D164" s="101">
        <v>24180.947999999997</v>
      </c>
      <c r="E164" s="74">
        <v>175982.04999999996</v>
      </c>
      <c r="F164" s="74">
        <v>29141.74</v>
      </c>
      <c r="G164" s="74">
        <v>39887.01</v>
      </c>
      <c r="H164" s="38">
        <f t="shared" si="8"/>
        <v>245010.79999999996</v>
      </c>
      <c r="I164" s="100">
        <f t="shared" si="6"/>
        <v>10.132390177589398</v>
      </c>
    </row>
    <row r="165" spans="1:9" x14ac:dyDescent="0.25">
      <c r="A165" s="14">
        <f t="shared" si="7"/>
        <v>152</v>
      </c>
      <c r="B165" s="21" t="s">
        <v>484</v>
      </c>
      <c r="C165" t="s">
        <v>676</v>
      </c>
      <c r="D165" s="101">
        <v>-2610.5440000000003</v>
      </c>
      <c r="E165" s="74">
        <v>599.97</v>
      </c>
      <c r="F165" s="74">
        <v>62.25</v>
      </c>
      <c r="G165" s="74">
        <v>30.03</v>
      </c>
      <c r="H165" s="38">
        <f t="shared" si="8"/>
        <v>692.25</v>
      </c>
      <c r="I165" s="100">
        <f t="shared" si="6"/>
        <v>-0.26517461494615679</v>
      </c>
    </row>
    <row r="166" spans="1:9" x14ac:dyDescent="0.25">
      <c r="A166" s="14">
        <f t="shared" si="7"/>
        <v>153</v>
      </c>
      <c r="B166" s="21" t="s">
        <v>485</v>
      </c>
      <c r="C166" t="s">
        <v>677</v>
      </c>
      <c r="D166" s="101">
        <v>-33252.508000000002</v>
      </c>
      <c r="E166" s="74">
        <v>1201.27</v>
      </c>
      <c r="F166" s="74">
        <v>73.679999999999993</v>
      </c>
      <c r="G166" s="74">
        <v>300.07</v>
      </c>
      <c r="H166" s="38">
        <f t="shared" si="8"/>
        <v>1575.02</v>
      </c>
      <c r="I166" s="100">
        <f t="shared" si="6"/>
        <v>-4.7365449848173855E-2</v>
      </c>
    </row>
    <row r="167" spans="1:9" x14ac:dyDescent="0.25">
      <c r="A167" s="14">
        <f t="shared" si="7"/>
        <v>154</v>
      </c>
      <c r="B167" s="21" t="s">
        <v>486</v>
      </c>
      <c r="C167" t="s">
        <v>362</v>
      </c>
      <c r="D167" s="101">
        <v>-130652.584</v>
      </c>
      <c r="E167" s="74">
        <v>14070.99</v>
      </c>
      <c r="F167" s="74">
        <v>2006.2799999999997</v>
      </c>
      <c r="G167" s="74">
        <v>3901.6299999999997</v>
      </c>
      <c r="H167" s="38">
        <f t="shared" si="8"/>
        <v>19978.900000000001</v>
      </c>
      <c r="I167" s="100">
        <f t="shared" si="6"/>
        <v>-0.15291622552218334</v>
      </c>
    </row>
    <row r="168" spans="1:9" x14ac:dyDescent="0.25">
      <c r="A168" s="14">
        <f t="shared" si="7"/>
        <v>155</v>
      </c>
      <c r="B168" s="21" t="s">
        <v>487</v>
      </c>
      <c r="C168" t="s">
        <v>321</v>
      </c>
      <c r="D168" s="101">
        <v>0</v>
      </c>
      <c r="E168" s="74">
        <v>5473.2100000000009</v>
      </c>
      <c r="F168" s="74">
        <v>3455.8100000000004</v>
      </c>
      <c r="G168" s="74">
        <v>1112.45</v>
      </c>
      <c r="H168" s="38">
        <f t="shared" si="8"/>
        <v>10041.470000000001</v>
      </c>
      <c r="I168" s="100" t="str">
        <f t="shared" si="6"/>
        <v>n.m.</v>
      </c>
    </row>
    <row r="169" spans="1:9" x14ac:dyDescent="0.25">
      <c r="A169" s="14">
        <f t="shared" si="7"/>
        <v>156</v>
      </c>
      <c r="B169" s="21" t="s">
        <v>488</v>
      </c>
      <c r="C169" t="s">
        <v>673</v>
      </c>
      <c r="D169" s="101">
        <v>-10399.428</v>
      </c>
      <c r="E169" s="74">
        <v>7171.43</v>
      </c>
      <c r="F169" s="74">
        <v>1369.67</v>
      </c>
      <c r="G169" s="74">
        <v>1088.8499999999999</v>
      </c>
      <c r="H169" s="38">
        <f t="shared" si="8"/>
        <v>9629.9500000000007</v>
      </c>
      <c r="I169" s="100">
        <f t="shared" si="6"/>
        <v>-0.9260076611905963</v>
      </c>
    </row>
    <row r="170" spans="1:9" x14ac:dyDescent="0.25">
      <c r="A170" s="14">
        <f t="shared" si="7"/>
        <v>157</v>
      </c>
      <c r="B170" s="21" t="s">
        <v>489</v>
      </c>
      <c r="C170" t="s">
        <v>678</v>
      </c>
      <c r="D170" s="101">
        <v>-17421.074999999997</v>
      </c>
      <c r="E170" s="74">
        <v>6856.07</v>
      </c>
      <c r="F170" s="74">
        <v>1374.1600000000003</v>
      </c>
      <c r="G170" s="74">
        <v>1320.87</v>
      </c>
      <c r="H170" s="38">
        <f t="shared" si="8"/>
        <v>9551.0999999999985</v>
      </c>
      <c r="I170" s="100">
        <f t="shared" si="6"/>
        <v>-0.54824974922615277</v>
      </c>
    </row>
    <row r="171" spans="1:9" x14ac:dyDescent="0.25">
      <c r="A171" s="14">
        <f t="shared" si="7"/>
        <v>158</v>
      </c>
      <c r="B171" s="21" t="s">
        <v>490</v>
      </c>
      <c r="C171" t="s">
        <v>679</v>
      </c>
      <c r="D171" s="101">
        <v>-57974.411999999989</v>
      </c>
      <c r="E171" s="74">
        <v>3385.62</v>
      </c>
      <c r="F171" s="74">
        <v>365.89</v>
      </c>
      <c r="G171" s="74">
        <v>413.84</v>
      </c>
      <c r="H171" s="38">
        <f t="shared" si="8"/>
        <v>4165.3499999999995</v>
      </c>
      <c r="I171" s="100">
        <f t="shared" si="6"/>
        <v>-7.1848076699768865E-2</v>
      </c>
    </row>
    <row r="172" spans="1:9" x14ac:dyDescent="0.25">
      <c r="A172" s="14">
        <f t="shared" si="7"/>
        <v>159</v>
      </c>
      <c r="B172" s="21" t="s">
        <v>491</v>
      </c>
      <c r="C172" t="s">
        <v>680</v>
      </c>
      <c r="D172" s="101">
        <v>1008.193</v>
      </c>
      <c r="E172" s="74">
        <v>29004.47</v>
      </c>
      <c r="F172" s="74">
        <v>6178.17</v>
      </c>
      <c r="G172" s="74">
        <v>7261.94</v>
      </c>
      <c r="H172" s="38">
        <f t="shared" si="8"/>
        <v>42444.58</v>
      </c>
      <c r="I172" s="100">
        <f t="shared" si="6"/>
        <v>42.099657506052914</v>
      </c>
    </row>
    <row r="173" spans="1:9" x14ac:dyDescent="0.25">
      <c r="A173" s="14">
        <f t="shared" si="7"/>
        <v>160</v>
      </c>
      <c r="B173" s="21" t="s">
        <v>492</v>
      </c>
      <c r="C173" t="s">
        <v>681</v>
      </c>
      <c r="D173" s="101">
        <v>0</v>
      </c>
      <c r="E173" s="74">
        <v>381.6</v>
      </c>
      <c r="F173" s="74">
        <v>815.93</v>
      </c>
      <c r="G173" s="74">
        <v>74.92</v>
      </c>
      <c r="H173" s="38">
        <f t="shared" si="8"/>
        <v>1272.45</v>
      </c>
      <c r="I173" s="100" t="str">
        <f t="shared" si="6"/>
        <v>n.m.</v>
      </c>
    </row>
    <row r="174" spans="1:9" x14ac:dyDescent="0.25">
      <c r="A174" s="14">
        <f t="shared" si="7"/>
        <v>161</v>
      </c>
      <c r="B174" s="21" t="s">
        <v>493</v>
      </c>
      <c r="C174" t="s">
        <v>682</v>
      </c>
      <c r="D174" s="101">
        <v>0</v>
      </c>
      <c r="E174" s="74">
        <v>437.46</v>
      </c>
      <c r="F174" s="74">
        <v>1419.0800000000004</v>
      </c>
      <c r="G174" s="74">
        <v>87.58</v>
      </c>
      <c r="H174" s="38">
        <f t="shared" si="8"/>
        <v>1944.1200000000003</v>
      </c>
      <c r="I174" s="100" t="str">
        <f t="shared" si="6"/>
        <v>n.m.</v>
      </c>
    </row>
    <row r="175" spans="1:9" x14ac:dyDescent="0.25">
      <c r="A175" s="14">
        <f t="shared" si="7"/>
        <v>162</v>
      </c>
      <c r="B175" s="21" t="s">
        <v>854</v>
      </c>
      <c r="C175" t="s">
        <v>1131</v>
      </c>
      <c r="D175" s="101">
        <v>14896.04</v>
      </c>
      <c r="E175" s="74">
        <v>137046.57999999999</v>
      </c>
      <c r="F175" s="74">
        <v>5233.75</v>
      </c>
      <c r="G175" s="74">
        <v>8628.5399999999991</v>
      </c>
      <c r="H175" s="38">
        <f t="shared" si="8"/>
        <v>150908.87</v>
      </c>
      <c r="I175" s="100">
        <f t="shared" si="6"/>
        <v>10.130804562823407</v>
      </c>
    </row>
    <row r="176" spans="1:9" x14ac:dyDescent="0.25">
      <c r="A176" s="14">
        <f t="shared" si="7"/>
        <v>163</v>
      </c>
      <c r="B176" s="21" t="s">
        <v>494</v>
      </c>
      <c r="C176" t="s">
        <v>683</v>
      </c>
      <c r="D176" s="101">
        <v>-216943.14600000001</v>
      </c>
      <c r="E176" s="74">
        <v>1364381.2299999995</v>
      </c>
      <c r="F176" s="74">
        <v>42039.999999999964</v>
      </c>
      <c r="G176" s="74">
        <v>371977.46000000014</v>
      </c>
      <c r="H176" s="38">
        <f t="shared" si="8"/>
        <v>1778398.6899999997</v>
      </c>
      <c r="I176" s="100">
        <f t="shared" si="6"/>
        <v>-8.1975334219593172</v>
      </c>
    </row>
    <row r="177" spans="1:11" x14ac:dyDescent="0.25">
      <c r="A177" s="14">
        <f t="shared" si="7"/>
        <v>164</v>
      </c>
      <c r="B177" s="21" t="s">
        <v>495</v>
      </c>
      <c r="C177" t="s">
        <v>684</v>
      </c>
      <c r="D177" s="101">
        <v>-192746.454</v>
      </c>
      <c r="E177" s="74">
        <v>2366511.2300000037</v>
      </c>
      <c r="F177" s="74">
        <v>20954.31000000003</v>
      </c>
      <c r="G177" s="74">
        <v>633276.31999999983</v>
      </c>
      <c r="H177" s="38">
        <f t="shared" si="8"/>
        <v>3020741.8600000036</v>
      </c>
      <c r="I177" s="100">
        <f t="shared" si="6"/>
        <v>-15.67210082111292</v>
      </c>
    </row>
    <row r="178" spans="1:11" x14ac:dyDescent="0.25">
      <c r="A178" s="14">
        <f t="shared" si="7"/>
        <v>165</v>
      </c>
      <c r="B178" s="21" t="s">
        <v>496</v>
      </c>
      <c r="C178" t="s">
        <v>685</v>
      </c>
      <c r="D178" s="101">
        <v>320496.45899999997</v>
      </c>
      <c r="E178" s="74">
        <v>157989.59000000005</v>
      </c>
      <c r="F178" s="74">
        <v>2475.98</v>
      </c>
      <c r="G178" s="74">
        <v>38077.380000000012</v>
      </c>
      <c r="H178" s="38">
        <f t="shared" si="8"/>
        <v>198542.95000000007</v>
      </c>
      <c r="I178" s="100">
        <f t="shared" si="6"/>
        <v>0.6194856274527516</v>
      </c>
    </row>
    <row r="179" spans="1:11" x14ac:dyDescent="0.25">
      <c r="A179" s="14">
        <f t="shared" si="7"/>
        <v>166</v>
      </c>
      <c r="B179" s="21" t="s">
        <v>497</v>
      </c>
      <c r="C179" t="s">
        <v>686</v>
      </c>
      <c r="D179" s="101">
        <v>0</v>
      </c>
      <c r="E179" s="74">
        <v>69946.100000000006</v>
      </c>
      <c r="F179" s="74">
        <v>220.24</v>
      </c>
      <c r="G179" s="74">
        <v>20457.43</v>
      </c>
      <c r="H179" s="38">
        <f t="shared" si="8"/>
        <v>90623.770000000019</v>
      </c>
      <c r="I179" s="100" t="str">
        <f t="shared" si="6"/>
        <v>n.m.</v>
      </c>
    </row>
    <row r="180" spans="1:11" x14ac:dyDescent="0.25">
      <c r="A180" s="14">
        <f t="shared" si="7"/>
        <v>167</v>
      </c>
      <c r="B180" s="21" t="s">
        <v>498</v>
      </c>
      <c r="C180" t="s">
        <v>687</v>
      </c>
      <c r="D180" s="101">
        <v>5787.6860000000015</v>
      </c>
      <c r="E180" s="74">
        <v>54449.859999999993</v>
      </c>
      <c r="F180" s="74">
        <v>596.66</v>
      </c>
      <c r="G180" s="74">
        <v>14983.279999999999</v>
      </c>
      <c r="H180" s="38">
        <f t="shared" si="8"/>
        <v>70029.799999999988</v>
      </c>
      <c r="I180" s="100">
        <f t="shared" si="6"/>
        <v>12.099792559582529</v>
      </c>
    </row>
    <row r="181" spans="1:11" x14ac:dyDescent="0.25">
      <c r="A181" s="14">
        <f t="shared" si="7"/>
        <v>168</v>
      </c>
      <c r="B181" s="21" t="s">
        <v>859</v>
      </c>
      <c r="C181" t="s">
        <v>1032</v>
      </c>
      <c r="D181" s="101">
        <v>0</v>
      </c>
      <c r="E181" s="74">
        <v>391724.06000000017</v>
      </c>
      <c r="F181" s="74">
        <v>713.45999999999992</v>
      </c>
      <c r="G181" s="74">
        <v>53934.79</v>
      </c>
      <c r="H181" s="38">
        <f t="shared" si="8"/>
        <v>446372.31000000017</v>
      </c>
      <c r="I181" s="100" t="str">
        <f t="shared" si="6"/>
        <v>n.m.</v>
      </c>
    </row>
    <row r="182" spans="1:11" x14ac:dyDescent="0.25">
      <c r="A182" s="14">
        <f t="shared" si="7"/>
        <v>169</v>
      </c>
      <c r="B182" s="21" t="s">
        <v>499</v>
      </c>
      <c r="C182" t="s">
        <v>1033</v>
      </c>
      <c r="D182" s="101">
        <v>5.0819999999999999</v>
      </c>
      <c r="E182" s="74">
        <v>-24711.150000000012</v>
      </c>
      <c r="F182" s="74"/>
      <c r="G182" s="74"/>
      <c r="H182" s="38">
        <f t="shared" si="8"/>
        <v>-24711.150000000012</v>
      </c>
      <c r="I182" s="100">
        <f t="shared" si="6"/>
        <v>-4862.4852420306988</v>
      </c>
    </row>
    <row r="183" spans="1:11" x14ac:dyDescent="0.25">
      <c r="A183" s="14">
        <f t="shared" si="7"/>
        <v>170</v>
      </c>
      <c r="B183" s="21" t="s">
        <v>500</v>
      </c>
      <c r="C183" t="s">
        <v>1033</v>
      </c>
      <c r="D183" s="101">
        <v>4697274.0520000001</v>
      </c>
      <c r="E183" s="74">
        <v>3860779.3100000005</v>
      </c>
      <c r="F183" s="74"/>
      <c r="G183" s="74"/>
      <c r="H183" s="38">
        <f t="shared" si="8"/>
        <v>3860779.3100000005</v>
      </c>
      <c r="I183" s="100">
        <f t="shared" si="6"/>
        <v>0.82191911037342225</v>
      </c>
    </row>
    <row r="184" spans="1:11" x14ac:dyDescent="0.25">
      <c r="A184" s="14">
        <f t="shared" si="7"/>
        <v>171</v>
      </c>
      <c r="B184" s="21" t="s">
        <v>860</v>
      </c>
      <c r="C184" t="s">
        <v>1033</v>
      </c>
      <c r="D184" s="101">
        <v>2198758.6040000003</v>
      </c>
      <c r="E184" s="74">
        <v>1114048.9799999993</v>
      </c>
      <c r="F184" s="74"/>
      <c r="G184" s="74"/>
      <c r="H184" s="38">
        <f t="shared" si="8"/>
        <v>1114048.9799999993</v>
      </c>
      <c r="I184" s="100">
        <f t="shared" si="6"/>
        <v>0.50667180015728508</v>
      </c>
    </row>
    <row r="185" spans="1:11" x14ac:dyDescent="0.25">
      <c r="A185" s="14">
        <f t="shared" si="7"/>
        <v>172</v>
      </c>
      <c r="B185" s="21" t="s">
        <v>990</v>
      </c>
      <c r="C185" t="s">
        <v>1167</v>
      </c>
      <c r="D185" s="101">
        <v>0</v>
      </c>
      <c r="E185" s="74">
        <v>34291.720000000008</v>
      </c>
      <c r="F185" s="74">
        <v>364.53</v>
      </c>
      <c r="G185" s="74"/>
      <c r="H185" s="38">
        <f t="shared" si="8"/>
        <v>34656.250000000007</v>
      </c>
      <c r="I185" s="100" t="str">
        <f t="shared" si="6"/>
        <v>n.m.</v>
      </c>
    </row>
    <row r="186" spans="1:11" x14ac:dyDescent="0.25">
      <c r="A186" s="55">
        <f t="shared" si="7"/>
        <v>173</v>
      </c>
      <c r="B186" s="56" t="s">
        <v>407</v>
      </c>
      <c r="C186" s="56"/>
      <c r="D186" s="54">
        <v>25849947.448999964</v>
      </c>
      <c r="E186" s="54"/>
      <c r="F186" s="54"/>
      <c r="G186" s="54"/>
      <c r="H186" s="54">
        <f t="shared" ref="H186" si="9">SUM(E186:G186)</f>
        <v>0</v>
      </c>
      <c r="I186" s="102">
        <f t="shared" si="6"/>
        <v>0</v>
      </c>
    </row>
    <row r="187" spans="1:11" ht="17.25" customHeight="1" x14ac:dyDescent="0.25">
      <c r="A187" s="14">
        <f t="shared" si="7"/>
        <v>174</v>
      </c>
      <c r="B187" s="1" t="s">
        <v>387</v>
      </c>
      <c r="C187" s="1"/>
      <c r="D187" s="37">
        <f>SUM(D15:D186)</f>
        <v>83574634.300999969</v>
      </c>
      <c r="E187" s="37">
        <f>SUM(E15:E186)</f>
        <v>83935767.090000018</v>
      </c>
      <c r="F187" s="37">
        <f>SUM(F15:F186)</f>
        <v>1560584.5199999996</v>
      </c>
      <c r="G187" s="37">
        <f>SUM(G15:G186)</f>
        <v>-165514.67000000097</v>
      </c>
      <c r="H187" s="37">
        <f>SUM(H15:H186)</f>
        <v>85330836.940000027</v>
      </c>
      <c r="I187" s="71"/>
    </row>
    <row r="188" spans="1:11" ht="17.25" customHeight="1" x14ac:dyDescent="0.25">
      <c r="A188" s="14">
        <f t="shared" si="7"/>
        <v>175</v>
      </c>
      <c r="B188" s="1" t="s">
        <v>396</v>
      </c>
      <c r="C188" s="1"/>
      <c r="D188" s="19"/>
      <c r="E188" s="19"/>
      <c r="F188" s="19"/>
      <c r="G188" s="19"/>
      <c r="H188" s="19"/>
      <c r="I188" s="26"/>
    </row>
    <row r="189" spans="1:11" x14ac:dyDescent="0.25">
      <c r="A189" s="14">
        <f t="shared" si="7"/>
        <v>176</v>
      </c>
      <c r="B189" t="s">
        <v>85</v>
      </c>
      <c r="C189" t="s">
        <v>277</v>
      </c>
      <c r="D189" s="99">
        <f>SUMIF(Lookups!I:I,J189,Lookups!D:D)</f>
        <v>53733.945000000007</v>
      </c>
      <c r="E189" s="40">
        <v>593628.23000000091</v>
      </c>
      <c r="F189" s="40"/>
      <c r="G189" s="40"/>
      <c r="H189" s="40">
        <f t="shared" ref="H189:H222" si="10">SUM(E189:G189)</f>
        <v>593628.23000000091</v>
      </c>
      <c r="I189" s="98">
        <f>IFERROR(H189/D189,"n.m.")</f>
        <v>11.047546015837863</v>
      </c>
      <c r="J189" t="str">
        <f>CONCATENATE("117-",B189)</f>
        <v>117-000005237</v>
      </c>
      <c r="K189" s="85" t="s">
        <v>1530</v>
      </c>
    </row>
    <row r="190" spans="1:11" x14ac:dyDescent="0.25">
      <c r="A190" s="14">
        <f t="shared" si="7"/>
        <v>177</v>
      </c>
      <c r="B190" t="s">
        <v>42</v>
      </c>
      <c r="C190" t="s">
        <v>239</v>
      </c>
      <c r="D190" s="99">
        <f>SUMIF(Lookups!I:I,J190,Lookups!D:D)</f>
        <v>0</v>
      </c>
      <c r="E190" s="40">
        <v>5907.45</v>
      </c>
      <c r="F190" s="40"/>
      <c r="G190" s="40"/>
      <c r="H190" s="40">
        <f t="shared" si="10"/>
        <v>5907.45</v>
      </c>
      <c r="I190" s="98" t="str">
        <f t="shared" ref="I190:I223" si="11">IFERROR(H190/D190,"n.m.")</f>
        <v>n.m.</v>
      </c>
      <c r="J190" t="str">
        <f t="shared" ref="J190:J222" si="12">CONCATENATE("117-",B190)</f>
        <v>117-000025231</v>
      </c>
    </row>
    <row r="191" spans="1:11" x14ac:dyDescent="0.25">
      <c r="A191" s="14">
        <f t="shared" si="7"/>
        <v>178</v>
      </c>
      <c r="B191" t="s">
        <v>19</v>
      </c>
      <c r="C191" t="s">
        <v>223</v>
      </c>
      <c r="D191" s="99">
        <f>SUMIF(Lookups!I:I,J191,Lookups!D:D)</f>
        <v>27286.031000000003</v>
      </c>
      <c r="E191" s="40">
        <v>5212.5200000000004</v>
      </c>
      <c r="F191" s="40"/>
      <c r="G191" s="40">
        <v>7053.31</v>
      </c>
      <c r="H191" s="40">
        <f t="shared" si="10"/>
        <v>12265.830000000002</v>
      </c>
      <c r="I191" s="98">
        <f t="shared" si="11"/>
        <v>0.44952781883154791</v>
      </c>
      <c r="J191" t="str">
        <f t="shared" si="12"/>
        <v>117-BSPPB0002</v>
      </c>
    </row>
    <row r="192" spans="1:11" x14ac:dyDescent="0.25">
      <c r="A192" s="14">
        <f t="shared" si="7"/>
        <v>179</v>
      </c>
      <c r="B192" t="s">
        <v>162</v>
      </c>
      <c r="C192" t="s">
        <v>342</v>
      </c>
      <c r="D192" s="99">
        <f>SUMIF(Lookups!I:I,J192,Lookups!D:D)</f>
        <v>0</v>
      </c>
      <c r="E192" s="40">
        <v>23239.03</v>
      </c>
      <c r="F192" s="40">
        <v>718.1</v>
      </c>
      <c r="G192" s="40">
        <v>78.900000000000006</v>
      </c>
      <c r="H192" s="40">
        <f t="shared" si="10"/>
        <v>24036.03</v>
      </c>
      <c r="I192" s="98" t="str">
        <f t="shared" si="11"/>
        <v>n.m.</v>
      </c>
      <c r="J192" t="str">
        <f t="shared" si="12"/>
        <v>117-BSPPB0007</v>
      </c>
    </row>
    <row r="193" spans="1:10" x14ac:dyDescent="0.25">
      <c r="A193" s="14">
        <f t="shared" si="7"/>
        <v>180</v>
      </c>
      <c r="B193" t="s">
        <v>862</v>
      </c>
      <c r="C193" t="s">
        <v>1132</v>
      </c>
      <c r="D193" s="99">
        <f>SUMIF(Lookups!I:I,J193,Lookups!D:D)</f>
        <v>276067.299</v>
      </c>
      <c r="E193" s="40">
        <v>54853.070000000007</v>
      </c>
      <c r="F193" s="40">
        <v>1601.33</v>
      </c>
      <c r="G193" s="40">
        <v>12729.990000000002</v>
      </c>
      <c r="H193" s="40">
        <f t="shared" si="10"/>
        <v>69184.390000000014</v>
      </c>
      <c r="I193" s="98">
        <f t="shared" si="11"/>
        <v>0.25060697246869507</v>
      </c>
      <c r="J193" t="str">
        <f t="shared" si="12"/>
        <v>117-BSPPB0008</v>
      </c>
    </row>
    <row r="194" spans="1:10" x14ac:dyDescent="0.25">
      <c r="A194" s="14">
        <f t="shared" si="7"/>
        <v>181</v>
      </c>
      <c r="B194" t="s">
        <v>93</v>
      </c>
      <c r="C194" t="s">
        <v>1230</v>
      </c>
      <c r="D194" s="99">
        <f>SUMIF(Lookups!I:I,J194,Lookups!D:D)</f>
        <v>0</v>
      </c>
      <c r="E194" s="40">
        <v>19412.929999999997</v>
      </c>
      <c r="F194" s="40">
        <v>168.42000000000002</v>
      </c>
      <c r="G194" s="40">
        <v>-281292.19</v>
      </c>
      <c r="H194" s="40">
        <f t="shared" si="10"/>
        <v>-261710.84</v>
      </c>
      <c r="I194" s="98" t="str">
        <f t="shared" si="11"/>
        <v>n.m.</v>
      </c>
      <c r="J194" t="str">
        <f t="shared" si="12"/>
        <v>117-BSPPB0009</v>
      </c>
    </row>
    <row r="195" spans="1:10" x14ac:dyDescent="0.25">
      <c r="A195" s="14">
        <f t="shared" si="7"/>
        <v>182</v>
      </c>
      <c r="B195" t="s">
        <v>20</v>
      </c>
      <c r="C195" t="s">
        <v>224</v>
      </c>
      <c r="D195" s="99">
        <f>SUMIF(Lookups!I:I,J195,Lookups!D:D)</f>
        <v>28637.422000000006</v>
      </c>
      <c r="E195" s="40">
        <v>474661.93999999994</v>
      </c>
      <c r="F195" s="40">
        <v>18407.939999999999</v>
      </c>
      <c r="G195" s="40">
        <v>-1795672.29</v>
      </c>
      <c r="H195" s="40">
        <f t="shared" si="10"/>
        <v>-1302602.4100000001</v>
      </c>
      <c r="I195" s="98">
        <f t="shared" si="11"/>
        <v>-45.486022100732384</v>
      </c>
      <c r="J195" t="str">
        <f t="shared" si="12"/>
        <v>117-BSPPB0013</v>
      </c>
    </row>
    <row r="196" spans="1:10" x14ac:dyDescent="0.25">
      <c r="A196" s="14">
        <f t="shared" si="7"/>
        <v>183</v>
      </c>
      <c r="B196" t="s">
        <v>1184</v>
      </c>
      <c r="C196" t="s">
        <v>1231</v>
      </c>
      <c r="D196" s="99">
        <f>SUMIF(Lookups!I:I,J196,Lookups!D:D)</f>
        <v>0</v>
      </c>
      <c r="E196" s="40">
        <v>-15930.78</v>
      </c>
      <c r="F196" s="40"/>
      <c r="G196" s="40">
        <v>-8845.85</v>
      </c>
      <c r="H196" s="40">
        <f t="shared" si="10"/>
        <v>-24776.63</v>
      </c>
      <c r="I196" s="98" t="str">
        <f t="shared" si="11"/>
        <v>n.m.</v>
      </c>
      <c r="J196" t="str">
        <f t="shared" si="12"/>
        <v>117-BSPPB0016</v>
      </c>
    </row>
    <row r="197" spans="1:10" x14ac:dyDescent="0.25">
      <c r="A197" s="14">
        <f t="shared" si="7"/>
        <v>184</v>
      </c>
      <c r="B197" t="s">
        <v>21</v>
      </c>
      <c r="C197" t="s">
        <v>225</v>
      </c>
      <c r="D197" s="99">
        <f>SUMIF(Lookups!I:I,J197,Lookups!D:D)</f>
        <v>423526.05500000005</v>
      </c>
      <c r="E197" s="40">
        <v>35417.999999999993</v>
      </c>
      <c r="F197" s="40">
        <v>1249.75</v>
      </c>
      <c r="G197" s="40">
        <v>3619.8199999999997</v>
      </c>
      <c r="H197" s="40">
        <f t="shared" si="10"/>
        <v>40287.569999999992</v>
      </c>
      <c r="I197" s="98">
        <f t="shared" si="11"/>
        <v>9.5124183091876105E-2</v>
      </c>
      <c r="J197" t="str">
        <f t="shared" si="12"/>
        <v>117-BSPPBOUT1</v>
      </c>
    </row>
    <row r="198" spans="1:10" x14ac:dyDescent="0.25">
      <c r="A198" s="14">
        <f t="shared" si="7"/>
        <v>185</v>
      </c>
      <c r="B198" t="s">
        <v>55</v>
      </c>
      <c r="C198" t="s">
        <v>1232</v>
      </c>
      <c r="D198" s="99">
        <f>SUMIF(Lookups!I:I,J198,Lookups!D:D)</f>
        <v>0</v>
      </c>
      <c r="E198" s="40">
        <v>356225.41000000003</v>
      </c>
      <c r="F198" s="40">
        <v>34002.11</v>
      </c>
      <c r="G198" s="40">
        <v>-19517.059999999998</v>
      </c>
      <c r="H198" s="40">
        <f t="shared" si="10"/>
        <v>370710.46</v>
      </c>
      <c r="I198" s="98" t="str">
        <f t="shared" si="11"/>
        <v>n.m.</v>
      </c>
      <c r="J198" t="str">
        <f t="shared" si="12"/>
        <v>117-BSPPBS339</v>
      </c>
    </row>
    <row r="199" spans="1:10" x14ac:dyDescent="0.25">
      <c r="A199" s="14">
        <f t="shared" si="7"/>
        <v>186</v>
      </c>
      <c r="B199" t="s">
        <v>56</v>
      </c>
      <c r="C199" t="s">
        <v>1233</v>
      </c>
      <c r="D199" s="99">
        <f>SUMIF(Lookups!I:I,J199,Lookups!D:D)</f>
        <v>0</v>
      </c>
      <c r="E199" s="40">
        <v>357236.5</v>
      </c>
      <c r="F199" s="40">
        <v>36564.98000000001</v>
      </c>
      <c r="G199" s="40">
        <v>-16899.93</v>
      </c>
      <c r="H199" s="40">
        <f t="shared" si="10"/>
        <v>376901.55</v>
      </c>
      <c r="I199" s="98" t="str">
        <f t="shared" si="11"/>
        <v>n.m.</v>
      </c>
      <c r="J199" t="str">
        <f t="shared" si="12"/>
        <v>117-BSPPBS340</v>
      </c>
    </row>
    <row r="200" spans="1:10" x14ac:dyDescent="0.25">
      <c r="A200" s="14">
        <f t="shared" si="7"/>
        <v>187</v>
      </c>
      <c r="B200" t="s">
        <v>865</v>
      </c>
      <c r="C200" t="s">
        <v>1134</v>
      </c>
      <c r="D200" s="99">
        <f>SUMIF(Lookups!I:I,J200,Lookups!D:D)</f>
        <v>1530189.5039999997</v>
      </c>
      <c r="E200" s="40">
        <v>861657.77</v>
      </c>
      <c r="F200" s="40">
        <v>17936.710000000003</v>
      </c>
      <c r="G200" s="40">
        <v>150845.53999999998</v>
      </c>
      <c r="H200" s="40">
        <f t="shared" si="10"/>
        <v>1030440.02</v>
      </c>
      <c r="I200" s="98">
        <f t="shared" si="11"/>
        <v>0.67340680177610224</v>
      </c>
      <c r="J200" t="str">
        <f t="shared" si="12"/>
        <v>117-BSPPBS368</v>
      </c>
    </row>
    <row r="201" spans="1:10" x14ac:dyDescent="0.25">
      <c r="A201" s="14">
        <f t="shared" si="7"/>
        <v>188</v>
      </c>
      <c r="B201" t="s">
        <v>501</v>
      </c>
      <c r="C201" t="s">
        <v>688</v>
      </c>
      <c r="D201" s="99">
        <f>SUMIF(Lookups!I:I,J201,Lookups!D:D)</f>
        <v>0</v>
      </c>
      <c r="E201" s="40">
        <v>146093.49999999983</v>
      </c>
      <c r="F201" s="40"/>
      <c r="G201" s="40"/>
      <c r="H201" s="40">
        <f t="shared" si="10"/>
        <v>146093.49999999983</v>
      </c>
      <c r="I201" s="98" t="str">
        <f t="shared" si="11"/>
        <v>n.m.</v>
      </c>
      <c r="J201" t="str">
        <f t="shared" si="12"/>
        <v>117-IT117CCIC</v>
      </c>
    </row>
    <row r="202" spans="1:10" x14ac:dyDescent="0.25">
      <c r="A202" s="14">
        <f t="shared" si="7"/>
        <v>189</v>
      </c>
      <c r="B202" t="s">
        <v>165</v>
      </c>
      <c r="C202" t="s">
        <v>345</v>
      </c>
      <c r="D202" s="99">
        <f>SUMIF(Lookups!I:I,J202,Lookups!D:D)</f>
        <v>0</v>
      </c>
      <c r="E202" s="40">
        <v>34754.630000000005</v>
      </c>
      <c r="F202" s="40">
        <v>3418.3999999999996</v>
      </c>
      <c r="G202" s="40"/>
      <c r="H202" s="40">
        <f t="shared" si="10"/>
        <v>38173.030000000006</v>
      </c>
      <c r="I202" s="98" t="str">
        <f t="shared" si="11"/>
        <v>n.m.</v>
      </c>
      <c r="J202" t="str">
        <f t="shared" si="12"/>
        <v>117-ITCB11700</v>
      </c>
    </row>
    <row r="203" spans="1:10" x14ac:dyDescent="0.25">
      <c r="A203" s="14">
        <f t="shared" si="7"/>
        <v>190</v>
      </c>
      <c r="B203" t="s">
        <v>502</v>
      </c>
      <c r="C203" t="s">
        <v>689</v>
      </c>
      <c r="D203" s="99">
        <f>SUMIF(Lookups!I:I,J203,Lookups!D:D)</f>
        <v>0</v>
      </c>
      <c r="E203" s="40">
        <v>10927.849999999999</v>
      </c>
      <c r="F203" s="40">
        <v>1049.3500000000004</v>
      </c>
      <c r="G203" s="40"/>
      <c r="H203" s="40">
        <f t="shared" si="10"/>
        <v>11977.199999999999</v>
      </c>
      <c r="I203" s="98" t="str">
        <f t="shared" si="11"/>
        <v>n.m.</v>
      </c>
      <c r="J203" t="str">
        <f t="shared" si="12"/>
        <v>117-ITCBLBRTY</v>
      </c>
    </row>
    <row r="204" spans="1:10" x14ac:dyDescent="0.25">
      <c r="A204" s="14">
        <f t="shared" si="7"/>
        <v>191</v>
      </c>
      <c r="B204" t="s">
        <v>867</v>
      </c>
      <c r="C204" t="s">
        <v>1135</v>
      </c>
      <c r="D204" s="99">
        <f>SUMIF(Lookups!I:I,J204,Lookups!D:D)</f>
        <v>11266.991</v>
      </c>
      <c r="E204" s="40">
        <v>1531.77</v>
      </c>
      <c r="F204" s="40"/>
      <c r="G204" s="40"/>
      <c r="H204" s="40">
        <f t="shared" si="10"/>
        <v>1531.77</v>
      </c>
      <c r="I204" s="98">
        <f t="shared" si="11"/>
        <v>0.13595200351185158</v>
      </c>
      <c r="J204" t="str">
        <f t="shared" si="12"/>
        <v>117-ITPCLC117</v>
      </c>
    </row>
    <row r="205" spans="1:10" x14ac:dyDescent="0.25">
      <c r="A205" s="14">
        <f t="shared" si="7"/>
        <v>192</v>
      </c>
      <c r="B205" t="s">
        <v>868</v>
      </c>
      <c r="C205" t="s">
        <v>1136</v>
      </c>
      <c r="D205" s="99">
        <f>SUMIF(Lookups!I:I,J205,Lookups!D:D)</f>
        <v>176022.41700000002</v>
      </c>
      <c r="E205" s="40">
        <v>1288353.5599999996</v>
      </c>
      <c r="F205" s="40">
        <v>14364.320000000003</v>
      </c>
      <c r="G205" s="40">
        <v>35349.870000000003</v>
      </c>
      <c r="H205" s="40">
        <f t="shared" si="10"/>
        <v>1338067.7499999998</v>
      </c>
      <c r="I205" s="98">
        <f t="shared" si="11"/>
        <v>7.601689448452464</v>
      </c>
      <c r="J205" t="str">
        <f t="shared" si="12"/>
        <v>117-ML1E25C02</v>
      </c>
    </row>
    <row r="206" spans="1:10" x14ac:dyDescent="0.25">
      <c r="A206" s="14">
        <f t="shared" si="7"/>
        <v>193</v>
      </c>
      <c r="B206" t="s">
        <v>503</v>
      </c>
      <c r="C206" t="s">
        <v>690</v>
      </c>
      <c r="D206" s="99">
        <f>SUMIF(Lookups!I:I,J206,Lookups!D:D)</f>
        <v>1096610.0330000005</v>
      </c>
      <c r="E206" s="40">
        <v>164965.37999999998</v>
      </c>
      <c r="F206" s="40">
        <v>13549.349999999999</v>
      </c>
      <c r="G206" s="40">
        <v>6608.1999999999989</v>
      </c>
      <c r="H206" s="40">
        <f t="shared" si="10"/>
        <v>185122.93</v>
      </c>
      <c r="I206" s="98">
        <f t="shared" si="11"/>
        <v>0.16881382116627042</v>
      </c>
      <c r="J206" t="str">
        <f t="shared" si="12"/>
        <v>117-MLKP26265</v>
      </c>
    </row>
    <row r="207" spans="1:10" x14ac:dyDescent="0.25">
      <c r="A207" s="14">
        <f t="shared" si="7"/>
        <v>194</v>
      </c>
      <c r="B207" t="s">
        <v>870</v>
      </c>
      <c r="C207" t="s">
        <v>1037</v>
      </c>
      <c r="D207" s="99">
        <f>SUMIF(Lookups!I:I,J207,Lookups!D:D)</f>
        <v>43997.026999999995</v>
      </c>
      <c r="E207" s="40">
        <v>81123.25</v>
      </c>
      <c r="F207" s="40">
        <v>1726.04</v>
      </c>
      <c r="G207" s="40">
        <v>5677.27</v>
      </c>
      <c r="H207" s="40">
        <f t="shared" si="10"/>
        <v>88526.56</v>
      </c>
      <c r="I207" s="98">
        <f t="shared" si="11"/>
        <v>2.0121032268839438</v>
      </c>
      <c r="J207" t="str">
        <f t="shared" si="12"/>
        <v>117-MLL1CGRPL</v>
      </c>
    </row>
    <row r="208" spans="1:10" x14ac:dyDescent="0.25">
      <c r="A208" s="14">
        <f t="shared" si="7"/>
        <v>195</v>
      </c>
      <c r="B208" t="s">
        <v>871</v>
      </c>
      <c r="C208" t="s">
        <v>1038</v>
      </c>
      <c r="D208" s="99">
        <f>SUMIF(Lookups!I:I,J208,Lookups!D:D)</f>
        <v>133452.94500000001</v>
      </c>
      <c r="E208" s="40">
        <v>91508.98</v>
      </c>
      <c r="F208" s="40">
        <v>2133.7599999999998</v>
      </c>
      <c r="G208" s="40">
        <v>5665.2999999999993</v>
      </c>
      <c r="H208" s="40">
        <f t="shared" si="10"/>
        <v>99308.04</v>
      </c>
      <c r="I208" s="98">
        <f t="shared" si="11"/>
        <v>0.7441427388507611</v>
      </c>
      <c r="J208" t="str">
        <f t="shared" si="12"/>
        <v>117-MLL2CGRPL</v>
      </c>
    </row>
    <row r="209" spans="1:10" x14ac:dyDescent="0.25">
      <c r="A209" s="14">
        <f t="shared" si="7"/>
        <v>196</v>
      </c>
      <c r="B209" t="s">
        <v>872</v>
      </c>
      <c r="C209" t="s">
        <v>1137</v>
      </c>
      <c r="D209" s="99">
        <f>SUMIF(Lookups!I:I,J209,Lookups!D:D)</f>
        <v>298295.19900000008</v>
      </c>
      <c r="E209" s="40">
        <v>568618.80000000075</v>
      </c>
      <c r="F209" s="40">
        <v>6703.5500000000011</v>
      </c>
      <c r="G209" s="40">
        <v>14124.419999999998</v>
      </c>
      <c r="H209" s="40">
        <f t="shared" si="10"/>
        <v>589446.77000000083</v>
      </c>
      <c r="I209" s="98">
        <f t="shared" si="11"/>
        <v>1.9760518170458408</v>
      </c>
      <c r="J209" t="str">
        <f t="shared" si="12"/>
        <v>117-MLLEC1VHL</v>
      </c>
    </row>
    <row r="210" spans="1:10" x14ac:dyDescent="0.25">
      <c r="A210" s="14">
        <f t="shared" si="7"/>
        <v>197</v>
      </c>
      <c r="B210" t="s">
        <v>504</v>
      </c>
      <c r="C210" t="s">
        <v>1234</v>
      </c>
      <c r="D210" s="99">
        <f>SUMIF(Lookups!I:I,J210,Lookups!D:D)</f>
        <v>0</v>
      </c>
      <c r="E210" s="40">
        <v>-683.25</v>
      </c>
      <c r="F210" s="40"/>
      <c r="G210" s="40"/>
      <c r="H210" s="40">
        <f t="shared" si="10"/>
        <v>-683.25</v>
      </c>
      <c r="I210" s="98" t="str">
        <f t="shared" si="11"/>
        <v>n.m.</v>
      </c>
      <c r="J210" t="str">
        <f t="shared" si="12"/>
        <v>117-MLLEP2LBI</v>
      </c>
    </row>
    <row r="211" spans="1:10" x14ac:dyDescent="0.25">
      <c r="A211" s="14">
        <f t="shared" si="7"/>
        <v>198</v>
      </c>
      <c r="B211" t="s">
        <v>877</v>
      </c>
      <c r="C211" t="s">
        <v>1138</v>
      </c>
      <c r="D211" s="99">
        <f>SUMIF(Lookups!I:I,J211,Lookups!D:D)</f>
        <v>257240.84000000008</v>
      </c>
      <c r="E211" s="40">
        <v>34335.97</v>
      </c>
      <c r="F211" s="40">
        <v>701.85000000000014</v>
      </c>
      <c r="G211" s="40">
        <v>3092.4500000000003</v>
      </c>
      <c r="H211" s="40">
        <f t="shared" si="10"/>
        <v>38130.269999999997</v>
      </c>
      <c r="I211" s="98">
        <f t="shared" si="11"/>
        <v>0.14822790191479698</v>
      </c>
      <c r="J211" t="str">
        <f t="shared" si="12"/>
        <v>117-MLLHAULRD</v>
      </c>
    </row>
    <row r="212" spans="1:10" x14ac:dyDescent="0.25">
      <c r="A212" s="14">
        <f t="shared" si="7"/>
        <v>199</v>
      </c>
      <c r="B212" t="s">
        <v>505</v>
      </c>
      <c r="C212" t="s">
        <v>1139</v>
      </c>
      <c r="D212" s="99">
        <f>SUMIF(Lookups!I:I,J212,Lookups!D:D)</f>
        <v>6526563.8229999989</v>
      </c>
      <c r="E212" s="40">
        <v>4173618.7399999946</v>
      </c>
      <c r="F212" s="40">
        <v>911605.48000000033</v>
      </c>
      <c r="G212" s="40">
        <v>231367.77000000002</v>
      </c>
      <c r="H212" s="40">
        <f t="shared" si="10"/>
        <v>5316591.9899999946</v>
      </c>
      <c r="I212" s="98">
        <f t="shared" si="11"/>
        <v>0.81460813594804793</v>
      </c>
      <c r="J212" t="str">
        <f t="shared" si="12"/>
        <v>117-MLLPC0ELG</v>
      </c>
    </row>
    <row r="213" spans="1:10" x14ac:dyDescent="0.25">
      <c r="A213" s="14">
        <f t="shared" si="7"/>
        <v>200</v>
      </c>
      <c r="B213" t="s">
        <v>506</v>
      </c>
      <c r="C213" t="s">
        <v>691</v>
      </c>
      <c r="D213" s="99">
        <f>SUMIF(Lookups!I:I,J213,Lookups!D:D)</f>
        <v>-33291.033000000003</v>
      </c>
      <c r="E213" s="40">
        <v>84804.420000000013</v>
      </c>
      <c r="F213" s="40">
        <v>-3488.18</v>
      </c>
      <c r="G213" s="40">
        <v>5420.3600000000006</v>
      </c>
      <c r="H213" s="40">
        <f t="shared" si="10"/>
        <v>86736.60000000002</v>
      </c>
      <c r="I213" s="98">
        <f t="shared" si="11"/>
        <v>-2.6054042840905542</v>
      </c>
      <c r="J213" t="str">
        <f t="shared" si="12"/>
        <v>117-MLLPC0LIM</v>
      </c>
    </row>
    <row r="214" spans="1:10" x14ac:dyDescent="0.25">
      <c r="A214" s="14">
        <f t="shared" si="7"/>
        <v>201</v>
      </c>
      <c r="B214" t="s">
        <v>507</v>
      </c>
      <c r="C214" t="s">
        <v>1235</v>
      </c>
      <c r="D214" s="99">
        <f>SUMIF(Lookups!I:I,J214,Lookups!D:D)</f>
        <v>-174.94200000000001</v>
      </c>
      <c r="E214" s="40">
        <v>7376.5899999999992</v>
      </c>
      <c r="F214" s="40"/>
      <c r="G214" s="40">
        <v>220.7</v>
      </c>
      <c r="H214" s="40">
        <f t="shared" si="10"/>
        <v>7597.2899999999991</v>
      </c>
      <c r="I214" s="98">
        <f t="shared" si="11"/>
        <v>-43.427478821552278</v>
      </c>
      <c r="J214" t="str">
        <f t="shared" si="12"/>
        <v>117-MLLPC2CTC</v>
      </c>
    </row>
    <row r="215" spans="1:10" x14ac:dyDescent="0.25">
      <c r="A215" s="14">
        <f t="shared" si="7"/>
        <v>202</v>
      </c>
      <c r="B215" t="s">
        <v>508</v>
      </c>
      <c r="C215" t="s">
        <v>692</v>
      </c>
      <c r="D215" s="99">
        <f>SUMIF(Lookups!I:I,J215,Lookups!D:D)</f>
        <v>-50470.045000000013</v>
      </c>
      <c r="E215" s="40">
        <v>45092.990000000013</v>
      </c>
      <c r="F215" s="40"/>
      <c r="G215" s="40">
        <v>1413.4400000000003</v>
      </c>
      <c r="H215" s="40">
        <f t="shared" si="10"/>
        <v>46506.430000000015</v>
      </c>
      <c r="I215" s="98">
        <f t="shared" si="11"/>
        <v>-0.9214659903711202</v>
      </c>
      <c r="J215" t="str">
        <f t="shared" si="12"/>
        <v>117-MLLPC2ESP</v>
      </c>
    </row>
    <row r="216" spans="1:10" x14ac:dyDescent="0.25">
      <c r="A216" s="14">
        <f t="shared" si="7"/>
        <v>203</v>
      </c>
      <c r="B216" t="s">
        <v>878</v>
      </c>
      <c r="C216" t="s">
        <v>1140</v>
      </c>
      <c r="D216" s="99">
        <f>SUMIF(Lookups!I:I,J216,Lookups!D:D)</f>
        <v>682955.45299999998</v>
      </c>
      <c r="E216" s="40">
        <v>935685.82</v>
      </c>
      <c r="F216" s="40">
        <v>5410.1900000000005</v>
      </c>
      <c r="G216" s="40">
        <v>19389.569999999996</v>
      </c>
      <c r="H216" s="40">
        <f t="shared" si="10"/>
        <v>960485.57999999984</v>
      </c>
      <c r="I216" s="98">
        <f t="shared" si="11"/>
        <v>1.4063663680857965</v>
      </c>
      <c r="J216" t="str">
        <f t="shared" si="12"/>
        <v>117-MLLPCT1BP</v>
      </c>
    </row>
    <row r="217" spans="1:10" x14ac:dyDescent="0.25">
      <c r="A217" s="14">
        <f t="shared" si="7"/>
        <v>204</v>
      </c>
      <c r="B217" t="s">
        <v>879</v>
      </c>
      <c r="C217" t="s">
        <v>1141</v>
      </c>
      <c r="D217" s="99">
        <f>SUMIF(Lookups!I:I,J217,Lookups!D:D)</f>
        <v>299894.26199999999</v>
      </c>
      <c r="E217" s="40">
        <v>-161927.2399999999</v>
      </c>
      <c r="F217" s="40">
        <v>2970.3599999999997</v>
      </c>
      <c r="G217" s="40">
        <v>-7957.1699999999992</v>
      </c>
      <c r="H217" s="40">
        <f t="shared" si="10"/>
        <v>-166914.04999999993</v>
      </c>
      <c r="I217" s="98">
        <f t="shared" si="11"/>
        <v>-0.55657633756260372</v>
      </c>
      <c r="J217" t="str">
        <f t="shared" si="12"/>
        <v>117-MLLPCT1PC</v>
      </c>
    </row>
    <row r="218" spans="1:10" x14ac:dyDescent="0.25">
      <c r="A218" s="14">
        <f t="shared" si="7"/>
        <v>205</v>
      </c>
      <c r="B218" t="s">
        <v>509</v>
      </c>
      <c r="C218" t="s">
        <v>693</v>
      </c>
      <c r="D218" s="99">
        <f>SUMIF(Lookups!I:I,J218,Lookups!D:D)</f>
        <v>2030564.0389999987</v>
      </c>
      <c r="E218" s="40">
        <v>2710322.939999999</v>
      </c>
      <c r="F218" s="40">
        <v>52396.179999999862</v>
      </c>
      <c r="G218" s="40">
        <v>147434.97000000023</v>
      </c>
      <c r="H218" s="40">
        <f t="shared" si="10"/>
        <v>2910154.0899999989</v>
      </c>
      <c r="I218" s="98">
        <f t="shared" si="11"/>
        <v>1.4331752331402343</v>
      </c>
      <c r="J218" t="str">
        <f t="shared" si="12"/>
        <v>117-MLLPPBSHD</v>
      </c>
    </row>
    <row r="219" spans="1:10" x14ac:dyDescent="0.25">
      <c r="A219" s="14">
        <f t="shared" si="7"/>
        <v>206</v>
      </c>
      <c r="B219" t="s">
        <v>510</v>
      </c>
      <c r="C219" t="s">
        <v>694</v>
      </c>
      <c r="D219" s="99">
        <f>SUMIF(Lookups!I:I,J219,Lookups!D:D)</f>
        <v>463303.05799999996</v>
      </c>
      <c r="E219" s="40">
        <v>460794.81000000017</v>
      </c>
      <c r="F219" s="40">
        <v>77697.56</v>
      </c>
      <c r="G219" s="40">
        <v>11624.22</v>
      </c>
      <c r="H219" s="40">
        <f t="shared" si="10"/>
        <v>550116.59000000008</v>
      </c>
      <c r="I219" s="98">
        <f t="shared" si="11"/>
        <v>1.1873795790918353</v>
      </c>
      <c r="J219" t="str">
        <f t="shared" si="12"/>
        <v>117-MLLSC1AHB</v>
      </c>
    </row>
    <row r="220" spans="1:10" x14ac:dyDescent="0.25">
      <c r="A220" s="14">
        <f t="shared" si="7"/>
        <v>207</v>
      </c>
      <c r="B220" t="s">
        <v>511</v>
      </c>
      <c r="C220" t="s">
        <v>1236</v>
      </c>
      <c r="D220" s="99">
        <f>SUMIF(Lookups!I:I,J220,Lookups!D:D)</f>
        <v>524.83000000000004</v>
      </c>
      <c r="E220" s="40">
        <v>1449.31</v>
      </c>
      <c r="F220" s="40"/>
      <c r="G220" s="40">
        <v>51.100000000000009</v>
      </c>
      <c r="H220" s="40">
        <f t="shared" si="10"/>
        <v>1500.4099999999999</v>
      </c>
      <c r="I220" s="98">
        <f t="shared" si="11"/>
        <v>2.8588495322294833</v>
      </c>
      <c r="J220" t="str">
        <f t="shared" si="12"/>
        <v>117-MLLSC2AHB</v>
      </c>
    </row>
    <row r="221" spans="1:10" x14ac:dyDescent="0.25">
      <c r="A221" s="14">
        <f t="shared" si="7"/>
        <v>208</v>
      </c>
      <c r="B221" t="s">
        <v>512</v>
      </c>
      <c r="C221" t="s">
        <v>1237</v>
      </c>
      <c r="D221" s="99">
        <f>SUMIF(Lookups!I:I,J221,Lookups!D:D)</f>
        <v>349.88499999999999</v>
      </c>
      <c r="E221" s="40">
        <v>50.82</v>
      </c>
      <c r="F221" s="40"/>
      <c r="G221" s="40">
        <v>-9.9999999999999978E-2</v>
      </c>
      <c r="H221" s="40">
        <f t="shared" si="10"/>
        <v>50.72</v>
      </c>
      <c r="I221" s="98">
        <f t="shared" si="11"/>
        <v>0.14496191605813338</v>
      </c>
      <c r="J221" t="str">
        <f t="shared" si="12"/>
        <v>117-MLLVC2CL4</v>
      </c>
    </row>
    <row r="222" spans="1:10" x14ac:dyDescent="0.25">
      <c r="A222" s="14">
        <f t="shared" si="7"/>
        <v>209</v>
      </c>
      <c r="B222" t="s">
        <v>881</v>
      </c>
      <c r="C222" t="s">
        <v>1168</v>
      </c>
      <c r="D222" s="99">
        <f>SUMIF(Lookups!I:I,J222,Lookups!D:D)</f>
        <v>0</v>
      </c>
      <c r="E222" s="40">
        <v>18736.900000000001</v>
      </c>
      <c r="F222" s="40">
        <v>147.9</v>
      </c>
      <c r="G222" s="40"/>
      <c r="H222" s="40">
        <f t="shared" si="10"/>
        <v>18884.800000000003</v>
      </c>
      <c r="I222" s="98" t="str">
        <f t="shared" si="11"/>
        <v>n.m.</v>
      </c>
      <c r="J222" t="str">
        <f t="shared" si="12"/>
        <v>117-XHWCAP117</v>
      </c>
    </row>
    <row r="223" spans="1:10" s="61" customFormat="1" x14ac:dyDescent="0.25">
      <c r="A223" s="55">
        <f t="shared" ref="A223:A286" si="13">A222+1</f>
        <v>210</v>
      </c>
      <c r="B223" s="56" t="s">
        <v>407</v>
      </c>
      <c r="C223" s="58"/>
      <c r="D223" s="54">
        <f>SUMIF(Lookups!I:I,J223,Lookups!D:D)</f>
        <v>464919.20100000047</v>
      </c>
      <c r="E223" s="59"/>
      <c r="F223" s="59"/>
      <c r="G223" s="59"/>
      <c r="H223" s="59">
        <f>SUM(E223:G223)</f>
        <v>0</v>
      </c>
      <c r="I223" s="98">
        <f t="shared" si="11"/>
        <v>0</v>
      </c>
      <c r="J223" s="61" t="s">
        <v>409</v>
      </c>
    </row>
    <row r="224" spans="1:10" s="3" customFormat="1" x14ac:dyDescent="0.25">
      <c r="A224" s="14">
        <f t="shared" si="13"/>
        <v>211</v>
      </c>
      <c r="B224" s="1" t="s">
        <v>388</v>
      </c>
      <c r="C224" s="1"/>
      <c r="D224" s="37">
        <f>SUM(D189:D223)</f>
        <v>14741464.239</v>
      </c>
      <c r="E224" s="37">
        <f>SUM(E189:E223)</f>
        <v>13469058.609999998</v>
      </c>
      <c r="F224" s="37">
        <f>SUM(F189:F223)</f>
        <v>1201035.4500000004</v>
      </c>
      <c r="G224" s="37">
        <f>SUM(G189:G223)</f>
        <v>-1468417.39</v>
      </c>
      <c r="H224" s="37">
        <f>SUM(H189:H223)</f>
        <v>13201676.669999996</v>
      </c>
      <c r="I224" s="71"/>
    </row>
    <row r="225" spans="1:11" s="3" customFormat="1" x14ac:dyDescent="0.25">
      <c r="A225" s="14">
        <f t="shared" si="13"/>
        <v>212</v>
      </c>
      <c r="B225" s="2" t="s">
        <v>397</v>
      </c>
      <c r="C225" s="1"/>
      <c r="D225" s="19"/>
      <c r="E225" s="16"/>
      <c r="F225" s="16"/>
      <c r="G225" s="16"/>
      <c r="H225" s="16"/>
      <c r="I225" s="27"/>
    </row>
    <row r="226" spans="1:11" x14ac:dyDescent="0.25">
      <c r="A226" s="14">
        <f t="shared" si="13"/>
        <v>213</v>
      </c>
      <c r="B226" s="21" t="s">
        <v>122</v>
      </c>
      <c r="C226" t="s">
        <v>306</v>
      </c>
      <c r="D226" s="101">
        <v>49825.313000000002</v>
      </c>
      <c r="E226" s="73">
        <v>1001538.9000000005</v>
      </c>
      <c r="F226" s="73"/>
      <c r="G226" s="73"/>
      <c r="H226" s="73">
        <f t="shared" ref="H226:H289" si="14">SUM(E226:G226)</f>
        <v>1001538.9000000005</v>
      </c>
      <c r="I226" s="100">
        <f t="shared" ref="I226:I289" si="15">IFERROR(H226/D226,"n.m.")</f>
        <v>20.101005687611043</v>
      </c>
      <c r="K226" s="61"/>
    </row>
    <row r="227" spans="1:11" x14ac:dyDescent="0.25">
      <c r="A227" s="14">
        <f t="shared" si="13"/>
        <v>214</v>
      </c>
      <c r="B227" t="s">
        <v>164</v>
      </c>
      <c r="C227" t="s">
        <v>344</v>
      </c>
      <c r="D227" s="101">
        <v>49167.172000000006</v>
      </c>
      <c r="E227" s="73">
        <v>85754.62</v>
      </c>
      <c r="F227" s="73">
        <v>153.46</v>
      </c>
      <c r="G227" s="73"/>
      <c r="H227" s="73">
        <f t="shared" si="14"/>
        <v>85908.08</v>
      </c>
      <c r="I227" s="100">
        <f t="shared" si="15"/>
        <v>1.7472650247201524</v>
      </c>
      <c r="K227" s="61"/>
    </row>
    <row r="228" spans="1:11" x14ac:dyDescent="0.25">
      <c r="A228" s="14">
        <f t="shared" si="13"/>
        <v>215</v>
      </c>
      <c r="B228" t="s">
        <v>513</v>
      </c>
      <c r="C228" t="s">
        <v>695</v>
      </c>
      <c r="D228" s="101">
        <v>0</v>
      </c>
      <c r="E228" s="73">
        <v>247580.34</v>
      </c>
      <c r="F228" s="73"/>
      <c r="G228" s="73"/>
      <c r="H228" s="73">
        <f t="shared" si="14"/>
        <v>247580.34</v>
      </c>
      <c r="I228" s="100" t="str">
        <f t="shared" si="15"/>
        <v>n.m.</v>
      </c>
      <c r="K228" s="61"/>
    </row>
    <row r="229" spans="1:11" x14ac:dyDescent="0.25">
      <c r="A229" s="14">
        <f t="shared" si="13"/>
        <v>216</v>
      </c>
      <c r="B229" t="s">
        <v>52</v>
      </c>
      <c r="C229" t="s">
        <v>696</v>
      </c>
      <c r="D229" s="101">
        <v>0</v>
      </c>
      <c r="E229" s="73">
        <v>44594.54</v>
      </c>
      <c r="F229" s="73">
        <v>713.44000000000017</v>
      </c>
      <c r="G229" s="73">
        <v>6405.0199999999986</v>
      </c>
      <c r="H229" s="73">
        <f t="shared" si="14"/>
        <v>51713</v>
      </c>
      <c r="I229" s="100" t="str">
        <f t="shared" si="15"/>
        <v>n.m.</v>
      </c>
      <c r="K229" s="61"/>
    </row>
    <row r="230" spans="1:11" x14ac:dyDescent="0.25">
      <c r="A230" s="14">
        <f t="shared" si="13"/>
        <v>217</v>
      </c>
      <c r="B230" t="s">
        <v>514</v>
      </c>
      <c r="C230" t="s">
        <v>697</v>
      </c>
      <c r="D230" s="101">
        <v>0</v>
      </c>
      <c r="E230" s="73">
        <v>11425.099999999999</v>
      </c>
      <c r="F230" s="73">
        <v>35818.07</v>
      </c>
      <c r="G230" s="73">
        <v>966.45</v>
      </c>
      <c r="H230" s="73">
        <f t="shared" si="14"/>
        <v>48209.619999999995</v>
      </c>
      <c r="I230" s="100" t="str">
        <f t="shared" si="15"/>
        <v>n.m.</v>
      </c>
      <c r="K230" s="61"/>
    </row>
    <row r="231" spans="1:11" x14ac:dyDescent="0.25">
      <c r="A231" s="14">
        <f t="shared" si="13"/>
        <v>218</v>
      </c>
      <c r="B231" t="s">
        <v>157</v>
      </c>
      <c r="C231" t="s">
        <v>337</v>
      </c>
      <c r="D231" s="101">
        <v>0</v>
      </c>
      <c r="E231" s="73">
        <v>12867.569999999998</v>
      </c>
      <c r="F231" s="73">
        <v>11243.68</v>
      </c>
      <c r="G231" s="73"/>
      <c r="H231" s="73">
        <f t="shared" si="14"/>
        <v>24111.25</v>
      </c>
      <c r="I231" s="100" t="str">
        <f t="shared" si="15"/>
        <v>n.m.</v>
      </c>
      <c r="K231" s="61"/>
    </row>
    <row r="232" spans="1:11" x14ac:dyDescent="0.25">
      <c r="A232" s="14">
        <f t="shared" si="13"/>
        <v>219</v>
      </c>
      <c r="B232" t="s">
        <v>22</v>
      </c>
      <c r="C232" t="s">
        <v>226</v>
      </c>
      <c r="D232" s="101">
        <v>0</v>
      </c>
      <c r="E232" s="73">
        <v>-4441.93</v>
      </c>
      <c r="F232" s="73">
        <v>6305.0199999999995</v>
      </c>
      <c r="G232" s="73">
        <v>-598.16999999999996</v>
      </c>
      <c r="H232" s="73">
        <f t="shared" si="14"/>
        <v>1264.9199999999992</v>
      </c>
      <c r="I232" s="100" t="str">
        <f t="shared" si="15"/>
        <v>n.m.</v>
      </c>
      <c r="K232" s="61"/>
    </row>
    <row r="233" spans="1:11" x14ac:dyDescent="0.25">
      <c r="A233" s="14">
        <f t="shared" si="13"/>
        <v>220</v>
      </c>
      <c r="B233" t="s">
        <v>44</v>
      </c>
      <c r="C233" t="s">
        <v>721</v>
      </c>
      <c r="D233" s="101">
        <v>-3955886.4840000002</v>
      </c>
      <c r="E233" s="73">
        <v>3411139.67</v>
      </c>
      <c r="F233" s="73">
        <v>314084.03000000003</v>
      </c>
      <c r="G233" s="73">
        <v>298714.7099999999</v>
      </c>
      <c r="H233" s="73">
        <f t="shared" si="14"/>
        <v>4023938.41</v>
      </c>
      <c r="I233" s="100">
        <f t="shared" si="15"/>
        <v>-1.0172026993886814</v>
      </c>
      <c r="K233" s="61"/>
    </row>
    <row r="234" spans="1:11" x14ac:dyDescent="0.25">
      <c r="A234" s="14">
        <f t="shared" si="13"/>
        <v>221</v>
      </c>
      <c r="B234" t="s">
        <v>59</v>
      </c>
      <c r="C234" t="s">
        <v>250</v>
      </c>
      <c r="D234" s="101">
        <v>0</v>
      </c>
      <c r="E234" s="73">
        <v>-12750.44</v>
      </c>
      <c r="F234" s="73"/>
      <c r="G234" s="73">
        <v>-1784.5</v>
      </c>
      <c r="H234" s="73">
        <f t="shared" si="14"/>
        <v>-14534.94</v>
      </c>
      <c r="I234" s="100" t="str">
        <f t="shared" si="15"/>
        <v>n.m.</v>
      </c>
      <c r="K234" s="61"/>
    </row>
    <row r="235" spans="1:11" x14ac:dyDescent="0.25">
      <c r="A235" s="14">
        <f t="shared" si="13"/>
        <v>222</v>
      </c>
      <c r="B235" t="s">
        <v>65</v>
      </c>
      <c r="C235" t="s">
        <v>257</v>
      </c>
      <c r="D235" s="101">
        <v>0</v>
      </c>
      <c r="E235" s="73">
        <v>1879.43</v>
      </c>
      <c r="F235" s="73"/>
      <c r="G235" s="73">
        <v>142.34</v>
      </c>
      <c r="H235" s="73">
        <f t="shared" si="14"/>
        <v>2021.77</v>
      </c>
      <c r="I235" s="100" t="str">
        <f t="shared" si="15"/>
        <v>n.m.</v>
      </c>
      <c r="K235" s="61"/>
    </row>
    <row r="236" spans="1:11" x14ac:dyDescent="0.25">
      <c r="A236" s="14">
        <f t="shared" si="13"/>
        <v>223</v>
      </c>
      <c r="B236" t="s">
        <v>66</v>
      </c>
      <c r="C236" t="s">
        <v>258</v>
      </c>
      <c r="D236" s="101">
        <v>0</v>
      </c>
      <c r="E236" s="73">
        <v>5055.5600000000004</v>
      </c>
      <c r="F236" s="73"/>
      <c r="G236" s="73">
        <v>382.87</v>
      </c>
      <c r="H236" s="73">
        <f t="shared" si="14"/>
        <v>5438.43</v>
      </c>
      <c r="I236" s="100" t="str">
        <f t="shared" si="15"/>
        <v>n.m.</v>
      </c>
      <c r="K236" s="61"/>
    </row>
    <row r="237" spans="1:11" x14ac:dyDescent="0.25">
      <c r="A237" s="14">
        <f t="shared" si="13"/>
        <v>224</v>
      </c>
      <c r="B237" t="s">
        <v>96</v>
      </c>
      <c r="C237" t="s">
        <v>287</v>
      </c>
      <c r="D237" s="101">
        <v>0</v>
      </c>
      <c r="E237" s="73">
        <v>2236.7199999999998</v>
      </c>
      <c r="F237" s="73"/>
      <c r="G237" s="73">
        <v>169.4</v>
      </c>
      <c r="H237" s="73">
        <f t="shared" si="14"/>
        <v>2406.12</v>
      </c>
      <c r="I237" s="100" t="str">
        <f t="shared" si="15"/>
        <v>n.m.</v>
      </c>
      <c r="K237" s="61"/>
    </row>
    <row r="238" spans="1:11" x14ac:dyDescent="0.25">
      <c r="A238" s="14">
        <f t="shared" si="13"/>
        <v>225</v>
      </c>
      <c r="B238" t="s">
        <v>43</v>
      </c>
      <c r="C238" t="s">
        <v>240</v>
      </c>
      <c r="D238" s="101">
        <v>266174.76800000004</v>
      </c>
      <c r="E238" s="73">
        <v>4338882.6999999993</v>
      </c>
      <c r="F238" s="73">
        <v>345349.96</v>
      </c>
      <c r="G238" s="73">
        <v>423014.76</v>
      </c>
      <c r="H238" s="73">
        <f t="shared" si="14"/>
        <v>5107247.419999999</v>
      </c>
      <c r="I238" s="100">
        <f t="shared" si="15"/>
        <v>19.18757160333093</v>
      </c>
      <c r="K238" s="61"/>
    </row>
    <row r="239" spans="1:11" x14ac:dyDescent="0.25">
      <c r="A239" s="14">
        <f t="shared" si="13"/>
        <v>226</v>
      </c>
      <c r="B239" t="s">
        <v>23</v>
      </c>
      <c r="C239" t="s">
        <v>1190</v>
      </c>
      <c r="D239" s="101">
        <v>0</v>
      </c>
      <c r="E239" s="73"/>
      <c r="F239" s="73">
        <v>-2509.4300000000003</v>
      </c>
      <c r="G239" s="73"/>
      <c r="H239" s="73">
        <f t="shared" si="14"/>
        <v>-2509.4300000000003</v>
      </c>
      <c r="I239" s="100" t="str">
        <f t="shared" si="15"/>
        <v>n.m.</v>
      </c>
      <c r="K239" s="61"/>
    </row>
    <row r="240" spans="1:11" x14ac:dyDescent="0.25">
      <c r="A240" s="14">
        <f t="shared" si="13"/>
        <v>227</v>
      </c>
      <c r="B240" t="s">
        <v>121</v>
      </c>
      <c r="C240" t="s">
        <v>1191</v>
      </c>
      <c r="D240" s="101">
        <v>0</v>
      </c>
      <c r="E240" s="73">
        <v>-202143.99</v>
      </c>
      <c r="F240" s="73"/>
      <c r="G240" s="73">
        <v>-17327.53</v>
      </c>
      <c r="H240" s="73">
        <f t="shared" si="14"/>
        <v>-219471.52</v>
      </c>
      <c r="I240" s="100" t="str">
        <f t="shared" si="15"/>
        <v>n.m.</v>
      </c>
      <c r="K240" s="61"/>
    </row>
    <row r="241" spans="1:11" x14ac:dyDescent="0.25">
      <c r="A241" s="14">
        <f t="shared" si="13"/>
        <v>228</v>
      </c>
      <c r="B241" t="s">
        <v>100</v>
      </c>
      <c r="C241" t="s">
        <v>1192</v>
      </c>
      <c r="D241" s="101">
        <v>0</v>
      </c>
      <c r="E241" s="73">
        <v>-3682.26</v>
      </c>
      <c r="F241" s="73"/>
      <c r="G241" s="73">
        <v>-357.56</v>
      </c>
      <c r="H241" s="73">
        <f t="shared" si="14"/>
        <v>-4039.82</v>
      </c>
      <c r="I241" s="100" t="str">
        <f t="shared" si="15"/>
        <v>n.m.</v>
      </c>
      <c r="K241" s="61"/>
    </row>
    <row r="242" spans="1:11" x14ac:dyDescent="0.25">
      <c r="A242" s="14">
        <f t="shared" si="13"/>
        <v>229</v>
      </c>
      <c r="B242" t="s">
        <v>182</v>
      </c>
      <c r="C242" t="s">
        <v>360</v>
      </c>
      <c r="D242" s="101">
        <v>0</v>
      </c>
      <c r="E242" s="73">
        <v>445.22999999999996</v>
      </c>
      <c r="F242" s="73">
        <v>1372.56</v>
      </c>
      <c r="G242" s="73">
        <v>36.159999999999997</v>
      </c>
      <c r="H242" s="73">
        <f t="shared" si="14"/>
        <v>1853.95</v>
      </c>
      <c r="I242" s="100" t="str">
        <f t="shared" si="15"/>
        <v>n.m.</v>
      </c>
      <c r="K242" s="61"/>
    </row>
    <row r="243" spans="1:11" x14ac:dyDescent="0.25">
      <c r="A243" s="14">
        <f t="shared" si="13"/>
        <v>230</v>
      </c>
      <c r="B243" t="s">
        <v>171</v>
      </c>
      <c r="C243" t="s">
        <v>349</v>
      </c>
      <c r="D243" s="101">
        <v>0</v>
      </c>
      <c r="E243" s="73">
        <v>439.55</v>
      </c>
      <c r="F243" s="73"/>
      <c r="G243" s="73"/>
      <c r="H243" s="73">
        <f t="shared" si="14"/>
        <v>439.55</v>
      </c>
      <c r="I243" s="100" t="str">
        <f t="shared" si="15"/>
        <v>n.m.</v>
      </c>
      <c r="K243" s="61"/>
    </row>
    <row r="244" spans="1:11" x14ac:dyDescent="0.25">
      <c r="A244" s="14">
        <f t="shared" si="13"/>
        <v>231</v>
      </c>
      <c r="B244" t="s">
        <v>172</v>
      </c>
      <c r="C244" t="s">
        <v>350</v>
      </c>
      <c r="D244" s="101">
        <v>0</v>
      </c>
      <c r="E244" s="73">
        <v>474.54</v>
      </c>
      <c r="F244" s="73"/>
      <c r="G244" s="73"/>
      <c r="H244" s="73">
        <f t="shared" si="14"/>
        <v>474.54</v>
      </c>
      <c r="I244" s="100" t="str">
        <f t="shared" si="15"/>
        <v>n.m.</v>
      </c>
      <c r="K244" s="61"/>
    </row>
    <row r="245" spans="1:11" x14ac:dyDescent="0.25">
      <c r="A245" s="14">
        <f t="shared" si="13"/>
        <v>232</v>
      </c>
      <c r="B245" t="s">
        <v>173</v>
      </c>
      <c r="C245" t="s">
        <v>351</v>
      </c>
      <c r="D245" s="101">
        <v>0</v>
      </c>
      <c r="E245" s="73">
        <v>420.81</v>
      </c>
      <c r="F245" s="73"/>
      <c r="G245" s="73"/>
      <c r="H245" s="73">
        <f t="shared" si="14"/>
        <v>420.81</v>
      </c>
      <c r="I245" s="100" t="str">
        <f t="shared" si="15"/>
        <v>n.m.</v>
      </c>
      <c r="K245" s="61"/>
    </row>
    <row r="246" spans="1:11" x14ac:dyDescent="0.25">
      <c r="A246" s="14">
        <f t="shared" si="13"/>
        <v>233</v>
      </c>
      <c r="B246" t="s">
        <v>24</v>
      </c>
      <c r="C246" t="s">
        <v>1193</v>
      </c>
      <c r="D246" s="101">
        <v>0</v>
      </c>
      <c r="E246" s="73">
        <v>10119.25</v>
      </c>
      <c r="F246" s="73"/>
      <c r="G246" s="73"/>
      <c r="H246" s="73">
        <f t="shared" si="14"/>
        <v>10119.25</v>
      </c>
      <c r="I246" s="100" t="str">
        <f t="shared" si="15"/>
        <v>n.m.</v>
      </c>
      <c r="K246" s="61"/>
    </row>
    <row r="247" spans="1:11" x14ac:dyDescent="0.25">
      <c r="A247" s="14">
        <f t="shared" si="13"/>
        <v>234</v>
      </c>
      <c r="B247" t="s">
        <v>515</v>
      </c>
      <c r="C247" t="s">
        <v>1194</v>
      </c>
      <c r="D247" s="101">
        <v>0</v>
      </c>
      <c r="E247" s="73">
        <v>283.2</v>
      </c>
      <c r="F247" s="73"/>
      <c r="G247" s="73">
        <v>28.57</v>
      </c>
      <c r="H247" s="73">
        <f t="shared" si="14"/>
        <v>311.77</v>
      </c>
      <c r="I247" s="100" t="str">
        <f t="shared" si="15"/>
        <v>n.m.</v>
      </c>
      <c r="K247" s="61"/>
    </row>
    <row r="248" spans="1:11" x14ac:dyDescent="0.25">
      <c r="A248" s="14">
        <f t="shared" si="13"/>
        <v>235</v>
      </c>
      <c r="B248" t="s">
        <v>516</v>
      </c>
      <c r="C248" t="s">
        <v>1195</v>
      </c>
      <c r="D248" s="101">
        <v>0</v>
      </c>
      <c r="E248" s="73">
        <v>1105.5000000000002</v>
      </c>
      <c r="F248" s="73"/>
      <c r="G248" s="73">
        <v>160.53</v>
      </c>
      <c r="H248" s="73">
        <f t="shared" si="14"/>
        <v>1266.0300000000002</v>
      </c>
      <c r="I248" s="100" t="str">
        <f t="shared" si="15"/>
        <v>n.m.</v>
      </c>
      <c r="K248" s="61"/>
    </row>
    <row r="249" spans="1:11" x14ac:dyDescent="0.25">
      <c r="A249" s="14">
        <f t="shared" si="13"/>
        <v>236</v>
      </c>
      <c r="B249" t="s">
        <v>517</v>
      </c>
      <c r="C249" t="s">
        <v>1196</v>
      </c>
      <c r="D249" s="101">
        <v>0</v>
      </c>
      <c r="E249" s="73">
        <v>-963.4</v>
      </c>
      <c r="F249" s="73"/>
      <c r="G249" s="73"/>
      <c r="H249" s="73">
        <f t="shared" si="14"/>
        <v>-963.4</v>
      </c>
      <c r="I249" s="100" t="str">
        <f t="shared" si="15"/>
        <v>n.m.</v>
      </c>
      <c r="K249" s="61"/>
    </row>
    <row r="250" spans="1:11" x14ac:dyDescent="0.25">
      <c r="A250" s="14">
        <f t="shared" si="13"/>
        <v>237</v>
      </c>
      <c r="B250" t="s">
        <v>518</v>
      </c>
      <c r="C250" t="s">
        <v>698</v>
      </c>
      <c r="D250" s="101">
        <v>0</v>
      </c>
      <c r="E250" s="73">
        <v>-105182.49</v>
      </c>
      <c r="F250" s="73">
        <v>1.4799999999999998</v>
      </c>
      <c r="G250" s="73">
        <v>6957.93</v>
      </c>
      <c r="H250" s="73">
        <f t="shared" si="14"/>
        <v>-98223.080000000016</v>
      </c>
      <c r="I250" s="100" t="str">
        <f t="shared" si="15"/>
        <v>n.m.</v>
      </c>
      <c r="K250" s="61"/>
    </row>
    <row r="251" spans="1:11" x14ac:dyDescent="0.25">
      <c r="A251" s="14">
        <f t="shared" si="13"/>
        <v>238</v>
      </c>
      <c r="B251" t="s">
        <v>519</v>
      </c>
      <c r="C251" t="s">
        <v>699</v>
      </c>
      <c r="D251" s="101">
        <v>-389747.554</v>
      </c>
      <c r="E251" s="73">
        <v>538299.33000000007</v>
      </c>
      <c r="F251" s="73">
        <v>11075.119999999999</v>
      </c>
      <c r="G251" s="73">
        <v>148763.49</v>
      </c>
      <c r="H251" s="73">
        <f t="shared" si="14"/>
        <v>698137.94000000006</v>
      </c>
      <c r="I251" s="100">
        <f t="shared" si="15"/>
        <v>-1.7912567579577421</v>
      </c>
      <c r="K251" s="61"/>
    </row>
    <row r="252" spans="1:11" x14ac:dyDescent="0.25">
      <c r="A252" s="14">
        <f t="shared" si="13"/>
        <v>239</v>
      </c>
      <c r="B252" t="s">
        <v>520</v>
      </c>
      <c r="C252" t="s">
        <v>700</v>
      </c>
      <c r="D252" s="101">
        <v>-25114.765999999996</v>
      </c>
      <c r="E252" s="73">
        <v>5847.07</v>
      </c>
      <c r="F252" s="73">
        <v>1368.98</v>
      </c>
      <c r="G252" s="73"/>
      <c r="H252" s="73">
        <f t="shared" si="14"/>
        <v>7216.0499999999993</v>
      </c>
      <c r="I252" s="100">
        <f t="shared" si="15"/>
        <v>-0.28732300352708845</v>
      </c>
      <c r="K252" s="61"/>
    </row>
    <row r="253" spans="1:11" x14ac:dyDescent="0.25">
      <c r="A253" s="14">
        <f t="shared" si="13"/>
        <v>240</v>
      </c>
      <c r="B253" t="s">
        <v>521</v>
      </c>
      <c r="C253" t="s">
        <v>701</v>
      </c>
      <c r="D253" s="101">
        <v>0</v>
      </c>
      <c r="E253" s="73">
        <v>1707.5400000000002</v>
      </c>
      <c r="F253" s="73">
        <v>2085.79</v>
      </c>
      <c r="G253" s="73">
        <v>171.77</v>
      </c>
      <c r="H253" s="73">
        <f t="shared" si="14"/>
        <v>3965.1</v>
      </c>
      <c r="I253" s="100" t="str">
        <f t="shared" si="15"/>
        <v>n.m.</v>
      </c>
      <c r="K253" s="61"/>
    </row>
    <row r="254" spans="1:11" x14ac:dyDescent="0.25">
      <c r="A254" s="14">
        <f t="shared" si="13"/>
        <v>241</v>
      </c>
      <c r="B254" t="s">
        <v>522</v>
      </c>
      <c r="C254" t="s">
        <v>702</v>
      </c>
      <c r="D254" s="101">
        <v>0</v>
      </c>
      <c r="E254" s="73">
        <v>230.77</v>
      </c>
      <c r="F254" s="73">
        <v>428.70000000000005</v>
      </c>
      <c r="G254" s="73">
        <v>17.48</v>
      </c>
      <c r="H254" s="73">
        <f t="shared" si="14"/>
        <v>676.95</v>
      </c>
      <c r="I254" s="100" t="str">
        <f t="shared" si="15"/>
        <v>n.m.</v>
      </c>
      <c r="K254" s="61"/>
    </row>
    <row r="255" spans="1:11" x14ac:dyDescent="0.25">
      <c r="A255" s="14">
        <f t="shared" si="13"/>
        <v>242</v>
      </c>
      <c r="B255" t="s">
        <v>523</v>
      </c>
      <c r="C255" t="s">
        <v>703</v>
      </c>
      <c r="D255" s="101">
        <v>0</v>
      </c>
      <c r="E255" s="73">
        <v>264.97000000000003</v>
      </c>
      <c r="F255" s="73">
        <v>492.22</v>
      </c>
      <c r="G255" s="73">
        <v>20.059999999999999</v>
      </c>
      <c r="H255" s="73">
        <f t="shared" si="14"/>
        <v>777.25</v>
      </c>
      <c r="I255" s="100" t="str">
        <f t="shared" si="15"/>
        <v>n.m.</v>
      </c>
      <c r="K255" s="61"/>
    </row>
    <row r="256" spans="1:11" x14ac:dyDescent="0.25">
      <c r="A256" s="14">
        <f t="shared" si="13"/>
        <v>243</v>
      </c>
      <c r="B256" t="s">
        <v>524</v>
      </c>
      <c r="C256" t="s">
        <v>301</v>
      </c>
      <c r="D256" s="101">
        <v>459996.72100000008</v>
      </c>
      <c r="E256" s="73">
        <v>294249.95000000007</v>
      </c>
      <c r="F256" s="73">
        <v>28434.800000000003</v>
      </c>
      <c r="G256" s="73">
        <v>20162.749999999996</v>
      </c>
      <c r="H256" s="73">
        <f t="shared" si="14"/>
        <v>342847.50000000006</v>
      </c>
      <c r="I256" s="100">
        <f t="shared" si="15"/>
        <v>0.7453259650518248</v>
      </c>
      <c r="K256" s="61"/>
    </row>
    <row r="257" spans="1:11" x14ac:dyDescent="0.25">
      <c r="A257" s="14">
        <f t="shared" si="13"/>
        <v>244</v>
      </c>
      <c r="B257" t="s">
        <v>525</v>
      </c>
      <c r="C257" t="s">
        <v>705</v>
      </c>
      <c r="D257" s="101">
        <v>0</v>
      </c>
      <c r="E257" s="73">
        <v>32.58</v>
      </c>
      <c r="F257" s="73">
        <v>60.510000000000005</v>
      </c>
      <c r="G257" s="73">
        <v>2.4700000000000002</v>
      </c>
      <c r="H257" s="73">
        <f t="shared" si="14"/>
        <v>95.56</v>
      </c>
      <c r="I257" s="100" t="str">
        <f t="shared" si="15"/>
        <v>n.m.</v>
      </c>
      <c r="K257" s="61"/>
    </row>
    <row r="258" spans="1:11" x14ac:dyDescent="0.25">
      <c r="A258" s="14">
        <f t="shared" si="13"/>
        <v>245</v>
      </c>
      <c r="B258" t="s">
        <v>526</v>
      </c>
      <c r="C258" t="s">
        <v>706</v>
      </c>
      <c r="D258" s="101">
        <v>-13030.697</v>
      </c>
      <c r="E258" s="73">
        <v>47.85</v>
      </c>
      <c r="F258" s="73">
        <v>88.89</v>
      </c>
      <c r="G258" s="73">
        <v>3.62</v>
      </c>
      <c r="H258" s="73">
        <f t="shared" si="14"/>
        <v>140.36000000000001</v>
      </c>
      <c r="I258" s="100">
        <f t="shared" si="15"/>
        <v>-1.0771488278792762E-2</v>
      </c>
      <c r="K258" s="61"/>
    </row>
    <row r="259" spans="1:11" x14ac:dyDescent="0.25">
      <c r="A259" s="14">
        <f t="shared" si="13"/>
        <v>246</v>
      </c>
      <c r="B259" t="s">
        <v>527</v>
      </c>
      <c r="C259" t="s">
        <v>707</v>
      </c>
      <c r="D259" s="101">
        <v>-2103.6320000000001</v>
      </c>
      <c r="E259" s="73">
        <v>43.3</v>
      </c>
      <c r="F259" s="73">
        <v>80.45</v>
      </c>
      <c r="G259" s="73">
        <v>3.28</v>
      </c>
      <c r="H259" s="73">
        <f t="shared" si="14"/>
        <v>127.03</v>
      </c>
      <c r="I259" s="100">
        <f t="shared" si="15"/>
        <v>-6.0386037101546275E-2</v>
      </c>
      <c r="K259" s="61"/>
    </row>
    <row r="260" spans="1:11" x14ac:dyDescent="0.25">
      <c r="A260" s="14">
        <f t="shared" si="13"/>
        <v>247</v>
      </c>
      <c r="B260" t="s">
        <v>528</v>
      </c>
      <c r="C260" t="s">
        <v>708</v>
      </c>
      <c r="D260" s="101">
        <v>-2103.6320000000001</v>
      </c>
      <c r="E260" s="73">
        <v>44.72</v>
      </c>
      <c r="F260" s="73">
        <v>83.070000000000007</v>
      </c>
      <c r="G260" s="73">
        <v>3.38</v>
      </c>
      <c r="H260" s="73">
        <f t="shared" si="14"/>
        <v>131.17000000000002</v>
      </c>
      <c r="I260" s="100">
        <f t="shared" si="15"/>
        <v>-6.2354061927181188E-2</v>
      </c>
      <c r="K260" s="61"/>
    </row>
    <row r="261" spans="1:11" x14ac:dyDescent="0.25">
      <c r="A261" s="14">
        <f t="shared" si="13"/>
        <v>248</v>
      </c>
      <c r="B261" t="s">
        <v>885</v>
      </c>
      <c r="C261" t="s">
        <v>1047</v>
      </c>
      <c r="D261" s="101">
        <v>0</v>
      </c>
      <c r="E261" s="73">
        <v>3737.29</v>
      </c>
      <c r="F261" s="73">
        <v>641.72</v>
      </c>
      <c r="G261" s="73">
        <v>535.40000000000009</v>
      </c>
      <c r="H261" s="73">
        <f t="shared" si="14"/>
        <v>4914.41</v>
      </c>
      <c r="I261" s="100" t="str">
        <f t="shared" si="15"/>
        <v>n.m.</v>
      </c>
      <c r="K261" s="61"/>
    </row>
    <row r="262" spans="1:11" x14ac:dyDescent="0.25">
      <c r="A262" s="14">
        <f t="shared" si="13"/>
        <v>249</v>
      </c>
      <c r="B262" t="s">
        <v>886</v>
      </c>
      <c r="C262" t="s">
        <v>1048</v>
      </c>
      <c r="D262" s="101">
        <v>0</v>
      </c>
      <c r="E262" s="73">
        <v>1393.11</v>
      </c>
      <c r="F262" s="73">
        <v>141.23000000000002</v>
      </c>
      <c r="G262" s="73">
        <v>399.80000000000007</v>
      </c>
      <c r="H262" s="73">
        <f t="shared" si="14"/>
        <v>1934.1399999999999</v>
      </c>
      <c r="I262" s="100" t="str">
        <f t="shared" si="15"/>
        <v>n.m.</v>
      </c>
      <c r="K262" s="61"/>
    </row>
    <row r="263" spans="1:11" x14ac:dyDescent="0.25">
      <c r="A263" s="14">
        <f t="shared" si="13"/>
        <v>250</v>
      </c>
      <c r="B263" t="s">
        <v>887</v>
      </c>
      <c r="C263" t="s">
        <v>1049</v>
      </c>
      <c r="D263" s="101">
        <v>0</v>
      </c>
      <c r="E263" s="73">
        <v>1358.41</v>
      </c>
      <c r="F263" s="73">
        <v>171.88</v>
      </c>
      <c r="G263" s="73">
        <v>1226.8500000000001</v>
      </c>
      <c r="H263" s="73">
        <f t="shared" si="14"/>
        <v>2757.1400000000003</v>
      </c>
      <c r="I263" s="100" t="str">
        <f t="shared" si="15"/>
        <v>n.m.</v>
      </c>
      <c r="K263" s="61"/>
    </row>
    <row r="264" spans="1:11" x14ac:dyDescent="0.25">
      <c r="A264" s="14">
        <f t="shared" si="13"/>
        <v>251</v>
      </c>
      <c r="B264" t="s">
        <v>888</v>
      </c>
      <c r="C264" t="s">
        <v>1050</v>
      </c>
      <c r="D264" s="101">
        <v>0</v>
      </c>
      <c r="E264" s="73">
        <v>5594.73</v>
      </c>
      <c r="F264" s="73">
        <v>872.66</v>
      </c>
      <c r="G264" s="73">
        <v>-2810.25</v>
      </c>
      <c r="H264" s="73">
        <f t="shared" si="14"/>
        <v>3657.1399999999994</v>
      </c>
      <c r="I264" s="100" t="str">
        <f t="shared" si="15"/>
        <v>n.m.</v>
      </c>
      <c r="K264" s="61"/>
    </row>
    <row r="265" spans="1:11" x14ac:dyDescent="0.25">
      <c r="A265" s="14">
        <f t="shared" si="13"/>
        <v>252</v>
      </c>
      <c r="B265" t="s">
        <v>889</v>
      </c>
      <c r="C265" t="s">
        <v>1051</v>
      </c>
      <c r="D265" s="101">
        <v>0</v>
      </c>
      <c r="E265" s="73">
        <v>2282.0600000000004</v>
      </c>
      <c r="F265" s="73">
        <v>305.06</v>
      </c>
      <c r="G265" s="73">
        <v>-1179.04</v>
      </c>
      <c r="H265" s="73">
        <f t="shared" si="14"/>
        <v>1408.0800000000004</v>
      </c>
      <c r="I265" s="100" t="str">
        <f t="shared" si="15"/>
        <v>n.m.</v>
      </c>
      <c r="K265" s="61"/>
    </row>
    <row r="266" spans="1:11" x14ac:dyDescent="0.25">
      <c r="A266" s="14">
        <f t="shared" si="13"/>
        <v>253</v>
      </c>
      <c r="B266" t="s">
        <v>890</v>
      </c>
      <c r="C266" t="s">
        <v>1052</v>
      </c>
      <c r="D266" s="101">
        <v>0</v>
      </c>
      <c r="E266" s="73">
        <v>3776.64</v>
      </c>
      <c r="F266" s="73">
        <v>519.74999999999989</v>
      </c>
      <c r="G266" s="73">
        <v>-901.24</v>
      </c>
      <c r="H266" s="73">
        <f t="shared" si="14"/>
        <v>3395.1499999999996</v>
      </c>
      <c r="I266" s="100" t="str">
        <f t="shared" si="15"/>
        <v>n.m.</v>
      </c>
      <c r="K266" s="61"/>
    </row>
    <row r="267" spans="1:11" x14ac:dyDescent="0.25">
      <c r="A267" s="14">
        <f t="shared" si="13"/>
        <v>254</v>
      </c>
      <c r="B267" t="s">
        <v>891</v>
      </c>
      <c r="C267" t="s">
        <v>1053</v>
      </c>
      <c r="D267" s="101">
        <v>0</v>
      </c>
      <c r="E267" s="73">
        <v>160.52999999999977</v>
      </c>
      <c r="F267" s="73">
        <v>6.330000000000001</v>
      </c>
      <c r="G267" s="73">
        <v>-1.2200000000000006</v>
      </c>
      <c r="H267" s="73">
        <f t="shared" si="14"/>
        <v>165.63999999999979</v>
      </c>
      <c r="I267" s="100" t="str">
        <f t="shared" si="15"/>
        <v>n.m.</v>
      </c>
      <c r="K267" s="61"/>
    </row>
    <row r="268" spans="1:11" x14ac:dyDescent="0.25">
      <c r="A268" s="14">
        <f t="shared" si="13"/>
        <v>255</v>
      </c>
      <c r="B268" t="s">
        <v>892</v>
      </c>
      <c r="C268" t="s">
        <v>1054</v>
      </c>
      <c r="D268" s="101">
        <v>0</v>
      </c>
      <c r="E268" s="73">
        <v>2340.0999999999995</v>
      </c>
      <c r="F268" s="73">
        <v>349.15999999999991</v>
      </c>
      <c r="G268" s="73">
        <v>278.10000000000002</v>
      </c>
      <c r="H268" s="73">
        <f t="shared" si="14"/>
        <v>2967.3599999999992</v>
      </c>
      <c r="I268" s="100" t="str">
        <f t="shared" si="15"/>
        <v>n.m.</v>
      </c>
      <c r="K268" s="61"/>
    </row>
    <row r="269" spans="1:11" x14ac:dyDescent="0.25">
      <c r="A269" s="14">
        <f t="shared" si="13"/>
        <v>256</v>
      </c>
      <c r="B269" t="s">
        <v>893</v>
      </c>
      <c r="C269" t="s">
        <v>1055</v>
      </c>
      <c r="D269" s="101">
        <v>0</v>
      </c>
      <c r="E269" s="73">
        <v>21723.089999999997</v>
      </c>
      <c r="F269" s="73">
        <v>2188.0100000000002</v>
      </c>
      <c r="G269" s="73">
        <v>-3791.590000000002</v>
      </c>
      <c r="H269" s="73">
        <f t="shared" si="14"/>
        <v>20119.509999999995</v>
      </c>
      <c r="I269" s="100" t="str">
        <f t="shared" si="15"/>
        <v>n.m.</v>
      </c>
      <c r="K269" s="61"/>
    </row>
    <row r="270" spans="1:11" x14ac:dyDescent="0.25">
      <c r="A270" s="14">
        <f t="shared" si="13"/>
        <v>257</v>
      </c>
      <c r="B270" t="s">
        <v>894</v>
      </c>
      <c r="C270" t="s">
        <v>1056</v>
      </c>
      <c r="D270" s="101">
        <v>0</v>
      </c>
      <c r="E270" s="73">
        <v>3918.46</v>
      </c>
      <c r="F270" s="73">
        <v>520.18999999999994</v>
      </c>
      <c r="G270" s="73">
        <v>555</v>
      </c>
      <c r="H270" s="73">
        <f t="shared" si="14"/>
        <v>4993.6499999999996</v>
      </c>
      <c r="I270" s="100" t="str">
        <f t="shared" si="15"/>
        <v>n.m.</v>
      </c>
      <c r="K270" s="61"/>
    </row>
    <row r="271" spans="1:11" x14ac:dyDescent="0.25">
      <c r="A271" s="14">
        <f t="shared" si="13"/>
        <v>258</v>
      </c>
      <c r="B271" t="s">
        <v>191</v>
      </c>
      <c r="C271" t="s">
        <v>367</v>
      </c>
      <c r="D271" s="101">
        <v>0</v>
      </c>
      <c r="E271" s="73">
        <v>327.52</v>
      </c>
      <c r="F271" s="73"/>
      <c r="G271" s="73">
        <v>24.81</v>
      </c>
      <c r="H271" s="73">
        <f t="shared" si="14"/>
        <v>352.33</v>
      </c>
      <c r="I271" s="100" t="str">
        <f t="shared" si="15"/>
        <v>n.m.</v>
      </c>
      <c r="K271" s="61"/>
    </row>
    <row r="272" spans="1:11" x14ac:dyDescent="0.25">
      <c r="A272" s="14">
        <f t="shared" si="13"/>
        <v>259</v>
      </c>
      <c r="B272" t="s">
        <v>192</v>
      </c>
      <c r="C272" t="s">
        <v>1197</v>
      </c>
      <c r="D272" s="101">
        <v>0</v>
      </c>
      <c r="E272" s="73"/>
      <c r="F272" s="73"/>
      <c r="G272" s="73">
        <v>838.42</v>
      </c>
      <c r="H272" s="73">
        <f t="shared" si="14"/>
        <v>838.42</v>
      </c>
      <c r="I272" s="100" t="str">
        <f t="shared" si="15"/>
        <v>n.m.</v>
      </c>
      <c r="K272" s="61"/>
    </row>
    <row r="273" spans="1:11" x14ac:dyDescent="0.25">
      <c r="A273" s="14">
        <f t="shared" si="13"/>
        <v>260</v>
      </c>
      <c r="B273" t="s">
        <v>124</v>
      </c>
      <c r="C273" t="s">
        <v>308</v>
      </c>
      <c r="D273" s="101">
        <v>0</v>
      </c>
      <c r="E273" s="73">
        <v>366.62</v>
      </c>
      <c r="F273" s="73"/>
      <c r="G273" s="73">
        <v>47.61</v>
      </c>
      <c r="H273" s="73">
        <f t="shared" si="14"/>
        <v>414.23</v>
      </c>
      <c r="I273" s="100" t="str">
        <f t="shared" si="15"/>
        <v>n.m.</v>
      </c>
      <c r="K273" s="61"/>
    </row>
    <row r="274" spans="1:11" x14ac:dyDescent="0.25">
      <c r="A274" s="14">
        <f t="shared" si="13"/>
        <v>261</v>
      </c>
      <c r="B274" t="s">
        <v>125</v>
      </c>
      <c r="C274" t="s">
        <v>309</v>
      </c>
      <c r="D274" s="101">
        <v>0</v>
      </c>
      <c r="E274" s="73">
        <v>22159.64</v>
      </c>
      <c r="F274" s="73">
        <v>1541.5900000000001</v>
      </c>
      <c r="G274" s="73">
        <v>3075.6099999999997</v>
      </c>
      <c r="H274" s="73">
        <f t="shared" si="14"/>
        <v>26776.84</v>
      </c>
      <c r="I274" s="100" t="str">
        <f t="shared" si="15"/>
        <v>n.m.</v>
      </c>
      <c r="K274" s="61"/>
    </row>
    <row r="275" spans="1:11" x14ac:dyDescent="0.25">
      <c r="A275" s="14">
        <f t="shared" si="13"/>
        <v>262</v>
      </c>
      <c r="B275" t="s">
        <v>193</v>
      </c>
      <c r="C275" t="s">
        <v>368</v>
      </c>
      <c r="D275" s="101">
        <v>0</v>
      </c>
      <c r="E275" s="73">
        <v>354.45</v>
      </c>
      <c r="F275" s="73">
        <v>658.45999999999992</v>
      </c>
      <c r="G275" s="73">
        <v>26.84</v>
      </c>
      <c r="H275" s="73">
        <f t="shared" si="14"/>
        <v>1039.7499999999998</v>
      </c>
      <c r="I275" s="100" t="str">
        <f t="shared" si="15"/>
        <v>n.m.</v>
      </c>
      <c r="K275" s="61"/>
    </row>
    <row r="276" spans="1:11" x14ac:dyDescent="0.25">
      <c r="A276" s="14">
        <f t="shared" si="13"/>
        <v>263</v>
      </c>
      <c r="B276" t="s">
        <v>189</v>
      </c>
      <c r="C276" t="s">
        <v>365</v>
      </c>
      <c r="D276" s="101">
        <v>0</v>
      </c>
      <c r="E276" s="73">
        <v>410.27</v>
      </c>
      <c r="F276" s="73">
        <v>762.16000000000008</v>
      </c>
      <c r="G276" s="73">
        <v>31.07</v>
      </c>
      <c r="H276" s="73">
        <f t="shared" si="14"/>
        <v>1203.5</v>
      </c>
      <c r="I276" s="100" t="str">
        <f t="shared" si="15"/>
        <v>n.m.</v>
      </c>
      <c r="K276" s="61"/>
    </row>
    <row r="277" spans="1:11" x14ac:dyDescent="0.25">
      <c r="A277" s="14">
        <f t="shared" si="13"/>
        <v>264</v>
      </c>
      <c r="B277" t="s">
        <v>194</v>
      </c>
      <c r="C277" t="s">
        <v>369</v>
      </c>
      <c r="D277" s="101">
        <v>0</v>
      </c>
      <c r="E277" s="73">
        <v>253.31</v>
      </c>
      <c r="F277" s="73">
        <v>470.57</v>
      </c>
      <c r="G277" s="73">
        <v>19.190000000000001</v>
      </c>
      <c r="H277" s="73">
        <f t="shared" si="14"/>
        <v>743.07</v>
      </c>
      <c r="I277" s="100" t="str">
        <f t="shared" si="15"/>
        <v>n.m.</v>
      </c>
      <c r="K277" s="61"/>
    </row>
    <row r="278" spans="1:11" x14ac:dyDescent="0.25">
      <c r="A278" s="14">
        <f t="shared" si="13"/>
        <v>265</v>
      </c>
      <c r="B278" t="s">
        <v>181</v>
      </c>
      <c r="C278" t="s">
        <v>359</v>
      </c>
      <c r="D278" s="101">
        <v>0</v>
      </c>
      <c r="E278" s="73">
        <v>209.2</v>
      </c>
      <c r="F278" s="73">
        <v>299.16000000000003</v>
      </c>
      <c r="G278" s="73">
        <v>22.18</v>
      </c>
      <c r="H278" s="73">
        <f t="shared" si="14"/>
        <v>530.54</v>
      </c>
      <c r="I278" s="100" t="str">
        <f t="shared" si="15"/>
        <v>n.m.</v>
      </c>
      <c r="K278" s="61"/>
    </row>
    <row r="279" spans="1:11" x14ac:dyDescent="0.25">
      <c r="A279" s="14">
        <f t="shared" si="13"/>
        <v>266</v>
      </c>
      <c r="B279" t="s">
        <v>101</v>
      </c>
      <c r="C279" t="s">
        <v>291</v>
      </c>
      <c r="D279" s="101">
        <v>0</v>
      </c>
      <c r="E279" s="73">
        <v>151.30000000000001</v>
      </c>
      <c r="F279" s="73">
        <v>281.08000000000004</v>
      </c>
      <c r="G279" s="73">
        <v>11.46</v>
      </c>
      <c r="H279" s="73">
        <f t="shared" si="14"/>
        <v>443.84000000000003</v>
      </c>
      <c r="I279" s="100" t="str">
        <f t="shared" si="15"/>
        <v>n.m.</v>
      </c>
      <c r="K279" s="61"/>
    </row>
    <row r="280" spans="1:11" x14ac:dyDescent="0.25">
      <c r="A280" s="14">
        <f t="shared" si="13"/>
        <v>267</v>
      </c>
      <c r="B280" t="s">
        <v>161</v>
      </c>
      <c r="C280" t="s">
        <v>341</v>
      </c>
      <c r="D280" s="101">
        <v>0</v>
      </c>
      <c r="E280" s="73">
        <v>149.72</v>
      </c>
      <c r="F280" s="73">
        <v>278.11</v>
      </c>
      <c r="G280" s="73">
        <v>11.34</v>
      </c>
      <c r="H280" s="73">
        <f t="shared" si="14"/>
        <v>439.17</v>
      </c>
      <c r="I280" s="100" t="str">
        <f t="shared" si="15"/>
        <v>n.m.</v>
      </c>
      <c r="K280" s="61"/>
    </row>
    <row r="281" spans="1:11" x14ac:dyDescent="0.25">
      <c r="A281" s="14">
        <f t="shared" si="13"/>
        <v>268</v>
      </c>
      <c r="B281" t="s">
        <v>195</v>
      </c>
      <c r="C281" t="s">
        <v>370</v>
      </c>
      <c r="D281" s="101">
        <v>0</v>
      </c>
      <c r="E281" s="73">
        <v>18.5</v>
      </c>
      <c r="F281" s="73">
        <v>34.369999999999997</v>
      </c>
      <c r="G281" s="73">
        <v>1.4</v>
      </c>
      <c r="H281" s="73">
        <f t="shared" si="14"/>
        <v>54.269999999999996</v>
      </c>
      <c r="I281" s="100" t="str">
        <f t="shared" si="15"/>
        <v>n.m.</v>
      </c>
      <c r="K281" s="61"/>
    </row>
    <row r="282" spans="1:11" x14ac:dyDescent="0.25">
      <c r="A282" s="14">
        <f t="shared" si="13"/>
        <v>269</v>
      </c>
      <c r="B282" t="s">
        <v>196</v>
      </c>
      <c r="C282" t="s">
        <v>371</v>
      </c>
      <c r="D282" s="101">
        <v>0</v>
      </c>
      <c r="E282" s="73">
        <v>13.37</v>
      </c>
      <c r="F282" s="73">
        <v>24.819999999999993</v>
      </c>
      <c r="G282" s="73">
        <v>1.02</v>
      </c>
      <c r="H282" s="73">
        <f t="shared" si="14"/>
        <v>39.209999999999994</v>
      </c>
      <c r="I282" s="100" t="str">
        <f t="shared" si="15"/>
        <v>n.m.</v>
      </c>
      <c r="K282" s="61"/>
    </row>
    <row r="283" spans="1:11" x14ac:dyDescent="0.25">
      <c r="A283" s="14">
        <f t="shared" si="13"/>
        <v>270</v>
      </c>
      <c r="B283" t="s">
        <v>197</v>
      </c>
      <c r="C283" t="s">
        <v>372</v>
      </c>
      <c r="D283" s="101">
        <v>0</v>
      </c>
      <c r="E283" s="73">
        <v>13.37</v>
      </c>
      <c r="F283" s="73">
        <v>24.819999999999993</v>
      </c>
      <c r="G283" s="73">
        <v>1.02</v>
      </c>
      <c r="H283" s="73">
        <f t="shared" si="14"/>
        <v>39.209999999999994</v>
      </c>
      <c r="I283" s="100" t="str">
        <f t="shared" si="15"/>
        <v>n.m.</v>
      </c>
      <c r="K283" s="61"/>
    </row>
    <row r="284" spans="1:11" x14ac:dyDescent="0.25">
      <c r="A284" s="14">
        <f t="shared" si="13"/>
        <v>271</v>
      </c>
      <c r="B284" t="s">
        <v>198</v>
      </c>
      <c r="C284" t="s">
        <v>709</v>
      </c>
      <c r="D284" s="101">
        <v>-34693.939999999995</v>
      </c>
      <c r="E284" s="73">
        <v>105148.95000000003</v>
      </c>
      <c r="F284" s="73">
        <v>8184.1099999999988</v>
      </c>
      <c r="G284" s="73">
        <v>11720.6</v>
      </c>
      <c r="H284" s="73">
        <f t="shared" si="14"/>
        <v>125053.66000000003</v>
      </c>
      <c r="I284" s="100">
        <f t="shared" si="15"/>
        <v>-3.6044813589923788</v>
      </c>
      <c r="K284" s="61"/>
    </row>
    <row r="285" spans="1:11" x14ac:dyDescent="0.25">
      <c r="A285" s="14">
        <f t="shared" si="13"/>
        <v>272</v>
      </c>
      <c r="B285" t="s">
        <v>199</v>
      </c>
      <c r="C285" t="s">
        <v>373</v>
      </c>
      <c r="D285" s="101">
        <v>260.536</v>
      </c>
      <c r="E285" s="73">
        <v>323.33999999999997</v>
      </c>
      <c r="F285" s="73">
        <v>600.68000000000006</v>
      </c>
      <c r="G285" s="73">
        <v>24.48</v>
      </c>
      <c r="H285" s="73">
        <f t="shared" si="14"/>
        <v>948.5</v>
      </c>
      <c r="I285" s="100">
        <f t="shared" si="15"/>
        <v>3.6405717444038443</v>
      </c>
      <c r="K285" s="61"/>
    </row>
    <row r="286" spans="1:11" x14ac:dyDescent="0.25">
      <c r="A286" s="14">
        <f t="shared" si="13"/>
        <v>273</v>
      </c>
      <c r="B286" t="s">
        <v>529</v>
      </c>
      <c r="C286" t="s">
        <v>710</v>
      </c>
      <c r="D286" s="101">
        <v>0</v>
      </c>
      <c r="E286" s="73">
        <v>2577.0000000000005</v>
      </c>
      <c r="F286" s="73">
        <v>757.03000000000009</v>
      </c>
      <c r="G286" s="73">
        <v>205.23</v>
      </c>
      <c r="H286" s="73">
        <f t="shared" si="14"/>
        <v>3539.2600000000007</v>
      </c>
      <c r="I286" s="100" t="str">
        <f t="shared" si="15"/>
        <v>n.m.</v>
      </c>
      <c r="K286" s="61"/>
    </row>
    <row r="287" spans="1:11" x14ac:dyDescent="0.25">
      <c r="A287" s="14">
        <f t="shared" ref="A287:A350" si="16">A286+1</f>
        <v>274</v>
      </c>
      <c r="B287" t="s">
        <v>530</v>
      </c>
      <c r="C287" t="s">
        <v>711</v>
      </c>
      <c r="D287" s="101">
        <v>0</v>
      </c>
      <c r="E287" s="73">
        <v>1344.4499999999998</v>
      </c>
      <c r="F287" s="73"/>
      <c r="G287" s="73"/>
      <c r="H287" s="73">
        <f t="shared" si="14"/>
        <v>1344.4499999999998</v>
      </c>
      <c r="I287" s="100" t="str">
        <f t="shared" si="15"/>
        <v>n.m.</v>
      </c>
      <c r="K287" s="61"/>
    </row>
    <row r="288" spans="1:11" x14ac:dyDescent="0.25">
      <c r="A288" s="14">
        <f t="shared" si="16"/>
        <v>275</v>
      </c>
      <c r="B288" t="s">
        <v>531</v>
      </c>
      <c r="C288" t="s">
        <v>712</v>
      </c>
      <c r="D288" s="101">
        <v>0</v>
      </c>
      <c r="E288" s="73">
        <v>19452.28</v>
      </c>
      <c r="F288" s="73">
        <v>1525.0700000000004</v>
      </c>
      <c r="G288" s="73">
        <v>1906.0400000000002</v>
      </c>
      <c r="H288" s="73">
        <f t="shared" si="14"/>
        <v>22883.39</v>
      </c>
      <c r="I288" s="100" t="str">
        <f t="shared" si="15"/>
        <v>n.m.</v>
      </c>
      <c r="K288" s="61"/>
    </row>
    <row r="289" spans="1:11" x14ac:dyDescent="0.25">
      <c r="A289" s="14">
        <f t="shared" si="16"/>
        <v>276</v>
      </c>
      <c r="B289" t="s">
        <v>532</v>
      </c>
      <c r="C289" t="s">
        <v>713</v>
      </c>
      <c r="D289" s="101">
        <v>0</v>
      </c>
      <c r="E289" s="73">
        <v>2804.65</v>
      </c>
      <c r="F289" s="73"/>
      <c r="G289" s="73"/>
      <c r="H289" s="73">
        <f t="shared" si="14"/>
        <v>2804.65</v>
      </c>
      <c r="I289" s="100" t="str">
        <f t="shared" si="15"/>
        <v>n.m.</v>
      </c>
      <c r="K289" s="61"/>
    </row>
    <row r="290" spans="1:11" x14ac:dyDescent="0.25">
      <c r="A290" s="14">
        <f t="shared" si="16"/>
        <v>277</v>
      </c>
      <c r="B290" t="s">
        <v>533</v>
      </c>
      <c r="C290" t="s">
        <v>1198</v>
      </c>
      <c r="D290" s="101">
        <v>-1465.5980000000002</v>
      </c>
      <c r="E290" s="73">
        <v>174.35</v>
      </c>
      <c r="F290" s="73">
        <v>121.7</v>
      </c>
      <c r="G290" s="73">
        <v>13.21</v>
      </c>
      <c r="H290" s="73">
        <f t="shared" ref="H290:H353" si="17">SUM(E290:G290)</f>
        <v>309.26</v>
      </c>
      <c r="I290" s="100">
        <f t="shared" ref="I290:I353" si="18">IFERROR(H290/D290,"n.m.")</f>
        <v>-0.21101284253935934</v>
      </c>
      <c r="K290" s="61"/>
    </row>
    <row r="291" spans="1:11" x14ac:dyDescent="0.25">
      <c r="A291" s="14">
        <f t="shared" si="16"/>
        <v>278</v>
      </c>
      <c r="B291" t="s">
        <v>534</v>
      </c>
      <c r="C291" t="s">
        <v>715</v>
      </c>
      <c r="D291" s="101">
        <v>0</v>
      </c>
      <c r="E291" s="73"/>
      <c r="F291" s="73">
        <v>35.159999999999997</v>
      </c>
      <c r="G291" s="73"/>
      <c r="H291" s="73">
        <f t="shared" si="17"/>
        <v>35.159999999999997</v>
      </c>
      <c r="I291" s="100" t="str">
        <f t="shared" si="18"/>
        <v>n.m.</v>
      </c>
      <c r="K291" s="61"/>
    </row>
    <row r="292" spans="1:11" x14ac:dyDescent="0.25">
      <c r="A292" s="14">
        <f t="shared" si="16"/>
        <v>279</v>
      </c>
      <c r="B292" t="s">
        <v>535</v>
      </c>
      <c r="C292" t="s">
        <v>716</v>
      </c>
      <c r="D292" s="101">
        <v>0</v>
      </c>
      <c r="E292" s="73">
        <v>1521.77</v>
      </c>
      <c r="F292" s="73">
        <v>2826.98</v>
      </c>
      <c r="G292" s="73">
        <v>115.24</v>
      </c>
      <c r="H292" s="73">
        <f t="shared" si="17"/>
        <v>4463.99</v>
      </c>
      <c r="I292" s="100" t="str">
        <f t="shared" si="18"/>
        <v>n.m.</v>
      </c>
      <c r="K292" s="61"/>
    </row>
    <row r="293" spans="1:11" x14ac:dyDescent="0.25">
      <c r="A293" s="14">
        <f t="shared" si="16"/>
        <v>280</v>
      </c>
      <c r="B293" t="s">
        <v>536</v>
      </c>
      <c r="C293" t="s">
        <v>717</v>
      </c>
      <c r="D293" s="101">
        <v>0</v>
      </c>
      <c r="E293" s="73">
        <v>353.16</v>
      </c>
      <c r="F293" s="73">
        <v>656.06999999999994</v>
      </c>
      <c r="G293" s="73">
        <v>26.75</v>
      </c>
      <c r="H293" s="73">
        <f t="shared" si="17"/>
        <v>1035.98</v>
      </c>
      <c r="I293" s="100" t="str">
        <f t="shared" si="18"/>
        <v>n.m.</v>
      </c>
      <c r="K293" s="61"/>
    </row>
    <row r="294" spans="1:11" x14ac:dyDescent="0.25">
      <c r="A294" s="14">
        <f t="shared" si="16"/>
        <v>281</v>
      </c>
      <c r="B294" t="s">
        <v>537</v>
      </c>
      <c r="C294" t="s">
        <v>718</v>
      </c>
      <c r="D294" s="101">
        <v>0</v>
      </c>
      <c r="E294" s="73">
        <v>-426.72</v>
      </c>
      <c r="F294" s="73">
        <v>3089.87</v>
      </c>
      <c r="G294" s="73">
        <v>125.97</v>
      </c>
      <c r="H294" s="73">
        <f t="shared" si="17"/>
        <v>2789.1199999999994</v>
      </c>
      <c r="I294" s="100" t="str">
        <f t="shared" si="18"/>
        <v>n.m.</v>
      </c>
      <c r="K294" s="61"/>
    </row>
    <row r="295" spans="1:11" x14ac:dyDescent="0.25">
      <c r="A295" s="14">
        <f t="shared" si="16"/>
        <v>282</v>
      </c>
      <c r="B295" t="s">
        <v>538</v>
      </c>
      <c r="C295" t="s">
        <v>719</v>
      </c>
      <c r="D295" s="101">
        <v>0</v>
      </c>
      <c r="E295" s="73">
        <v>119.99</v>
      </c>
      <c r="F295" s="73">
        <v>222.91000000000003</v>
      </c>
      <c r="G295" s="73">
        <v>9.09</v>
      </c>
      <c r="H295" s="73">
        <f t="shared" si="17"/>
        <v>351.99</v>
      </c>
      <c r="I295" s="100" t="str">
        <f t="shared" si="18"/>
        <v>n.m.</v>
      </c>
      <c r="K295" s="61"/>
    </row>
    <row r="296" spans="1:11" x14ac:dyDescent="0.25">
      <c r="A296" s="14">
        <f t="shared" si="16"/>
        <v>283</v>
      </c>
      <c r="B296" t="s">
        <v>539</v>
      </c>
      <c r="C296" t="s">
        <v>716</v>
      </c>
      <c r="D296" s="101">
        <v>0</v>
      </c>
      <c r="E296" s="73">
        <v>306.08999999999997</v>
      </c>
      <c r="F296" s="73">
        <v>568.62</v>
      </c>
      <c r="G296" s="73">
        <v>23.19</v>
      </c>
      <c r="H296" s="73">
        <f t="shared" si="17"/>
        <v>897.90000000000009</v>
      </c>
      <c r="I296" s="100" t="str">
        <f t="shared" si="18"/>
        <v>n.m.</v>
      </c>
      <c r="K296" s="61"/>
    </row>
    <row r="297" spans="1:11" x14ac:dyDescent="0.25">
      <c r="A297" s="14">
        <f t="shared" si="16"/>
        <v>284</v>
      </c>
      <c r="B297" t="s">
        <v>540</v>
      </c>
      <c r="C297" t="s">
        <v>720</v>
      </c>
      <c r="D297" s="101">
        <v>0</v>
      </c>
      <c r="E297" s="73">
        <v>843.09</v>
      </c>
      <c r="F297" s="73">
        <v>1566.2</v>
      </c>
      <c r="G297" s="73">
        <v>63.85</v>
      </c>
      <c r="H297" s="73">
        <f t="shared" si="17"/>
        <v>2473.14</v>
      </c>
      <c r="I297" s="100" t="str">
        <f t="shared" si="18"/>
        <v>n.m.</v>
      </c>
      <c r="K297" s="61"/>
    </row>
    <row r="298" spans="1:11" x14ac:dyDescent="0.25">
      <c r="A298" s="14">
        <f t="shared" si="16"/>
        <v>285</v>
      </c>
      <c r="B298" t="s">
        <v>541</v>
      </c>
      <c r="C298" t="s">
        <v>1199</v>
      </c>
      <c r="D298" s="101">
        <v>0</v>
      </c>
      <c r="E298" s="73">
        <v>677.32999999999993</v>
      </c>
      <c r="F298" s="73">
        <v>954.99</v>
      </c>
      <c r="G298" s="73">
        <v>54.6</v>
      </c>
      <c r="H298" s="73">
        <f t="shared" si="17"/>
        <v>1686.9199999999998</v>
      </c>
      <c r="I298" s="100" t="str">
        <f t="shared" si="18"/>
        <v>n.m.</v>
      </c>
      <c r="K298" s="61"/>
    </row>
    <row r="299" spans="1:11" x14ac:dyDescent="0.25">
      <c r="A299" s="14">
        <f t="shared" si="16"/>
        <v>286</v>
      </c>
      <c r="B299" t="s">
        <v>542</v>
      </c>
      <c r="C299" t="s">
        <v>1200</v>
      </c>
      <c r="D299" s="101">
        <v>0</v>
      </c>
      <c r="E299" s="73">
        <v>166.32</v>
      </c>
      <c r="F299" s="73"/>
      <c r="G299" s="73">
        <v>15.14</v>
      </c>
      <c r="H299" s="73">
        <f t="shared" si="17"/>
        <v>181.45999999999998</v>
      </c>
      <c r="I299" s="100" t="str">
        <f t="shared" si="18"/>
        <v>n.m.</v>
      </c>
      <c r="K299" s="61"/>
    </row>
    <row r="300" spans="1:11" x14ac:dyDescent="0.25">
      <c r="A300" s="14">
        <f t="shared" si="16"/>
        <v>287</v>
      </c>
      <c r="B300" t="s">
        <v>543</v>
      </c>
      <c r="C300" t="s">
        <v>722</v>
      </c>
      <c r="D300" s="101">
        <v>0</v>
      </c>
      <c r="E300" s="73">
        <v>1086368.1599999997</v>
      </c>
      <c r="F300" s="73">
        <v>10704.74</v>
      </c>
      <c r="G300" s="73">
        <v>146737.97999999998</v>
      </c>
      <c r="H300" s="73">
        <f t="shared" si="17"/>
        <v>1243810.8799999997</v>
      </c>
      <c r="I300" s="100" t="str">
        <f t="shared" si="18"/>
        <v>n.m.</v>
      </c>
      <c r="K300" s="61"/>
    </row>
    <row r="301" spans="1:11" x14ac:dyDescent="0.25">
      <c r="A301" s="14">
        <f t="shared" si="16"/>
        <v>288</v>
      </c>
      <c r="B301" t="s">
        <v>544</v>
      </c>
      <c r="C301" t="s">
        <v>723</v>
      </c>
      <c r="D301" s="101">
        <v>0</v>
      </c>
      <c r="E301" s="73">
        <v>3424.1400000000003</v>
      </c>
      <c r="F301" s="73"/>
      <c r="G301" s="73">
        <v>301.99</v>
      </c>
      <c r="H301" s="73">
        <f t="shared" si="17"/>
        <v>3726.13</v>
      </c>
      <c r="I301" s="100" t="str">
        <f t="shared" si="18"/>
        <v>n.m.</v>
      </c>
      <c r="K301" s="61"/>
    </row>
    <row r="302" spans="1:11" x14ac:dyDescent="0.25">
      <c r="A302" s="14">
        <f t="shared" si="16"/>
        <v>289</v>
      </c>
      <c r="B302" t="s">
        <v>545</v>
      </c>
      <c r="C302" t="s">
        <v>1201</v>
      </c>
      <c r="D302" s="101">
        <v>63323.331999999995</v>
      </c>
      <c r="E302" s="73">
        <v>29381.239999999994</v>
      </c>
      <c r="F302" s="73"/>
      <c r="G302" s="73">
        <v>8229.1299999999992</v>
      </c>
      <c r="H302" s="73">
        <f t="shared" si="17"/>
        <v>37610.369999999995</v>
      </c>
      <c r="I302" s="100">
        <f t="shared" si="18"/>
        <v>0.59394174014721779</v>
      </c>
      <c r="K302" s="61"/>
    </row>
    <row r="303" spans="1:11" x14ac:dyDescent="0.25">
      <c r="A303" s="14">
        <f t="shared" si="16"/>
        <v>290</v>
      </c>
      <c r="B303" t="s">
        <v>546</v>
      </c>
      <c r="C303" t="s">
        <v>724</v>
      </c>
      <c r="D303" s="101">
        <v>-119732.25399999999</v>
      </c>
      <c r="E303" s="73">
        <v>752471.51</v>
      </c>
      <c r="F303" s="73">
        <v>17304.190000000002</v>
      </c>
      <c r="G303" s="73">
        <v>60186.920000000006</v>
      </c>
      <c r="H303" s="73">
        <f t="shared" si="17"/>
        <v>829962.62</v>
      </c>
      <c r="I303" s="100">
        <f t="shared" si="18"/>
        <v>-6.9318215624672037</v>
      </c>
      <c r="K303" s="61"/>
    </row>
    <row r="304" spans="1:11" x14ac:dyDescent="0.25">
      <c r="A304" s="14">
        <f t="shared" si="16"/>
        <v>291</v>
      </c>
      <c r="B304" t="s">
        <v>547</v>
      </c>
      <c r="C304" t="s">
        <v>725</v>
      </c>
      <c r="D304" s="101">
        <v>139968.12199999997</v>
      </c>
      <c r="E304" s="73">
        <v>7581.5700000000006</v>
      </c>
      <c r="F304" s="73">
        <v>6570.0300000000007</v>
      </c>
      <c r="G304" s="73">
        <v>973.17</v>
      </c>
      <c r="H304" s="73">
        <f t="shared" si="17"/>
        <v>15124.770000000002</v>
      </c>
      <c r="I304" s="100">
        <f t="shared" si="18"/>
        <v>0.10805867638918529</v>
      </c>
      <c r="K304" s="61"/>
    </row>
    <row r="305" spans="1:11" x14ac:dyDescent="0.25">
      <c r="A305" s="14">
        <f t="shared" si="16"/>
        <v>292</v>
      </c>
      <c r="B305" t="s">
        <v>548</v>
      </c>
      <c r="C305" t="s">
        <v>726</v>
      </c>
      <c r="D305" s="101">
        <v>116577.47</v>
      </c>
      <c r="E305" s="73">
        <v>19262.670000000002</v>
      </c>
      <c r="F305" s="73">
        <v>6363.4500000000007</v>
      </c>
      <c r="G305" s="73">
        <v>1677.8999999999999</v>
      </c>
      <c r="H305" s="73">
        <f t="shared" si="17"/>
        <v>27304.020000000004</v>
      </c>
      <c r="I305" s="100">
        <f t="shared" si="18"/>
        <v>0.2342135234192336</v>
      </c>
      <c r="K305" s="61"/>
    </row>
    <row r="306" spans="1:11" x14ac:dyDescent="0.25">
      <c r="A306" s="14">
        <f t="shared" si="16"/>
        <v>293</v>
      </c>
      <c r="B306" t="s">
        <v>549</v>
      </c>
      <c r="C306" t="s">
        <v>1202</v>
      </c>
      <c r="D306" s="101">
        <v>0</v>
      </c>
      <c r="E306" s="73">
        <v>2426.4500000000007</v>
      </c>
      <c r="F306" s="73"/>
      <c r="G306" s="73">
        <v>288.28000000000003</v>
      </c>
      <c r="H306" s="73">
        <f t="shared" si="17"/>
        <v>2714.7300000000009</v>
      </c>
      <c r="I306" s="100" t="str">
        <f t="shared" si="18"/>
        <v>n.m.</v>
      </c>
      <c r="K306" s="61"/>
    </row>
    <row r="307" spans="1:11" x14ac:dyDescent="0.25">
      <c r="A307" s="14">
        <f t="shared" si="16"/>
        <v>294</v>
      </c>
      <c r="B307" t="s">
        <v>550</v>
      </c>
      <c r="C307" t="s">
        <v>1203</v>
      </c>
      <c r="D307" s="101">
        <v>0</v>
      </c>
      <c r="E307" s="73">
        <v>-730.48999999999978</v>
      </c>
      <c r="F307" s="73"/>
      <c r="G307" s="73">
        <v>-70.930000000000007</v>
      </c>
      <c r="H307" s="73">
        <f t="shared" si="17"/>
        <v>-801.41999999999985</v>
      </c>
      <c r="I307" s="100" t="str">
        <f t="shared" si="18"/>
        <v>n.m.</v>
      </c>
      <c r="K307" s="61"/>
    </row>
    <row r="308" spans="1:11" x14ac:dyDescent="0.25">
      <c r="A308" s="14">
        <f t="shared" si="16"/>
        <v>295</v>
      </c>
      <c r="B308" t="s">
        <v>897</v>
      </c>
      <c r="C308" t="s">
        <v>1142</v>
      </c>
      <c r="D308" s="101">
        <v>0</v>
      </c>
      <c r="E308" s="73">
        <v>1395776.4699999993</v>
      </c>
      <c r="F308" s="73">
        <v>1366.67</v>
      </c>
      <c r="G308" s="73">
        <v>94787.04</v>
      </c>
      <c r="H308" s="73">
        <f t="shared" si="17"/>
        <v>1491930.1799999992</v>
      </c>
      <c r="I308" s="100" t="str">
        <f t="shared" si="18"/>
        <v>n.m.</v>
      </c>
      <c r="K308" s="61"/>
    </row>
    <row r="309" spans="1:11" x14ac:dyDescent="0.25">
      <c r="A309" s="14">
        <f t="shared" si="16"/>
        <v>296</v>
      </c>
      <c r="B309" t="s">
        <v>910</v>
      </c>
      <c r="C309" t="s">
        <v>1143</v>
      </c>
      <c r="D309" s="101">
        <v>0</v>
      </c>
      <c r="E309" s="73">
        <v>5499.67</v>
      </c>
      <c r="F309" s="73"/>
      <c r="G309" s="73">
        <v>56.4</v>
      </c>
      <c r="H309" s="73">
        <f t="shared" si="17"/>
        <v>5556.07</v>
      </c>
      <c r="I309" s="100" t="str">
        <f t="shared" si="18"/>
        <v>n.m.</v>
      </c>
      <c r="K309" s="61"/>
    </row>
    <row r="310" spans="1:11" x14ac:dyDescent="0.25">
      <c r="A310" s="14">
        <f t="shared" si="16"/>
        <v>297</v>
      </c>
      <c r="B310" t="s">
        <v>911</v>
      </c>
      <c r="C310" t="s">
        <v>1144</v>
      </c>
      <c r="D310" s="101">
        <v>0</v>
      </c>
      <c r="E310" s="73">
        <v>647.98</v>
      </c>
      <c r="F310" s="73"/>
      <c r="G310" s="73">
        <v>73.14</v>
      </c>
      <c r="H310" s="73">
        <f t="shared" si="17"/>
        <v>721.12</v>
      </c>
      <c r="I310" s="100" t="str">
        <f t="shared" si="18"/>
        <v>n.m.</v>
      </c>
      <c r="K310" s="61"/>
    </row>
    <row r="311" spans="1:11" x14ac:dyDescent="0.25">
      <c r="A311" s="14">
        <f t="shared" si="16"/>
        <v>298</v>
      </c>
      <c r="B311" t="s">
        <v>551</v>
      </c>
      <c r="C311" t="s">
        <v>1198</v>
      </c>
      <c r="D311" s="101">
        <v>13289.835999999999</v>
      </c>
      <c r="E311" s="73">
        <v>34.979999999999997</v>
      </c>
      <c r="F311" s="73">
        <v>24.41</v>
      </c>
      <c r="G311" s="73">
        <v>2.65</v>
      </c>
      <c r="H311" s="73">
        <f t="shared" si="17"/>
        <v>62.04</v>
      </c>
      <c r="I311" s="100">
        <f t="shared" si="18"/>
        <v>4.6682291640017231E-3</v>
      </c>
      <c r="K311" s="61"/>
    </row>
    <row r="312" spans="1:11" x14ac:dyDescent="0.25">
      <c r="A312" s="14">
        <f t="shared" si="16"/>
        <v>299</v>
      </c>
      <c r="B312" t="s">
        <v>552</v>
      </c>
      <c r="C312" t="s">
        <v>1198</v>
      </c>
      <c r="D312" s="101">
        <v>13289.835999999999</v>
      </c>
      <c r="E312" s="73">
        <v>38.96</v>
      </c>
      <c r="F312" s="73">
        <v>27.2</v>
      </c>
      <c r="G312" s="73">
        <v>2.95</v>
      </c>
      <c r="H312" s="73">
        <f t="shared" si="17"/>
        <v>69.11</v>
      </c>
      <c r="I312" s="100">
        <f t="shared" si="18"/>
        <v>5.2002146602862518E-3</v>
      </c>
      <c r="K312" s="61"/>
    </row>
    <row r="313" spans="1:11" x14ac:dyDescent="0.25">
      <c r="A313" s="14">
        <f t="shared" si="16"/>
        <v>300</v>
      </c>
      <c r="B313" t="s">
        <v>553</v>
      </c>
      <c r="C313" t="s">
        <v>1198</v>
      </c>
      <c r="D313" s="101">
        <v>0</v>
      </c>
      <c r="E313" s="73">
        <v>1991.5</v>
      </c>
      <c r="F313" s="73">
        <v>124.33999999999999</v>
      </c>
      <c r="G313" s="73">
        <v>281.33</v>
      </c>
      <c r="H313" s="73">
        <f t="shared" si="17"/>
        <v>2397.17</v>
      </c>
      <c r="I313" s="100" t="str">
        <f t="shared" si="18"/>
        <v>n.m.</v>
      </c>
      <c r="K313" s="61"/>
    </row>
    <row r="314" spans="1:11" x14ac:dyDescent="0.25">
      <c r="A314" s="14">
        <f t="shared" si="16"/>
        <v>301</v>
      </c>
      <c r="B314" t="s">
        <v>554</v>
      </c>
      <c r="C314" t="s">
        <v>1198</v>
      </c>
      <c r="D314" s="101">
        <v>0</v>
      </c>
      <c r="E314" s="73">
        <v>14.69</v>
      </c>
      <c r="F314" s="73">
        <v>27.29</v>
      </c>
      <c r="G314" s="73">
        <v>1.1200000000000001</v>
      </c>
      <c r="H314" s="73">
        <f t="shared" si="17"/>
        <v>43.099999999999994</v>
      </c>
      <c r="I314" s="100" t="str">
        <f t="shared" si="18"/>
        <v>n.m.</v>
      </c>
      <c r="K314" s="61"/>
    </row>
    <row r="315" spans="1:11" x14ac:dyDescent="0.25">
      <c r="A315" s="14">
        <f t="shared" si="16"/>
        <v>302</v>
      </c>
      <c r="B315" t="s">
        <v>555</v>
      </c>
      <c r="C315" t="s">
        <v>1198</v>
      </c>
      <c r="D315" s="101">
        <v>0</v>
      </c>
      <c r="E315" s="73">
        <v>28.19</v>
      </c>
      <c r="F315" s="73">
        <v>52.38000000000001</v>
      </c>
      <c r="G315" s="73">
        <v>2.13</v>
      </c>
      <c r="H315" s="73">
        <f t="shared" si="17"/>
        <v>82.7</v>
      </c>
      <c r="I315" s="100" t="str">
        <f t="shared" si="18"/>
        <v>n.m.</v>
      </c>
      <c r="K315" s="61"/>
    </row>
    <row r="316" spans="1:11" x14ac:dyDescent="0.25">
      <c r="A316" s="14">
        <f t="shared" si="16"/>
        <v>303</v>
      </c>
      <c r="B316" t="s">
        <v>5</v>
      </c>
      <c r="C316" t="s">
        <v>210</v>
      </c>
      <c r="D316" s="101">
        <v>2116084.3880000003</v>
      </c>
      <c r="E316" s="73">
        <v>2923005.4099999988</v>
      </c>
      <c r="F316" s="73">
        <v>44785.169999999976</v>
      </c>
      <c r="G316" s="73">
        <v>333511.80999999976</v>
      </c>
      <c r="H316" s="73">
        <f t="shared" si="17"/>
        <v>3301302.3899999983</v>
      </c>
      <c r="I316" s="100">
        <f t="shared" si="18"/>
        <v>1.560099591831589</v>
      </c>
      <c r="K316" s="61"/>
    </row>
    <row r="317" spans="1:11" x14ac:dyDescent="0.25">
      <c r="A317" s="14">
        <f t="shared" si="16"/>
        <v>304</v>
      </c>
      <c r="B317" t="s">
        <v>556</v>
      </c>
      <c r="C317" t="s">
        <v>210</v>
      </c>
      <c r="D317" s="101">
        <v>0</v>
      </c>
      <c r="E317" s="73">
        <v>2743372.7100000032</v>
      </c>
      <c r="F317" s="73">
        <v>34862.060000000005</v>
      </c>
      <c r="G317" s="73">
        <v>295317.11</v>
      </c>
      <c r="H317" s="73">
        <f t="shared" si="17"/>
        <v>3073551.8800000031</v>
      </c>
      <c r="I317" s="100" t="str">
        <f t="shared" si="18"/>
        <v>n.m.</v>
      </c>
      <c r="K317" s="61"/>
    </row>
    <row r="318" spans="1:11" x14ac:dyDescent="0.25">
      <c r="A318" s="14">
        <f t="shared" si="16"/>
        <v>305</v>
      </c>
      <c r="B318" t="s">
        <v>174</v>
      </c>
      <c r="C318" t="s">
        <v>352</v>
      </c>
      <c r="D318" s="101">
        <v>0</v>
      </c>
      <c r="E318" s="73">
        <v>283854.53999999998</v>
      </c>
      <c r="F318" s="73">
        <v>169.98999999999998</v>
      </c>
      <c r="G318" s="73">
        <v>27805.199999999997</v>
      </c>
      <c r="H318" s="73">
        <f t="shared" si="17"/>
        <v>311829.73</v>
      </c>
      <c r="I318" s="100" t="str">
        <f t="shared" si="18"/>
        <v>n.m.</v>
      </c>
      <c r="K318" s="61"/>
    </row>
    <row r="319" spans="1:11" x14ac:dyDescent="0.25">
      <c r="A319" s="14">
        <f t="shared" si="16"/>
        <v>306</v>
      </c>
      <c r="B319" t="s">
        <v>38</v>
      </c>
      <c r="C319" t="s">
        <v>235</v>
      </c>
      <c r="D319" s="101">
        <v>-193467.09599999996</v>
      </c>
      <c r="E319" s="73">
        <v>484331.03999999992</v>
      </c>
      <c r="F319" s="73">
        <v>7638.7999999999984</v>
      </c>
      <c r="G319" s="73">
        <v>47836.72</v>
      </c>
      <c r="H319" s="73">
        <f t="shared" si="17"/>
        <v>539806.55999999994</v>
      </c>
      <c r="I319" s="100">
        <f t="shared" si="18"/>
        <v>-2.7901724435869966</v>
      </c>
      <c r="K319" s="61"/>
    </row>
    <row r="320" spans="1:11" x14ac:dyDescent="0.25">
      <c r="A320" s="14">
        <f t="shared" si="16"/>
        <v>307</v>
      </c>
      <c r="B320" t="s">
        <v>936</v>
      </c>
      <c r="C320" t="s">
        <v>1077</v>
      </c>
      <c r="D320" s="101">
        <v>0</v>
      </c>
      <c r="E320" s="73">
        <v>23427.48</v>
      </c>
      <c r="F320" s="73">
        <v>1780.1599999999999</v>
      </c>
      <c r="G320" s="73"/>
      <c r="H320" s="73">
        <f t="shared" si="17"/>
        <v>25207.64</v>
      </c>
      <c r="I320" s="100" t="str">
        <f t="shared" si="18"/>
        <v>n.m.</v>
      </c>
      <c r="K320" s="61"/>
    </row>
    <row r="321" spans="1:11" x14ac:dyDescent="0.25">
      <c r="A321" s="14">
        <f t="shared" si="16"/>
        <v>308</v>
      </c>
      <c r="B321" t="s">
        <v>53</v>
      </c>
      <c r="C321" t="s">
        <v>1204</v>
      </c>
      <c r="D321" s="101">
        <v>0</v>
      </c>
      <c r="E321" s="73">
        <v>449893.26999999996</v>
      </c>
      <c r="F321" s="73"/>
      <c r="G321" s="73"/>
      <c r="H321" s="73">
        <f t="shared" si="17"/>
        <v>449893.26999999996</v>
      </c>
      <c r="I321" s="100" t="str">
        <f t="shared" si="18"/>
        <v>n.m.</v>
      </c>
      <c r="K321" s="61"/>
    </row>
    <row r="322" spans="1:11" x14ac:dyDescent="0.25">
      <c r="A322" s="14">
        <f t="shared" si="16"/>
        <v>309</v>
      </c>
      <c r="B322" t="s">
        <v>141</v>
      </c>
      <c r="C322" t="s">
        <v>327</v>
      </c>
      <c r="D322" s="101">
        <v>-78653.797000000006</v>
      </c>
      <c r="E322" s="73">
        <v>393380.15000000026</v>
      </c>
      <c r="F322" s="73">
        <v>18447.830000000002</v>
      </c>
      <c r="G322" s="73">
        <v>64808.76</v>
      </c>
      <c r="H322" s="73">
        <f t="shared" si="17"/>
        <v>476636.74000000028</v>
      </c>
      <c r="I322" s="100">
        <f t="shared" si="18"/>
        <v>-6.0599329998016529</v>
      </c>
      <c r="K322" s="61"/>
    </row>
    <row r="323" spans="1:11" x14ac:dyDescent="0.25">
      <c r="A323" s="14">
        <f t="shared" si="16"/>
        <v>310</v>
      </c>
      <c r="B323" t="s">
        <v>142</v>
      </c>
      <c r="C323" t="s">
        <v>327</v>
      </c>
      <c r="D323" s="101">
        <v>-65229.434000000001</v>
      </c>
      <c r="E323" s="73">
        <v>479590.73000000016</v>
      </c>
      <c r="F323" s="73">
        <v>2195.89</v>
      </c>
      <c r="G323" s="73">
        <v>39110.120000000003</v>
      </c>
      <c r="H323" s="73">
        <f t="shared" si="17"/>
        <v>520896.74000000017</v>
      </c>
      <c r="I323" s="100">
        <f t="shared" si="18"/>
        <v>-7.9856087667417164</v>
      </c>
      <c r="K323" s="61"/>
    </row>
    <row r="324" spans="1:11" x14ac:dyDescent="0.25">
      <c r="A324" s="14">
        <f t="shared" si="16"/>
        <v>311</v>
      </c>
      <c r="B324" t="s">
        <v>557</v>
      </c>
      <c r="C324" t="s">
        <v>732</v>
      </c>
      <c r="D324" s="101">
        <v>0</v>
      </c>
      <c r="E324" s="73">
        <v>77.58</v>
      </c>
      <c r="F324" s="73">
        <v>472.01</v>
      </c>
      <c r="G324" s="73"/>
      <c r="H324" s="73">
        <f t="shared" si="17"/>
        <v>549.59</v>
      </c>
      <c r="I324" s="100" t="str">
        <f t="shared" si="18"/>
        <v>n.m.</v>
      </c>
      <c r="K324" s="61"/>
    </row>
    <row r="325" spans="1:11" x14ac:dyDescent="0.25">
      <c r="A325" s="14">
        <f t="shared" si="16"/>
        <v>312</v>
      </c>
      <c r="B325" t="s">
        <v>558</v>
      </c>
      <c r="C325" t="s">
        <v>733</v>
      </c>
      <c r="D325" s="101">
        <v>-5299.768</v>
      </c>
      <c r="E325" s="73">
        <v>449.53000000000003</v>
      </c>
      <c r="F325" s="73">
        <v>438.69999999999993</v>
      </c>
      <c r="G325" s="73">
        <v>40.770000000000003</v>
      </c>
      <c r="H325" s="73">
        <f t="shared" si="17"/>
        <v>929</v>
      </c>
      <c r="I325" s="100">
        <f t="shared" si="18"/>
        <v>-0.17529069196991265</v>
      </c>
      <c r="K325" s="61"/>
    </row>
    <row r="326" spans="1:11" x14ac:dyDescent="0.25">
      <c r="A326" s="14">
        <f t="shared" si="16"/>
        <v>313</v>
      </c>
      <c r="B326" t="s">
        <v>35</v>
      </c>
      <c r="C326" t="s">
        <v>232</v>
      </c>
      <c r="D326" s="101">
        <v>0</v>
      </c>
      <c r="E326" s="73">
        <v>4718272.5900000026</v>
      </c>
      <c r="F326" s="73"/>
      <c r="G326" s="73">
        <v>-4653957.1500000004</v>
      </c>
      <c r="H326" s="73">
        <f t="shared" si="17"/>
        <v>64315.440000002272</v>
      </c>
      <c r="I326" s="100" t="str">
        <f t="shared" si="18"/>
        <v>n.m.</v>
      </c>
      <c r="K326" s="61"/>
    </row>
    <row r="327" spans="1:11" x14ac:dyDescent="0.25">
      <c r="A327" s="14">
        <f t="shared" si="16"/>
        <v>314</v>
      </c>
      <c r="B327" t="s">
        <v>938</v>
      </c>
      <c r="C327" t="s">
        <v>1161</v>
      </c>
      <c r="D327" s="101">
        <v>0</v>
      </c>
      <c r="E327" s="73">
        <v>1500</v>
      </c>
      <c r="F327" s="73"/>
      <c r="G327" s="73"/>
      <c r="H327" s="73">
        <f t="shared" si="17"/>
        <v>1500</v>
      </c>
      <c r="I327" s="100" t="str">
        <f t="shared" si="18"/>
        <v>n.m.</v>
      </c>
      <c r="K327" s="61"/>
    </row>
    <row r="328" spans="1:11" x14ac:dyDescent="0.25">
      <c r="A328" s="14">
        <f t="shared" si="16"/>
        <v>315</v>
      </c>
      <c r="B328" t="s">
        <v>154</v>
      </c>
      <c r="C328" t="s">
        <v>333</v>
      </c>
      <c r="D328" s="101">
        <v>0</v>
      </c>
      <c r="E328" s="73">
        <v>261338.92</v>
      </c>
      <c r="F328" s="73">
        <v>48153.919999999998</v>
      </c>
      <c r="G328" s="73"/>
      <c r="H328" s="73">
        <f t="shared" si="17"/>
        <v>309492.84000000003</v>
      </c>
      <c r="I328" s="100" t="str">
        <f t="shared" si="18"/>
        <v>n.m.</v>
      </c>
      <c r="K328" s="61"/>
    </row>
    <row r="329" spans="1:11" x14ac:dyDescent="0.25">
      <c r="A329" s="14">
        <f t="shared" si="16"/>
        <v>316</v>
      </c>
      <c r="B329" t="s">
        <v>559</v>
      </c>
      <c r="C329" t="s">
        <v>734</v>
      </c>
      <c r="D329" s="101">
        <v>0</v>
      </c>
      <c r="E329" s="73">
        <v>136000.8899999999</v>
      </c>
      <c r="F329" s="73"/>
      <c r="G329" s="73"/>
      <c r="H329" s="73">
        <f t="shared" si="17"/>
        <v>136000.8899999999</v>
      </c>
      <c r="I329" s="100" t="str">
        <f t="shared" si="18"/>
        <v>n.m.</v>
      </c>
      <c r="K329" s="61"/>
    </row>
    <row r="330" spans="1:11" x14ac:dyDescent="0.25">
      <c r="A330" s="14">
        <f t="shared" si="16"/>
        <v>317</v>
      </c>
      <c r="B330" t="s">
        <v>175</v>
      </c>
      <c r="C330" t="s">
        <v>353</v>
      </c>
      <c r="D330" s="101">
        <v>-8034.7129999999997</v>
      </c>
      <c r="E330" s="73">
        <v>32941.61</v>
      </c>
      <c r="F330" s="73">
        <v>-5662.1299999999992</v>
      </c>
      <c r="G330" s="73"/>
      <c r="H330" s="73">
        <f t="shared" si="17"/>
        <v>27279.480000000003</v>
      </c>
      <c r="I330" s="100">
        <f t="shared" si="18"/>
        <v>-3.3952027906908442</v>
      </c>
      <c r="K330" s="61"/>
    </row>
    <row r="331" spans="1:11" x14ac:dyDescent="0.25">
      <c r="A331" s="14">
        <f t="shared" si="16"/>
        <v>318</v>
      </c>
      <c r="B331" t="s">
        <v>1185</v>
      </c>
      <c r="C331" t="s">
        <v>1205</v>
      </c>
      <c r="D331" s="101">
        <v>1031.0129999999999</v>
      </c>
      <c r="E331" s="73">
        <v>3503.66</v>
      </c>
      <c r="F331" s="73"/>
      <c r="G331" s="73"/>
      <c r="H331" s="73">
        <f t="shared" si="17"/>
        <v>3503.66</v>
      </c>
      <c r="I331" s="100">
        <f t="shared" si="18"/>
        <v>3.3982694689591693</v>
      </c>
      <c r="K331" s="61"/>
    </row>
    <row r="332" spans="1:11" x14ac:dyDescent="0.25">
      <c r="A332" s="14">
        <f t="shared" si="16"/>
        <v>319</v>
      </c>
      <c r="B332" t="s">
        <v>560</v>
      </c>
      <c r="C332" t="s">
        <v>273</v>
      </c>
      <c r="D332" s="101">
        <v>872122.03799999994</v>
      </c>
      <c r="E332" s="73">
        <v>229190.15000000002</v>
      </c>
      <c r="F332" s="73"/>
      <c r="G332" s="73">
        <v>32700.41</v>
      </c>
      <c r="H332" s="73">
        <f t="shared" si="17"/>
        <v>261890.56000000003</v>
      </c>
      <c r="I332" s="100">
        <f t="shared" si="18"/>
        <v>0.30029118470688165</v>
      </c>
      <c r="K332" s="61"/>
    </row>
    <row r="333" spans="1:11" x14ac:dyDescent="0.25">
      <c r="A333" s="14">
        <f t="shared" si="16"/>
        <v>320</v>
      </c>
      <c r="B333" t="s">
        <v>561</v>
      </c>
      <c r="C333" t="s">
        <v>273</v>
      </c>
      <c r="D333" s="101">
        <v>0</v>
      </c>
      <c r="E333" s="73">
        <v>-1013.3999999999999</v>
      </c>
      <c r="F333" s="73"/>
      <c r="G333" s="73">
        <v>177.83999999999997</v>
      </c>
      <c r="H333" s="73">
        <f t="shared" si="17"/>
        <v>-835.56</v>
      </c>
      <c r="I333" s="100" t="str">
        <f t="shared" si="18"/>
        <v>n.m.</v>
      </c>
      <c r="K333" s="61"/>
    </row>
    <row r="334" spans="1:11" x14ac:dyDescent="0.25">
      <c r="A334" s="14">
        <f t="shared" si="16"/>
        <v>321</v>
      </c>
      <c r="B334" t="s">
        <v>562</v>
      </c>
      <c r="C334" t="s">
        <v>273</v>
      </c>
      <c r="D334" s="101">
        <v>0</v>
      </c>
      <c r="E334" s="73">
        <v>113236.80999999997</v>
      </c>
      <c r="F334" s="73">
        <v>6817.86</v>
      </c>
      <c r="G334" s="73">
        <v>16560.53</v>
      </c>
      <c r="H334" s="73">
        <f t="shared" si="17"/>
        <v>136615.19999999995</v>
      </c>
      <c r="I334" s="100" t="str">
        <f t="shared" si="18"/>
        <v>n.m.</v>
      </c>
      <c r="K334" s="61"/>
    </row>
    <row r="335" spans="1:11" x14ac:dyDescent="0.25">
      <c r="A335" s="14">
        <f t="shared" si="16"/>
        <v>322</v>
      </c>
      <c r="B335" t="s">
        <v>563</v>
      </c>
      <c r="C335" t="s">
        <v>273</v>
      </c>
      <c r="D335" s="101">
        <v>0</v>
      </c>
      <c r="E335" s="73">
        <v>7206.6900000000005</v>
      </c>
      <c r="F335" s="73"/>
      <c r="G335" s="73">
        <v>1838.6899999999998</v>
      </c>
      <c r="H335" s="73">
        <f t="shared" si="17"/>
        <v>9045.380000000001</v>
      </c>
      <c r="I335" s="100" t="str">
        <f t="shared" si="18"/>
        <v>n.m.</v>
      </c>
      <c r="K335" s="61"/>
    </row>
    <row r="336" spans="1:11" x14ac:dyDescent="0.25">
      <c r="A336" s="14">
        <f t="shared" si="16"/>
        <v>323</v>
      </c>
      <c r="B336" t="s">
        <v>1186</v>
      </c>
      <c r="C336" t="s">
        <v>273</v>
      </c>
      <c r="D336" s="101">
        <v>0</v>
      </c>
      <c r="E336" s="73"/>
      <c r="F336" s="73">
        <v>-102.33999999999986</v>
      </c>
      <c r="G336" s="73"/>
      <c r="H336" s="73">
        <f t="shared" si="17"/>
        <v>-102.33999999999986</v>
      </c>
      <c r="I336" s="100" t="str">
        <f t="shared" si="18"/>
        <v>n.m.</v>
      </c>
      <c r="K336" s="61"/>
    </row>
    <row r="337" spans="1:11" x14ac:dyDescent="0.25">
      <c r="A337" s="14">
        <f t="shared" si="16"/>
        <v>324</v>
      </c>
      <c r="B337" t="s">
        <v>939</v>
      </c>
      <c r="C337" t="s">
        <v>273</v>
      </c>
      <c r="D337" s="101">
        <v>0</v>
      </c>
      <c r="E337" s="73">
        <v>140999.19000000003</v>
      </c>
      <c r="F337" s="73">
        <v>16.87</v>
      </c>
      <c r="G337" s="73">
        <v>8654.23</v>
      </c>
      <c r="H337" s="73">
        <f t="shared" si="17"/>
        <v>149670.29000000004</v>
      </c>
      <c r="I337" s="100" t="str">
        <f t="shared" si="18"/>
        <v>n.m.</v>
      </c>
      <c r="K337" s="61"/>
    </row>
    <row r="338" spans="1:11" x14ac:dyDescent="0.25">
      <c r="A338" s="14">
        <f t="shared" si="16"/>
        <v>325</v>
      </c>
      <c r="B338" t="s">
        <v>940</v>
      </c>
      <c r="C338" t="s">
        <v>273</v>
      </c>
      <c r="D338" s="101">
        <v>0</v>
      </c>
      <c r="E338" s="73">
        <v>672482.87999999989</v>
      </c>
      <c r="F338" s="73">
        <v>367.82000000000005</v>
      </c>
      <c r="G338" s="73">
        <v>53410.329999999994</v>
      </c>
      <c r="H338" s="73">
        <f t="shared" si="17"/>
        <v>726261.0299999998</v>
      </c>
      <c r="I338" s="100" t="str">
        <f t="shared" si="18"/>
        <v>n.m.</v>
      </c>
      <c r="K338" s="61"/>
    </row>
    <row r="339" spans="1:11" x14ac:dyDescent="0.25">
      <c r="A339" s="14">
        <f t="shared" si="16"/>
        <v>326</v>
      </c>
      <c r="B339" t="s">
        <v>25</v>
      </c>
      <c r="C339" t="s">
        <v>1206</v>
      </c>
      <c r="D339" s="101">
        <v>0</v>
      </c>
      <c r="E339" s="73">
        <v>0</v>
      </c>
      <c r="F339" s="73"/>
      <c r="G339" s="73">
        <v>46169.81</v>
      </c>
      <c r="H339" s="73">
        <f t="shared" si="17"/>
        <v>46169.81</v>
      </c>
      <c r="I339" s="100" t="str">
        <f t="shared" si="18"/>
        <v>n.m.</v>
      </c>
      <c r="K339" s="61"/>
    </row>
    <row r="340" spans="1:11" x14ac:dyDescent="0.25">
      <c r="A340" s="14">
        <f t="shared" si="16"/>
        <v>327</v>
      </c>
      <c r="B340" t="s">
        <v>1187</v>
      </c>
      <c r="C340" t="s">
        <v>1207</v>
      </c>
      <c r="D340" s="101">
        <v>0</v>
      </c>
      <c r="E340" s="73">
        <v>-8877.4499999999989</v>
      </c>
      <c r="F340" s="73"/>
      <c r="G340" s="73">
        <v>-1021.76</v>
      </c>
      <c r="H340" s="73">
        <f t="shared" si="17"/>
        <v>-9899.2099999999991</v>
      </c>
      <c r="I340" s="100" t="str">
        <f t="shared" si="18"/>
        <v>n.m.</v>
      </c>
      <c r="K340" s="61"/>
    </row>
    <row r="341" spans="1:11" x14ac:dyDescent="0.25">
      <c r="A341" s="14">
        <f t="shared" si="16"/>
        <v>328</v>
      </c>
      <c r="B341" t="s">
        <v>48</v>
      </c>
      <c r="C341" t="s">
        <v>244</v>
      </c>
      <c r="D341" s="101">
        <v>-818.87399999999991</v>
      </c>
      <c r="E341" s="73">
        <v>275591.50999999995</v>
      </c>
      <c r="F341" s="73"/>
      <c r="G341" s="73">
        <v>32472.65</v>
      </c>
      <c r="H341" s="73">
        <f t="shared" si="17"/>
        <v>308064.15999999997</v>
      </c>
      <c r="I341" s="100">
        <f t="shared" si="18"/>
        <v>-376.2045931364288</v>
      </c>
      <c r="K341" s="61"/>
    </row>
    <row r="342" spans="1:11" x14ac:dyDescent="0.25">
      <c r="A342" s="14">
        <f t="shared" si="16"/>
        <v>329</v>
      </c>
      <c r="B342" t="s">
        <v>26</v>
      </c>
      <c r="C342" t="s">
        <v>1208</v>
      </c>
      <c r="D342" s="101">
        <v>0</v>
      </c>
      <c r="E342" s="73">
        <v>0</v>
      </c>
      <c r="F342" s="73">
        <v>0</v>
      </c>
      <c r="G342" s="73">
        <v>-13886.529999999999</v>
      </c>
      <c r="H342" s="73">
        <f t="shared" si="17"/>
        <v>-13886.529999999999</v>
      </c>
      <c r="I342" s="100" t="str">
        <f t="shared" si="18"/>
        <v>n.m.</v>
      </c>
      <c r="K342" s="61"/>
    </row>
    <row r="343" spans="1:11" x14ac:dyDescent="0.25">
      <c r="A343" s="14">
        <f t="shared" si="16"/>
        <v>330</v>
      </c>
      <c r="B343" t="s">
        <v>27</v>
      </c>
      <c r="C343" t="s">
        <v>1209</v>
      </c>
      <c r="D343" s="101">
        <v>0</v>
      </c>
      <c r="E343" s="73"/>
      <c r="F343" s="73">
        <v>-3391.4000000000005</v>
      </c>
      <c r="G343" s="73"/>
      <c r="H343" s="73">
        <f t="shared" si="17"/>
        <v>-3391.4000000000005</v>
      </c>
      <c r="I343" s="100" t="str">
        <f t="shared" si="18"/>
        <v>n.m.</v>
      </c>
      <c r="K343" s="61"/>
    </row>
    <row r="344" spans="1:11" x14ac:dyDescent="0.25">
      <c r="A344" s="14">
        <f t="shared" si="16"/>
        <v>331</v>
      </c>
      <c r="B344" t="s">
        <v>28</v>
      </c>
      <c r="C344" t="s">
        <v>227</v>
      </c>
      <c r="D344" s="101">
        <v>0</v>
      </c>
      <c r="E344" s="73">
        <v>1105594.1400000006</v>
      </c>
      <c r="F344" s="73"/>
      <c r="G344" s="73">
        <v>85111.959999999992</v>
      </c>
      <c r="H344" s="73">
        <f t="shared" si="17"/>
        <v>1190706.1000000006</v>
      </c>
      <c r="I344" s="100" t="str">
        <f t="shared" si="18"/>
        <v>n.m.</v>
      </c>
      <c r="K344" s="61"/>
    </row>
    <row r="345" spans="1:11" x14ac:dyDescent="0.25">
      <c r="A345" s="14">
        <f t="shared" si="16"/>
        <v>332</v>
      </c>
      <c r="B345" t="s">
        <v>29</v>
      </c>
      <c r="C345" t="s">
        <v>228</v>
      </c>
      <c r="D345" s="101">
        <v>0</v>
      </c>
      <c r="E345" s="73">
        <v>23212.610000000008</v>
      </c>
      <c r="F345" s="73"/>
      <c r="G345" s="73">
        <v>2291.3100000000004</v>
      </c>
      <c r="H345" s="73">
        <f t="shared" si="17"/>
        <v>25503.920000000009</v>
      </c>
      <c r="I345" s="100" t="str">
        <f t="shared" si="18"/>
        <v>n.m.</v>
      </c>
      <c r="K345" s="61"/>
    </row>
    <row r="346" spans="1:11" x14ac:dyDescent="0.25">
      <c r="A346" s="14">
        <f t="shared" si="16"/>
        <v>333</v>
      </c>
      <c r="B346" t="s">
        <v>64</v>
      </c>
      <c r="C346" t="s">
        <v>256</v>
      </c>
      <c r="D346" s="101">
        <v>0</v>
      </c>
      <c r="E346" s="73">
        <v>243.71</v>
      </c>
      <c r="F346" s="73">
        <v>452.76</v>
      </c>
      <c r="G346" s="73">
        <v>18.45</v>
      </c>
      <c r="H346" s="73">
        <f t="shared" si="17"/>
        <v>714.92000000000007</v>
      </c>
      <c r="I346" s="100" t="str">
        <f t="shared" si="18"/>
        <v>n.m.</v>
      </c>
      <c r="K346" s="61"/>
    </row>
    <row r="347" spans="1:11" x14ac:dyDescent="0.25">
      <c r="A347" s="14">
        <f t="shared" si="16"/>
        <v>334</v>
      </c>
      <c r="B347" t="s">
        <v>39</v>
      </c>
      <c r="C347" t="s">
        <v>236</v>
      </c>
      <c r="D347" s="101">
        <v>0</v>
      </c>
      <c r="E347" s="73">
        <v>9936.68</v>
      </c>
      <c r="F347" s="73"/>
      <c r="G347" s="73"/>
      <c r="H347" s="73">
        <f t="shared" si="17"/>
        <v>9936.68</v>
      </c>
      <c r="I347" s="100" t="str">
        <f t="shared" si="18"/>
        <v>n.m.</v>
      </c>
      <c r="K347" s="61"/>
    </row>
    <row r="348" spans="1:11" x14ac:dyDescent="0.25">
      <c r="A348" s="14">
        <f t="shared" si="16"/>
        <v>335</v>
      </c>
      <c r="B348" t="s">
        <v>67</v>
      </c>
      <c r="C348" t="s">
        <v>259</v>
      </c>
      <c r="D348" s="101">
        <v>0</v>
      </c>
      <c r="E348" s="73">
        <v>53372.31</v>
      </c>
      <c r="F348" s="73">
        <v>2902.35</v>
      </c>
      <c r="G348" s="73">
        <v>6468.8</v>
      </c>
      <c r="H348" s="73">
        <f t="shared" si="17"/>
        <v>62743.46</v>
      </c>
      <c r="I348" s="100" t="str">
        <f t="shared" si="18"/>
        <v>n.m.</v>
      </c>
      <c r="K348" s="61"/>
    </row>
    <row r="349" spans="1:11" x14ac:dyDescent="0.25">
      <c r="A349" s="14">
        <f t="shared" si="16"/>
        <v>336</v>
      </c>
      <c r="B349" t="s">
        <v>30</v>
      </c>
      <c r="C349" t="s">
        <v>229</v>
      </c>
      <c r="D349" s="101">
        <v>0</v>
      </c>
      <c r="E349" s="73">
        <v>336374.87000000017</v>
      </c>
      <c r="F349" s="73">
        <v>1197.8200000000006</v>
      </c>
      <c r="G349" s="73">
        <v>23892.230000000003</v>
      </c>
      <c r="H349" s="73">
        <f t="shared" si="17"/>
        <v>361464.92000000016</v>
      </c>
      <c r="I349" s="100" t="str">
        <f t="shared" si="18"/>
        <v>n.m.</v>
      </c>
      <c r="K349" s="61"/>
    </row>
    <row r="350" spans="1:11" x14ac:dyDescent="0.25">
      <c r="A350" s="14">
        <f t="shared" si="16"/>
        <v>337</v>
      </c>
      <c r="B350" t="s">
        <v>156</v>
      </c>
      <c r="C350" t="s">
        <v>336</v>
      </c>
      <c r="D350" s="101">
        <v>0</v>
      </c>
      <c r="E350" s="73">
        <v>-4912.2199999999993</v>
      </c>
      <c r="F350" s="73">
        <v>7.460000000000008</v>
      </c>
      <c r="G350" s="73">
        <v>-281.04000000000002</v>
      </c>
      <c r="H350" s="73">
        <f t="shared" si="17"/>
        <v>-5185.7999999999993</v>
      </c>
      <c r="I350" s="100" t="str">
        <f t="shared" si="18"/>
        <v>n.m.</v>
      </c>
      <c r="K350" s="61"/>
    </row>
    <row r="351" spans="1:11" x14ac:dyDescent="0.25">
      <c r="A351" s="14">
        <f t="shared" ref="A351:A414" si="19">A350+1</f>
        <v>338</v>
      </c>
      <c r="B351" t="s">
        <v>116</v>
      </c>
      <c r="C351" t="s">
        <v>302</v>
      </c>
      <c r="D351" s="101">
        <v>71593.642000000007</v>
      </c>
      <c r="E351" s="73">
        <v>69857.039999999994</v>
      </c>
      <c r="F351" s="73">
        <v>3756.0699999999993</v>
      </c>
      <c r="G351" s="73">
        <v>6974.7</v>
      </c>
      <c r="H351" s="73">
        <f t="shared" si="17"/>
        <v>80587.809999999983</v>
      </c>
      <c r="I351" s="100">
        <f t="shared" si="18"/>
        <v>1.1256280271368229</v>
      </c>
      <c r="K351" s="61"/>
    </row>
    <row r="352" spans="1:11" x14ac:dyDescent="0.25">
      <c r="A352" s="14">
        <f t="shared" si="19"/>
        <v>339</v>
      </c>
      <c r="B352" t="s">
        <v>94</v>
      </c>
      <c r="C352" t="s">
        <v>285</v>
      </c>
      <c r="D352" s="101">
        <v>-97592.736999999994</v>
      </c>
      <c r="E352" s="73">
        <v>351744.4599999999</v>
      </c>
      <c r="F352" s="73">
        <v>35112.529999999992</v>
      </c>
      <c r="G352" s="73">
        <v>32175.090000000004</v>
      </c>
      <c r="H352" s="73">
        <f t="shared" si="17"/>
        <v>419032.0799999999</v>
      </c>
      <c r="I352" s="100">
        <f t="shared" si="18"/>
        <v>-4.2936809939042897</v>
      </c>
      <c r="K352" s="61"/>
    </row>
    <row r="353" spans="1:11" x14ac:dyDescent="0.25">
      <c r="A353" s="14">
        <f t="shared" si="19"/>
        <v>340</v>
      </c>
      <c r="B353" t="s">
        <v>564</v>
      </c>
      <c r="C353" t="s">
        <v>735</v>
      </c>
      <c r="D353" s="101">
        <v>3505.614</v>
      </c>
      <c r="E353" s="73">
        <v>117290.88000000002</v>
      </c>
      <c r="F353" s="73"/>
      <c r="G353" s="73"/>
      <c r="H353" s="73">
        <f t="shared" si="17"/>
        <v>117290.88000000002</v>
      </c>
      <c r="I353" s="100">
        <f t="shared" si="18"/>
        <v>33.458013346592068</v>
      </c>
      <c r="K353" s="61"/>
    </row>
    <row r="354" spans="1:11" x14ac:dyDescent="0.25">
      <c r="A354" s="14">
        <f t="shared" si="19"/>
        <v>341</v>
      </c>
      <c r="B354" t="s">
        <v>565</v>
      </c>
      <c r="C354" t="s">
        <v>736</v>
      </c>
      <c r="D354" s="101">
        <v>-131791.01999999999</v>
      </c>
      <c r="E354" s="73">
        <v>621191.16</v>
      </c>
      <c r="F354" s="73"/>
      <c r="G354" s="73"/>
      <c r="H354" s="73">
        <f t="shared" ref="H354:H417" si="20">SUM(E354:G354)</f>
        <v>621191.16</v>
      </c>
      <c r="I354" s="100">
        <f t="shared" ref="I354:I417" si="21">IFERROR(H354/D354,"n.m.")</f>
        <v>-4.7134558940358762</v>
      </c>
      <c r="K354" s="61"/>
    </row>
    <row r="355" spans="1:11" x14ac:dyDescent="0.25">
      <c r="A355" s="14">
        <f t="shared" si="19"/>
        <v>342</v>
      </c>
      <c r="B355" t="s">
        <v>127</v>
      </c>
      <c r="C355" t="s">
        <v>311</v>
      </c>
      <c r="D355" s="101">
        <v>56627.762999999992</v>
      </c>
      <c r="E355" s="73">
        <v>593804.6100000001</v>
      </c>
      <c r="F355" s="73">
        <v>37747.080000000009</v>
      </c>
      <c r="G355" s="73">
        <v>48803.920000000006</v>
      </c>
      <c r="H355" s="73">
        <f t="shared" si="20"/>
        <v>680355.6100000001</v>
      </c>
      <c r="I355" s="100">
        <f t="shared" si="21"/>
        <v>12.014523865263762</v>
      </c>
      <c r="K355" s="61"/>
    </row>
    <row r="356" spans="1:11" x14ac:dyDescent="0.25">
      <c r="A356" s="14">
        <f t="shared" si="19"/>
        <v>343</v>
      </c>
      <c r="B356" t="s">
        <v>155</v>
      </c>
      <c r="C356" t="s">
        <v>334</v>
      </c>
      <c r="D356" s="101">
        <v>0</v>
      </c>
      <c r="E356" s="73">
        <v>2.96</v>
      </c>
      <c r="F356" s="73">
        <v>8.16</v>
      </c>
      <c r="G356" s="73">
        <v>0.22</v>
      </c>
      <c r="H356" s="73">
        <f t="shared" si="20"/>
        <v>11.340000000000002</v>
      </c>
      <c r="I356" s="100" t="str">
        <f t="shared" si="21"/>
        <v>n.m.</v>
      </c>
      <c r="K356" s="61"/>
    </row>
    <row r="357" spans="1:11" x14ac:dyDescent="0.25">
      <c r="A357" s="14">
        <f t="shared" si="19"/>
        <v>344</v>
      </c>
      <c r="B357" t="s">
        <v>151</v>
      </c>
      <c r="C357" t="s">
        <v>332</v>
      </c>
      <c r="D357" s="101">
        <v>1709.973</v>
      </c>
      <c r="E357" s="73">
        <v>171473.59000000005</v>
      </c>
      <c r="F357" s="73">
        <v>22095.990000000005</v>
      </c>
      <c r="G357" s="73"/>
      <c r="H357" s="73">
        <f t="shared" si="20"/>
        <v>193569.58000000007</v>
      </c>
      <c r="I357" s="100">
        <f t="shared" si="21"/>
        <v>113.2003721696191</v>
      </c>
      <c r="K357" s="61"/>
    </row>
    <row r="358" spans="1:11" x14ac:dyDescent="0.25">
      <c r="A358" s="14">
        <f t="shared" si="19"/>
        <v>345</v>
      </c>
      <c r="B358" t="s">
        <v>128</v>
      </c>
      <c r="C358" t="s">
        <v>312</v>
      </c>
      <c r="D358" s="101">
        <v>57397.118000000002</v>
      </c>
      <c r="E358" s="73">
        <v>24053.089999999993</v>
      </c>
      <c r="F358" s="73">
        <v>1021.3100000000001</v>
      </c>
      <c r="G358" s="73">
        <v>1916.4900000000002</v>
      </c>
      <c r="H358" s="73">
        <f t="shared" si="20"/>
        <v>26990.889999999996</v>
      </c>
      <c r="I358" s="100">
        <f t="shared" si="21"/>
        <v>0.47024817517841216</v>
      </c>
      <c r="K358" s="61"/>
    </row>
    <row r="359" spans="1:11" x14ac:dyDescent="0.25">
      <c r="A359" s="14">
        <f t="shared" si="19"/>
        <v>346</v>
      </c>
      <c r="B359" t="s">
        <v>107</v>
      </c>
      <c r="C359" t="s">
        <v>296</v>
      </c>
      <c r="D359" s="101">
        <v>1125281.4890000001</v>
      </c>
      <c r="E359" s="73">
        <v>4084767.7800000003</v>
      </c>
      <c r="F359" s="73">
        <v>118593.81000000001</v>
      </c>
      <c r="G359" s="73">
        <v>303356.02000000008</v>
      </c>
      <c r="H359" s="73">
        <f t="shared" si="20"/>
        <v>4506717.6100000003</v>
      </c>
      <c r="I359" s="100">
        <f t="shared" si="21"/>
        <v>4.0049691157765057</v>
      </c>
      <c r="K359" s="61"/>
    </row>
    <row r="360" spans="1:11" x14ac:dyDescent="0.25">
      <c r="A360" s="14">
        <f t="shared" si="19"/>
        <v>347</v>
      </c>
      <c r="B360" t="s">
        <v>108</v>
      </c>
      <c r="C360" t="s">
        <v>297</v>
      </c>
      <c r="D360" s="101">
        <v>668572.84099999978</v>
      </c>
      <c r="E360" s="73">
        <v>1221573.4799999995</v>
      </c>
      <c r="F360" s="73">
        <v>68706.66</v>
      </c>
      <c r="G360" s="73">
        <v>102010.06999999999</v>
      </c>
      <c r="H360" s="73">
        <f t="shared" si="20"/>
        <v>1392290.2099999995</v>
      </c>
      <c r="I360" s="100">
        <f t="shared" si="21"/>
        <v>2.0824809573740972</v>
      </c>
      <c r="K360" s="61"/>
    </row>
    <row r="361" spans="1:11" x14ac:dyDescent="0.25">
      <c r="A361" s="14">
        <f t="shared" si="19"/>
        <v>348</v>
      </c>
      <c r="B361" t="s">
        <v>129</v>
      </c>
      <c r="C361" t="s">
        <v>313</v>
      </c>
      <c r="D361" s="101">
        <v>-542477.83600000001</v>
      </c>
      <c r="E361" s="73">
        <v>763356.37999999989</v>
      </c>
      <c r="F361" s="73">
        <v>16557.95</v>
      </c>
      <c r="G361" s="73">
        <v>57192.859999999986</v>
      </c>
      <c r="H361" s="73">
        <f t="shared" si="20"/>
        <v>837107.18999999983</v>
      </c>
      <c r="I361" s="100">
        <f t="shared" si="21"/>
        <v>-1.5431177726494245</v>
      </c>
      <c r="K361" s="61"/>
    </row>
    <row r="362" spans="1:11" x14ac:dyDescent="0.25">
      <c r="A362" s="14">
        <f t="shared" si="19"/>
        <v>349</v>
      </c>
      <c r="B362" t="s">
        <v>566</v>
      </c>
      <c r="C362" t="s">
        <v>737</v>
      </c>
      <c r="D362" s="101">
        <v>10987.397999999999</v>
      </c>
      <c r="E362" s="73">
        <v>3645.11</v>
      </c>
      <c r="F362" s="73">
        <v>51.760000000000012</v>
      </c>
      <c r="G362" s="73">
        <v>306.92999999999995</v>
      </c>
      <c r="H362" s="73">
        <f t="shared" si="20"/>
        <v>4003.8</v>
      </c>
      <c r="I362" s="100">
        <f t="shared" si="21"/>
        <v>0.36439928725618209</v>
      </c>
      <c r="K362" s="61"/>
    </row>
    <row r="363" spans="1:11" x14ac:dyDescent="0.25">
      <c r="A363" s="14">
        <f t="shared" si="19"/>
        <v>350</v>
      </c>
      <c r="B363" t="s">
        <v>567</v>
      </c>
      <c r="C363" t="s">
        <v>738</v>
      </c>
      <c r="D363" s="101">
        <v>10333.653999999999</v>
      </c>
      <c r="E363" s="73">
        <v>1567.64</v>
      </c>
      <c r="F363" s="73">
        <v>52.470000000000006</v>
      </c>
      <c r="G363" s="73">
        <v>105.59</v>
      </c>
      <c r="H363" s="73">
        <f t="shared" si="20"/>
        <v>1725.7</v>
      </c>
      <c r="I363" s="100">
        <f t="shared" si="21"/>
        <v>0.16699804348007011</v>
      </c>
      <c r="K363" s="61"/>
    </row>
    <row r="364" spans="1:11" x14ac:dyDescent="0.25">
      <c r="A364" s="14">
        <f t="shared" si="19"/>
        <v>351</v>
      </c>
      <c r="B364" t="s">
        <v>150</v>
      </c>
      <c r="C364" t="s">
        <v>331</v>
      </c>
      <c r="D364" s="101">
        <v>-5720.5360000000001</v>
      </c>
      <c r="E364" s="73">
        <v>635.99</v>
      </c>
      <c r="F364" s="73"/>
      <c r="G364" s="73"/>
      <c r="H364" s="73">
        <f t="shared" si="20"/>
        <v>635.99</v>
      </c>
      <c r="I364" s="100">
        <f t="shared" si="21"/>
        <v>-0.11117664498571463</v>
      </c>
      <c r="K364" s="61"/>
    </row>
    <row r="365" spans="1:11" x14ac:dyDescent="0.25">
      <c r="A365" s="14">
        <f t="shared" si="19"/>
        <v>352</v>
      </c>
      <c r="B365" t="s">
        <v>31</v>
      </c>
      <c r="C365" t="s">
        <v>739</v>
      </c>
      <c r="D365" s="101">
        <v>0</v>
      </c>
      <c r="E365" s="73">
        <v>5005.09</v>
      </c>
      <c r="F365" s="73">
        <v>9297.92</v>
      </c>
      <c r="G365" s="73">
        <v>379.04</v>
      </c>
      <c r="H365" s="73">
        <f t="shared" si="20"/>
        <v>14682.050000000001</v>
      </c>
      <c r="I365" s="100" t="str">
        <f t="shared" si="21"/>
        <v>n.m.</v>
      </c>
      <c r="K365" s="61"/>
    </row>
    <row r="366" spans="1:11" x14ac:dyDescent="0.25">
      <c r="A366" s="14">
        <f t="shared" si="19"/>
        <v>353</v>
      </c>
      <c r="B366" t="s">
        <v>111</v>
      </c>
      <c r="C366" t="s">
        <v>299</v>
      </c>
      <c r="D366" s="101">
        <v>0</v>
      </c>
      <c r="E366" s="73">
        <v>3041.2700000000004</v>
      </c>
      <c r="F366" s="73"/>
      <c r="G366" s="73">
        <v>180.02</v>
      </c>
      <c r="H366" s="73">
        <f t="shared" si="20"/>
        <v>3221.2900000000004</v>
      </c>
      <c r="I366" s="100" t="str">
        <f t="shared" si="21"/>
        <v>n.m.</v>
      </c>
      <c r="K366" s="61"/>
    </row>
    <row r="367" spans="1:11" x14ac:dyDescent="0.25">
      <c r="A367" s="14">
        <f t="shared" si="19"/>
        <v>354</v>
      </c>
      <c r="B367" t="s">
        <v>117</v>
      </c>
      <c r="C367" t="s">
        <v>303</v>
      </c>
      <c r="D367" s="101">
        <v>0</v>
      </c>
      <c r="E367" s="73">
        <v>463.57</v>
      </c>
      <c r="F367" s="73"/>
      <c r="G367" s="73">
        <v>36.86</v>
      </c>
      <c r="H367" s="73">
        <f t="shared" si="20"/>
        <v>500.43</v>
      </c>
      <c r="I367" s="100" t="str">
        <f t="shared" si="21"/>
        <v>n.m.</v>
      </c>
      <c r="K367" s="61"/>
    </row>
    <row r="368" spans="1:11" x14ac:dyDescent="0.25">
      <c r="A368" s="14">
        <f t="shared" si="19"/>
        <v>355</v>
      </c>
      <c r="B368" t="s">
        <v>130</v>
      </c>
      <c r="C368" t="s">
        <v>314</v>
      </c>
      <c r="D368" s="101">
        <v>0</v>
      </c>
      <c r="E368" s="73">
        <v>16284.33</v>
      </c>
      <c r="F368" s="73"/>
      <c r="G368" s="73">
        <v>1848.13</v>
      </c>
      <c r="H368" s="73">
        <f t="shared" si="20"/>
        <v>18132.46</v>
      </c>
      <c r="I368" s="100" t="str">
        <f t="shared" si="21"/>
        <v>n.m.</v>
      </c>
      <c r="K368" s="61"/>
    </row>
    <row r="369" spans="1:11" x14ac:dyDescent="0.25">
      <c r="A369" s="14">
        <f t="shared" si="19"/>
        <v>356</v>
      </c>
      <c r="B369" t="s">
        <v>945</v>
      </c>
      <c r="C369" t="s">
        <v>1163</v>
      </c>
      <c r="D369" s="101">
        <v>0</v>
      </c>
      <c r="E369" s="73">
        <v>835.43000000000018</v>
      </c>
      <c r="F369" s="73">
        <v>7.25</v>
      </c>
      <c r="G369" s="73">
        <v>20.11</v>
      </c>
      <c r="H369" s="73">
        <f t="shared" si="20"/>
        <v>862.79000000000019</v>
      </c>
      <c r="I369" s="100" t="str">
        <f t="shared" si="21"/>
        <v>n.m.</v>
      </c>
      <c r="K369" s="61"/>
    </row>
    <row r="370" spans="1:11" x14ac:dyDescent="0.25">
      <c r="A370" s="14">
        <f t="shared" si="19"/>
        <v>357</v>
      </c>
      <c r="B370" t="s">
        <v>568</v>
      </c>
      <c r="C370" t="s">
        <v>740</v>
      </c>
      <c r="D370" s="101">
        <v>0</v>
      </c>
      <c r="E370" s="73">
        <v>1013.5500000000001</v>
      </c>
      <c r="F370" s="73"/>
      <c r="G370" s="73">
        <v>20.509999999999998</v>
      </c>
      <c r="H370" s="73">
        <f t="shared" si="20"/>
        <v>1034.0600000000002</v>
      </c>
      <c r="I370" s="100" t="str">
        <f t="shared" si="21"/>
        <v>n.m.</v>
      </c>
      <c r="K370" s="61"/>
    </row>
    <row r="371" spans="1:11" x14ac:dyDescent="0.25">
      <c r="A371" s="14">
        <f t="shared" si="19"/>
        <v>358</v>
      </c>
      <c r="B371" t="s">
        <v>176</v>
      </c>
      <c r="C371" t="s">
        <v>354</v>
      </c>
      <c r="D371" s="101">
        <v>0</v>
      </c>
      <c r="E371" s="73">
        <v>14.71</v>
      </c>
      <c r="F371" s="73"/>
      <c r="G371" s="73">
        <v>1.1200000000000001</v>
      </c>
      <c r="H371" s="73">
        <f t="shared" si="20"/>
        <v>15.830000000000002</v>
      </c>
      <c r="I371" s="100" t="str">
        <f t="shared" si="21"/>
        <v>n.m.</v>
      </c>
      <c r="K371" s="61"/>
    </row>
    <row r="372" spans="1:11" x14ac:dyDescent="0.25">
      <c r="A372" s="14">
        <f t="shared" si="19"/>
        <v>359</v>
      </c>
      <c r="B372" t="s">
        <v>98</v>
      </c>
      <c r="C372" t="s">
        <v>289</v>
      </c>
      <c r="D372" s="101">
        <v>-2521188.6749999998</v>
      </c>
      <c r="E372" s="73">
        <v>6520504.4599999962</v>
      </c>
      <c r="F372" s="73">
        <v>233658.44000000003</v>
      </c>
      <c r="G372" s="73">
        <v>47104.350000000006</v>
      </c>
      <c r="H372" s="73">
        <f t="shared" si="20"/>
        <v>6801267.2499999963</v>
      </c>
      <c r="I372" s="100">
        <f t="shared" si="21"/>
        <v>-2.6976431067777966</v>
      </c>
      <c r="K372" s="61"/>
    </row>
    <row r="373" spans="1:11" x14ac:dyDescent="0.25">
      <c r="A373" s="14">
        <f t="shared" si="19"/>
        <v>360</v>
      </c>
      <c r="B373" t="s">
        <v>103</v>
      </c>
      <c r="C373" t="s">
        <v>293</v>
      </c>
      <c r="D373" s="101">
        <v>-510391.20500000013</v>
      </c>
      <c r="E373" s="73">
        <v>1413565.2599999995</v>
      </c>
      <c r="F373" s="73">
        <v>82818.150000000009</v>
      </c>
      <c r="G373" s="73"/>
      <c r="H373" s="73">
        <f t="shared" si="20"/>
        <v>1496383.4099999995</v>
      </c>
      <c r="I373" s="100">
        <f t="shared" si="21"/>
        <v>-2.9318361980786856</v>
      </c>
      <c r="K373" s="61"/>
    </row>
    <row r="374" spans="1:11" x14ac:dyDescent="0.25">
      <c r="A374" s="14">
        <f t="shared" si="19"/>
        <v>361</v>
      </c>
      <c r="B374" t="s">
        <v>104</v>
      </c>
      <c r="C374" t="s">
        <v>294</v>
      </c>
      <c r="D374" s="101">
        <v>6.9000000000000006E-2</v>
      </c>
      <c r="E374" s="73">
        <v>1400.24</v>
      </c>
      <c r="F374" s="73">
        <v>2820.98</v>
      </c>
      <c r="G374" s="73">
        <v>131.86999999999998</v>
      </c>
      <c r="H374" s="73">
        <f t="shared" si="20"/>
        <v>4353.09</v>
      </c>
      <c r="I374" s="100">
        <f t="shared" si="21"/>
        <v>63088.260869565216</v>
      </c>
      <c r="K374" s="61"/>
    </row>
    <row r="375" spans="1:11" x14ac:dyDescent="0.25">
      <c r="A375" s="14">
        <f t="shared" si="19"/>
        <v>362</v>
      </c>
      <c r="B375" t="s">
        <v>97</v>
      </c>
      <c r="C375" t="s">
        <v>288</v>
      </c>
      <c r="D375" s="101">
        <v>86342.152000000002</v>
      </c>
      <c r="E375" s="73">
        <v>129899.34000000005</v>
      </c>
      <c r="F375" s="73">
        <v>8882.0099999999984</v>
      </c>
      <c r="G375" s="73">
        <v>11659.23</v>
      </c>
      <c r="H375" s="73">
        <f t="shared" si="20"/>
        <v>150440.58000000007</v>
      </c>
      <c r="I375" s="100">
        <f t="shared" si="21"/>
        <v>1.7423770026023915</v>
      </c>
      <c r="K375" s="61"/>
    </row>
    <row r="376" spans="1:11" x14ac:dyDescent="0.25">
      <c r="A376" s="14">
        <f t="shared" si="19"/>
        <v>363</v>
      </c>
      <c r="B376" t="s">
        <v>131</v>
      </c>
      <c r="C376" t="s">
        <v>315</v>
      </c>
      <c r="D376" s="101">
        <v>285748.91000000003</v>
      </c>
      <c r="E376" s="73">
        <v>1993597.5399999993</v>
      </c>
      <c r="F376" s="73">
        <v>62533.810000000005</v>
      </c>
      <c r="G376" s="73">
        <v>178864.05000000002</v>
      </c>
      <c r="H376" s="73">
        <f t="shared" si="20"/>
        <v>2234995.3999999994</v>
      </c>
      <c r="I376" s="100">
        <f t="shared" si="21"/>
        <v>7.8215360471541224</v>
      </c>
      <c r="K376" s="61"/>
    </row>
    <row r="377" spans="1:11" x14ac:dyDescent="0.25">
      <c r="A377" s="14">
        <f t="shared" si="19"/>
        <v>364</v>
      </c>
      <c r="B377" t="s">
        <v>105</v>
      </c>
      <c r="C377" t="s">
        <v>295</v>
      </c>
      <c r="D377" s="101">
        <v>221062.38400000008</v>
      </c>
      <c r="E377" s="73">
        <v>105164.62000000001</v>
      </c>
      <c r="F377" s="73">
        <v>14359.009999999998</v>
      </c>
      <c r="G377" s="73"/>
      <c r="H377" s="73">
        <f t="shared" si="20"/>
        <v>119523.63</v>
      </c>
      <c r="I377" s="100">
        <f t="shared" si="21"/>
        <v>0.54067828201834633</v>
      </c>
      <c r="K377" s="61"/>
    </row>
    <row r="378" spans="1:11" x14ac:dyDescent="0.25">
      <c r="A378" s="14">
        <f t="shared" si="19"/>
        <v>365</v>
      </c>
      <c r="B378" t="s">
        <v>177</v>
      </c>
      <c r="C378" t="s">
        <v>355</v>
      </c>
      <c r="D378" s="101">
        <v>744303.21199999994</v>
      </c>
      <c r="E378" s="73">
        <v>60198.979999999989</v>
      </c>
      <c r="F378" s="73">
        <v>6809.2900000000018</v>
      </c>
      <c r="G378" s="73">
        <v>5105.43</v>
      </c>
      <c r="H378" s="73">
        <f t="shared" si="20"/>
        <v>72113.699999999983</v>
      </c>
      <c r="I378" s="100">
        <f t="shared" si="21"/>
        <v>9.6887530293232146E-2</v>
      </c>
      <c r="K378" s="61"/>
    </row>
    <row r="379" spans="1:11" x14ac:dyDescent="0.25">
      <c r="A379" s="14">
        <f t="shared" si="19"/>
        <v>366</v>
      </c>
      <c r="B379" t="s">
        <v>106</v>
      </c>
      <c r="C379" t="s">
        <v>1210</v>
      </c>
      <c r="D379" s="101">
        <v>0</v>
      </c>
      <c r="E379" s="73">
        <v>231.04</v>
      </c>
      <c r="F379" s="73"/>
      <c r="G379" s="73"/>
      <c r="H379" s="73">
        <f t="shared" si="20"/>
        <v>231.04</v>
      </c>
      <c r="I379" s="100" t="str">
        <f t="shared" si="21"/>
        <v>n.m.</v>
      </c>
      <c r="K379" s="61"/>
    </row>
    <row r="380" spans="1:11" x14ac:dyDescent="0.25">
      <c r="A380" s="14">
        <f t="shared" si="19"/>
        <v>367</v>
      </c>
      <c r="B380" t="s">
        <v>569</v>
      </c>
      <c r="C380" t="s">
        <v>742</v>
      </c>
      <c r="D380" s="101">
        <v>0</v>
      </c>
      <c r="E380" s="73">
        <v>452.2</v>
      </c>
      <c r="F380" s="73">
        <v>296.37</v>
      </c>
      <c r="G380" s="73">
        <v>47.42</v>
      </c>
      <c r="H380" s="73">
        <f t="shared" si="20"/>
        <v>795.9899999999999</v>
      </c>
      <c r="I380" s="100" t="str">
        <f t="shared" si="21"/>
        <v>n.m.</v>
      </c>
      <c r="K380" s="61"/>
    </row>
    <row r="381" spans="1:11" x14ac:dyDescent="0.25">
      <c r="A381" s="14">
        <f t="shared" si="19"/>
        <v>368</v>
      </c>
      <c r="B381" t="s">
        <v>143</v>
      </c>
      <c r="C381" t="s">
        <v>328</v>
      </c>
      <c r="D381" s="101">
        <v>2265205.963</v>
      </c>
      <c r="E381" s="73">
        <v>2362525.5300000003</v>
      </c>
      <c r="F381" s="73">
        <v>56040.560000000005</v>
      </c>
      <c r="G381" s="73">
        <v>153217.08000000002</v>
      </c>
      <c r="H381" s="73">
        <f t="shared" si="20"/>
        <v>2571783.1700000004</v>
      </c>
      <c r="I381" s="100">
        <f t="shared" si="21"/>
        <v>1.1353418682484726</v>
      </c>
      <c r="K381" s="61"/>
    </row>
    <row r="382" spans="1:11" x14ac:dyDescent="0.25">
      <c r="A382" s="14">
        <f t="shared" si="19"/>
        <v>369</v>
      </c>
      <c r="B382" t="s">
        <v>570</v>
      </c>
      <c r="C382" t="s">
        <v>743</v>
      </c>
      <c r="D382" s="101">
        <v>646322.83899999992</v>
      </c>
      <c r="E382" s="73">
        <v>-3275.119999999999</v>
      </c>
      <c r="F382" s="73"/>
      <c r="G382" s="73"/>
      <c r="H382" s="73">
        <f t="shared" si="20"/>
        <v>-3275.119999999999</v>
      </c>
      <c r="I382" s="100">
        <f t="shared" si="21"/>
        <v>-5.0673128077406522E-3</v>
      </c>
      <c r="K382" s="61"/>
    </row>
    <row r="383" spans="1:11" x14ac:dyDescent="0.25">
      <c r="A383" s="14">
        <f t="shared" si="19"/>
        <v>370</v>
      </c>
      <c r="B383" t="s">
        <v>102</v>
      </c>
      <c r="C383" t="s">
        <v>251</v>
      </c>
      <c r="D383" s="101">
        <v>814327.49899999995</v>
      </c>
      <c r="E383" s="73">
        <v>207775.98000000013</v>
      </c>
      <c r="F383" s="73">
        <v>8818.260000000002</v>
      </c>
      <c r="G383" s="73">
        <v>18731.260000000002</v>
      </c>
      <c r="H383" s="73">
        <f t="shared" si="20"/>
        <v>235325.50000000015</v>
      </c>
      <c r="I383" s="100">
        <f t="shared" si="21"/>
        <v>0.28898139911642623</v>
      </c>
      <c r="K383" s="61"/>
    </row>
    <row r="384" spans="1:11" x14ac:dyDescent="0.25">
      <c r="A384" s="14">
        <f t="shared" si="19"/>
        <v>371</v>
      </c>
      <c r="B384" t="s">
        <v>571</v>
      </c>
      <c r="C384" t="s">
        <v>744</v>
      </c>
      <c r="D384" s="101">
        <v>3639.04</v>
      </c>
      <c r="E384" s="73">
        <v>12477.64</v>
      </c>
      <c r="F384" s="73">
        <v>19183.120000000006</v>
      </c>
      <c r="G384" s="73"/>
      <c r="H384" s="73">
        <f t="shared" si="20"/>
        <v>31660.760000000006</v>
      </c>
      <c r="I384" s="100">
        <f t="shared" si="21"/>
        <v>8.7003055750967313</v>
      </c>
      <c r="K384" s="61"/>
    </row>
    <row r="385" spans="1:11" x14ac:dyDescent="0.25">
      <c r="A385" s="14">
        <f t="shared" si="19"/>
        <v>372</v>
      </c>
      <c r="B385" t="s">
        <v>572</v>
      </c>
      <c r="C385" t="s">
        <v>745</v>
      </c>
      <c r="D385" s="101">
        <v>38944.493999999999</v>
      </c>
      <c r="E385" s="73">
        <v>380986.7</v>
      </c>
      <c r="F385" s="73">
        <v>38916.680000000008</v>
      </c>
      <c r="G385" s="73">
        <v>44341.150000000009</v>
      </c>
      <c r="H385" s="73">
        <f t="shared" si="20"/>
        <v>464244.53</v>
      </c>
      <c r="I385" s="100">
        <f t="shared" si="21"/>
        <v>11.920671764280723</v>
      </c>
      <c r="K385" s="61"/>
    </row>
    <row r="386" spans="1:11" x14ac:dyDescent="0.25">
      <c r="A386" s="14">
        <f t="shared" si="19"/>
        <v>373</v>
      </c>
      <c r="B386" t="s">
        <v>573</v>
      </c>
      <c r="C386" t="s">
        <v>746</v>
      </c>
      <c r="D386" s="101">
        <v>525322.88400000019</v>
      </c>
      <c r="E386" s="73">
        <v>1159143.5600000008</v>
      </c>
      <c r="F386" s="73">
        <v>83907.02</v>
      </c>
      <c r="G386" s="73">
        <v>119979.56999999999</v>
      </c>
      <c r="H386" s="73">
        <f t="shared" si="20"/>
        <v>1363030.1500000008</v>
      </c>
      <c r="I386" s="100">
        <f t="shared" si="21"/>
        <v>2.5946521492103898</v>
      </c>
      <c r="K386" s="61"/>
    </row>
    <row r="387" spans="1:11" x14ac:dyDescent="0.25">
      <c r="A387" s="14">
        <f t="shared" si="19"/>
        <v>374</v>
      </c>
      <c r="B387" t="s">
        <v>946</v>
      </c>
      <c r="C387" t="s">
        <v>1080</v>
      </c>
      <c r="D387" s="101">
        <v>-12210.170000000006</v>
      </c>
      <c r="E387" s="73">
        <v>428.09999999999997</v>
      </c>
      <c r="F387" s="73">
        <v>7.1400000000000006</v>
      </c>
      <c r="G387" s="73">
        <v>27.220000000000002</v>
      </c>
      <c r="H387" s="73">
        <f t="shared" si="20"/>
        <v>462.46</v>
      </c>
      <c r="I387" s="100">
        <f t="shared" si="21"/>
        <v>-3.7874984541574751E-2</v>
      </c>
      <c r="K387" s="61"/>
    </row>
    <row r="388" spans="1:11" x14ac:dyDescent="0.25">
      <c r="A388" s="14">
        <f t="shared" si="19"/>
        <v>375</v>
      </c>
      <c r="B388" t="s">
        <v>947</v>
      </c>
      <c r="C388" t="s">
        <v>1081</v>
      </c>
      <c r="D388" s="101">
        <v>47290.583000000006</v>
      </c>
      <c r="E388" s="73">
        <v>1872.16</v>
      </c>
      <c r="F388" s="73">
        <v>25.07</v>
      </c>
      <c r="G388" s="73">
        <v>77.38000000000001</v>
      </c>
      <c r="H388" s="73">
        <f t="shared" si="20"/>
        <v>1974.6100000000001</v>
      </c>
      <c r="I388" s="100">
        <f t="shared" si="21"/>
        <v>4.1754824633902267E-2</v>
      </c>
      <c r="K388" s="61"/>
    </row>
    <row r="389" spans="1:11" x14ac:dyDescent="0.25">
      <c r="A389" s="14">
        <f t="shared" si="19"/>
        <v>376</v>
      </c>
      <c r="B389" t="s">
        <v>948</v>
      </c>
      <c r="C389" t="s">
        <v>1082</v>
      </c>
      <c r="D389" s="101">
        <v>0</v>
      </c>
      <c r="E389" s="73">
        <v>2006.4000000000003</v>
      </c>
      <c r="F389" s="73">
        <v>27.080000000000005</v>
      </c>
      <c r="G389" s="73">
        <v>85.05</v>
      </c>
      <c r="H389" s="73">
        <f t="shared" si="20"/>
        <v>2118.5300000000002</v>
      </c>
      <c r="I389" s="100" t="str">
        <f t="shared" si="21"/>
        <v>n.m.</v>
      </c>
      <c r="K389" s="61"/>
    </row>
    <row r="390" spans="1:11" x14ac:dyDescent="0.25">
      <c r="A390" s="14">
        <f t="shared" si="19"/>
        <v>377</v>
      </c>
      <c r="B390" t="s">
        <v>90</v>
      </c>
      <c r="C390" t="s">
        <v>283</v>
      </c>
      <c r="D390" s="101">
        <v>0</v>
      </c>
      <c r="E390" s="73">
        <v>66099.999999999942</v>
      </c>
      <c r="F390" s="73">
        <v>30425.62</v>
      </c>
      <c r="G390" s="73">
        <v>-27055.940000000002</v>
      </c>
      <c r="H390" s="73">
        <f t="shared" si="20"/>
        <v>69469.679999999935</v>
      </c>
      <c r="I390" s="100" t="str">
        <f t="shared" si="21"/>
        <v>n.m.</v>
      </c>
      <c r="K390" s="61"/>
    </row>
    <row r="391" spans="1:11" x14ac:dyDescent="0.25">
      <c r="A391" s="14">
        <f t="shared" si="19"/>
        <v>378</v>
      </c>
      <c r="B391" t="s">
        <v>574</v>
      </c>
      <c r="C391" t="s">
        <v>747</v>
      </c>
      <c r="D391" s="101">
        <v>-17424.144</v>
      </c>
      <c r="E391" s="73">
        <v>37391.85</v>
      </c>
      <c r="F391" s="73"/>
      <c r="G391" s="73"/>
      <c r="H391" s="73">
        <f t="shared" si="20"/>
        <v>37391.85</v>
      </c>
      <c r="I391" s="100">
        <f t="shared" si="21"/>
        <v>-2.1459791654614424</v>
      </c>
      <c r="K391" s="61"/>
    </row>
    <row r="392" spans="1:11" x14ac:dyDescent="0.25">
      <c r="A392" s="14">
        <f t="shared" si="19"/>
        <v>379</v>
      </c>
      <c r="B392" t="s">
        <v>118</v>
      </c>
      <c r="C392" t="s">
        <v>304</v>
      </c>
      <c r="D392" s="101">
        <v>0</v>
      </c>
      <c r="E392" s="73">
        <v>133.07</v>
      </c>
      <c r="F392" s="73">
        <v>247.21000000000004</v>
      </c>
      <c r="G392" s="73">
        <v>10.08</v>
      </c>
      <c r="H392" s="73">
        <f t="shared" si="20"/>
        <v>390.36</v>
      </c>
      <c r="I392" s="100" t="str">
        <f t="shared" si="21"/>
        <v>n.m.</v>
      </c>
      <c r="K392" s="61"/>
    </row>
    <row r="393" spans="1:11" x14ac:dyDescent="0.25">
      <c r="A393" s="14">
        <f t="shared" si="19"/>
        <v>380</v>
      </c>
      <c r="B393" t="s">
        <v>179</v>
      </c>
      <c r="C393" t="s">
        <v>357</v>
      </c>
      <c r="D393" s="101">
        <v>0</v>
      </c>
      <c r="E393" s="73">
        <v>124.22</v>
      </c>
      <c r="F393" s="73">
        <v>230.77</v>
      </c>
      <c r="G393" s="73">
        <v>9.4</v>
      </c>
      <c r="H393" s="73">
        <f t="shared" si="20"/>
        <v>364.39</v>
      </c>
      <c r="I393" s="100" t="str">
        <f t="shared" si="21"/>
        <v>n.m.</v>
      </c>
      <c r="K393" s="61"/>
    </row>
    <row r="394" spans="1:11" x14ac:dyDescent="0.25">
      <c r="A394" s="14">
        <f t="shared" si="19"/>
        <v>381</v>
      </c>
      <c r="B394" t="s">
        <v>119</v>
      </c>
      <c r="C394" t="s">
        <v>305</v>
      </c>
      <c r="D394" s="101">
        <v>0</v>
      </c>
      <c r="E394" s="73">
        <v>348.2</v>
      </c>
      <c r="F394" s="73">
        <v>646.86</v>
      </c>
      <c r="G394" s="73">
        <v>26.37</v>
      </c>
      <c r="H394" s="73">
        <f t="shared" si="20"/>
        <v>1021.43</v>
      </c>
      <c r="I394" s="100" t="str">
        <f t="shared" si="21"/>
        <v>n.m.</v>
      </c>
      <c r="K394" s="61"/>
    </row>
    <row r="395" spans="1:11" x14ac:dyDescent="0.25">
      <c r="A395" s="14">
        <f t="shared" si="19"/>
        <v>382</v>
      </c>
      <c r="B395" t="s">
        <v>180</v>
      </c>
      <c r="C395" t="s">
        <v>358</v>
      </c>
      <c r="D395" s="101">
        <v>0</v>
      </c>
      <c r="E395" s="73">
        <v>97.7</v>
      </c>
      <c r="F395" s="73">
        <v>181.49</v>
      </c>
      <c r="G395" s="73">
        <v>7.4</v>
      </c>
      <c r="H395" s="73">
        <f t="shared" si="20"/>
        <v>286.58999999999997</v>
      </c>
      <c r="I395" s="100" t="str">
        <f t="shared" si="21"/>
        <v>n.m.</v>
      </c>
      <c r="K395" s="61"/>
    </row>
    <row r="396" spans="1:11" x14ac:dyDescent="0.25">
      <c r="A396" s="14">
        <f t="shared" si="19"/>
        <v>383</v>
      </c>
      <c r="B396" t="s">
        <v>95</v>
      </c>
      <c r="C396" t="s">
        <v>286</v>
      </c>
      <c r="D396" s="101">
        <v>0</v>
      </c>
      <c r="E396" s="73">
        <v>-130787.26</v>
      </c>
      <c r="F396" s="73">
        <v>325.52</v>
      </c>
      <c r="G396" s="73">
        <v>-12628.51</v>
      </c>
      <c r="H396" s="73">
        <f t="shared" si="20"/>
        <v>-143090.25</v>
      </c>
      <c r="I396" s="100" t="str">
        <f t="shared" si="21"/>
        <v>n.m.</v>
      </c>
      <c r="K396" s="61"/>
    </row>
    <row r="397" spans="1:11" x14ac:dyDescent="0.25">
      <c r="A397" s="14">
        <f t="shared" si="19"/>
        <v>384</v>
      </c>
      <c r="B397" t="s">
        <v>78</v>
      </c>
      <c r="C397" t="s">
        <v>269</v>
      </c>
      <c r="D397" s="101">
        <v>0</v>
      </c>
      <c r="E397" s="73">
        <v>59846.900000000198</v>
      </c>
      <c r="F397" s="73">
        <v>-53235.24</v>
      </c>
      <c r="G397" s="73">
        <v>-58465.68</v>
      </c>
      <c r="H397" s="73">
        <f t="shared" si="20"/>
        <v>-51854.0199999998</v>
      </c>
      <c r="I397" s="100" t="str">
        <f t="shared" si="21"/>
        <v>n.m.</v>
      </c>
      <c r="K397" s="61"/>
    </row>
    <row r="398" spans="1:11" x14ac:dyDescent="0.25">
      <c r="A398" s="14">
        <f t="shared" si="19"/>
        <v>385</v>
      </c>
      <c r="B398" t="s">
        <v>145</v>
      </c>
      <c r="C398" t="s">
        <v>1211</v>
      </c>
      <c r="D398" s="101">
        <v>0</v>
      </c>
      <c r="E398" s="73">
        <v>2005.5799999999872</v>
      </c>
      <c r="F398" s="73">
        <v>-5020.01</v>
      </c>
      <c r="G398" s="73">
        <v>-2264.81</v>
      </c>
      <c r="H398" s="73">
        <f t="shared" si="20"/>
        <v>-5279.2400000000125</v>
      </c>
      <c r="I398" s="100" t="str">
        <f t="shared" si="21"/>
        <v>n.m.</v>
      </c>
      <c r="K398" s="61"/>
    </row>
    <row r="399" spans="1:11" x14ac:dyDescent="0.25">
      <c r="A399" s="14">
        <f t="shared" si="19"/>
        <v>386</v>
      </c>
      <c r="B399" t="s">
        <v>152</v>
      </c>
      <c r="C399" t="s">
        <v>1212</v>
      </c>
      <c r="D399" s="101">
        <v>0</v>
      </c>
      <c r="E399" s="73">
        <v>1262.4500000000007</v>
      </c>
      <c r="F399" s="73"/>
      <c r="G399" s="73"/>
      <c r="H399" s="73">
        <f t="shared" si="20"/>
        <v>1262.4500000000007</v>
      </c>
      <c r="I399" s="100" t="str">
        <f t="shared" si="21"/>
        <v>n.m.</v>
      </c>
      <c r="K399" s="61"/>
    </row>
    <row r="400" spans="1:11" x14ac:dyDescent="0.25">
      <c r="A400" s="14">
        <f t="shared" si="19"/>
        <v>387</v>
      </c>
      <c r="B400" t="s">
        <v>146</v>
      </c>
      <c r="C400" t="s">
        <v>330</v>
      </c>
      <c r="D400" s="101">
        <v>0</v>
      </c>
      <c r="E400" s="73">
        <v>2638.7799999999952</v>
      </c>
      <c r="F400" s="73"/>
      <c r="G400" s="73">
        <v>-3704.0299999999997</v>
      </c>
      <c r="H400" s="73">
        <f t="shared" si="20"/>
        <v>-1065.2500000000045</v>
      </c>
      <c r="I400" s="100" t="str">
        <f t="shared" si="21"/>
        <v>n.m.</v>
      </c>
      <c r="K400" s="61"/>
    </row>
    <row r="401" spans="1:11" x14ac:dyDescent="0.25">
      <c r="A401" s="14">
        <f t="shared" si="19"/>
        <v>388</v>
      </c>
      <c r="B401" t="s">
        <v>153</v>
      </c>
      <c r="C401" t="s">
        <v>1213</v>
      </c>
      <c r="D401" s="101">
        <v>0</v>
      </c>
      <c r="E401" s="73">
        <v>1114.0300000000009</v>
      </c>
      <c r="F401" s="73"/>
      <c r="G401" s="73">
        <v>-1185.1300000000001</v>
      </c>
      <c r="H401" s="73">
        <f t="shared" si="20"/>
        <v>-71.099999999999227</v>
      </c>
      <c r="I401" s="100" t="str">
        <f t="shared" si="21"/>
        <v>n.m.</v>
      </c>
      <c r="K401" s="61"/>
    </row>
    <row r="402" spans="1:11" x14ac:dyDescent="0.25">
      <c r="A402" s="14">
        <f t="shared" si="19"/>
        <v>389</v>
      </c>
      <c r="B402" t="s">
        <v>575</v>
      </c>
      <c r="C402" t="s">
        <v>1214</v>
      </c>
      <c r="D402" s="101">
        <v>0</v>
      </c>
      <c r="E402" s="73">
        <v>-1920.5399999999997</v>
      </c>
      <c r="F402" s="73"/>
      <c r="G402" s="73">
        <v>-278.31</v>
      </c>
      <c r="H402" s="73">
        <f t="shared" si="20"/>
        <v>-2198.85</v>
      </c>
      <c r="I402" s="100" t="str">
        <f t="shared" si="21"/>
        <v>n.m.</v>
      </c>
      <c r="K402" s="61"/>
    </row>
    <row r="403" spans="1:11" x14ac:dyDescent="0.25">
      <c r="A403" s="14">
        <f t="shared" si="19"/>
        <v>390</v>
      </c>
      <c r="B403" t="s">
        <v>57</v>
      </c>
      <c r="C403" t="s">
        <v>248</v>
      </c>
      <c r="D403" s="101">
        <v>-376130.37700000004</v>
      </c>
      <c r="E403" s="73">
        <v>2409764.4500000011</v>
      </c>
      <c r="F403" s="73">
        <v>204664.71000000002</v>
      </c>
      <c r="G403" s="73">
        <v>226910.88999999998</v>
      </c>
      <c r="H403" s="73">
        <f t="shared" si="20"/>
        <v>2841340.0500000012</v>
      </c>
      <c r="I403" s="100">
        <f t="shared" si="21"/>
        <v>-7.5541360755342577</v>
      </c>
      <c r="K403" s="61"/>
    </row>
    <row r="404" spans="1:11" x14ac:dyDescent="0.25">
      <c r="A404" s="14">
        <f t="shared" si="19"/>
        <v>391</v>
      </c>
      <c r="B404" t="s">
        <v>68</v>
      </c>
      <c r="C404" t="s">
        <v>260</v>
      </c>
      <c r="D404" s="101">
        <v>-83596.574999999997</v>
      </c>
      <c r="E404" s="73">
        <v>68879.69</v>
      </c>
      <c r="F404" s="73">
        <v>32115.160000000003</v>
      </c>
      <c r="G404" s="73">
        <v>5649.75</v>
      </c>
      <c r="H404" s="73">
        <f t="shared" si="20"/>
        <v>106644.6</v>
      </c>
      <c r="I404" s="100">
        <f t="shared" si="21"/>
        <v>-1.2757053742931455</v>
      </c>
      <c r="K404" s="61"/>
    </row>
    <row r="405" spans="1:11" x14ac:dyDescent="0.25">
      <c r="A405" s="14">
        <f t="shared" si="19"/>
        <v>392</v>
      </c>
      <c r="B405" t="s">
        <v>158</v>
      </c>
      <c r="C405" t="s">
        <v>338</v>
      </c>
      <c r="D405" s="101">
        <v>-375689.72200000001</v>
      </c>
      <c r="E405" s="73">
        <v>21976.309999999983</v>
      </c>
      <c r="F405" s="73">
        <v>6552.5499999999993</v>
      </c>
      <c r="G405" s="73">
        <v>1990.42</v>
      </c>
      <c r="H405" s="73">
        <f t="shared" si="20"/>
        <v>30519.279999999984</v>
      </c>
      <c r="I405" s="100">
        <f t="shared" si="21"/>
        <v>-8.1235333874797838E-2</v>
      </c>
      <c r="K405" s="61"/>
    </row>
    <row r="406" spans="1:11" x14ac:dyDescent="0.25">
      <c r="A406" s="14">
        <f t="shared" si="19"/>
        <v>393</v>
      </c>
      <c r="B406" t="s">
        <v>69</v>
      </c>
      <c r="C406" t="s">
        <v>261</v>
      </c>
      <c r="D406" s="101">
        <v>1052594.2009999999</v>
      </c>
      <c r="E406" s="73">
        <v>11378.290000000006</v>
      </c>
      <c r="F406" s="73">
        <v>2768.7799999999997</v>
      </c>
      <c r="G406" s="73">
        <v>1252.5999999999999</v>
      </c>
      <c r="H406" s="73">
        <f t="shared" si="20"/>
        <v>15399.670000000007</v>
      </c>
      <c r="I406" s="100">
        <f t="shared" si="21"/>
        <v>1.4630206004716541E-2</v>
      </c>
      <c r="K406" s="61"/>
    </row>
    <row r="407" spans="1:11" x14ac:dyDescent="0.25">
      <c r="A407" s="14">
        <f t="shared" si="19"/>
        <v>394</v>
      </c>
      <c r="B407" t="s">
        <v>166</v>
      </c>
      <c r="C407" t="s">
        <v>346</v>
      </c>
      <c r="D407" s="101">
        <v>-3260.2419999999993</v>
      </c>
      <c r="E407" s="73">
        <v>20915.849999999995</v>
      </c>
      <c r="F407" s="73">
        <v>4740.96</v>
      </c>
      <c r="G407" s="73">
        <v>2169.85</v>
      </c>
      <c r="H407" s="73">
        <f t="shared" si="20"/>
        <v>27826.659999999993</v>
      </c>
      <c r="I407" s="100">
        <f t="shared" si="21"/>
        <v>-8.5351516850589615</v>
      </c>
      <c r="K407" s="61"/>
    </row>
    <row r="408" spans="1:11" x14ac:dyDescent="0.25">
      <c r="A408" s="14">
        <f t="shared" si="19"/>
        <v>395</v>
      </c>
      <c r="B408" t="s">
        <v>144</v>
      </c>
      <c r="C408" t="s">
        <v>329</v>
      </c>
      <c r="D408" s="101">
        <v>-1313.7189999999998</v>
      </c>
      <c r="E408" s="73">
        <v>20425.66</v>
      </c>
      <c r="F408" s="73">
        <v>3191.0499999999993</v>
      </c>
      <c r="G408" s="73">
        <v>2380.6600000000003</v>
      </c>
      <c r="H408" s="73">
        <f t="shared" si="20"/>
        <v>25997.37</v>
      </c>
      <c r="I408" s="100">
        <f t="shared" si="21"/>
        <v>-19.789140600082668</v>
      </c>
      <c r="K408" s="61"/>
    </row>
    <row r="409" spans="1:11" x14ac:dyDescent="0.25">
      <c r="A409" s="14">
        <f t="shared" si="19"/>
        <v>396</v>
      </c>
      <c r="B409" t="s">
        <v>167</v>
      </c>
      <c r="C409" t="s">
        <v>347</v>
      </c>
      <c r="D409" s="101">
        <v>-3722.4329999999991</v>
      </c>
      <c r="E409" s="73">
        <v>56702.360000000008</v>
      </c>
      <c r="F409" s="73">
        <v>4173.3600000000006</v>
      </c>
      <c r="G409" s="73">
        <v>5948.7800000000007</v>
      </c>
      <c r="H409" s="73">
        <f t="shared" si="20"/>
        <v>66824.500000000015</v>
      </c>
      <c r="I409" s="100">
        <f t="shared" si="21"/>
        <v>-17.951834190165417</v>
      </c>
      <c r="K409" s="61"/>
    </row>
    <row r="410" spans="1:11" x14ac:dyDescent="0.25">
      <c r="A410" s="14">
        <f t="shared" si="19"/>
        <v>397</v>
      </c>
      <c r="B410" t="s">
        <v>168</v>
      </c>
      <c r="C410" t="s">
        <v>348</v>
      </c>
      <c r="D410" s="101">
        <v>-62880.724999999999</v>
      </c>
      <c r="E410" s="73">
        <v>3071.8</v>
      </c>
      <c r="F410" s="73"/>
      <c r="G410" s="73">
        <v>394.49</v>
      </c>
      <c r="H410" s="73">
        <f t="shared" si="20"/>
        <v>3466.29</v>
      </c>
      <c r="I410" s="100">
        <f t="shared" si="21"/>
        <v>-5.5124841515424641E-2</v>
      </c>
      <c r="K410" s="61"/>
    </row>
    <row r="411" spans="1:11" x14ac:dyDescent="0.25">
      <c r="A411" s="14">
        <f t="shared" si="19"/>
        <v>398</v>
      </c>
      <c r="B411" t="s">
        <v>576</v>
      </c>
      <c r="C411" t="s">
        <v>748</v>
      </c>
      <c r="D411" s="101">
        <v>-12012.553</v>
      </c>
      <c r="E411" s="73">
        <v>25246.610000000015</v>
      </c>
      <c r="F411" s="73">
        <v>27823.950000000004</v>
      </c>
      <c r="G411" s="73">
        <v>10317.07</v>
      </c>
      <c r="H411" s="73">
        <f t="shared" si="20"/>
        <v>63387.630000000019</v>
      </c>
      <c r="I411" s="100">
        <f t="shared" si="21"/>
        <v>-5.2767825457252941</v>
      </c>
      <c r="K411" s="61"/>
    </row>
    <row r="412" spans="1:11" x14ac:dyDescent="0.25">
      <c r="A412" s="14">
        <f t="shared" si="19"/>
        <v>399</v>
      </c>
      <c r="B412" t="s">
        <v>132</v>
      </c>
      <c r="C412" t="s">
        <v>317</v>
      </c>
      <c r="D412" s="101">
        <v>1011432.259</v>
      </c>
      <c r="E412" s="73">
        <v>565508.39999999967</v>
      </c>
      <c r="F412" s="73">
        <v>3882.6</v>
      </c>
      <c r="G412" s="73">
        <v>58508.429999999993</v>
      </c>
      <c r="H412" s="73">
        <f t="shared" si="20"/>
        <v>627899.4299999997</v>
      </c>
      <c r="I412" s="100">
        <f t="shared" si="21"/>
        <v>0.62080225780103349</v>
      </c>
      <c r="K412" s="61"/>
    </row>
    <row r="413" spans="1:11" x14ac:dyDescent="0.25">
      <c r="A413" s="14">
        <f t="shared" si="19"/>
        <v>400</v>
      </c>
      <c r="B413" t="s">
        <v>133</v>
      </c>
      <c r="C413" t="s">
        <v>318</v>
      </c>
      <c r="D413" s="101">
        <v>1180344.9099999999</v>
      </c>
      <c r="E413" s="73">
        <v>497387.10999999975</v>
      </c>
      <c r="F413" s="73">
        <v>4466.99</v>
      </c>
      <c r="G413" s="73">
        <v>30293.63</v>
      </c>
      <c r="H413" s="73">
        <f t="shared" si="20"/>
        <v>532147.72999999975</v>
      </c>
      <c r="I413" s="100">
        <f t="shared" si="21"/>
        <v>0.45084087328338612</v>
      </c>
      <c r="K413" s="61"/>
    </row>
    <row r="414" spans="1:11" x14ac:dyDescent="0.25">
      <c r="A414" s="14">
        <f t="shared" si="19"/>
        <v>401</v>
      </c>
      <c r="B414" t="s">
        <v>134</v>
      </c>
      <c r="C414" t="s">
        <v>319</v>
      </c>
      <c r="D414" s="101">
        <v>-132419.83400000003</v>
      </c>
      <c r="E414" s="73">
        <v>637719.73</v>
      </c>
      <c r="F414" s="73">
        <v>3088.5800000000004</v>
      </c>
      <c r="G414" s="73">
        <v>56739.609999999993</v>
      </c>
      <c r="H414" s="73">
        <f t="shared" si="20"/>
        <v>697547.91999999993</v>
      </c>
      <c r="I414" s="100">
        <f t="shared" si="21"/>
        <v>-5.2676997012396178</v>
      </c>
      <c r="K414" s="61"/>
    </row>
    <row r="415" spans="1:11" x14ac:dyDescent="0.25">
      <c r="A415" s="14">
        <f t="shared" ref="A415:A478" si="22">A414+1</f>
        <v>402</v>
      </c>
      <c r="B415" t="s">
        <v>135</v>
      </c>
      <c r="C415" t="s">
        <v>320</v>
      </c>
      <c r="D415" s="101">
        <v>-82637.909000000014</v>
      </c>
      <c r="E415" s="73">
        <v>722943.94000000018</v>
      </c>
      <c r="F415" s="73">
        <v>5068.07</v>
      </c>
      <c r="G415" s="73">
        <v>74416.200000000012</v>
      </c>
      <c r="H415" s="73">
        <f t="shared" si="20"/>
        <v>802428.2100000002</v>
      </c>
      <c r="I415" s="100">
        <f t="shared" si="21"/>
        <v>-9.7101707885662982</v>
      </c>
      <c r="K415" s="61"/>
    </row>
    <row r="416" spans="1:11" x14ac:dyDescent="0.25">
      <c r="A416" s="14">
        <f t="shared" si="22"/>
        <v>403</v>
      </c>
      <c r="B416" t="s">
        <v>577</v>
      </c>
      <c r="C416" t="s">
        <v>749</v>
      </c>
      <c r="D416" s="101">
        <v>-1046.259</v>
      </c>
      <c r="E416" s="73">
        <v>2921.8900000000003</v>
      </c>
      <c r="F416" s="73">
        <v>1257.9800000000002</v>
      </c>
      <c r="G416" s="73">
        <v>199.99</v>
      </c>
      <c r="H416" s="73">
        <f t="shared" si="20"/>
        <v>4379.8600000000006</v>
      </c>
      <c r="I416" s="100">
        <f t="shared" si="21"/>
        <v>-4.1862101066753077</v>
      </c>
      <c r="K416" s="61"/>
    </row>
    <row r="417" spans="1:11" x14ac:dyDescent="0.25">
      <c r="A417" s="14">
        <f t="shared" si="22"/>
        <v>404</v>
      </c>
      <c r="B417" t="s">
        <v>578</v>
      </c>
      <c r="C417" t="s">
        <v>750</v>
      </c>
      <c r="D417" s="101">
        <v>-1752.0889999999999</v>
      </c>
      <c r="E417" s="73">
        <v>1625.92</v>
      </c>
      <c r="F417" s="73">
        <v>1366.3800000000003</v>
      </c>
      <c r="G417" s="73">
        <v>225.48000000000002</v>
      </c>
      <c r="H417" s="73">
        <f t="shared" si="20"/>
        <v>3217.78</v>
      </c>
      <c r="I417" s="100">
        <f t="shared" si="21"/>
        <v>-1.8365391255809496</v>
      </c>
      <c r="K417" s="61"/>
    </row>
    <row r="418" spans="1:11" x14ac:dyDescent="0.25">
      <c r="A418" s="14">
        <f t="shared" si="22"/>
        <v>405</v>
      </c>
      <c r="B418" t="s">
        <v>169</v>
      </c>
      <c r="C418" t="s">
        <v>316</v>
      </c>
      <c r="D418" s="101">
        <v>696664.20199999993</v>
      </c>
      <c r="E418" s="73">
        <v>12409.349999999999</v>
      </c>
      <c r="F418" s="73">
        <v>396.6</v>
      </c>
      <c r="G418" s="73">
        <v>1389.21</v>
      </c>
      <c r="H418" s="73">
        <f t="shared" ref="H418:H501" si="23">SUM(E418:G418)</f>
        <v>14195.16</v>
      </c>
      <c r="I418" s="100">
        <f t="shared" ref="I418:I481" si="24">IFERROR(H418/D418,"n.m.")</f>
        <v>2.0375899837035118E-2</v>
      </c>
      <c r="K418" s="61"/>
    </row>
    <row r="419" spans="1:11" x14ac:dyDescent="0.25">
      <c r="A419" s="14">
        <f t="shared" si="22"/>
        <v>406</v>
      </c>
      <c r="B419" t="s">
        <v>170</v>
      </c>
      <c r="C419" t="s">
        <v>307</v>
      </c>
      <c r="D419" s="101">
        <v>-81066.392000000007</v>
      </c>
      <c r="E419" s="73">
        <v>5643.0100000000093</v>
      </c>
      <c r="F419" s="73"/>
      <c r="G419" s="73">
        <v>7611.58</v>
      </c>
      <c r="H419" s="73">
        <f t="shared" si="23"/>
        <v>13254.590000000009</v>
      </c>
      <c r="I419" s="100">
        <f t="shared" si="24"/>
        <v>-0.16350289772363383</v>
      </c>
      <c r="K419" s="61"/>
    </row>
    <row r="420" spans="1:11" x14ac:dyDescent="0.25">
      <c r="A420" s="14">
        <f t="shared" si="22"/>
        <v>407</v>
      </c>
      <c r="B420" t="s">
        <v>200</v>
      </c>
      <c r="C420" t="s">
        <v>374</v>
      </c>
      <c r="D420" s="101">
        <v>-37678.748999999996</v>
      </c>
      <c r="E420" s="73">
        <v>115715.55000000002</v>
      </c>
      <c r="F420" s="73">
        <v>3556.5899999999997</v>
      </c>
      <c r="G420" s="73">
        <v>11530.68</v>
      </c>
      <c r="H420" s="73">
        <f t="shared" si="23"/>
        <v>130802.82</v>
      </c>
      <c r="I420" s="100">
        <f t="shared" si="24"/>
        <v>-3.471527677312217</v>
      </c>
      <c r="K420" s="61"/>
    </row>
    <row r="421" spans="1:11" x14ac:dyDescent="0.25">
      <c r="A421" s="14">
        <f t="shared" si="22"/>
        <v>408</v>
      </c>
      <c r="B421" t="s">
        <v>202</v>
      </c>
      <c r="C421" t="s">
        <v>376</v>
      </c>
      <c r="D421" s="101">
        <v>-30977.501</v>
      </c>
      <c r="E421" s="73">
        <v>10011.1</v>
      </c>
      <c r="F421" s="73">
        <v>7014.17</v>
      </c>
      <c r="G421" s="73"/>
      <c r="H421" s="73">
        <f t="shared" si="23"/>
        <v>17025.27</v>
      </c>
      <c r="I421" s="100">
        <f t="shared" si="24"/>
        <v>-0.54960114439186036</v>
      </c>
      <c r="K421" s="61"/>
    </row>
    <row r="422" spans="1:11" x14ac:dyDescent="0.25">
      <c r="A422" s="14">
        <f t="shared" si="22"/>
        <v>409</v>
      </c>
      <c r="B422" t="s">
        <v>579</v>
      </c>
      <c r="C422" t="s">
        <v>751</v>
      </c>
      <c r="D422" s="101">
        <v>-252163.97700000001</v>
      </c>
      <c r="E422" s="73">
        <v>298547.80999999988</v>
      </c>
      <c r="F422" s="73">
        <v>69593.94</v>
      </c>
      <c r="G422" s="73">
        <v>26822.829999999998</v>
      </c>
      <c r="H422" s="73">
        <f t="shared" si="23"/>
        <v>394964.5799999999</v>
      </c>
      <c r="I422" s="100">
        <f t="shared" si="24"/>
        <v>-1.5663005663969198</v>
      </c>
      <c r="K422" s="61"/>
    </row>
    <row r="423" spans="1:11" x14ac:dyDescent="0.25">
      <c r="A423" s="14">
        <f t="shared" si="22"/>
        <v>410</v>
      </c>
      <c r="B423" t="s">
        <v>580</v>
      </c>
      <c r="C423" t="s">
        <v>752</v>
      </c>
      <c r="D423" s="101">
        <v>-142745.57599999997</v>
      </c>
      <c r="E423" s="73">
        <v>107097.25</v>
      </c>
      <c r="F423" s="73">
        <v>28740.910000000003</v>
      </c>
      <c r="G423" s="73">
        <v>6359.21</v>
      </c>
      <c r="H423" s="73">
        <f t="shared" si="23"/>
        <v>142197.37</v>
      </c>
      <c r="I423" s="100">
        <f t="shared" si="24"/>
        <v>-0.99615955873826889</v>
      </c>
      <c r="K423" s="61"/>
    </row>
    <row r="424" spans="1:11" x14ac:dyDescent="0.25">
      <c r="A424" s="14">
        <f t="shared" si="22"/>
        <v>411</v>
      </c>
      <c r="B424" t="s">
        <v>581</v>
      </c>
      <c r="C424" t="s">
        <v>753</v>
      </c>
      <c r="D424" s="101">
        <v>489510.054</v>
      </c>
      <c r="E424" s="73">
        <v>448527.41000000027</v>
      </c>
      <c r="F424" s="73">
        <v>62293.55</v>
      </c>
      <c r="G424" s="73">
        <v>48720.09</v>
      </c>
      <c r="H424" s="73">
        <f t="shared" si="23"/>
        <v>559541.05000000028</v>
      </c>
      <c r="I424" s="100">
        <f t="shared" si="24"/>
        <v>1.1430634476815063</v>
      </c>
      <c r="K424" s="61"/>
    </row>
    <row r="425" spans="1:11" x14ac:dyDescent="0.25">
      <c r="A425" s="14">
        <f t="shared" si="22"/>
        <v>412</v>
      </c>
      <c r="B425" t="s">
        <v>582</v>
      </c>
      <c r="C425" t="s">
        <v>754</v>
      </c>
      <c r="D425" s="101">
        <v>1631403.5310000002</v>
      </c>
      <c r="E425" s="73">
        <v>3161831.7599999979</v>
      </c>
      <c r="F425" s="73">
        <v>72040.31</v>
      </c>
      <c r="G425" s="73">
        <v>272760.11</v>
      </c>
      <c r="H425" s="73">
        <f t="shared" si="23"/>
        <v>3506632.1799999978</v>
      </c>
      <c r="I425" s="100">
        <f t="shared" si="24"/>
        <v>2.1494572699928756</v>
      </c>
      <c r="K425" s="61"/>
    </row>
    <row r="426" spans="1:11" x14ac:dyDescent="0.25">
      <c r="A426" s="14">
        <f t="shared" si="22"/>
        <v>413</v>
      </c>
      <c r="B426" t="s">
        <v>583</v>
      </c>
      <c r="C426" t="s">
        <v>755</v>
      </c>
      <c r="D426" s="101">
        <v>-22.585999999999999</v>
      </c>
      <c r="E426" s="73">
        <v>3976.06</v>
      </c>
      <c r="F426" s="73"/>
      <c r="G426" s="73"/>
      <c r="H426" s="73">
        <f t="shared" si="23"/>
        <v>3976.06</v>
      </c>
      <c r="I426" s="100">
        <f t="shared" si="24"/>
        <v>-176.04091029841496</v>
      </c>
      <c r="K426" s="61"/>
    </row>
    <row r="427" spans="1:11" x14ac:dyDescent="0.25">
      <c r="A427" s="14">
        <f t="shared" si="22"/>
        <v>414</v>
      </c>
      <c r="B427" t="s">
        <v>584</v>
      </c>
      <c r="C427" t="s">
        <v>237</v>
      </c>
      <c r="D427" s="101">
        <v>444764.63699999999</v>
      </c>
      <c r="E427" s="73">
        <v>568263.05999999994</v>
      </c>
      <c r="F427" s="73">
        <v>4956.43</v>
      </c>
      <c r="G427" s="73">
        <v>967.65000000000009</v>
      </c>
      <c r="H427" s="73">
        <f t="shared" si="23"/>
        <v>574187.14</v>
      </c>
      <c r="I427" s="100">
        <f t="shared" si="24"/>
        <v>1.2909909921637948</v>
      </c>
      <c r="K427" s="61"/>
    </row>
    <row r="428" spans="1:11" x14ac:dyDescent="0.25">
      <c r="A428" s="14">
        <f t="shared" si="22"/>
        <v>415</v>
      </c>
      <c r="B428" t="s">
        <v>585</v>
      </c>
      <c r="C428" t="s">
        <v>307</v>
      </c>
      <c r="D428" s="101">
        <v>-952.19399999999996</v>
      </c>
      <c r="E428" s="73">
        <v>4902.5199999999986</v>
      </c>
      <c r="F428" s="73">
        <v>1009.13</v>
      </c>
      <c r="G428" s="73">
        <v>295.07</v>
      </c>
      <c r="H428" s="73">
        <f t="shared" si="23"/>
        <v>6206.7199999999984</v>
      </c>
      <c r="I428" s="100">
        <f t="shared" si="24"/>
        <v>-6.5183355492683202</v>
      </c>
      <c r="K428" s="61"/>
    </row>
    <row r="429" spans="1:11" x14ac:dyDescent="0.25">
      <c r="A429" s="14">
        <f t="shared" si="22"/>
        <v>416</v>
      </c>
      <c r="B429" t="s">
        <v>586</v>
      </c>
      <c r="C429" t="s">
        <v>756</v>
      </c>
      <c r="D429" s="101">
        <v>0</v>
      </c>
      <c r="E429" s="73">
        <v>46233.719999999994</v>
      </c>
      <c r="F429" s="73">
        <v>695.67000000000007</v>
      </c>
      <c r="G429" s="73">
        <v>4298.45</v>
      </c>
      <c r="H429" s="73">
        <f t="shared" si="23"/>
        <v>51227.839999999989</v>
      </c>
      <c r="I429" s="100" t="str">
        <f t="shared" si="24"/>
        <v>n.m.</v>
      </c>
      <c r="K429" s="61"/>
    </row>
    <row r="430" spans="1:11" x14ac:dyDescent="0.25">
      <c r="A430" s="14">
        <f t="shared" si="22"/>
        <v>417</v>
      </c>
      <c r="B430" t="s">
        <v>587</v>
      </c>
      <c r="C430" t="s">
        <v>335</v>
      </c>
      <c r="D430" s="101">
        <v>0</v>
      </c>
      <c r="E430" s="73">
        <v>86585.500000000015</v>
      </c>
      <c r="F430" s="73">
        <v>4276.3000000000011</v>
      </c>
      <c r="G430" s="73">
        <v>7642.7300000000005</v>
      </c>
      <c r="H430" s="73">
        <f t="shared" si="23"/>
        <v>98504.530000000013</v>
      </c>
      <c r="I430" s="100" t="str">
        <f t="shared" si="24"/>
        <v>n.m.</v>
      </c>
      <c r="K430" s="61"/>
    </row>
    <row r="431" spans="1:11" x14ac:dyDescent="0.25">
      <c r="A431" s="14">
        <f t="shared" si="22"/>
        <v>418</v>
      </c>
      <c r="B431" t="s">
        <v>588</v>
      </c>
      <c r="C431" t="s">
        <v>757</v>
      </c>
      <c r="D431" s="101">
        <v>1342.24</v>
      </c>
      <c r="E431" s="73">
        <v>78159.399999999965</v>
      </c>
      <c r="F431" s="73">
        <v>3777.07</v>
      </c>
      <c r="G431" s="73">
        <v>4608.93</v>
      </c>
      <c r="H431" s="73">
        <f t="shared" si="23"/>
        <v>86545.399999999965</v>
      </c>
      <c r="I431" s="100">
        <f t="shared" si="24"/>
        <v>64.478334724043364</v>
      </c>
      <c r="K431" s="61"/>
    </row>
    <row r="432" spans="1:11" x14ac:dyDescent="0.25">
      <c r="A432" s="14">
        <f t="shared" si="22"/>
        <v>419</v>
      </c>
      <c r="B432" t="s">
        <v>589</v>
      </c>
      <c r="C432" t="s">
        <v>1215</v>
      </c>
      <c r="D432" s="101">
        <v>0</v>
      </c>
      <c r="E432" s="73">
        <v>10242.220000000001</v>
      </c>
      <c r="F432" s="73">
        <v>909.23</v>
      </c>
      <c r="G432" s="73">
        <v>606.11999999999989</v>
      </c>
      <c r="H432" s="73">
        <f t="shared" si="23"/>
        <v>11757.57</v>
      </c>
      <c r="I432" s="100" t="str">
        <f t="shared" si="24"/>
        <v>n.m.</v>
      </c>
      <c r="K432" s="61"/>
    </row>
    <row r="433" spans="1:11" x14ac:dyDescent="0.25">
      <c r="A433" s="14">
        <f t="shared" si="22"/>
        <v>420</v>
      </c>
      <c r="B433" t="s">
        <v>590</v>
      </c>
      <c r="C433" t="s">
        <v>759</v>
      </c>
      <c r="D433" s="101">
        <v>-40329.960999999996</v>
      </c>
      <c r="E433" s="73">
        <v>8738.58</v>
      </c>
      <c r="F433" s="73"/>
      <c r="G433" s="73"/>
      <c r="H433" s="73">
        <f t="shared" si="23"/>
        <v>8738.58</v>
      </c>
      <c r="I433" s="100">
        <f t="shared" si="24"/>
        <v>-0.21667712497911915</v>
      </c>
      <c r="K433" s="61"/>
    </row>
    <row r="434" spans="1:11" x14ac:dyDescent="0.25">
      <c r="A434" s="14">
        <f t="shared" si="22"/>
        <v>421</v>
      </c>
      <c r="B434" t="s">
        <v>591</v>
      </c>
      <c r="C434" t="s">
        <v>760</v>
      </c>
      <c r="D434" s="101">
        <v>-23580.751000000004</v>
      </c>
      <c r="E434" s="73">
        <v>13203.080000000002</v>
      </c>
      <c r="F434" s="73"/>
      <c r="G434" s="73"/>
      <c r="H434" s="73">
        <f t="shared" si="23"/>
        <v>13203.080000000002</v>
      </c>
      <c r="I434" s="100">
        <f t="shared" si="24"/>
        <v>-0.55990922426516443</v>
      </c>
      <c r="K434" s="61"/>
    </row>
    <row r="435" spans="1:11" x14ac:dyDescent="0.25">
      <c r="A435" s="14">
        <f t="shared" si="22"/>
        <v>422</v>
      </c>
      <c r="B435" t="s">
        <v>592</v>
      </c>
      <c r="C435" t="s">
        <v>761</v>
      </c>
      <c r="D435" s="101">
        <v>0</v>
      </c>
      <c r="E435" s="73">
        <v>41285.709999999992</v>
      </c>
      <c r="F435" s="73">
        <v>3038.2</v>
      </c>
      <c r="G435" s="73">
        <v>3774.150000000001</v>
      </c>
      <c r="H435" s="73">
        <f t="shared" si="23"/>
        <v>48098.05999999999</v>
      </c>
      <c r="I435" s="100" t="str">
        <f t="shared" si="24"/>
        <v>n.m.</v>
      </c>
      <c r="K435" s="61"/>
    </row>
    <row r="436" spans="1:11" x14ac:dyDescent="0.25">
      <c r="A436" s="14">
        <f t="shared" si="22"/>
        <v>423</v>
      </c>
      <c r="B436" t="s">
        <v>593</v>
      </c>
      <c r="C436" t="s">
        <v>762</v>
      </c>
      <c r="D436" s="101">
        <v>0</v>
      </c>
      <c r="E436" s="73">
        <v>33774.829999999994</v>
      </c>
      <c r="F436" s="73">
        <v>2319.5500000000006</v>
      </c>
      <c r="G436" s="73">
        <v>3979.4500000000003</v>
      </c>
      <c r="H436" s="73">
        <f t="shared" si="23"/>
        <v>40073.829999999994</v>
      </c>
      <c r="I436" s="100" t="str">
        <f t="shared" si="24"/>
        <v>n.m.</v>
      </c>
      <c r="K436" s="61"/>
    </row>
    <row r="437" spans="1:11" x14ac:dyDescent="0.25">
      <c r="A437" s="14">
        <f t="shared" si="22"/>
        <v>424</v>
      </c>
      <c r="B437" t="s">
        <v>120</v>
      </c>
      <c r="C437" t="s">
        <v>1216</v>
      </c>
      <c r="D437" s="101">
        <v>0</v>
      </c>
      <c r="E437" s="73">
        <v>0</v>
      </c>
      <c r="F437" s="73"/>
      <c r="G437" s="73"/>
      <c r="H437" s="73">
        <f t="shared" si="23"/>
        <v>0</v>
      </c>
      <c r="I437" s="100" t="str">
        <f t="shared" si="24"/>
        <v>n.m.</v>
      </c>
      <c r="K437" s="61"/>
    </row>
    <row r="438" spans="1:11" x14ac:dyDescent="0.25">
      <c r="A438" s="14">
        <f t="shared" si="22"/>
        <v>425</v>
      </c>
      <c r="B438" t="s">
        <v>110</v>
      </c>
      <c r="C438" t="s">
        <v>298</v>
      </c>
      <c r="D438" s="101">
        <v>-330840.26399999997</v>
      </c>
      <c r="E438" s="73">
        <v>-535.92999999999995</v>
      </c>
      <c r="F438" s="73"/>
      <c r="G438" s="73">
        <v>-61.690000000000005</v>
      </c>
      <c r="H438" s="73">
        <f t="shared" si="23"/>
        <v>-597.62</v>
      </c>
      <c r="I438" s="100">
        <f t="shared" si="24"/>
        <v>1.806370218589839E-3</v>
      </c>
      <c r="K438" s="61"/>
    </row>
    <row r="439" spans="1:11" x14ac:dyDescent="0.25">
      <c r="A439" s="14">
        <f t="shared" si="22"/>
        <v>426</v>
      </c>
      <c r="B439" t="s">
        <v>88</v>
      </c>
      <c r="C439" t="s">
        <v>280</v>
      </c>
      <c r="D439" s="101">
        <v>-6968.3289999999997</v>
      </c>
      <c r="E439" s="73">
        <v>37544.029999999984</v>
      </c>
      <c r="F439" s="73">
        <v>2572.5499999999997</v>
      </c>
      <c r="G439" s="73">
        <v>3996.4800000000005</v>
      </c>
      <c r="H439" s="73">
        <f t="shared" si="23"/>
        <v>44113.05999999999</v>
      </c>
      <c r="I439" s="100">
        <f t="shared" si="24"/>
        <v>-6.3305076439416093</v>
      </c>
      <c r="K439" s="61"/>
    </row>
    <row r="440" spans="1:11" x14ac:dyDescent="0.25">
      <c r="A440" s="14">
        <f t="shared" si="22"/>
        <v>427</v>
      </c>
      <c r="B440" t="s">
        <v>74</v>
      </c>
      <c r="C440" t="s">
        <v>265</v>
      </c>
      <c r="D440" s="101">
        <v>-2714.3770000000004</v>
      </c>
      <c r="E440" s="73">
        <v>589.62</v>
      </c>
      <c r="F440" s="73">
        <v>187.85000000000002</v>
      </c>
      <c r="G440" s="73"/>
      <c r="H440" s="73">
        <f t="shared" si="23"/>
        <v>777.47</v>
      </c>
      <c r="I440" s="100">
        <f t="shared" si="24"/>
        <v>-0.28642668280787814</v>
      </c>
      <c r="K440" s="61"/>
    </row>
    <row r="441" spans="1:11" x14ac:dyDescent="0.25">
      <c r="A441" s="14">
        <f t="shared" si="22"/>
        <v>428</v>
      </c>
      <c r="B441" t="s">
        <v>115</v>
      </c>
      <c r="C441" t="s">
        <v>763</v>
      </c>
      <c r="D441" s="101">
        <v>-98794.047999999995</v>
      </c>
      <c r="E441" s="73">
        <v>32755.569999999985</v>
      </c>
      <c r="F441" s="73">
        <v>3201.1</v>
      </c>
      <c r="G441" s="73">
        <v>3253.36</v>
      </c>
      <c r="H441" s="73">
        <f t="shared" si="23"/>
        <v>39210.029999999984</v>
      </c>
      <c r="I441" s="100">
        <f t="shared" si="24"/>
        <v>-0.39688656142523876</v>
      </c>
      <c r="K441" s="61"/>
    </row>
    <row r="442" spans="1:11" x14ac:dyDescent="0.25">
      <c r="A442" s="14">
        <f t="shared" si="22"/>
        <v>429</v>
      </c>
      <c r="B442" t="s">
        <v>159</v>
      </c>
      <c r="C442" t="s">
        <v>339</v>
      </c>
      <c r="D442" s="101">
        <v>-12564.550000000001</v>
      </c>
      <c r="E442" s="73">
        <v>966.44</v>
      </c>
      <c r="F442" s="73">
        <v>307.90999999999997</v>
      </c>
      <c r="G442" s="73">
        <v>73.19</v>
      </c>
      <c r="H442" s="73">
        <f t="shared" si="23"/>
        <v>1347.54</v>
      </c>
      <c r="I442" s="100">
        <f t="shared" si="24"/>
        <v>-0.10724936428284339</v>
      </c>
      <c r="K442" s="61"/>
    </row>
    <row r="443" spans="1:11" x14ac:dyDescent="0.25">
      <c r="A443" s="14">
        <f t="shared" si="22"/>
        <v>430</v>
      </c>
      <c r="B443" t="s">
        <v>89</v>
      </c>
      <c r="C443" t="s">
        <v>281</v>
      </c>
      <c r="D443" s="101">
        <v>282490.728</v>
      </c>
      <c r="E443" s="73">
        <v>100686.72000000003</v>
      </c>
      <c r="F443" s="73">
        <v>3038.9399999999996</v>
      </c>
      <c r="G443" s="73"/>
      <c r="H443" s="73">
        <f t="shared" si="23"/>
        <v>103725.66000000003</v>
      </c>
      <c r="I443" s="100">
        <f t="shared" si="24"/>
        <v>0.36718252926163308</v>
      </c>
      <c r="K443" s="61"/>
    </row>
    <row r="444" spans="1:11" x14ac:dyDescent="0.25">
      <c r="A444" s="14">
        <f t="shared" si="22"/>
        <v>431</v>
      </c>
      <c r="B444" t="s">
        <v>75</v>
      </c>
      <c r="C444" t="s">
        <v>266</v>
      </c>
      <c r="D444" s="101">
        <v>-6617.3520000000008</v>
      </c>
      <c r="E444" s="73">
        <v>884.28</v>
      </c>
      <c r="F444" s="73">
        <v>281.73</v>
      </c>
      <c r="G444" s="73"/>
      <c r="H444" s="73">
        <f t="shared" si="23"/>
        <v>1166.01</v>
      </c>
      <c r="I444" s="100">
        <f t="shared" si="24"/>
        <v>-0.17620492305683599</v>
      </c>
      <c r="K444" s="61"/>
    </row>
    <row r="445" spans="1:11" x14ac:dyDescent="0.25">
      <c r="A445" s="14">
        <f t="shared" si="22"/>
        <v>432</v>
      </c>
      <c r="B445" t="s">
        <v>76</v>
      </c>
      <c r="C445" t="s">
        <v>267</v>
      </c>
      <c r="D445" s="101">
        <v>-5159.9039999999995</v>
      </c>
      <c r="E445" s="73">
        <v>15525.080000000002</v>
      </c>
      <c r="F445" s="73">
        <v>509.56</v>
      </c>
      <c r="G445" s="73"/>
      <c r="H445" s="73">
        <f t="shared" si="23"/>
        <v>16034.640000000001</v>
      </c>
      <c r="I445" s="100">
        <f t="shared" si="24"/>
        <v>-3.1075461869058034</v>
      </c>
      <c r="K445" s="61"/>
    </row>
    <row r="446" spans="1:11" x14ac:dyDescent="0.25">
      <c r="A446" s="14">
        <f t="shared" si="22"/>
        <v>433</v>
      </c>
      <c r="B446" t="s">
        <v>91</v>
      </c>
      <c r="C446" t="s">
        <v>284</v>
      </c>
      <c r="D446" s="101">
        <v>577803.9530000001</v>
      </c>
      <c r="E446" s="73">
        <v>150103.14999999997</v>
      </c>
      <c r="F446" s="73"/>
      <c r="G446" s="73">
        <v>6097.94</v>
      </c>
      <c r="H446" s="73">
        <f t="shared" si="23"/>
        <v>156201.08999999997</v>
      </c>
      <c r="I446" s="100">
        <f t="shared" si="24"/>
        <v>0.27033579328938917</v>
      </c>
      <c r="K446" s="61"/>
    </row>
    <row r="447" spans="1:11" x14ac:dyDescent="0.25">
      <c r="A447" s="14">
        <f t="shared" si="22"/>
        <v>434</v>
      </c>
      <c r="B447" t="s">
        <v>114</v>
      </c>
      <c r="C447" t="s">
        <v>1217</v>
      </c>
      <c r="D447" s="101">
        <v>0</v>
      </c>
      <c r="E447" s="73">
        <v>0</v>
      </c>
      <c r="F447" s="73"/>
      <c r="G447" s="73"/>
      <c r="H447" s="73">
        <f t="shared" si="23"/>
        <v>0</v>
      </c>
      <c r="I447" s="100" t="str">
        <f t="shared" si="24"/>
        <v>n.m.</v>
      </c>
      <c r="K447" s="61"/>
    </row>
    <row r="448" spans="1:11" x14ac:dyDescent="0.25">
      <c r="A448" s="14">
        <f t="shared" si="22"/>
        <v>435</v>
      </c>
      <c r="B448" t="s">
        <v>594</v>
      </c>
      <c r="C448" t="s">
        <v>1218</v>
      </c>
      <c r="D448" s="101">
        <v>-6887.2139999999999</v>
      </c>
      <c r="E448" s="73">
        <v>4806.76</v>
      </c>
      <c r="F448" s="73"/>
      <c r="G448" s="73">
        <v>462.78000000000003</v>
      </c>
      <c r="H448" s="73">
        <f t="shared" si="23"/>
        <v>5269.54</v>
      </c>
      <c r="I448" s="100">
        <f t="shared" si="24"/>
        <v>-0.76511924850890356</v>
      </c>
      <c r="K448" s="61"/>
    </row>
    <row r="449" spans="1:11" x14ac:dyDescent="0.25">
      <c r="A449" s="14">
        <f t="shared" si="22"/>
        <v>436</v>
      </c>
      <c r="B449" t="s">
        <v>92</v>
      </c>
      <c r="C449" t="s">
        <v>1219</v>
      </c>
      <c r="D449" s="101">
        <v>0</v>
      </c>
      <c r="E449" s="73">
        <v>2795.25</v>
      </c>
      <c r="F449" s="73">
        <v>-11708.689999999999</v>
      </c>
      <c r="G449" s="73">
        <v>211.69</v>
      </c>
      <c r="H449" s="73">
        <f t="shared" si="23"/>
        <v>-8701.7499999999982</v>
      </c>
      <c r="I449" s="100" t="str">
        <f t="shared" si="24"/>
        <v>n.m.</v>
      </c>
      <c r="K449" s="61"/>
    </row>
    <row r="450" spans="1:11" x14ac:dyDescent="0.25">
      <c r="A450" s="14">
        <f t="shared" si="22"/>
        <v>437</v>
      </c>
      <c r="B450" t="s">
        <v>595</v>
      </c>
      <c r="C450" t="s">
        <v>1220</v>
      </c>
      <c r="D450" s="101">
        <v>0</v>
      </c>
      <c r="E450" s="73"/>
      <c r="F450" s="73">
        <v>-5641.51</v>
      </c>
      <c r="G450" s="73"/>
      <c r="H450" s="73">
        <f t="shared" si="23"/>
        <v>-5641.51</v>
      </c>
      <c r="I450" s="100" t="str">
        <f t="shared" si="24"/>
        <v>n.m.</v>
      </c>
      <c r="K450" s="61"/>
    </row>
    <row r="451" spans="1:11" x14ac:dyDescent="0.25">
      <c r="A451" s="14">
        <f t="shared" si="22"/>
        <v>438</v>
      </c>
      <c r="B451" t="s">
        <v>596</v>
      </c>
      <c r="C451" t="s">
        <v>764</v>
      </c>
      <c r="D451" s="101">
        <v>0</v>
      </c>
      <c r="E451" s="73">
        <v>-8091.3099999999995</v>
      </c>
      <c r="F451" s="73"/>
      <c r="G451" s="73">
        <v>-629.72</v>
      </c>
      <c r="H451" s="73">
        <f t="shared" si="23"/>
        <v>-8721.0299999999988</v>
      </c>
      <c r="I451" s="100" t="str">
        <f t="shared" si="24"/>
        <v>n.m.</v>
      </c>
      <c r="K451" s="61"/>
    </row>
    <row r="452" spans="1:11" x14ac:dyDescent="0.25">
      <c r="A452" s="14">
        <f t="shared" si="22"/>
        <v>439</v>
      </c>
      <c r="B452" t="s">
        <v>597</v>
      </c>
      <c r="C452" t="s">
        <v>765</v>
      </c>
      <c r="D452" s="101">
        <v>0</v>
      </c>
      <c r="E452" s="73">
        <v>5913.4599999999991</v>
      </c>
      <c r="F452" s="73"/>
      <c r="G452" s="73">
        <v>720.06</v>
      </c>
      <c r="H452" s="73">
        <f t="shared" si="23"/>
        <v>6633.5199999999986</v>
      </c>
      <c r="I452" s="100" t="str">
        <f t="shared" si="24"/>
        <v>n.m.</v>
      </c>
      <c r="K452" s="61"/>
    </row>
    <row r="453" spans="1:11" x14ac:dyDescent="0.25">
      <c r="A453" s="14">
        <f t="shared" si="22"/>
        <v>440</v>
      </c>
      <c r="B453" t="s">
        <v>109</v>
      </c>
      <c r="C453" t="s">
        <v>766</v>
      </c>
      <c r="D453" s="101">
        <v>306660.86400000006</v>
      </c>
      <c r="E453" s="73">
        <v>436400.16</v>
      </c>
      <c r="F453" s="73">
        <v>55448.750000000007</v>
      </c>
      <c r="G453" s="73">
        <v>31195.679999999997</v>
      </c>
      <c r="H453" s="73">
        <f t="shared" si="23"/>
        <v>523044.58999999997</v>
      </c>
      <c r="I453" s="100">
        <f t="shared" si="24"/>
        <v>1.705612457936595</v>
      </c>
      <c r="K453" s="61"/>
    </row>
    <row r="454" spans="1:11" x14ac:dyDescent="0.25">
      <c r="A454" s="14">
        <f t="shared" si="22"/>
        <v>441</v>
      </c>
      <c r="B454" t="s">
        <v>203</v>
      </c>
      <c r="C454" t="s">
        <v>767</v>
      </c>
      <c r="D454" s="101">
        <v>-80740.771000000008</v>
      </c>
      <c r="E454" s="73">
        <v>200362.39000000004</v>
      </c>
      <c r="F454" s="73">
        <v>18060.219999999998</v>
      </c>
      <c r="G454" s="73"/>
      <c r="H454" s="73">
        <f t="shared" si="23"/>
        <v>218422.61000000004</v>
      </c>
      <c r="I454" s="100">
        <f t="shared" si="24"/>
        <v>-2.7052331467084954</v>
      </c>
      <c r="K454" s="61"/>
    </row>
    <row r="455" spans="1:11" x14ac:dyDescent="0.25">
      <c r="A455" s="14">
        <f t="shared" si="22"/>
        <v>442</v>
      </c>
      <c r="B455" t="s">
        <v>113</v>
      </c>
      <c r="C455" t="s">
        <v>301</v>
      </c>
      <c r="D455" s="101">
        <v>-30995.423999999999</v>
      </c>
      <c r="E455" s="73">
        <v>117108.17999999998</v>
      </c>
      <c r="F455" s="73">
        <v>14420.209999999997</v>
      </c>
      <c r="G455" s="73">
        <v>7559.1800000000012</v>
      </c>
      <c r="H455" s="73">
        <f t="shared" si="23"/>
        <v>139087.56999999998</v>
      </c>
      <c r="I455" s="100">
        <f t="shared" si="24"/>
        <v>-4.4873581984230952</v>
      </c>
      <c r="K455" s="61"/>
    </row>
    <row r="456" spans="1:11" x14ac:dyDescent="0.25">
      <c r="A456" s="14">
        <f t="shared" si="22"/>
        <v>443</v>
      </c>
      <c r="B456" t="s">
        <v>112</v>
      </c>
      <c r="C456" t="s">
        <v>300</v>
      </c>
      <c r="D456" s="101">
        <v>-128924.26600000002</v>
      </c>
      <c r="E456" s="73">
        <v>118011.79999999996</v>
      </c>
      <c r="F456" s="73">
        <v>20509.48</v>
      </c>
      <c r="G456" s="73">
        <v>9742.32</v>
      </c>
      <c r="H456" s="73">
        <f t="shared" si="23"/>
        <v>148263.59999999998</v>
      </c>
      <c r="I456" s="100">
        <f t="shared" si="24"/>
        <v>-1.1500053837808932</v>
      </c>
      <c r="K456" s="61"/>
    </row>
    <row r="457" spans="1:11" x14ac:dyDescent="0.25">
      <c r="A457" s="14">
        <f t="shared" si="22"/>
        <v>444</v>
      </c>
      <c r="B457" t="s">
        <v>148</v>
      </c>
      <c r="C457" t="s">
        <v>768</v>
      </c>
      <c r="D457" s="101">
        <v>-368233.19399999996</v>
      </c>
      <c r="E457" s="73">
        <v>244979.62999999998</v>
      </c>
      <c r="F457" s="73">
        <v>32436.710000000006</v>
      </c>
      <c r="G457" s="73">
        <v>25577.09</v>
      </c>
      <c r="H457" s="73">
        <f t="shared" si="23"/>
        <v>302993.43</v>
      </c>
      <c r="I457" s="100">
        <f t="shared" si="24"/>
        <v>-0.82283030138776692</v>
      </c>
      <c r="K457" s="61"/>
    </row>
    <row r="458" spans="1:11" x14ac:dyDescent="0.25">
      <c r="A458" s="14">
        <f t="shared" si="22"/>
        <v>445</v>
      </c>
      <c r="B458" t="s">
        <v>204</v>
      </c>
      <c r="C458" t="s">
        <v>769</v>
      </c>
      <c r="D458" s="101">
        <v>-32.022000000000006</v>
      </c>
      <c r="E458" s="73">
        <v>215031.37000000005</v>
      </c>
      <c r="F458" s="73">
        <v>19912.3</v>
      </c>
      <c r="G458" s="73"/>
      <c r="H458" s="73">
        <f t="shared" si="23"/>
        <v>234943.67000000004</v>
      </c>
      <c r="I458" s="100">
        <f t="shared" si="24"/>
        <v>-7336.9455374430081</v>
      </c>
      <c r="K458" s="61"/>
    </row>
    <row r="459" spans="1:11" x14ac:dyDescent="0.25">
      <c r="A459" s="14">
        <f t="shared" si="22"/>
        <v>446</v>
      </c>
      <c r="B459" t="s">
        <v>160</v>
      </c>
      <c r="C459" t="s">
        <v>340</v>
      </c>
      <c r="D459" s="101">
        <v>25571.870999999999</v>
      </c>
      <c r="E459" s="73">
        <v>42767.929999999993</v>
      </c>
      <c r="F459" s="73">
        <v>2100.75</v>
      </c>
      <c r="G459" s="73">
        <v>4678.8599999999997</v>
      </c>
      <c r="H459" s="73">
        <f t="shared" si="23"/>
        <v>49547.539999999994</v>
      </c>
      <c r="I459" s="100">
        <f t="shared" si="24"/>
        <v>1.937579772711977</v>
      </c>
      <c r="K459" s="61"/>
    </row>
    <row r="460" spans="1:11" x14ac:dyDescent="0.25">
      <c r="A460" s="14">
        <f t="shared" si="22"/>
        <v>447</v>
      </c>
      <c r="B460" t="s">
        <v>598</v>
      </c>
      <c r="C460" t="s">
        <v>770</v>
      </c>
      <c r="D460" s="101">
        <v>-122.64899999999999</v>
      </c>
      <c r="E460" s="73">
        <v>18978.280000000002</v>
      </c>
      <c r="F460" s="73">
        <v>1839.1099999999997</v>
      </c>
      <c r="G460" s="73"/>
      <c r="H460" s="73">
        <f t="shared" si="23"/>
        <v>20817.390000000003</v>
      </c>
      <c r="I460" s="100">
        <f t="shared" si="24"/>
        <v>-169.73142871120029</v>
      </c>
      <c r="K460" s="61"/>
    </row>
    <row r="461" spans="1:11" x14ac:dyDescent="0.25">
      <c r="A461" s="14">
        <f t="shared" si="22"/>
        <v>448</v>
      </c>
      <c r="B461" t="s">
        <v>599</v>
      </c>
      <c r="C461" t="s">
        <v>771</v>
      </c>
      <c r="D461" s="101">
        <v>-36188.612000000001</v>
      </c>
      <c r="E461" s="73">
        <v>4.37</v>
      </c>
      <c r="F461" s="73">
        <v>8.1199999999999992</v>
      </c>
      <c r="G461" s="73">
        <v>0.33</v>
      </c>
      <c r="H461" s="73">
        <f t="shared" si="23"/>
        <v>12.819999999999999</v>
      </c>
      <c r="I461" s="100">
        <f t="shared" si="24"/>
        <v>-3.5425508997139756E-4</v>
      </c>
      <c r="K461" s="61"/>
    </row>
    <row r="462" spans="1:11" x14ac:dyDescent="0.25">
      <c r="A462" s="14">
        <f t="shared" si="22"/>
        <v>449</v>
      </c>
      <c r="B462" t="s">
        <v>600</v>
      </c>
      <c r="C462" t="s">
        <v>772</v>
      </c>
      <c r="D462" s="101">
        <v>-5550.6509999999998</v>
      </c>
      <c r="E462" s="73">
        <v>808.84</v>
      </c>
      <c r="F462" s="73"/>
      <c r="G462" s="73"/>
      <c r="H462" s="73">
        <f t="shared" si="23"/>
        <v>808.84</v>
      </c>
      <c r="I462" s="100">
        <f t="shared" si="24"/>
        <v>-0.14571984439302707</v>
      </c>
      <c r="K462" s="61"/>
    </row>
    <row r="463" spans="1:11" x14ac:dyDescent="0.25">
      <c r="A463" s="14">
        <f t="shared" si="22"/>
        <v>450</v>
      </c>
      <c r="B463" t="s">
        <v>601</v>
      </c>
      <c r="C463" t="s">
        <v>773</v>
      </c>
      <c r="D463" s="101">
        <v>-74994.951000000001</v>
      </c>
      <c r="E463" s="73">
        <v>84373.700000000375</v>
      </c>
      <c r="F463" s="73">
        <v>388.56</v>
      </c>
      <c r="G463" s="73">
        <v>68642.239999999991</v>
      </c>
      <c r="H463" s="73">
        <f t="shared" si="23"/>
        <v>153404.50000000035</v>
      </c>
      <c r="I463" s="100">
        <f t="shared" si="24"/>
        <v>-2.0455310384828485</v>
      </c>
      <c r="K463" s="61"/>
    </row>
    <row r="464" spans="1:11" x14ac:dyDescent="0.25">
      <c r="A464" s="14">
        <f t="shared" si="22"/>
        <v>451</v>
      </c>
      <c r="B464" t="s">
        <v>602</v>
      </c>
      <c r="C464" t="s">
        <v>774</v>
      </c>
      <c r="D464" s="101">
        <v>0</v>
      </c>
      <c r="E464" s="73">
        <v>136697.49999999994</v>
      </c>
      <c r="F464" s="73">
        <v>766.88000000000022</v>
      </c>
      <c r="G464" s="73">
        <v>39283.139999999992</v>
      </c>
      <c r="H464" s="73">
        <f t="shared" si="23"/>
        <v>176747.51999999993</v>
      </c>
      <c r="I464" s="100" t="str">
        <f t="shared" si="24"/>
        <v>n.m.</v>
      </c>
      <c r="K464" s="61"/>
    </row>
    <row r="465" spans="1:11" x14ac:dyDescent="0.25">
      <c r="A465" s="14">
        <f t="shared" si="22"/>
        <v>452</v>
      </c>
      <c r="B465" t="s">
        <v>603</v>
      </c>
      <c r="C465" t="s">
        <v>775</v>
      </c>
      <c r="D465" s="101">
        <v>0</v>
      </c>
      <c r="E465" s="73">
        <v>-69754.509999999966</v>
      </c>
      <c r="F465" s="73">
        <v>1209.29</v>
      </c>
      <c r="G465" s="73">
        <v>5984.29</v>
      </c>
      <c r="H465" s="73">
        <f t="shared" si="23"/>
        <v>-62560.929999999971</v>
      </c>
      <c r="I465" s="100" t="str">
        <f t="shared" si="24"/>
        <v>n.m.</v>
      </c>
      <c r="K465" s="61"/>
    </row>
    <row r="466" spans="1:11" x14ac:dyDescent="0.25">
      <c r="A466" s="14">
        <f t="shared" si="22"/>
        <v>453</v>
      </c>
      <c r="B466" t="s">
        <v>604</v>
      </c>
      <c r="C466" t="s">
        <v>776</v>
      </c>
      <c r="D466" s="101">
        <v>85245.645999999993</v>
      </c>
      <c r="E466" s="73">
        <v>96680.77999999997</v>
      </c>
      <c r="F466" s="73">
        <v>16643.48</v>
      </c>
      <c r="G466" s="73">
        <v>12573</v>
      </c>
      <c r="H466" s="73">
        <f t="shared" si="23"/>
        <v>125897.25999999997</v>
      </c>
      <c r="I466" s="100">
        <f t="shared" si="24"/>
        <v>1.476876132770464</v>
      </c>
      <c r="K466" s="61"/>
    </row>
    <row r="467" spans="1:11" x14ac:dyDescent="0.25">
      <c r="A467" s="14">
        <f t="shared" si="22"/>
        <v>454</v>
      </c>
      <c r="B467" t="s">
        <v>605</v>
      </c>
      <c r="C467" t="s">
        <v>777</v>
      </c>
      <c r="D467" s="101">
        <v>-57205.262999999999</v>
      </c>
      <c r="E467" s="73">
        <v>11604.43</v>
      </c>
      <c r="F467" s="73"/>
      <c r="G467" s="73"/>
      <c r="H467" s="73">
        <f t="shared" si="23"/>
        <v>11604.43</v>
      </c>
      <c r="I467" s="100">
        <f t="shared" si="24"/>
        <v>-0.20285598547112701</v>
      </c>
      <c r="K467" s="61"/>
    </row>
    <row r="468" spans="1:11" x14ac:dyDescent="0.25">
      <c r="A468" s="14">
        <f t="shared" si="22"/>
        <v>455</v>
      </c>
      <c r="B468" t="s">
        <v>606</v>
      </c>
      <c r="C468" t="s">
        <v>778</v>
      </c>
      <c r="D468" s="101">
        <v>0</v>
      </c>
      <c r="E468" s="73">
        <v>11510.740000000002</v>
      </c>
      <c r="F468" s="73">
        <v>1943.53</v>
      </c>
      <c r="G468" s="73">
        <v>1325.2199999999998</v>
      </c>
      <c r="H468" s="73">
        <f t="shared" si="23"/>
        <v>14779.490000000002</v>
      </c>
      <c r="I468" s="100" t="str">
        <f t="shared" si="24"/>
        <v>n.m.</v>
      </c>
      <c r="K468" s="61"/>
    </row>
    <row r="469" spans="1:11" x14ac:dyDescent="0.25">
      <c r="A469" s="14">
        <f t="shared" si="22"/>
        <v>456</v>
      </c>
      <c r="B469" t="s">
        <v>607</v>
      </c>
      <c r="C469" t="s">
        <v>779</v>
      </c>
      <c r="D469" s="101">
        <v>265368.57900000003</v>
      </c>
      <c r="E469" s="73">
        <v>19798.299999999996</v>
      </c>
      <c r="F469" s="73">
        <v>11953.94</v>
      </c>
      <c r="G469" s="73">
        <v>5176.6999999999989</v>
      </c>
      <c r="H469" s="73">
        <f t="shared" si="23"/>
        <v>36928.939999999995</v>
      </c>
      <c r="I469" s="100">
        <f t="shared" si="24"/>
        <v>0.13916093660809778</v>
      </c>
      <c r="K469" s="61"/>
    </row>
    <row r="470" spans="1:11" x14ac:dyDescent="0.25">
      <c r="A470" s="14">
        <f t="shared" si="22"/>
        <v>457</v>
      </c>
      <c r="B470" t="s">
        <v>608</v>
      </c>
      <c r="C470" t="s">
        <v>780</v>
      </c>
      <c r="D470" s="101">
        <v>-28602.614000000001</v>
      </c>
      <c r="E470" s="73">
        <v>9170.66</v>
      </c>
      <c r="F470" s="73"/>
      <c r="G470" s="73"/>
      <c r="H470" s="73">
        <f t="shared" si="23"/>
        <v>9170.66</v>
      </c>
      <c r="I470" s="100">
        <f t="shared" si="24"/>
        <v>-0.32062314304559714</v>
      </c>
      <c r="K470" s="61"/>
    </row>
    <row r="471" spans="1:11" x14ac:dyDescent="0.25">
      <c r="A471" s="14">
        <f t="shared" si="22"/>
        <v>458</v>
      </c>
      <c r="B471" t="s">
        <v>609</v>
      </c>
      <c r="C471" t="s">
        <v>781</v>
      </c>
      <c r="D471" s="101">
        <v>0</v>
      </c>
      <c r="E471" s="73">
        <v>28830.59</v>
      </c>
      <c r="F471" s="73">
        <v>1150.2400000000002</v>
      </c>
      <c r="G471" s="73">
        <v>3941.42</v>
      </c>
      <c r="H471" s="73">
        <f t="shared" si="23"/>
        <v>33922.25</v>
      </c>
      <c r="I471" s="100" t="str">
        <f t="shared" si="24"/>
        <v>n.m.</v>
      </c>
      <c r="K471" s="61"/>
    </row>
    <row r="472" spans="1:11" x14ac:dyDescent="0.25">
      <c r="A472" s="14">
        <f t="shared" si="22"/>
        <v>459</v>
      </c>
      <c r="B472" t="s">
        <v>610</v>
      </c>
      <c r="C472" t="s">
        <v>782</v>
      </c>
      <c r="D472" s="101">
        <v>-247787.40800000002</v>
      </c>
      <c r="E472" s="73">
        <v>68816.739999999991</v>
      </c>
      <c r="F472" s="73">
        <v>38.75</v>
      </c>
      <c r="G472" s="73">
        <v>766.61</v>
      </c>
      <c r="H472" s="73">
        <f t="shared" si="23"/>
        <v>69622.099999999991</v>
      </c>
      <c r="I472" s="100">
        <f t="shared" si="24"/>
        <v>-0.28097513332880897</v>
      </c>
      <c r="K472" s="61"/>
    </row>
    <row r="473" spans="1:11" x14ac:dyDescent="0.25">
      <c r="A473" s="14">
        <f t="shared" si="22"/>
        <v>460</v>
      </c>
      <c r="B473" t="s">
        <v>611</v>
      </c>
      <c r="C473" t="s">
        <v>1221</v>
      </c>
      <c r="D473" s="101">
        <v>0</v>
      </c>
      <c r="E473" s="73">
        <v>35936.61</v>
      </c>
      <c r="F473" s="73"/>
      <c r="G473" s="73">
        <v>276.06000000000006</v>
      </c>
      <c r="H473" s="73">
        <f t="shared" si="23"/>
        <v>36212.67</v>
      </c>
      <c r="I473" s="100" t="str">
        <f t="shared" si="24"/>
        <v>n.m.</v>
      </c>
      <c r="K473" s="61"/>
    </row>
    <row r="474" spans="1:11" x14ac:dyDescent="0.25">
      <c r="A474" s="14">
        <f t="shared" si="22"/>
        <v>461</v>
      </c>
      <c r="B474" t="s">
        <v>612</v>
      </c>
      <c r="C474" t="s">
        <v>1222</v>
      </c>
      <c r="D474" s="101">
        <v>0</v>
      </c>
      <c r="E474" s="73">
        <v>-25201.65</v>
      </c>
      <c r="F474" s="73">
        <v>-1009.0400000000001</v>
      </c>
      <c r="G474" s="73">
        <v>29.43</v>
      </c>
      <c r="H474" s="73">
        <f t="shared" si="23"/>
        <v>-26181.260000000002</v>
      </c>
      <c r="I474" s="100" t="str">
        <f t="shared" si="24"/>
        <v>n.m.</v>
      </c>
      <c r="K474" s="61"/>
    </row>
    <row r="475" spans="1:11" x14ac:dyDescent="0.25">
      <c r="A475" s="14">
        <f t="shared" si="22"/>
        <v>462</v>
      </c>
      <c r="B475" t="s">
        <v>1188</v>
      </c>
      <c r="C475" t="s">
        <v>1223</v>
      </c>
      <c r="D475" s="101">
        <v>0</v>
      </c>
      <c r="E475" s="73">
        <v>0</v>
      </c>
      <c r="F475" s="73"/>
      <c r="G475" s="73"/>
      <c r="H475" s="73">
        <f t="shared" si="23"/>
        <v>0</v>
      </c>
      <c r="I475" s="100" t="str">
        <f t="shared" si="24"/>
        <v>n.m.</v>
      </c>
      <c r="K475" s="61"/>
    </row>
    <row r="476" spans="1:11" x14ac:dyDescent="0.25">
      <c r="A476" s="14">
        <f t="shared" si="22"/>
        <v>463</v>
      </c>
      <c r="B476" t="s">
        <v>613</v>
      </c>
      <c r="C476" t="s">
        <v>1224</v>
      </c>
      <c r="D476" s="101">
        <v>0</v>
      </c>
      <c r="E476" s="73">
        <v>-6679.8</v>
      </c>
      <c r="F476" s="73">
        <v>-232.39000000000001</v>
      </c>
      <c r="G476" s="73">
        <v>7.76</v>
      </c>
      <c r="H476" s="73">
        <f t="shared" si="23"/>
        <v>-6904.43</v>
      </c>
      <c r="I476" s="100" t="str">
        <f t="shared" si="24"/>
        <v>n.m.</v>
      </c>
      <c r="K476" s="61"/>
    </row>
    <row r="477" spans="1:11" x14ac:dyDescent="0.25">
      <c r="A477" s="14">
        <f t="shared" si="22"/>
        <v>464</v>
      </c>
      <c r="B477" t="s">
        <v>614</v>
      </c>
      <c r="C477" t="s">
        <v>783</v>
      </c>
      <c r="D477" s="101">
        <v>-36242.448000000004</v>
      </c>
      <c r="E477" s="73">
        <v>101852.63999999998</v>
      </c>
      <c r="F477" s="73">
        <v>10377.969999999999</v>
      </c>
      <c r="G477" s="73">
        <v>10029.42</v>
      </c>
      <c r="H477" s="73">
        <f t="shared" si="23"/>
        <v>122260.02999999998</v>
      </c>
      <c r="I477" s="100">
        <f t="shared" si="24"/>
        <v>-3.37339326526729</v>
      </c>
      <c r="K477" s="61"/>
    </row>
    <row r="478" spans="1:11" x14ac:dyDescent="0.25">
      <c r="A478" s="14">
        <f t="shared" si="22"/>
        <v>465</v>
      </c>
      <c r="B478" t="s">
        <v>615</v>
      </c>
      <c r="C478" t="s">
        <v>784</v>
      </c>
      <c r="D478" s="101">
        <v>0</v>
      </c>
      <c r="E478" s="73">
        <v>6153.5900000000011</v>
      </c>
      <c r="F478" s="73">
        <v>388.53000000000003</v>
      </c>
      <c r="G478" s="73">
        <v>538.46</v>
      </c>
      <c r="H478" s="73">
        <f t="shared" si="23"/>
        <v>7080.5800000000008</v>
      </c>
      <c r="I478" s="100" t="str">
        <f t="shared" si="24"/>
        <v>n.m.</v>
      </c>
      <c r="K478" s="61"/>
    </row>
    <row r="479" spans="1:11" x14ac:dyDescent="0.25">
      <c r="A479" s="14">
        <f t="shared" ref="A479:A518" si="25">A478+1</f>
        <v>466</v>
      </c>
      <c r="B479" t="s">
        <v>964</v>
      </c>
      <c r="C479" t="s">
        <v>1097</v>
      </c>
      <c r="D479" s="101">
        <v>0</v>
      </c>
      <c r="E479" s="73">
        <v>5930.6200000000008</v>
      </c>
      <c r="F479" s="73">
        <v>96.46</v>
      </c>
      <c r="G479" s="73">
        <v>459.56</v>
      </c>
      <c r="H479" s="73">
        <f t="shared" si="23"/>
        <v>6486.6400000000012</v>
      </c>
      <c r="I479" s="100" t="str">
        <f t="shared" si="24"/>
        <v>n.m.</v>
      </c>
      <c r="K479" s="61"/>
    </row>
    <row r="480" spans="1:11" x14ac:dyDescent="0.25">
      <c r="A480" s="14">
        <f t="shared" si="25"/>
        <v>467</v>
      </c>
      <c r="B480" t="s">
        <v>616</v>
      </c>
      <c r="C480" t="s">
        <v>1225</v>
      </c>
      <c r="D480" s="101">
        <v>-16073.078000000001</v>
      </c>
      <c r="E480" s="73">
        <v>46821.289999999994</v>
      </c>
      <c r="F480" s="73">
        <v>4644.2999999999993</v>
      </c>
      <c r="G480" s="73">
        <v>4664.7699999999995</v>
      </c>
      <c r="H480" s="73">
        <f t="shared" si="23"/>
        <v>56130.359999999993</v>
      </c>
      <c r="I480" s="100">
        <f t="shared" si="24"/>
        <v>-3.4921973252416239</v>
      </c>
      <c r="K480" s="61"/>
    </row>
    <row r="481" spans="1:11" x14ac:dyDescent="0.25">
      <c r="A481" s="14">
        <f t="shared" si="25"/>
        <v>468</v>
      </c>
      <c r="B481" t="s">
        <v>617</v>
      </c>
      <c r="C481" t="s">
        <v>786</v>
      </c>
      <c r="D481" s="101">
        <v>836067.76199999999</v>
      </c>
      <c r="E481" s="73">
        <v>43199.11</v>
      </c>
      <c r="F481" s="73">
        <v>3136.9500000000012</v>
      </c>
      <c r="G481" s="73">
        <v>4545.41</v>
      </c>
      <c r="H481" s="73">
        <f t="shared" si="23"/>
        <v>50881.47</v>
      </c>
      <c r="I481" s="100">
        <f t="shared" si="24"/>
        <v>6.0858069540061996E-2</v>
      </c>
      <c r="K481" s="61"/>
    </row>
    <row r="482" spans="1:11" x14ac:dyDescent="0.25">
      <c r="A482" s="14">
        <f t="shared" si="25"/>
        <v>469</v>
      </c>
      <c r="B482" t="s">
        <v>618</v>
      </c>
      <c r="C482" t="s">
        <v>787</v>
      </c>
      <c r="D482" s="101">
        <v>-8040.4040000000005</v>
      </c>
      <c r="E482" s="73">
        <v>17036.79</v>
      </c>
      <c r="F482" s="73">
        <v>1234.1399999999999</v>
      </c>
      <c r="G482" s="73">
        <v>1339.54</v>
      </c>
      <c r="H482" s="73">
        <f t="shared" si="23"/>
        <v>19610.47</v>
      </c>
      <c r="I482" s="100">
        <f t="shared" ref="I482:I501" si="26">IFERROR(H482/D482,"n.m.")</f>
        <v>-2.4389906278341238</v>
      </c>
      <c r="K482" s="61"/>
    </row>
    <row r="483" spans="1:11" x14ac:dyDescent="0.25">
      <c r="A483" s="14">
        <f t="shared" si="25"/>
        <v>470</v>
      </c>
      <c r="B483" t="s">
        <v>619</v>
      </c>
      <c r="C483" t="s">
        <v>788</v>
      </c>
      <c r="D483" s="101">
        <v>-42036.947000000007</v>
      </c>
      <c r="E483" s="73">
        <v>20442.18</v>
      </c>
      <c r="F483" s="73">
        <v>1407.1499999999999</v>
      </c>
      <c r="G483" s="73">
        <v>3147.0799999999995</v>
      </c>
      <c r="H483" s="73">
        <f t="shared" si="23"/>
        <v>24996.41</v>
      </c>
      <c r="I483" s="100">
        <f t="shared" si="26"/>
        <v>-0.59462952911399569</v>
      </c>
      <c r="K483" s="61"/>
    </row>
    <row r="484" spans="1:11" x14ac:dyDescent="0.25">
      <c r="A484" s="14">
        <f t="shared" si="25"/>
        <v>471</v>
      </c>
      <c r="B484" t="s">
        <v>620</v>
      </c>
      <c r="C484" t="s">
        <v>789</v>
      </c>
      <c r="D484" s="101">
        <v>0</v>
      </c>
      <c r="E484" s="73">
        <v>925.52</v>
      </c>
      <c r="F484" s="73"/>
      <c r="G484" s="73"/>
      <c r="H484" s="73">
        <f t="shared" si="23"/>
        <v>925.52</v>
      </c>
      <c r="I484" s="100" t="str">
        <f t="shared" si="26"/>
        <v>n.m.</v>
      </c>
      <c r="K484" s="61"/>
    </row>
    <row r="485" spans="1:11" x14ac:dyDescent="0.25">
      <c r="A485" s="14">
        <f t="shared" si="25"/>
        <v>472</v>
      </c>
      <c r="B485" t="s">
        <v>621</v>
      </c>
      <c r="C485" t="s">
        <v>790</v>
      </c>
      <c r="D485" s="101">
        <v>0</v>
      </c>
      <c r="E485" s="73">
        <v>141.44999999999999</v>
      </c>
      <c r="F485" s="73"/>
      <c r="G485" s="73"/>
      <c r="H485" s="73">
        <f t="shared" si="23"/>
        <v>141.44999999999999</v>
      </c>
      <c r="I485" s="100" t="str">
        <f t="shared" si="26"/>
        <v>n.m.</v>
      </c>
      <c r="K485" s="61"/>
    </row>
    <row r="486" spans="1:11" x14ac:dyDescent="0.25">
      <c r="A486" s="14">
        <f t="shared" si="25"/>
        <v>473</v>
      </c>
      <c r="B486" t="s">
        <v>622</v>
      </c>
      <c r="C486" t="s">
        <v>791</v>
      </c>
      <c r="D486" s="101">
        <v>0</v>
      </c>
      <c r="E486" s="73">
        <v>1228.71</v>
      </c>
      <c r="F486" s="73">
        <v>340.86</v>
      </c>
      <c r="G486" s="73">
        <v>85.27</v>
      </c>
      <c r="H486" s="73">
        <f t="shared" si="23"/>
        <v>1654.8400000000001</v>
      </c>
      <c r="I486" s="100" t="str">
        <f t="shared" si="26"/>
        <v>n.m.</v>
      </c>
      <c r="K486" s="61"/>
    </row>
    <row r="487" spans="1:11" x14ac:dyDescent="0.25">
      <c r="A487" s="14">
        <f t="shared" si="25"/>
        <v>474</v>
      </c>
      <c r="B487" t="s">
        <v>623</v>
      </c>
      <c r="C487" t="s">
        <v>792</v>
      </c>
      <c r="D487" s="101">
        <v>0</v>
      </c>
      <c r="E487" s="73">
        <v>94.59</v>
      </c>
      <c r="F487" s="73"/>
      <c r="G487" s="73"/>
      <c r="H487" s="73">
        <f t="shared" si="23"/>
        <v>94.59</v>
      </c>
      <c r="I487" s="100" t="str">
        <f t="shared" si="26"/>
        <v>n.m.</v>
      </c>
      <c r="K487" s="61"/>
    </row>
    <row r="488" spans="1:11" x14ac:dyDescent="0.25">
      <c r="A488" s="14">
        <f t="shared" si="25"/>
        <v>475</v>
      </c>
      <c r="B488" t="s">
        <v>624</v>
      </c>
      <c r="C488" t="s">
        <v>793</v>
      </c>
      <c r="D488" s="101">
        <v>0</v>
      </c>
      <c r="E488" s="73">
        <v>913.12</v>
      </c>
      <c r="F488" s="73">
        <v>2209.4699999999993</v>
      </c>
      <c r="G488" s="73">
        <v>78.930000000000007</v>
      </c>
      <c r="H488" s="73">
        <f t="shared" si="23"/>
        <v>3201.5199999999991</v>
      </c>
      <c r="I488" s="100" t="str">
        <f t="shared" si="26"/>
        <v>n.m.</v>
      </c>
      <c r="K488" s="61"/>
    </row>
    <row r="489" spans="1:11" x14ac:dyDescent="0.25">
      <c r="A489" s="14">
        <f t="shared" si="25"/>
        <v>476</v>
      </c>
      <c r="B489" t="s">
        <v>625</v>
      </c>
      <c r="C489" t="s">
        <v>1226</v>
      </c>
      <c r="D489" s="101">
        <v>1042898.718</v>
      </c>
      <c r="E489" s="73">
        <v>-28446.000000000004</v>
      </c>
      <c r="F489" s="73">
        <v>-750.08</v>
      </c>
      <c r="G489" s="73"/>
      <c r="H489" s="73">
        <f t="shared" si="23"/>
        <v>-29196.080000000005</v>
      </c>
      <c r="I489" s="100">
        <f t="shared" si="26"/>
        <v>-2.7995125026129341E-2</v>
      </c>
      <c r="K489" s="61"/>
    </row>
    <row r="490" spans="1:11" x14ac:dyDescent="0.25">
      <c r="A490" s="14">
        <f t="shared" si="25"/>
        <v>477</v>
      </c>
      <c r="B490" t="s">
        <v>626</v>
      </c>
      <c r="C490" t="s">
        <v>1227</v>
      </c>
      <c r="D490" s="101">
        <v>-189516.59400000001</v>
      </c>
      <c r="E490" s="73">
        <v>-20107.749999999996</v>
      </c>
      <c r="F490" s="73"/>
      <c r="G490" s="73"/>
      <c r="H490" s="73">
        <f t="shared" si="23"/>
        <v>-20107.749999999996</v>
      </c>
      <c r="I490" s="100">
        <f t="shared" si="26"/>
        <v>0.10610020777389022</v>
      </c>
      <c r="K490" s="61"/>
    </row>
    <row r="491" spans="1:11" x14ac:dyDescent="0.25">
      <c r="A491" s="14">
        <f t="shared" si="25"/>
        <v>478</v>
      </c>
      <c r="B491" t="s">
        <v>627</v>
      </c>
      <c r="C491" t="s">
        <v>1228</v>
      </c>
      <c r="D491" s="101">
        <v>0</v>
      </c>
      <c r="E491" s="73">
        <v>-16750.730000000003</v>
      </c>
      <c r="F491" s="73">
        <v>-17.159999999999997</v>
      </c>
      <c r="G491" s="73">
        <v>-1913.58</v>
      </c>
      <c r="H491" s="73">
        <f t="shared" si="23"/>
        <v>-18681.47</v>
      </c>
      <c r="I491" s="100" t="str">
        <f t="shared" si="26"/>
        <v>n.m.</v>
      </c>
      <c r="K491" s="61"/>
    </row>
    <row r="492" spans="1:11" x14ac:dyDescent="0.25">
      <c r="A492" s="14">
        <f t="shared" si="25"/>
        <v>479</v>
      </c>
      <c r="B492" t="s">
        <v>971</v>
      </c>
      <c r="C492" t="s">
        <v>1164</v>
      </c>
      <c r="D492" s="101">
        <v>0</v>
      </c>
      <c r="E492" s="73">
        <v>3107.52</v>
      </c>
      <c r="F492" s="73">
        <v>11.85</v>
      </c>
      <c r="G492" s="73">
        <v>372.53</v>
      </c>
      <c r="H492" s="73">
        <f t="shared" si="23"/>
        <v>3491.8999999999996</v>
      </c>
      <c r="I492" s="100" t="str">
        <f t="shared" si="26"/>
        <v>n.m.</v>
      </c>
      <c r="K492" s="61"/>
    </row>
    <row r="493" spans="1:11" x14ac:dyDescent="0.25">
      <c r="A493" s="14">
        <f t="shared" si="25"/>
        <v>480</v>
      </c>
      <c r="B493" t="s">
        <v>628</v>
      </c>
      <c r="C493" t="s">
        <v>796</v>
      </c>
      <c r="D493" s="101">
        <v>0</v>
      </c>
      <c r="E493" s="73">
        <v>87260.159999999974</v>
      </c>
      <c r="F493" s="73">
        <v>3955.1400000000003</v>
      </c>
      <c r="G493" s="73">
        <v>8651.74</v>
      </c>
      <c r="H493" s="73">
        <f t="shared" si="23"/>
        <v>99867.039999999979</v>
      </c>
      <c r="I493" s="100" t="str">
        <f t="shared" si="26"/>
        <v>n.m.</v>
      </c>
      <c r="K493" s="61"/>
    </row>
    <row r="494" spans="1:11" x14ac:dyDescent="0.25">
      <c r="A494" s="14">
        <f t="shared" si="25"/>
        <v>481</v>
      </c>
      <c r="B494" t="s">
        <v>972</v>
      </c>
      <c r="C494" t="s">
        <v>1104</v>
      </c>
      <c r="D494" s="101">
        <v>0</v>
      </c>
      <c r="E494" s="73">
        <v>81185.62999999999</v>
      </c>
      <c r="F494" s="73">
        <v>2930.9800000000005</v>
      </c>
      <c r="G494" s="73">
        <v>7189.0699999999988</v>
      </c>
      <c r="H494" s="73">
        <f t="shared" si="23"/>
        <v>91305.679999999978</v>
      </c>
      <c r="I494" s="100" t="str">
        <f t="shared" si="26"/>
        <v>n.m.</v>
      </c>
      <c r="K494" s="61"/>
    </row>
    <row r="495" spans="1:11" x14ac:dyDescent="0.25">
      <c r="A495" s="14">
        <f t="shared" si="25"/>
        <v>482</v>
      </c>
      <c r="B495" t="s">
        <v>973</v>
      </c>
      <c r="C495" t="s">
        <v>1105</v>
      </c>
      <c r="D495" s="101">
        <v>0</v>
      </c>
      <c r="E495" s="73">
        <v>26900</v>
      </c>
      <c r="F495" s="73"/>
      <c r="G495" s="73"/>
      <c r="H495" s="73">
        <f t="shared" si="23"/>
        <v>26900</v>
      </c>
      <c r="I495" s="100" t="str">
        <f t="shared" si="26"/>
        <v>n.m.</v>
      </c>
      <c r="K495" s="61"/>
    </row>
    <row r="496" spans="1:11" x14ac:dyDescent="0.25">
      <c r="A496" s="14">
        <f t="shared" si="25"/>
        <v>483</v>
      </c>
      <c r="B496" t="s">
        <v>974</v>
      </c>
      <c r="C496" t="s">
        <v>1106</v>
      </c>
      <c r="D496" s="101">
        <v>303496.61</v>
      </c>
      <c r="E496" s="73">
        <v>100419.10999999999</v>
      </c>
      <c r="F496" s="73">
        <v>3622.6400000000008</v>
      </c>
      <c r="G496" s="73">
        <v>10342.469999999999</v>
      </c>
      <c r="H496" s="73">
        <f t="shared" si="23"/>
        <v>114384.21999999999</v>
      </c>
      <c r="I496" s="100">
        <f t="shared" si="26"/>
        <v>0.37688796589853174</v>
      </c>
      <c r="K496" s="61"/>
    </row>
    <row r="497" spans="1:11" x14ac:dyDescent="0.25">
      <c r="A497" s="14">
        <f t="shared" si="25"/>
        <v>484</v>
      </c>
      <c r="B497" t="s">
        <v>975</v>
      </c>
      <c r="C497" t="s">
        <v>1107</v>
      </c>
      <c r="D497" s="101">
        <v>0</v>
      </c>
      <c r="E497" s="73">
        <v>1217.6600000000001</v>
      </c>
      <c r="F497" s="73">
        <v>69.339999999999989</v>
      </c>
      <c r="G497" s="73">
        <v>139.18</v>
      </c>
      <c r="H497" s="73">
        <f t="shared" si="23"/>
        <v>1426.18</v>
      </c>
      <c r="I497" s="100" t="str">
        <f t="shared" si="26"/>
        <v>n.m.</v>
      </c>
      <c r="K497" s="61"/>
    </row>
    <row r="498" spans="1:11" x14ac:dyDescent="0.25">
      <c r="A498" s="14">
        <f t="shared" si="25"/>
        <v>485</v>
      </c>
      <c r="B498" t="s">
        <v>976</v>
      </c>
      <c r="C498" t="s">
        <v>1108</v>
      </c>
      <c r="D498" s="101">
        <v>0</v>
      </c>
      <c r="E498" s="73">
        <v>118050.81999999996</v>
      </c>
      <c r="F498" s="73">
        <v>3107.3799999999997</v>
      </c>
      <c r="G498" s="73">
        <v>10249.17</v>
      </c>
      <c r="H498" s="73">
        <f t="shared" si="23"/>
        <v>131407.36999999997</v>
      </c>
      <c r="I498" s="100" t="str">
        <f t="shared" si="26"/>
        <v>n.m.</v>
      </c>
      <c r="K498" s="61"/>
    </row>
    <row r="499" spans="1:11" x14ac:dyDescent="0.25">
      <c r="A499" s="14">
        <f t="shared" si="25"/>
        <v>486</v>
      </c>
      <c r="B499" t="s">
        <v>629</v>
      </c>
      <c r="C499" t="s">
        <v>282</v>
      </c>
      <c r="D499" s="101">
        <v>-99900.319999999963</v>
      </c>
      <c r="E499" s="73">
        <v>1208270.2400000007</v>
      </c>
      <c r="F499" s="73">
        <v>534.04</v>
      </c>
      <c r="G499" s="73">
        <v>106524.55</v>
      </c>
      <c r="H499" s="73">
        <f t="shared" si="23"/>
        <v>1315328.8300000008</v>
      </c>
      <c r="I499" s="100">
        <f t="shared" si="26"/>
        <v>-13.166412580059816</v>
      </c>
      <c r="K499" s="61"/>
    </row>
    <row r="500" spans="1:11" x14ac:dyDescent="0.25">
      <c r="A500" s="14">
        <f t="shared" si="25"/>
        <v>487</v>
      </c>
      <c r="B500" t="s">
        <v>630</v>
      </c>
      <c r="C500" t="s">
        <v>292</v>
      </c>
      <c r="D500" s="101">
        <v>-586.93699999999808</v>
      </c>
      <c r="E500" s="73">
        <v>269534.46999999997</v>
      </c>
      <c r="F500" s="73">
        <v>242.91000000000003</v>
      </c>
      <c r="G500" s="73">
        <v>18853.79</v>
      </c>
      <c r="H500" s="73">
        <f t="shared" si="23"/>
        <v>288631.16999999993</v>
      </c>
      <c r="I500" s="100">
        <f t="shared" si="26"/>
        <v>-491.7583488517522</v>
      </c>
      <c r="K500" s="61"/>
    </row>
    <row r="501" spans="1:11" x14ac:dyDescent="0.25">
      <c r="A501" s="14">
        <f t="shared" si="25"/>
        <v>488</v>
      </c>
      <c r="B501" t="s">
        <v>991</v>
      </c>
      <c r="C501" t="s">
        <v>1229</v>
      </c>
      <c r="D501" s="101">
        <v>571812.21</v>
      </c>
      <c r="E501" s="73">
        <v>155463.84000000008</v>
      </c>
      <c r="F501" s="73">
        <v>1342.0800000000002</v>
      </c>
      <c r="G501" s="73"/>
      <c r="H501" s="73">
        <f t="shared" si="23"/>
        <v>156805.92000000007</v>
      </c>
      <c r="I501" s="100">
        <f t="shared" si="26"/>
        <v>0.27422625340581669</v>
      </c>
      <c r="K501" s="61"/>
    </row>
    <row r="502" spans="1:11" s="61" customFormat="1" x14ac:dyDescent="0.25">
      <c r="A502" s="55">
        <f t="shared" si="25"/>
        <v>489</v>
      </c>
      <c r="B502" s="56" t="s">
        <v>407</v>
      </c>
      <c r="C502" s="58"/>
      <c r="D502" s="60">
        <v>47494007.804000027</v>
      </c>
      <c r="E502" s="59"/>
      <c r="F502" s="59"/>
      <c r="G502" s="59"/>
      <c r="H502" s="59"/>
      <c r="I502" s="57" t="s">
        <v>409</v>
      </c>
    </row>
    <row r="503" spans="1:11" x14ac:dyDescent="0.25">
      <c r="A503" s="14">
        <f t="shared" si="25"/>
        <v>490</v>
      </c>
      <c r="B503" s="7" t="s">
        <v>389</v>
      </c>
      <c r="C503" s="6"/>
      <c r="D503" s="44">
        <f>SUM(D226:D502)</f>
        <v>57742631.568000026</v>
      </c>
      <c r="E503" s="44">
        <f>SUM(E226:E502)</f>
        <v>66017313.220000014</v>
      </c>
      <c r="F503" s="44">
        <f>SUM(F226:F502)</f>
        <v>2696963.8399999989</v>
      </c>
      <c r="G503" s="44">
        <f>SUM(G226:G502)</f>
        <v>-14516.630000000696</v>
      </c>
      <c r="H503" s="44">
        <f>SUM(H226:H502)</f>
        <v>68699760.430000037</v>
      </c>
      <c r="I503" s="72"/>
    </row>
    <row r="504" spans="1:11" x14ac:dyDescent="0.25">
      <c r="A504" s="14">
        <f t="shared" si="25"/>
        <v>491</v>
      </c>
      <c r="B504" s="1" t="s">
        <v>390</v>
      </c>
      <c r="C504" s="1"/>
      <c r="D504" s="37">
        <f>D503+D224+D187</f>
        <v>156058730.10799998</v>
      </c>
      <c r="E504" s="45">
        <f>E503+E224+E187</f>
        <v>163422138.92000002</v>
      </c>
      <c r="F504" s="45">
        <f>F503+F224+F187</f>
        <v>5458583.8099999987</v>
      </c>
      <c r="G504" s="45">
        <f>G503+G224+G187</f>
        <v>-1648448.6900000013</v>
      </c>
      <c r="H504" s="45">
        <f>H503+H224+H187</f>
        <v>167232274.04000008</v>
      </c>
      <c r="I504" s="71"/>
    </row>
    <row r="505" spans="1:11" x14ac:dyDescent="0.25">
      <c r="A505" s="14">
        <f t="shared" si="25"/>
        <v>492</v>
      </c>
      <c r="B505" s="1"/>
      <c r="C505" s="1"/>
      <c r="D505" s="4"/>
      <c r="E505" s="13"/>
      <c r="F505" s="13"/>
      <c r="G505" s="13"/>
      <c r="H505" s="13"/>
      <c r="I505" s="25"/>
    </row>
    <row r="506" spans="1:11" x14ac:dyDescent="0.25">
      <c r="A506" s="14">
        <f t="shared" si="25"/>
        <v>493</v>
      </c>
      <c r="B506" t="s">
        <v>45</v>
      </c>
      <c r="C506" t="s">
        <v>392</v>
      </c>
      <c r="D506" s="2" t="s">
        <v>403</v>
      </c>
      <c r="E506" s="40">
        <f>-79826328.9099999</f>
        <v>-79826328.909999907</v>
      </c>
      <c r="F506" s="40">
        <v>0</v>
      </c>
      <c r="G506" s="40"/>
      <c r="H506" s="41">
        <f t="shared" ref="H506:H508" si="27">SUM(E506:G506)</f>
        <v>-79826328.909999907</v>
      </c>
      <c r="I506" s="2" t="s">
        <v>403</v>
      </c>
    </row>
    <row r="507" spans="1:11" x14ac:dyDescent="0.25">
      <c r="A507" s="14">
        <f t="shared" si="25"/>
        <v>494</v>
      </c>
      <c r="B507" t="s">
        <v>18</v>
      </c>
      <c r="C507" t="s">
        <v>393</v>
      </c>
      <c r="D507" s="2" t="s">
        <v>403</v>
      </c>
      <c r="E507" s="40">
        <v>-11438236.800000006</v>
      </c>
      <c r="F507" s="40">
        <v>0</v>
      </c>
      <c r="G507" s="40">
        <v>1947901.4500000002</v>
      </c>
      <c r="H507" s="41">
        <f t="shared" si="27"/>
        <v>-9490335.3500000052</v>
      </c>
      <c r="I507" s="2" t="s">
        <v>403</v>
      </c>
    </row>
    <row r="508" spans="1:11" x14ac:dyDescent="0.25">
      <c r="A508" s="14">
        <f t="shared" si="25"/>
        <v>495</v>
      </c>
      <c r="B508" s="6" t="s">
        <v>40</v>
      </c>
      <c r="C508" s="6" t="s">
        <v>394</v>
      </c>
      <c r="D508" s="7" t="s">
        <v>403</v>
      </c>
      <c r="E508" s="42">
        <v>-54394338.74999997</v>
      </c>
      <c r="F508" s="42">
        <v>0</v>
      </c>
      <c r="G508" s="42"/>
      <c r="H508" s="42">
        <f t="shared" si="27"/>
        <v>-54394338.74999997</v>
      </c>
      <c r="I508" s="7" t="s">
        <v>403</v>
      </c>
    </row>
    <row r="509" spans="1:11" x14ac:dyDescent="0.25">
      <c r="A509" s="14">
        <f t="shared" si="25"/>
        <v>496</v>
      </c>
      <c r="B509" s="1" t="s">
        <v>391</v>
      </c>
      <c r="D509" s="20"/>
      <c r="E509" s="45">
        <f>SUM(E506:E508)</f>
        <v>-145658904.45999989</v>
      </c>
      <c r="F509" s="45">
        <f>SUM(F506:F508)</f>
        <v>0</v>
      </c>
      <c r="G509" s="45">
        <f t="shared" ref="G509:H509" si="28">SUM(G506:G508)</f>
        <v>1947901.4500000002</v>
      </c>
      <c r="H509" s="45">
        <f t="shared" si="28"/>
        <v>-143711003.00999987</v>
      </c>
      <c r="I509" s="28"/>
    </row>
    <row r="510" spans="1:11" x14ac:dyDescent="0.25">
      <c r="A510" s="14">
        <f t="shared" si="25"/>
        <v>497</v>
      </c>
      <c r="B510" s="6"/>
      <c r="C510" s="6"/>
      <c r="D510" s="24"/>
      <c r="E510" s="40"/>
      <c r="F510" s="40"/>
      <c r="G510" s="40"/>
      <c r="H510" s="40"/>
      <c r="I510" s="25"/>
    </row>
    <row r="511" spans="1:11" ht="45.75" customHeight="1" thickBot="1" x14ac:dyDescent="0.3">
      <c r="A511" s="14">
        <f t="shared" si="25"/>
        <v>498</v>
      </c>
      <c r="B511" s="114" t="s">
        <v>1189</v>
      </c>
      <c r="C511" s="114"/>
      <c r="D511" s="79">
        <f>D509+D504</f>
        <v>156058730.10799998</v>
      </c>
      <c r="E511" s="79">
        <f>E509+E504</f>
        <v>17763234.460000128</v>
      </c>
      <c r="F511" s="79">
        <f>F509+F504</f>
        <v>5458583.8099999987</v>
      </c>
      <c r="G511" s="79">
        <f>G509+G504</f>
        <v>299452.75999999885</v>
      </c>
      <c r="H511" s="79">
        <f>H509+H504</f>
        <v>23521271.03000021</v>
      </c>
      <c r="I511" s="46"/>
    </row>
    <row r="512" spans="1:11" ht="15.75" thickTop="1" x14ac:dyDescent="0.25">
      <c r="A512" s="14"/>
    </row>
    <row r="513" spans="1:9" x14ac:dyDescent="0.25">
      <c r="A513" s="14"/>
    </row>
    <row r="514" spans="1:9" x14ac:dyDescent="0.25">
      <c r="A514" s="14"/>
      <c r="B514" s="32"/>
      <c r="C514" s="32"/>
      <c r="D514" s="32"/>
      <c r="E514" s="32"/>
      <c r="F514" s="32"/>
      <c r="G514" s="32"/>
      <c r="H514" s="32"/>
      <c r="I514" s="32"/>
    </row>
    <row r="515" spans="1:9" x14ac:dyDescent="0.25">
      <c r="A515" s="14"/>
      <c r="B515" s="32"/>
      <c r="C515" s="32"/>
      <c r="D515" s="32"/>
      <c r="E515" s="32"/>
      <c r="F515" s="32"/>
      <c r="G515" s="32"/>
      <c r="H515" s="32"/>
      <c r="I515" s="32"/>
    </row>
    <row r="516" spans="1:9" x14ac:dyDescent="0.25">
      <c r="A516" s="14"/>
      <c r="B516" s="32"/>
      <c r="C516" s="32"/>
      <c r="D516" s="32"/>
      <c r="E516" s="32"/>
      <c r="F516" s="32"/>
      <c r="G516" s="32"/>
      <c r="H516" s="32"/>
      <c r="I516" s="32"/>
    </row>
    <row r="517" spans="1:9" x14ac:dyDescent="0.25">
      <c r="A517" s="14"/>
      <c r="B517" s="32"/>
      <c r="C517" s="32"/>
      <c r="D517" s="32"/>
      <c r="E517" s="32"/>
      <c r="F517" s="32"/>
      <c r="G517" s="32"/>
      <c r="H517" s="32"/>
      <c r="I517" s="32"/>
    </row>
    <row r="518" spans="1:9" ht="37.5" customHeight="1" x14ac:dyDescent="0.25">
      <c r="A518" s="53"/>
      <c r="B518" s="32"/>
      <c r="C518" s="32"/>
      <c r="D518" s="32"/>
      <c r="E518" s="32"/>
      <c r="F518" s="32"/>
      <c r="G518" s="32"/>
      <c r="H518" s="32"/>
      <c r="I518" s="32"/>
    </row>
  </sheetData>
  <sortState xmlns:xlrd2="http://schemas.microsoft.com/office/spreadsheetml/2017/richdata2" ref="A4:Q157">
    <sortCondition descending="1" ref="H157"/>
  </sortState>
  <mergeCells count="10">
    <mergeCell ref="E11:H11"/>
    <mergeCell ref="A2:I2"/>
    <mergeCell ref="A3:I3"/>
    <mergeCell ref="A4:I4"/>
    <mergeCell ref="A5:I5"/>
    <mergeCell ref="C10:I10"/>
    <mergeCell ref="C7:I7"/>
    <mergeCell ref="C8:I8"/>
    <mergeCell ref="C9:I9"/>
    <mergeCell ref="B511:C511"/>
  </mergeCells>
  <pageMargins left="0.7" right="0.7" top="0.75" bottom="0.75" header="0.3" footer="0.3"/>
  <pageSetup scale="52" fitToHeight="1000" orientation="portrait" horizontalDpi="1200" verticalDpi="1200" r:id="rId1"/>
  <headerFooter>
    <oddFooter>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DB4A4-FAC7-4C93-B703-BB54954D1B68}">
  <dimension ref="A1:L262"/>
  <sheetViews>
    <sheetView workbookViewId="0">
      <pane xSplit="1" ySplit="3" topLeftCell="B5" activePane="bottomRight" state="frozenSplit"/>
      <selection pane="topRight" activeCell="B1" sqref="B1"/>
      <selection pane="bottomLeft" activeCell="A4" sqref="A4"/>
      <selection pane="bottomRight" activeCell="K12" sqref="K12"/>
    </sheetView>
  </sheetViews>
  <sheetFormatPr defaultRowHeight="15" x14ac:dyDescent="0.25"/>
  <cols>
    <col min="1" max="1" width="11.42578125" customWidth="1"/>
    <col min="2" max="2" width="48" bestFit="1" customWidth="1"/>
    <col min="3" max="4" width="15" style="33" bestFit="1" customWidth="1"/>
    <col min="5" max="7" width="15" style="33" customWidth="1"/>
    <col min="9" max="9" width="9.140625" customWidth="1"/>
    <col min="10" max="10" width="19.28515625" customWidth="1"/>
    <col min="11" max="11" width="38.42578125" customWidth="1"/>
    <col min="12" max="12" width="41.85546875" customWidth="1"/>
  </cols>
  <sheetData>
    <row r="1" spans="1:12" x14ac:dyDescent="0.25">
      <c r="B1" s="87"/>
      <c r="C1" s="87"/>
      <c r="D1" s="87" t="s">
        <v>1405</v>
      </c>
      <c r="E1" s="87" t="s">
        <v>1406</v>
      </c>
      <c r="F1" s="87"/>
      <c r="G1" s="87"/>
      <c r="H1" s="87"/>
      <c r="I1" s="87"/>
    </row>
    <row r="2" spans="1:12" x14ac:dyDescent="0.25">
      <c r="B2" s="87"/>
      <c r="C2" s="87"/>
      <c r="D2" s="87">
        <v>2024</v>
      </c>
      <c r="E2" s="87">
        <v>2024</v>
      </c>
      <c r="F2" s="87">
        <v>2025</v>
      </c>
      <c r="G2" s="87">
        <v>2025</v>
      </c>
      <c r="H2" s="87"/>
      <c r="I2" s="87"/>
    </row>
    <row r="3" spans="1:12" x14ac:dyDescent="0.25">
      <c r="A3" t="s">
        <v>1260</v>
      </c>
      <c r="B3" s="86" t="s">
        <v>1407</v>
      </c>
      <c r="C3" s="86" t="s">
        <v>1408</v>
      </c>
      <c r="D3" s="96" t="s">
        <v>1409</v>
      </c>
      <c r="E3" s="86" t="s">
        <v>1410</v>
      </c>
      <c r="F3" s="95" t="s">
        <v>1409</v>
      </c>
      <c r="G3" s="86" t="s">
        <v>1410</v>
      </c>
      <c r="H3" s="94" t="s">
        <v>1261</v>
      </c>
      <c r="I3" s="97" t="s">
        <v>1262</v>
      </c>
    </row>
    <row r="4" spans="1:12" x14ac:dyDescent="0.25">
      <c r="A4" t="str">
        <f t="shared" ref="A4:A66" si="0">LEFT(B4,FIND(" ",B4,1)-1)</f>
        <v>000001585</v>
      </c>
      <c r="B4" s="88" t="s">
        <v>1263</v>
      </c>
      <c r="C4" t="s">
        <v>1411</v>
      </c>
      <c r="D4" s="40">
        <v>1.4921397450962104E-13</v>
      </c>
      <c r="E4" s="40">
        <v>0</v>
      </c>
      <c r="F4" s="40">
        <v>0</v>
      </c>
      <c r="G4" s="40">
        <v>0</v>
      </c>
      <c r="H4" t="str">
        <f>IFERROR(VLOOKUP(CONCATENATE("117-",A4),'Test Year'!J:J,1,FALSE),"Other")</f>
        <v>Other</v>
      </c>
      <c r="I4" t="str">
        <f>IFERROR(VLOOKUP(CONCATENATE("117-",A4),'12 Mos. Preceding Test Year'!J:J,1,FALSE),"Other")</f>
        <v>Other</v>
      </c>
    </row>
    <row r="5" spans="1:12" x14ac:dyDescent="0.25">
      <c r="A5" t="str">
        <f t="shared" si="0"/>
        <v>000001586</v>
      </c>
      <c r="B5" s="88" t="s">
        <v>1264</v>
      </c>
      <c r="C5" t="s">
        <v>1411</v>
      </c>
      <c r="D5" s="40">
        <v>4.9999998664134182E-3</v>
      </c>
      <c r="E5" s="40">
        <v>0</v>
      </c>
      <c r="F5" s="40">
        <v>1.1999999951513018E-2</v>
      </c>
      <c r="G5" s="40">
        <v>0</v>
      </c>
      <c r="H5" t="str">
        <f>IFERROR(VLOOKUP(CONCATENATE("117-",A5),'Test Year'!J:J,1,FALSE),"Other")</f>
        <v>Other</v>
      </c>
      <c r="I5" t="str">
        <f>IFERROR(VLOOKUP(CONCATENATE("117-",A5),'12 Mos. Preceding Test Year'!J:J,1,FALSE),"Other")</f>
        <v>Other</v>
      </c>
    </row>
    <row r="6" spans="1:12" x14ac:dyDescent="0.25">
      <c r="A6" t="str">
        <f t="shared" si="0"/>
        <v>000005237</v>
      </c>
      <c r="B6" s="88" t="s">
        <v>1265</v>
      </c>
      <c r="C6" t="s">
        <v>1411</v>
      </c>
      <c r="D6" s="40">
        <v>53733.945000000007</v>
      </c>
      <c r="E6" s="40">
        <v>593628.23</v>
      </c>
      <c r="F6" s="40">
        <v>0</v>
      </c>
      <c r="G6" s="40">
        <v>483424.81000000006</v>
      </c>
      <c r="H6" t="str">
        <f>IFERROR(VLOOKUP(CONCATENATE("117-",A6),'Test Year'!J:J,1,FALSE),"Other")</f>
        <v>117-000005237</v>
      </c>
      <c r="I6" t="str">
        <f>IFERROR(VLOOKUP(CONCATENATE("117-",A6),'12 Mos. Preceding Test Year'!J:J,1,FALSE),"Other")</f>
        <v>117-000005237</v>
      </c>
    </row>
    <row r="7" spans="1:12" x14ac:dyDescent="0.25">
      <c r="A7" t="str">
        <f t="shared" si="0"/>
        <v>000005706</v>
      </c>
      <c r="B7" s="88" t="s">
        <v>1266</v>
      </c>
      <c r="C7" s="89">
        <v>732</v>
      </c>
      <c r="D7" s="40">
        <v>0</v>
      </c>
      <c r="E7" s="40">
        <v>0</v>
      </c>
      <c r="F7" s="40"/>
      <c r="G7" s="40"/>
      <c r="H7" t="str">
        <f>IFERROR(VLOOKUP(CONCATENATE("117-",A7),'Test Year'!J:J,1,FALSE),"Other")</f>
        <v>Other</v>
      </c>
      <c r="I7" t="str">
        <f>IFERROR(VLOOKUP(CONCATENATE("117-",A7),'12 Mos. Preceding Test Year'!J:J,1,FALSE),"Other")</f>
        <v>Other</v>
      </c>
    </row>
    <row r="8" spans="1:12" x14ac:dyDescent="0.25">
      <c r="A8" t="str">
        <f t="shared" si="0"/>
        <v>000005707</v>
      </c>
      <c r="B8" s="88" t="s">
        <v>1267</v>
      </c>
      <c r="C8" s="89">
        <v>732</v>
      </c>
      <c r="D8" s="40">
        <v>0</v>
      </c>
      <c r="E8" s="40">
        <v>0</v>
      </c>
      <c r="F8" s="40">
        <v>0</v>
      </c>
      <c r="G8" s="40">
        <v>0</v>
      </c>
      <c r="H8" t="str">
        <f>IFERROR(VLOOKUP(CONCATENATE("117-",A8),'Test Year'!J:J,1,FALSE),"Other")</f>
        <v>Other</v>
      </c>
      <c r="I8" t="str">
        <f>IFERROR(VLOOKUP(CONCATENATE("117-",A8),'12 Mos. Preceding Test Year'!J:J,1,FALSE),"Other")</f>
        <v>Other</v>
      </c>
    </row>
    <row r="9" spans="1:12" x14ac:dyDescent="0.25">
      <c r="A9" t="str">
        <f t="shared" si="0"/>
        <v>000005708</v>
      </c>
      <c r="B9" s="88" t="s">
        <v>1268</v>
      </c>
      <c r="C9" s="89">
        <v>732</v>
      </c>
      <c r="D9" s="40">
        <v>0</v>
      </c>
      <c r="E9" s="40">
        <v>0</v>
      </c>
      <c r="F9" s="40">
        <v>0</v>
      </c>
      <c r="G9" s="40">
        <v>0</v>
      </c>
      <c r="H9" t="str">
        <f>IFERROR(VLOOKUP(CONCATENATE("117-",A9),'Test Year'!J:J,1,FALSE),"Other")</f>
        <v>Other</v>
      </c>
      <c r="I9" t="str">
        <f>IFERROR(VLOOKUP(CONCATENATE("117-",A9),'12 Mos. Preceding Test Year'!J:J,1,FALSE),"Other")</f>
        <v>Other</v>
      </c>
    </row>
    <row r="10" spans="1:12" x14ac:dyDescent="0.25">
      <c r="A10" t="str">
        <f t="shared" si="0"/>
        <v>000007652</v>
      </c>
      <c r="B10" s="88" t="s">
        <v>1269</v>
      </c>
      <c r="C10" s="89">
        <v>47118</v>
      </c>
      <c r="D10" s="40">
        <v>8585.1299999999992</v>
      </c>
      <c r="E10" s="40">
        <v>0</v>
      </c>
      <c r="F10" s="40">
        <v>9958.400999999998</v>
      </c>
      <c r="G10" s="40">
        <v>0</v>
      </c>
      <c r="H10" t="str">
        <f>IFERROR(VLOOKUP(CONCATENATE("117-",A10),'Test Year'!J:J,1,FALSE),"Other")</f>
        <v>Other</v>
      </c>
      <c r="I10" t="str">
        <f>IFERROR(VLOOKUP(CONCATENATE("117-",A10),'12 Mos. Preceding Test Year'!J:J,1,FALSE),"Other")</f>
        <v>Other</v>
      </c>
    </row>
    <row r="11" spans="1:12" x14ac:dyDescent="0.25">
      <c r="A11" t="str">
        <f t="shared" si="0"/>
        <v>000012736</v>
      </c>
      <c r="B11" s="88" t="s">
        <v>1270</v>
      </c>
      <c r="C11" t="s">
        <v>1411</v>
      </c>
      <c r="D11" s="40">
        <v>0</v>
      </c>
      <c r="E11" s="40">
        <v>0</v>
      </c>
      <c r="F11" s="40">
        <v>0</v>
      </c>
      <c r="G11" s="40">
        <v>0</v>
      </c>
      <c r="H11" t="str">
        <f>IFERROR(VLOOKUP(CONCATENATE("117-",A11),'Test Year'!J:J,1,FALSE),"Other")</f>
        <v>Other</v>
      </c>
      <c r="I11" t="str">
        <f>IFERROR(VLOOKUP(CONCATENATE("117-",A11),'12 Mos. Preceding Test Year'!J:J,1,FALSE),"Other")</f>
        <v>Other</v>
      </c>
    </row>
    <row r="12" spans="1:12" x14ac:dyDescent="0.25">
      <c r="A12" t="str">
        <f t="shared" si="0"/>
        <v>000014351</v>
      </c>
      <c r="B12" s="88" t="s">
        <v>1271</v>
      </c>
      <c r="C12" t="s">
        <v>1411</v>
      </c>
      <c r="D12" s="40">
        <v>0</v>
      </c>
      <c r="E12" s="40">
        <v>0</v>
      </c>
      <c r="F12" s="40">
        <v>0</v>
      </c>
      <c r="G12" s="40">
        <v>0</v>
      </c>
      <c r="H12" t="str">
        <f>IFERROR(VLOOKUP(CONCATENATE("117-",A12),'Test Year'!J:J,1,FALSE),"Other")</f>
        <v>Other</v>
      </c>
      <c r="I12" t="str">
        <f>IFERROR(VLOOKUP(CONCATENATE("117-",A12),'12 Mos. Preceding Test Year'!J:J,1,FALSE),"Other")</f>
        <v>Other</v>
      </c>
    </row>
    <row r="13" spans="1:12" x14ac:dyDescent="0.25">
      <c r="A13" t="str">
        <f t="shared" si="0"/>
        <v>000018412</v>
      </c>
      <c r="B13" s="88" t="s">
        <v>1272</v>
      </c>
      <c r="C13" t="s">
        <v>1411</v>
      </c>
      <c r="D13" s="40">
        <v>5266.6220000000003</v>
      </c>
      <c r="E13" s="40">
        <v>0</v>
      </c>
      <c r="F13" s="40">
        <v>5675.4219999999978</v>
      </c>
      <c r="G13" s="40">
        <v>0</v>
      </c>
      <c r="H13" t="str">
        <f>IFERROR(VLOOKUP(CONCATENATE("117-",A13),'Test Year'!J:J,1,FALSE),"Other")</f>
        <v>Other</v>
      </c>
      <c r="I13" t="str">
        <f>IFERROR(VLOOKUP(CONCATENATE("117-",A13),'12 Mos. Preceding Test Year'!J:J,1,FALSE),"Other")</f>
        <v>Other</v>
      </c>
    </row>
    <row r="14" spans="1:12" x14ac:dyDescent="0.25">
      <c r="A14" t="str">
        <f t="shared" si="0"/>
        <v>MLLPC0ELG</v>
      </c>
      <c r="B14" s="88" t="s">
        <v>1483</v>
      </c>
      <c r="C14" s="89">
        <v>45657</v>
      </c>
      <c r="D14" s="40">
        <v>4744329.4529999988</v>
      </c>
      <c r="E14" s="40">
        <v>0</v>
      </c>
      <c r="F14" s="40">
        <v>0</v>
      </c>
      <c r="G14" s="40">
        <v>0</v>
      </c>
      <c r="H14" t="str">
        <f>IFERROR(VLOOKUP(CONCATENATE("117-",A14),'Test Year'!J:J,1,FALSE),"Other")</f>
        <v>117-MLLPC0ELG</v>
      </c>
      <c r="I14" t="str">
        <f>IFERROR(VLOOKUP(CONCATENATE("117-",A14),'12 Mos. Preceding Test Year'!J:J,1,FALSE),"Other")</f>
        <v>117-MLLPC0ELG</v>
      </c>
      <c r="J14" s="32"/>
      <c r="K14" s="32" t="s">
        <v>1531</v>
      </c>
      <c r="L14" s="32" t="s">
        <v>1273</v>
      </c>
    </row>
    <row r="15" spans="1:12" x14ac:dyDescent="0.25">
      <c r="A15" t="str">
        <f t="shared" si="0"/>
        <v>000022309</v>
      </c>
      <c r="B15" s="88" t="s">
        <v>1274</v>
      </c>
      <c r="C15" s="89">
        <v>44708</v>
      </c>
      <c r="D15" s="40">
        <v>0</v>
      </c>
      <c r="E15" s="40">
        <v>0</v>
      </c>
      <c r="F15" s="40"/>
      <c r="G15" s="40"/>
      <c r="H15" t="str">
        <f>IFERROR(VLOOKUP(CONCATENATE("117-",A15),'Test Year'!J:J,1,FALSE),"Other")</f>
        <v>Other</v>
      </c>
      <c r="I15" t="str">
        <f>IFERROR(VLOOKUP(CONCATENATE("117-",A15),'12 Mos. Preceding Test Year'!J:J,1,FALSE),"Other")</f>
        <v>Other</v>
      </c>
    </row>
    <row r="16" spans="1:12" x14ac:dyDescent="0.25">
      <c r="A16" t="str">
        <f t="shared" si="0"/>
        <v>000022392</v>
      </c>
      <c r="B16" s="88" t="s">
        <v>1275</v>
      </c>
      <c r="C16" s="89">
        <v>43830</v>
      </c>
      <c r="D16" s="40"/>
      <c r="E16" s="40"/>
      <c r="F16" s="40">
        <v>0</v>
      </c>
      <c r="G16" s="40">
        <v>0</v>
      </c>
      <c r="H16" t="str">
        <f>IFERROR(VLOOKUP(CONCATENATE("117-",A16),'Test Year'!J:J,1,FALSE),"Other")</f>
        <v>Other</v>
      </c>
      <c r="I16" t="str">
        <f>IFERROR(VLOOKUP(CONCATENATE("117-",A16),'12 Mos. Preceding Test Year'!J:J,1,FALSE),"Other")</f>
        <v>Other</v>
      </c>
    </row>
    <row r="17" spans="1:12" x14ac:dyDescent="0.25">
      <c r="A17" t="str">
        <f t="shared" si="0"/>
        <v>000025231</v>
      </c>
      <c r="B17" s="88" t="s">
        <v>1276</v>
      </c>
      <c r="C17" t="s">
        <v>1411</v>
      </c>
      <c r="D17" s="40">
        <v>0</v>
      </c>
      <c r="E17" s="40">
        <v>5907.45</v>
      </c>
      <c r="F17" s="40">
        <v>0</v>
      </c>
      <c r="G17" s="40">
        <v>7349.9100000000017</v>
      </c>
      <c r="H17" t="str">
        <f>IFERROR(VLOOKUP(CONCATENATE("117-",A17),'Test Year'!J:J,1,FALSE),"Other")</f>
        <v>117-000025231</v>
      </c>
      <c r="I17" t="str">
        <f>IFERROR(VLOOKUP(CONCATENATE("117-",A17),'12 Mos. Preceding Test Year'!J:J,1,FALSE),"Other")</f>
        <v>117-000025231</v>
      </c>
    </row>
    <row r="18" spans="1:12" x14ac:dyDescent="0.25">
      <c r="A18" t="str">
        <f t="shared" si="0"/>
        <v>MLLHAULRD</v>
      </c>
      <c r="B18" s="88" t="s">
        <v>1482</v>
      </c>
      <c r="C18" s="89">
        <v>45291</v>
      </c>
      <c r="D18" s="40">
        <v>-545872.71499999997</v>
      </c>
      <c r="E18" s="40">
        <v>0</v>
      </c>
      <c r="F18" s="40">
        <v>513395.50499999995</v>
      </c>
      <c r="G18" s="40">
        <v>0</v>
      </c>
      <c r="H18" t="str">
        <f>IFERROR(VLOOKUP(CONCATENATE("117-",A18),'Test Year'!J:J,1,FALSE),"Other")</f>
        <v>117-MLLHAULRD</v>
      </c>
      <c r="I18" t="str">
        <f>IFERROR(VLOOKUP(CONCATENATE("117-",A18),'12 Mos. Preceding Test Year'!J:J,1,FALSE),"Other")</f>
        <v>117-MLLHAULRD</v>
      </c>
      <c r="K18" s="32" t="s">
        <v>1531</v>
      </c>
      <c r="L18" s="32" t="s">
        <v>1277</v>
      </c>
    </row>
    <row r="19" spans="1:12" x14ac:dyDescent="0.25">
      <c r="A19" t="str">
        <f t="shared" si="0"/>
        <v>000026753</v>
      </c>
      <c r="B19" s="88" t="s">
        <v>1412</v>
      </c>
      <c r="C19" s="89">
        <v>45777</v>
      </c>
      <c r="D19" s="40">
        <v>0</v>
      </c>
      <c r="E19" s="40">
        <v>0</v>
      </c>
      <c r="F19" s="40">
        <v>0</v>
      </c>
      <c r="G19" s="40">
        <v>0</v>
      </c>
      <c r="H19" t="str">
        <f>IFERROR(VLOOKUP(CONCATENATE("117-",A19),'Test Year'!J:J,1,FALSE),"Other")</f>
        <v>Other</v>
      </c>
      <c r="I19" t="str">
        <f>IFERROR(VLOOKUP(CONCATENATE("117-",A19),'12 Mos. Preceding Test Year'!J:J,1,FALSE),"Other")</f>
        <v>Other</v>
      </c>
    </row>
    <row r="20" spans="1:12" x14ac:dyDescent="0.25">
      <c r="A20" t="str">
        <f t="shared" si="0"/>
        <v>000026765</v>
      </c>
      <c r="B20" s="88" t="s">
        <v>1413</v>
      </c>
      <c r="C20" s="89">
        <v>46006</v>
      </c>
      <c r="D20" s="40">
        <v>0</v>
      </c>
      <c r="E20" s="40">
        <v>0</v>
      </c>
      <c r="F20" s="40">
        <v>0</v>
      </c>
      <c r="G20" s="40">
        <v>0</v>
      </c>
      <c r="H20" t="str">
        <f>IFERROR(VLOOKUP(CONCATENATE("117-",A20),'Test Year'!J:J,1,FALSE),"Other")</f>
        <v>Other</v>
      </c>
      <c r="I20" t="str">
        <f>IFERROR(VLOOKUP(CONCATENATE("117-",A20),'12 Mos. Preceding Test Year'!J:J,1,FALSE),"Other")</f>
        <v>Other</v>
      </c>
    </row>
    <row r="21" spans="1:12" x14ac:dyDescent="0.25">
      <c r="A21" t="str">
        <f t="shared" si="0"/>
        <v>000026956</v>
      </c>
      <c r="B21" s="88" t="s">
        <v>1414</v>
      </c>
      <c r="C21" s="89">
        <v>45807</v>
      </c>
      <c r="D21" s="40">
        <v>0</v>
      </c>
      <c r="E21" s="40">
        <v>0</v>
      </c>
      <c r="F21" s="40">
        <v>0</v>
      </c>
      <c r="G21" s="40">
        <v>0</v>
      </c>
      <c r="H21" t="str">
        <f>IFERROR(VLOOKUP(CONCATENATE("117-",A21),'Test Year'!J:J,1,FALSE),"Other")</f>
        <v>Other</v>
      </c>
      <c r="I21" t="str">
        <f>IFERROR(VLOOKUP(CONCATENATE("117-",A21),'12 Mos. Preceding Test Year'!J:J,1,FALSE),"Other")</f>
        <v>Other</v>
      </c>
    </row>
    <row r="22" spans="1:12" x14ac:dyDescent="0.25">
      <c r="A22" t="str">
        <f t="shared" si="0"/>
        <v>000026957</v>
      </c>
      <c r="B22" s="88" t="s">
        <v>1415</v>
      </c>
      <c r="C22" s="89">
        <v>45868</v>
      </c>
      <c r="D22" s="40">
        <v>0</v>
      </c>
      <c r="E22" s="40">
        <v>0</v>
      </c>
      <c r="F22" s="40">
        <v>0</v>
      </c>
      <c r="G22" s="40">
        <v>0</v>
      </c>
      <c r="H22" t="str">
        <f>IFERROR(VLOOKUP(CONCATENATE("117-",A22),'Test Year'!J:J,1,FALSE),"Other")</f>
        <v>Other</v>
      </c>
      <c r="I22" t="str">
        <f>IFERROR(VLOOKUP(CONCATENATE("117-",A22),'12 Mos. Preceding Test Year'!J:J,1,FALSE),"Other")</f>
        <v>Other</v>
      </c>
    </row>
    <row r="23" spans="1:12" x14ac:dyDescent="0.25">
      <c r="A23" t="str">
        <f t="shared" si="0"/>
        <v>ACCTTAX</v>
      </c>
      <c r="B23" s="88" t="s">
        <v>1278</v>
      </c>
      <c r="C23" t="s">
        <v>1411</v>
      </c>
      <c r="D23" s="40">
        <v>0</v>
      </c>
      <c r="E23" s="40">
        <v>0</v>
      </c>
      <c r="F23" s="40">
        <v>0</v>
      </c>
      <c r="G23" s="40">
        <v>0</v>
      </c>
      <c r="H23" t="str">
        <f>IFERROR(VLOOKUP(CONCATENATE("117-",A23),'Test Year'!J:J,1,FALSE),"Other")</f>
        <v>Other</v>
      </c>
      <c r="I23" t="str">
        <f>IFERROR(VLOOKUP(CONCATENATE("117-",A23),'12 Mos. Preceding Test Year'!J:J,1,FALSE),"Other")</f>
        <v>Other</v>
      </c>
    </row>
    <row r="24" spans="1:12" x14ac:dyDescent="0.25">
      <c r="A24" t="str">
        <f t="shared" si="0"/>
        <v>AEPLEADER</v>
      </c>
      <c r="B24" s="88" t="s">
        <v>1416</v>
      </c>
      <c r="C24" t="s">
        <v>1411</v>
      </c>
      <c r="D24" s="40"/>
      <c r="E24" s="40"/>
      <c r="F24" s="40">
        <v>0</v>
      </c>
      <c r="G24" s="40">
        <v>0</v>
      </c>
      <c r="H24" t="str">
        <f>IFERROR(VLOOKUP(CONCATENATE("117-",A24),'Test Year'!J:J,1,FALSE),"Other")</f>
        <v>Other</v>
      </c>
      <c r="I24" t="str">
        <f>IFERROR(VLOOKUP(CONCATENATE("117-",A24),'12 Mos. Preceding Test Year'!J:J,1,FALSE),"Other")</f>
        <v>Other</v>
      </c>
    </row>
    <row r="25" spans="1:12" x14ac:dyDescent="0.25">
      <c r="A25" t="str">
        <f t="shared" si="0"/>
        <v>AESAVINGS</v>
      </c>
      <c r="B25" s="88" t="s">
        <v>1279</v>
      </c>
      <c r="C25" t="s">
        <v>1411</v>
      </c>
      <c r="D25" s="40">
        <v>0</v>
      </c>
      <c r="E25" s="40">
        <v>0</v>
      </c>
      <c r="F25" s="40"/>
      <c r="G25" s="40"/>
      <c r="H25" t="str">
        <f>IFERROR(VLOOKUP(CONCATENATE("117-",A25),'Test Year'!J:J,1,FALSE),"Other")</f>
        <v>Other</v>
      </c>
      <c r="I25" t="str">
        <f>IFERROR(VLOOKUP(CONCATENATE("117-",A25),'12 Mos. Preceding Test Year'!J:J,1,FALSE),"Other")</f>
        <v>Other</v>
      </c>
    </row>
    <row r="26" spans="1:12" x14ac:dyDescent="0.25">
      <c r="A26" t="str">
        <f t="shared" si="0"/>
        <v>AP24IRCM1</v>
      </c>
      <c r="B26" s="88" t="s">
        <v>1417</v>
      </c>
      <c r="C26" s="89">
        <v>46022</v>
      </c>
      <c r="D26" s="40"/>
      <c r="E26" s="40"/>
      <c r="F26" s="40">
        <v>5.0000000000000001E-3</v>
      </c>
      <c r="G26" s="40">
        <v>0</v>
      </c>
      <c r="H26" t="str">
        <f>IFERROR(VLOOKUP(CONCATENATE("117-",A26),'Test Year'!J:J,1,FALSE),"Other")</f>
        <v>Other</v>
      </c>
      <c r="I26" t="str">
        <f>IFERROR(VLOOKUP(CONCATENATE("117-",A26),'12 Mos. Preceding Test Year'!J:J,1,FALSE),"Other")</f>
        <v>Other</v>
      </c>
    </row>
    <row r="27" spans="1:12" x14ac:dyDescent="0.25">
      <c r="A27" t="str">
        <f t="shared" si="0"/>
        <v>BDLABSPRD</v>
      </c>
      <c r="B27" s="88" t="s">
        <v>1280</v>
      </c>
      <c r="C27" t="s">
        <v>1411</v>
      </c>
      <c r="D27" s="40">
        <v>0</v>
      </c>
      <c r="E27" s="40">
        <v>0</v>
      </c>
      <c r="F27" s="40"/>
      <c r="G27" s="40"/>
      <c r="H27" t="str">
        <f>IFERROR(VLOOKUP(CONCATENATE("117-",A27),'Test Year'!J:J,1,FALSE),"Other")</f>
        <v>Other</v>
      </c>
      <c r="I27" t="str">
        <f>IFERROR(VLOOKUP(CONCATENATE("117-",A27),'12 Mos. Preceding Test Year'!J:J,1,FALSE),"Other")</f>
        <v>Other</v>
      </c>
    </row>
    <row r="28" spans="1:12" x14ac:dyDescent="0.25">
      <c r="A28" t="str">
        <f t="shared" si="0"/>
        <v>BLDCS</v>
      </c>
      <c r="B28" s="88" t="s">
        <v>1281</v>
      </c>
      <c r="C28" s="89">
        <v>46387</v>
      </c>
      <c r="D28" s="40">
        <v>17769.938999999998</v>
      </c>
      <c r="E28" s="40">
        <v>0</v>
      </c>
      <c r="F28" s="40">
        <v>19383.490999999998</v>
      </c>
      <c r="G28" s="40">
        <v>0</v>
      </c>
      <c r="H28" t="str">
        <f>IFERROR(VLOOKUP(CONCATENATE("117-",A28),'Test Year'!J:J,1,FALSE),"Other")</f>
        <v>Other</v>
      </c>
      <c r="I28" t="str">
        <f>IFERROR(VLOOKUP(CONCATENATE("117-",A28),'12 Mos. Preceding Test Year'!J:J,1,FALSE),"Other")</f>
        <v>Other</v>
      </c>
    </row>
    <row r="29" spans="1:12" x14ac:dyDescent="0.25">
      <c r="A29" t="str">
        <f t="shared" si="0"/>
        <v>BSPGENREW</v>
      </c>
      <c r="B29" s="88" t="s">
        <v>1418</v>
      </c>
      <c r="C29" s="89">
        <v>46752</v>
      </c>
      <c r="D29" s="40"/>
      <c r="E29" s="40"/>
      <c r="F29" s="40">
        <v>6952681.4220000003</v>
      </c>
      <c r="G29" s="40">
        <v>0</v>
      </c>
      <c r="H29" t="str">
        <f>IFERROR(VLOOKUP(CONCATENATE("117-",A29),'Test Year'!J:J,1,FALSE),"Other")</f>
        <v>Other</v>
      </c>
      <c r="I29" t="str">
        <f>IFERROR(VLOOKUP(CONCATENATE("117-",A29),'12 Mos. Preceding Test Year'!J:J,1,FALSE),"Other")</f>
        <v>Other</v>
      </c>
    </row>
    <row r="30" spans="1:12" x14ac:dyDescent="0.25">
      <c r="A30" t="str">
        <f t="shared" si="0"/>
        <v>BSPPB0002</v>
      </c>
      <c r="B30" s="88" t="s">
        <v>1282</v>
      </c>
      <c r="C30" t="s">
        <v>1411</v>
      </c>
      <c r="D30" s="40">
        <v>27286.031000000003</v>
      </c>
      <c r="E30" s="40">
        <v>12265.830000000002</v>
      </c>
      <c r="F30" s="40">
        <v>308158.93400000001</v>
      </c>
      <c r="G30" s="40">
        <v>47574.889999999992</v>
      </c>
      <c r="H30" t="str">
        <f>IFERROR(VLOOKUP(CONCATENATE("117-",A30),'Test Year'!J:J,1,FALSE),"Other")</f>
        <v>117-BSPPB0002</v>
      </c>
      <c r="I30" t="str">
        <f>IFERROR(VLOOKUP(CONCATENATE("117-",A30),'12 Mos. Preceding Test Year'!J:J,1,FALSE),"Other")</f>
        <v>117-BSPPB0002</v>
      </c>
    </row>
    <row r="31" spans="1:12" x14ac:dyDescent="0.25">
      <c r="A31" t="str">
        <f t="shared" si="0"/>
        <v>BSPPB0003</v>
      </c>
      <c r="B31" s="88" t="s">
        <v>1283</v>
      </c>
      <c r="C31" t="s">
        <v>1411</v>
      </c>
      <c r="D31" s="40">
        <v>25580.642</v>
      </c>
      <c r="E31" s="40">
        <v>0</v>
      </c>
      <c r="F31" s="40">
        <v>304733.44199999998</v>
      </c>
      <c r="G31" s="40">
        <v>0</v>
      </c>
      <c r="H31" t="str">
        <f>IFERROR(VLOOKUP(CONCATENATE("117-",A31),'Test Year'!J:J,1,FALSE),"Other")</f>
        <v>Other</v>
      </c>
      <c r="I31" t="str">
        <f>IFERROR(VLOOKUP(CONCATENATE("117-",A31),'12 Mos. Preceding Test Year'!J:J,1,FALSE),"Other")</f>
        <v>Other</v>
      </c>
    </row>
    <row r="32" spans="1:12" x14ac:dyDescent="0.25">
      <c r="A32" t="str">
        <f t="shared" si="0"/>
        <v>BSPPB0007</v>
      </c>
      <c r="B32" s="88" t="s">
        <v>1284</v>
      </c>
      <c r="C32" t="s">
        <v>1411</v>
      </c>
      <c r="D32" s="40">
        <v>0</v>
      </c>
      <c r="E32" s="40">
        <v>24036.030000000002</v>
      </c>
      <c r="F32" s="40">
        <v>0</v>
      </c>
      <c r="G32" s="40">
        <v>138165.44999999998</v>
      </c>
      <c r="H32" t="str">
        <f>IFERROR(VLOOKUP(CONCATENATE("117-",A32),'Test Year'!J:J,1,FALSE),"Other")</f>
        <v>117-BSPPB0007</v>
      </c>
      <c r="I32" t="str">
        <f>IFERROR(VLOOKUP(CONCATENATE("117-",A32),'12 Mos. Preceding Test Year'!J:J,1,FALSE),"Other")</f>
        <v>117-BSPPB0007</v>
      </c>
    </row>
    <row r="33" spans="1:9" x14ac:dyDescent="0.25">
      <c r="A33" t="str">
        <f t="shared" si="0"/>
        <v>BSPPB0008</v>
      </c>
      <c r="B33" s="88" t="s">
        <v>1419</v>
      </c>
      <c r="C33" t="s">
        <v>1411</v>
      </c>
      <c r="D33" s="40">
        <v>276067.299</v>
      </c>
      <c r="E33" s="40">
        <v>69184.389999999985</v>
      </c>
      <c r="F33" s="40">
        <v>0</v>
      </c>
      <c r="G33" s="40">
        <v>35028.35</v>
      </c>
      <c r="H33" t="str">
        <f>IFERROR(VLOOKUP(CONCATENATE("117-",A33),'Test Year'!J:J,1,FALSE),"Other")</f>
        <v>117-BSPPB0008</v>
      </c>
      <c r="I33" t="str">
        <f>IFERROR(VLOOKUP(CONCATENATE("117-",A33),'12 Mos. Preceding Test Year'!J:J,1,FALSE),"Other")</f>
        <v>117-BSPPB0008</v>
      </c>
    </row>
    <row r="34" spans="1:9" x14ac:dyDescent="0.25">
      <c r="A34" t="str">
        <f t="shared" si="0"/>
        <v>BSPPB0009</v>
      </c>
      <c r="B34" s="88" t="s">
        <v>1285</v>
      </c>
      <c r="C34" t="s">
        <v>1411</v>
      </c>
      <c r="D34" s="40">
        <v>0</v>
      </c>
      <c r="E34" s="40">
        <v>-261710.84000000005</v>
      </c>
      <c r="F34" s="40"/>
      <c r="G34" s="40"/>
      <c r="H34" t="str">
        <f>IFERROR(VLOOKUP(CONCATENATE("117-",A34),'Test Year'!J:J,1,FALSE),"Other")</f>
        <v>Other</v>
      </c>
      <c r="I34" t="str">
        <f>IFERROR(VLOOKUP(CONCATENATE("117-",A34),'12 Mos. Preceding Test Year'!J:J,1,FALSE),"Other")</f>
        <v>117-BSPPB0009</v>
      </c>
    </row>
    <row r="35" spans="1:9" x14ac:dyDescent="0.25">
      <c r="A35" t="str">
        <f t="shared" si="0"/>
        <v>BSPPB0011</v>
      </c>
      <c r="B35" s="88" t="s">
        <v>1286</v>
      </c>
      <c r="C35" t="s">
        <v>1411</v>
      </c>
      <c r="D35" s="40"/>
      <c r="E35" s="40"/>
      <c r="F35" s="40">
        <v>0</v>
      </c>
      <c r="G35" s="40">
        <v>67287.38999999997</v>
      </c>
      <c r="H35" t="str">
        <f>IFERROR(VLOOKUP(CONCATENATE("117-",A35),'Test Year'!J:J,1,FALSE),"Other")</f>
        <v>117-BSPPB0011</v>
      </c>
      <c r="I35" t="str">
        <f>IFERROR(VLOOKUP(CONCATENATE("117-",A35),'12 Mos. Preceding Test Year'!J:J,1,FALSE),"Other")</f>
        <v>Other</v>
      </c>
    </row>
    <row r="36" spans="1:9" x14ac:dyDescent="0.25">
      <c r="A36" t="str">
        <f t="shared" si="0"/>
        <v>BSPPB0013</v>
      </c>
      <c r="B36" s="88" t="s">
        <v>1287</v>
      </c>
      <c r="C36" s="89">
        <v>43465</v>
      </c>
      <c r="D36" s="40">
        <v>28637.422000000006</v>
      </c>
      <c r="E36" s="40">
        <v>-1302602.4099999995</v>
      </c>
      <c r="F36" s="40">
        <v>832845.96000000008</v>
      </c>
      <c r="G36" s="40">
        <v>1158052.8500000008</v>
      </c>
      <c r="H36" t="str">
        <f>IFERROR(VLOOKUP(CONCATENATE("117-",A36),'Test Year'!J:J,1,FALSE),"Other")</f>
        <v>117-BSPPB0013</v>
      </c>
      <c r="I36" t="str">
        <f>IFERROR(VLOOKUP(CONCATENATE("117-",A36),'12 Mos. Preceding Test Year'!J:J,1,FALSE),"Other")</f>
        <v>117-BSPPB0013</v>
      </c>
    </row>
    <row r="37" spans="1:9" x14ac:dyDescent="0.25">
      <c r="A37" t="str">
        <f t="shared" si="0"/>
        <v>BSPPB0016</v>
      </c>
      <c r="B37" s="88" t="s">
        <v>1420</v>
      </c>
      <c r="C37" t="s">
        <v>1411</v>
      </c>
      <c r="D37" s="40">
        <v>0</v>
      </c>
      <c r="E37" s="40">
        <v>-24776.63</v>
      </c>
      <c r="F37" s="40"/>
      <c r="G37" s="40"/>
      <c r="H37" t="str">
        <f>IFERROR(VLOOKUP(CONCATENATE("117-",A37),'Test Year'!J:J,1,FALSE),"Other")</f>
        <v>Other</v>
      </c>
      <c r="I37" t="str">
        <f>IFERROR(VLOOKUP(CONCATENATE("117-",A37),'12 Mos. Preceding Test Year'!J:J,1,FALSE),"Other")</f>
        <v>117-BSPPB0016</v>
      </c>
    </row>
    <row r="38" spans="1:9" x14ac:dyDescent="0.25">
      <c r="A38" t="str">
        <f t="shared" si="0"/>
        <v>BSPPBENEW</v>
      </c>
      <c r="B38" s="88" t="s">
        <v>1421</v>
      </c>
      <c r="C38" t="s">
        <v>1411</v>
      </c>
      <c r="D38" s="40"/>
      <c r="E38" s="40"/>
      <c r="F38" s="40">
        <v>0</v>
      </c>
      <c r="G38" s="40">
        <v>247589.97</v>
      </c>
      <c r="H38" t="str">
        <f>IFERROR(VLOOKUP(CONCATENATE("117-",A38),'Test Year'!J:J,1,FALSE),"Other")</f>
        <v>117-BSPPBENEW</v>
      </c>
      <c r="I38" t="str">
        <f>IFERROR(VLOOKUP(CONCATENATE("117-",A38),'12 Mos. Preceding Test Year'!J:J,1,FALSE),"Other")</f>
        <v>Other</v>
      </c>
    </row>
    <row r="39" spans="1:9" x14ac:dyDescent="0.25">
      <c r="A39" t="str">
        <f t="shared" si="0"/>
        <v>BSPPBENVR</v>
      </c>
      <c r="B39" s="88" t="s">
        <v>1288</v>
      </c>
      <c r="C39" t="s">
        <v>1411</v>
      </c>
      <c r="D39" s="40">
        <v>25243.096000000001</v>
      </c>
      <c r="E39" s="40">
        <v>0</v>
      </c>
      <c r="F39" s="40">
        <v>37401.379000000001</v>
      </c>
      <c r="G39" s="40">
        <v>0</v>
      </c>
      <c r="H39" t="str">
        <f>IFERROR(VLOOKUP(CONCATENATE("117-",A39),'Test Year'!J:J,1,FALSE),"Other")</f>
        <v>Other</v>
      </c>
      <c r="I39" t="str">
        <f>IFERROR(VLOOKUP(CONCATENATE("117-",A39),'12 Mos. Preceding Test Year'!J:J,1,FALSE),"Other")</f>
        <v>Other</v>
      </c>
    </row>
    <row r="40" spans="1:9" x14ac:dyDescent="0.25">
      <c r="A40" t="str">
        <f t="shared" si="0"/>
        <v>BSPPBOUT1</v>
      </c>
      <c r="B40" s="88" t="s">
        <v>1289</v>
      </c>
      <c r="C40" t="s">
        <v>1411</v>
      </c>
      <c r="D40" s="40">
        <v>423526.05500000005</v>
      </c>
      <c r="E40" s="40">
        <v>40287.569999999985</v>
      </c>
      <c r="F40" s="40">
        <v>956559.62199999997</v>
      </c>
      <c r="G40" s="40">
        <v>634689.19000000018</v>
      </c>
      <c r="H40" t="str">
        <f>IFERROR(VLOOKUP(CONCATENATE("117-",A40),'Test Year'!J:J,1,FALSE),"Other")</f>
        <v>117-BSPPBOUT1</v>
      </c>
      <c r="I40" t="str">
        <f>IFERROR(VLOOKUP(CONCATENATE("117-",A40),'12 Mos. Preceding Test Year'!J:J,1,FALSE),"Other")</f>
        <v>117-BSPPBOUT1</v>
      </c>
    </row>
    <row r="41" spans="1:9" x14ac:dyDescent="0.25">
      <c r="A41" t="str">
        <f t="shared" si="0"/>
        <v>BSPPBPOND</v>
      </c>
      <c r="B41" s="88" t="s">
        <v>1422</v>
      </c>
      <c r="C41" s="89">
        <v>46113</v>
      </c>
      <c r="D41" s="40"/>
      <c r="E41" s="40"/>
      <c r="F41" s="40">
        <v>219464.851</v>
      </c>
      <c r="G41" s="40">
        <v>0</v>
      </c>
      <c r="H41" t="str">
        <f>IFERROR(VLOOKUP(CONCATENATE("117-",A41),'Test Year'!J:J,1,FALSE),"Other")</f>
        <v>Other</v>
      </c>
      <c r="I41" t="str">
        <f>IFERROR(VLOOKUP(CONCATENATE("117-",A41),'12 Mos. Preceding Test Year'!J:J,1,FALSE),"Other")</f>
        <v>Other</v>
      </c>
    </row>
    <row r="42" spans="1:9" x14ac:dyDescent="0.25">
      <c r="A42" t="str">
        <f t="shared" si="0"/>
        <v>BSPPBRVSC</v>
      </c>
      <c r="B42" s="88" t="s">
        <v>1423</v>
      </c>
      <c r="C42" s="89">
        <v>46357</v>
      </c>
      <c r="D42" s="40"/>
      <c r="E42" s="40"/>
      <c r="F42" s="40">
        <v>365422.777</v>
      </c>
      <c r="G42" s="40">
        <v>0</v>
      </c>
      <c r="H42" t="str">
        <f>IFERROR(VLOOKUP(CONCATENATE("117-",A42),'Test Year'!J:J,1,FALSE),"Other")</f>
        <v>Other</v>
      </c>
      <c r="I42" t="str">
        <f>IFERROR(VLOOKUP(CONCATENATE("117-",A42),'12 Mos. Preceding Test Year'!J:J,1,FALSE),"Other")</f>
        <v>Other</v>
      </c>
    </row>
    <row r="43" spans="1:9" x14ac:dyDescent="0.25">
      <c r="A43" t="str">
        <f t="shared" si="0"/>
        <v>BSPPBS339</v>
      </c>
      <c r="B43" s="88" t="s">
        <v>1290</v>
      </c>
      <c r="C43" s="89">
        <v>44742</v>
      </c>
      <c r="D43" s="40">
        <v>0</v>
      </c>
      <c r="E43" s="40">
        <v>370710.46000000008</v>
      </c>
      <c r="F43" s="40"/>
      <c r="G43" s="40"/>
      <c r="H43" t="str">
        <f>IFERROR(VLOOKUP(CONCATENATE("117-",A43),'Test Year'!J:J,1,FALSE),"Other")</f>
        <v>Other</v>
      </c>
      <c r="I43" t="str">
        <f>IFERROR(VLOOKUP(CONCATENATE("117-",A43),'12 Mos. Preceding Test Year'!J:J,1,FALSE),"Other")</f>
        <v>117-BSPPBS339</v>
      </c>
    </row>
    <row r="44" spans="1:9" x14ac:dyDescent="0.25">
      <c r="A44" t="str">
        <f t="shared" si="0"/>
        <v>BSPPBS340</v>
      </c>
      <c r="B44" s="88" t="s">
        <v>1291</v>
      </c>
      <c r="C44" s="89">
        <v>44742</v>
      </c>
      <c r="D44" s="40">
        <v>0</v>
      </c>
      <c r="E44" s="40">
        <v>376901.54999999993</v>
      </c>
      <c r="F44" s="40"/>
      <c r="G44" s="40"/>
      <c r="H44" t="str">
        <f>IFERROR(VLOOKUP(CONCATENATE("117-",A44),'Test Year'!J:J,1,FALSE),"Other")</f>
        <v>Other</v>
      </c>
      <c r="I44" t="str">
        <f>IFERROR(VLOOKUP(CONCATENATE("117-",A44),'12 Mos. Preceding Test Year'!J:J,1,FALSE),"Other")</f>
        <v>117-BSPPBS340</v>
      </c>
    </row>
    <row r="45" spans="1:9" x14ac:dyDescent="0.25">
      <c r="A45" t="str">
        <f t="shared" si="0"/>
        <v>BSPPBS347</v>
      </c>
      <c r="B45" s="88" t="s">
        <v>1424</v>
      </c>
      <c r="C45" s="89">
        <v>43455</v>
      </c>
      <c r="D45" s="40"/>
      <c r="E45" s="40"/>
      <c r="F45" s="40">
        <v>183248.52499999999</v>
      </c>
      <c r="G45" s="40">
        <v>414957.94999999995</v>
      </c>
      <c r="H45" t="str">
        <f>IFERROR(VLOOKUP(CONCATENATE("117-",A45),'Test Year'!J:J,1,FALSE),"Other")</f>
        <v>117-BSPPBS347</v>
      </c>
      <c r="I45" t="str">
        <f>IFERROR(VLOOKUP(CONCATENATE("117-",A45),'12 Mos. Preceding Test Year'!J:J,1,FALSE),"Other")</f>
        <v>Other</v>
      </c>
    </row>
    <row r="46" spans="1:9" x14ac:dyDescent="0.25">
      <c r="A46" t="str">
        <f t="shared" si="0"/>
        <v>BSPPBS358</v>
      </c>
      <c r="B46" s="88" t="s">
        <v>1292</v>
      </c>
      <c r="C46" s="89">
        <v>47483</v>
      </c>
      <c r="D46" s="40">
        <v>-7186.1820000000043</v>
      </c>
      <c r="E46" s="40">
        <v>0</v>
      </c>
      <c r="F46" s="40">
        <v>0</v>
      </c>
      <c r="G46" s="40">
        <v>0</v>
      </c>
      <c r="H46" t="str">
        <f>IFERROR(VLOOKUP(CONCATENATE("117-",A46),'Test Year'!J:J,1,FALSE),"Other")</f>
        <v>Other</v>
      </c>
      <c r="I46" t="str">
        <f>IFERROR(VLOOKUP(CONCATENATE("117-",A46),'12 Mos. Preceding Test Year'!J:J,1,FALSE),"Other")</f>
        <v>Other</v>
      </c>
    </row>
    <row r="47" spans="1:9" x14ac:dyDescent="0.25">
      <c r="A47" t="str">
        <f t="shared" si="0"/>
        <v>BSPPBS359</v>
      </c>
      <c r="B47" s="88" t="s">
        <v>1293</v>
      </c>
      <c r="C47" s="89">
        <v>47483</v>
      </c>
      <c r="D47" s="40"/>
      <c r="E47" s="40"/>
      <c r="F47" s="40">
        <v>0</v>
      </c>
      <c r="G47" s="40">
        <v>0</v>
      </c>
      <c r="H47" t="str">
        <f>IFERROR(VLOOKUP(CONCATENATE("117-",A47),'Test Year'!J:J,1,FALSE),"Other")</f>
        <v>Other</v>
      </c>
      <c r="I47" t="str">
        <f>IFERROR(VLOOKUP(CONCATENATE("117-",A47),'12 Mos. Preceding Test Year'!J:J,1,FALSE),"Other")</f>
        <v>Other</v>
      </c>
    </row>
    <row r="48" spans="1:9" x14ac:dyDescent="0.25">
      <c r="A48" t="str">
        <f t="shared" si="0"/>
        <v>BSPPBS365</v>
      </c>
      <c r="B48" s="88" t="s">
        <v>1425</v>
      </c>
      <c r="C48" s="89">
        <v>45657</v>
      </c>
      <c r="D48" s="40">
        <v>0</v>
      </c>
      <c r="E48" s="40">
        <v>0</v>
      </c>
      <c r="F48" s="40">
        <v>146.27799999999999</v>
      </c>
      <c r="G48" s="40">
        <v>0</v>
      </c>
      <c r="H48" t="str">
        <f>IFERROR(VLOOKUP(CONCATENATE("117-",A48),'Test Year'!J:J,1,FALSE),"Other")</f>
        <v>Other</v>
      </c>
      <c r="I48" t="str">
        <f>IFERROR(VLOOKUP(CONCATENATE("117-",A48),'12 Mos. Preceding Test Year'!J:J,1,FALSE),"Other")</f>
        <v>Other</v>
      </c>
    </row>
    <row r="49" spans="1:9" x14ac:dyDescent="0.25">
      <c r="A49" t="str">
        <f t="shared" si="0"/>
        <v>BSPPBS368</v>
      </c>
      <c r="B49" s="88" t="s">
        <v>1426</v>
      </c>
      <c r="C49" s="89">
        <v>45657</v>
      </c>
      <c r="D49" s="40">
        <v>1530189.5039999997</v>
      </c>
      <c r="E49" s="40">
        <v>1030440.0199999999</v>
      </c>
      <c r="F49" s="40">
        <v>5810643.635999999</v>
      </c>
      <c r="G49" s="40">
        <v>8135599.4399999985</v>
      </c>
      <c r="H49" t="str">
        <f>IFERROR(VLOOKUP(CONCATENATE("117-",A49),'Test Year'!J:J,1,FALSE),"Other")</f>
        <v>117-BSPPBS368</v>
      </c>
      <c r="I49" t="str">
        <f>IFERROR(VLOOKUP(CONCATENATE("117-",A49),'12 Mos. Preceding Test Year'!J:J,1,FALSE),"Other")</f>
        <v>117-BSPPBS368</v>
      </c>
    </row>
    <row r="50" spans="1:9" x14ac:dyDescent="0.25">
      <c r="A50" t="str">
        <f t="shared" si="0"/>
        <v>BSPPBS370</v>
      </c>
      <c r="B50" s="88" t="s">
        <v>1427</v>
      </c>
      <c r="C50" s="89">
        <v>47046</v>
      </c>
      <c r="D50" s="40"/>
      <c r="E50" s="40"/>
      <c r="F50" s="40">
        <v>614835.375</v>
      </c>
      <c r="G50" s="40">
        <v>0</v>
      </c>
      <c r="H50" t="str">
        <f>IFERROR(VLOOKUP(CONCATENATE("117-",A50),'Test Year'!J:J,1,FALSE),"Other")</f>
        <v>Other</v>
      </c>
      <c r="I50" t="str">
        <f>IFERROR(VLOOKUP(CONCATENATE("117-",A50),'12 Mos. Preceding Test Year'!J:J,1,FALSE),"Other")</f>
        <v>Other</v>
      </c>
    </row>
    <row r="51" spans="1:9" x14ac:dyDescent="0.25">
      <c r="A51" t="str">
        <f t="shared" si="0"/>
        <v>BSPPBS371</v>
      </c>
      <c r="B51" s="88" t="s">
        <v>1428</v>
      </c>
      <c r="C51" s="89">
        <v>45590</v>
      </c>
      <c r="D51" s="40"/>
      <c r="E51" s="40"/>
      <c r="F51" s="40">
        <v>245090.33000000002</v>
      </c>
      <c r="G51" s="40">
        <v>0</v>
      </c>
      <c r="H51" t="str">
        <f>IFERROR(VLOOKUP(CONCATENATE("117-",A51),'Test Year'!J:J,1,FALSE),"Other")</f>
        <v>Other</v>
      </c>
      <c r="I51" t="str">
        <f>IFERROR(VLOOKUP(CONCATENATE("117-",A51),'12 Mos. Preceding Test Year'!J:J,1,FALSE),"Other")</f>
        <v>Other</v>
      </c>
    </row>
    <row r="52" spans="1:9" x14ac:dyDescent="0.25">
      <c r="A52" t="str">
        <f t="shared" si="0"/>
        <v>BSPPBS372</v>
      </c>
      <c r="B52" s="88" t="s">
        <v>1429</v>
      </c>
      <c r="C52" s="89">
        <v>46374</v>
      </c>
      <c r="D52" s="40"/>
      <c r="E52" s="40"/>
      <c r="F52" s="40">
        <v>77060.392999999996</v>
      </c>
      <c r="G52" s="40">
        <v>0</v>
      </c>
      <c r="H52" t="str">
        <f>IFERROR(VLOOKUP(CONCATENATE("117-",A52),'Test Year'!J:J,1,FALSE),"Other")</f>
        <v>Other</v>
      </c>
      <c r="I52" t="str">
        <f>IFERROR(VLOOKUP(CONCATENATE("117-",A52),'12 Mos. Preceding Test Year'!J:J,1,FALSE),"Other")</f>
        <v>Other</v>
      </c>
    </row>
    <row r="53" spans="1:9" x14ac:dyDescent="0.25">
      <c r="A53" t="str">
        <f t="shared" si="0"/>
        <v>BSPPBSKYC</v>
      </c>
      <c r="B53" s="88" t="s">
        <v>1430</v>
      </c>
      <c r="C53" s="89">
        <v>46386</v>
      </c>
      <c r="D53" s="40"/>
      <c r="E53" s="40"/>
      <c r="F53" s="40">
        <v>205494.38</v>
      </c>
      <c r="G53" s="40">
        <v>0</v>
      </c>
      <c r="H53" t="str">
        <f>IFERROR(VLOOKUP(CONCATENATE("117-",A53),'Test Year'!J:J,1,FALSE),"Other")</f>
        <v>Other</v>
      </c>
      <c r="I53" t="str">
        <f>IFERROR(VLOOKUP(CONCATENATE("117-",A53),'12 Mos. Preceding Test Year'!J:J,1,FALSE),"Other")</f>
        <v>Other</v>
      </c>
    </row>
    <row r="54" spans="1:9" x14ac:dyDescent="0.25">
      <c r="A54" t="str">
        <f t="shared" si="0"/>
        <v>BSPPBWGRN</v>
      </c>
      <c r="B54" s="88" t="s">
        <v>1431</v>
      </c>
      <c r="C54" s="89">
        <v>46054</v>
      </c>
      <c r="D54" s="40"/>
      <c r="E54" s="40"/>
      <c r="F54" s="40">
        <v>1148697.852</v>
      </c>
      <c r="G54" s="40">
        <v>1278.32</v>
      </c>
      <c r="H54" t="str">
        <f>IFERROR(VLOOKUP(CONCATENATE("117-",A54),'Test Year'!J:J,1,FALSE),"Other")</f>
        <v>117-BSPPBWGRN</v>
      </c>
      <c r="I54" t="str">
        <f>IFERROR(VLOOKUP(CONCATENATE("117-",A54),'12 Mos. Preceding Test Year'!J:J,1,FALSE),"Other")</f>
        <v>Other</v>
      </c>
    </row>
    <row r="55" spans="1:9" x14ac:dyDescent="0.25">
      <c r="A55" t="str">
        <f t="shared" si="0"/>
        <v>BUDOFFSET</v>
      </c>
      <c r="B55" s="88" t="s">
        <v>1294</v>
      </c>
      <c r="C55" s="89">
        <v>43830</v>
      </c>
      <c r="D55" s="40">
        <v>0</v>
      </c>
      <c r="E55" s="40">
        <v>0</v>
      </c>
      <c r="F55" s="40">
        <v>6602.8499999999995</v>
      </c>
      <c r="G55" s="40">
        <v>0</v>
      </c>
      <c r="H55" t="str">
        <f>IFERROR(VLOOKUP(CONCATENATE("117-",A55),'Test Year'!J:J,1,FALSE),"Other")</f>
        <v>Other</v>
      </c>
      <c r="I55" t="str">
        <f>IFERROR(VLOOKUP(CONCATENATE("117-",A55),'12 Mos. Preceding Test Year'!J:J,1,FALSE),"Other")</f>
        <v>Other</v>
      </c>
    </row>
    <row r="56" spans="1:9" x14ac:dyDescent="0.25">
      <c r="A56" t="str">
        <f t="shared" si="0"/>
        <v>BUDTRKTBD</v>
      </c>
      <c r="B56" s="88" t="s">
        <v>1295</v>
      </c>
      <c r="C56" t="s">
        <v>1411</v>
      </c>
      <c r="D56" s="40">
        <v>0</v>
      </c>
      <c r="E56" s="40">
        <v>0</v>
      </c>
      <c r="F56" s="40">
        <v>0</v>
      </c>
      <c r="G56" s="40">
        <v>0</v>
      </c>
      <c r="H56" t="str">
        <f>IFERROR(VLOOKUP(CONCATENATE("117-",A56),'Test Year'!J:J,1,FALSE),"Other")</f>
        <v>Other</v>
      </c>
      <c r="I56" t="str">
        <f>IFERROR(VLOOKUP(CONCATENATE("117-",A56),'12 Mos. Preceding Test Year'!J:J,1,FALSE),"Other")</f>
        <v>Other</v>
      </c>
    </row>
    <row r="57" spans="1:9" x14ac:dyDescent="0.25">
      <c r="A57" t="str">
        <f t="shared" si="0"/>
        <v>CDNANDA</v>
      </c>
      <c r="B57" s="88" t="s">
        <v>1296</v>
      </c>
      <c r="C57" t="s">
        <v>1411</v>
      </c>
      <c r="D57" s="40">
        <v>0</v>
      </c>
      <c r="E57" s="40">
        <v>0</v>
      </c>
      <c r="F57" s="40">
        <v>0</v>
      </c>
      <c r="G57" s="40">
        <v>0</v>
      </c>
      <c r="H57" t="str">
        <f>IFERROR(VLOOKUP(CONCATENATE("117-",A57),'Test Year'!J:J,1,FALSE),"Other")</f>
        <v>Other</v>
      </c>
      <c r="I57" t="str">
        <f>IFERROR(VLOOKUP(CONCATENATE("117-",A57),'12 Mos. Preceding Test Year'!J:J,1,FALSE),"Other")</f>
        <v>Other</v>
      </c>
    </row>
    <row r="58" spans="1:9" x14ac:dyDescent="0.25">
      <c r="A58" t="str">
        <f t="shared" si="0"/>
        <v>CFOCAPPRJ</v>
      </c>
      <c r="B58" s="88" t="s">
        <v>1297</v>
      </c>
      <c r="C58" s="89">
        <v>43465</v>
      </c>
      <c r="D58" s="40">
        <v>105620.14800000002</v>
      </c>
      <c r="E58" s="40">
        <v>0</v>
      </c>
      <c r="F58" s="40">
        <v>-149434.67800000001</v>
      </c>
      <c r="G58" s="40">
        <v>0</v>
      </c>
      <c r="H58" t="str">
        <f>IFERROR(VLOOKUP(CONCATENATE("117-",A58),'Test Year'!J:J,1,FALSE),"Other")</f>
        <v>Other</v>
      </c>
      <c r="I58" t="str">
        <f>IFERROR(VLOOKUP(CONCATENATE("117-",A58),'12 Mos. Preceding Test Year'!J:J,1,FALSE),"Other")</f>
        <v>Other</v>
      </c>
    </row>
    <row r="59" spans="1:9" x14ac:dyDescent="0.25">
      <c r="A59" t="str">
        <f t="shared" si="0"/>
        <v>CHNANDA</v>
      </c>
      <c r="B59" s="88" t="s">
        <v>1298</v>
      </c>
      <c r="C59" t="s">
        <v>1411</v>
      </c>
      <c r="D59" s="40">
        <v>1.3500311979441904E-13</v>
      </c>
      <c r="E59" s="40">
        <v>0</v>
      </c>
      <c r="F59" s="40">
        <v>0</v>
      </c>
      <c r="G59" s="40">
        <v>0</v>
      </c>
      <c r="H59" t="str">
        <f>IFERROR(VLOOKUP(CONCATENATE("117-",A59),'Test Year'!J:J,1,FALSE),"Other")</f>
        <v>Other</v>
      </c>
      <c r="I59" t="str">
        <f>IFERROR(VLOOKUP(CONCATENATE("117-",A59),'12 Mos. Preceding Test Year'!J:J,1,FALSE),"Other")</f>
        <v>Other</v>
      </c>
    </row>
    <row r="60" spans="1:9" x14ac:dyDescent="0.25">
      <c r="A60" t="str">
        <f t="shared" si="0"/>
        <v>CORPR117G</v>
      </c>
      <c r="B60" s="88" t="s">
        <v>1432</v>
      </c>
      <c r="C60" s="89">
        <v>43465</v>
      </c>
      <c r="D60" s="40">
        <v>0</v>
      </c>
      <c r="E60" s="40">
        <v>0</v>
      </c>
      <c r="F60" s="40">
        <v>0</v>
      </c>
      <c r="G60" s="40">
        <v>0</v>
      </c>
      <c r="H60" t="str">
        <f>IFERROR(VLOOKUP(CONCATENATE("117-",A60),'Test Year'!J:J,1,FALSE),"Other")</f>
        <v>Other</v>
      </c>
      <c r="I60" t="str">
        <f>IFERROR(VLOOKUP(CONCATENATE("117-",A60),'12 Mos. Preceding Test Year'!J:J,1,FALSE),"Other")</f>
        <v>Other</v>
      </c>
    </row>
    <row r="61" spans="1:9" x14ac:dyDescent="0.25">
      <c r="A61" t="str">
        <f t="shared" si="0"/>
        <v>CRPTARGET</v>
      </c>
      <c r="B61" s="88" t="s">
        <v>1299</v>
      </c>
      <c r="C61" t="s">
        <v>1411</v>
      </c>
      <c r="D61" s="40">
        <v>0</v>
      </c>
      <c r="E61" s="40">
        <v>0</v>
      </c>
      <c r="F61" s="40">
        <v>0</v>
      </c>
      <c r="G61" s="40">
        <v>0</v>
      </c>
      <c r="H61" t="str">
        <f>IFERROR(VLOOKUP(CONCATENATE("117-",A61),'Test Year'!J:J,1,FALSE),"Other")</f>
        <v>Other</v>
      </c>
      <c r="I61" t="str">
        <f>IFERROR(VLOOKUP(CONCATENATE("117-",A61),'12 Mos. Preceding Test Year'!J:J,1,FALSE),"Other")</f>
        <v>Other</v>
      </c>
    </row>
    <row r="62" spans="1:9" x14ac:dyDescent="0.25">
      <c r="A62" t="str">
        <f t="shared" si="0"/>
        <v>DIGITAHUB</v>
      </c>
      <c r="B62" s="88" t="s">
        <v>1300</v>
      </c>
      <c r="C62" s="89">
        <v>43465</v>
      </c>
      <c r="D62" s="40">
        <v>-1102.8460000000005</v>
      </c>
      <c r="E62" s="40">
        <v>0</v>
      </c>
      <c r="F62" s="40"/>
      <c r="G62" s="40"/>
      <c r="H62" t="str">
        <f>IFERROR(VLOOKUP(CONCATENATE("117-",A62),'Test Year'!J:J,1,FALSE),"Other")</f>
        <v>Other</v>
      </c>
      <c r="I62" t="str">
        <f>IFERROR(VLOOKUP(CONCATENATE("117-",A62),'12 Mos. Preceding Test Year'!J:J,1,FALSE),"Other")</f>
        <v>Other</v>
      </c>
    </row>
    <row r="63" spans="1:9" x14ac:dyDescent="0.25">
      <c r="A63" t="str">
        <f t="shared" si="0"/>
        <v>DISTARGET</v>
      </c>
      <c r="B63" s="88" t="s">
        <v>1301</v>
      </c>
      <c r="C63" t="s">
        <v>1411</v>
      </c>
      <c r="D63" s="40">
        <v>0</v>
      </c>
      <c r="E63" s="40">
        <v>0</v>
      </c>
      <c r="F63" s="40">
        <v>0</v>
      </c>
      <c r="G63" s="40">
        <v>0</v>
      </c>
      <c r="H63" t="str">
        <f>IFERROR(VLOOKUP(CONCATENATE("117-",A63),'Test Year'!J:J,1,FALSE),"Other")</f>
        <v>Other</v>
      </c>
      <c r="I63" t="str">
        <f>IFERROR(VLOOKUP(CONCATENATE("117-",A63),'12 Mos. Preceding Test Year'!J:J,1,FALSE),"Other")</f>
        <v>Other</v>
      </c>
    </row>
    <row r="64" spans="1:9" x14ac:dyDescent="0.25">
      <c r="A64" t="str">
        <f t="shared" si="0"/>
        <v>ECNANDA</v>
      </c>
      <c r="B64" s="88" t="s">
        <v>1302</v>
      </c>
      <c r="C64" t="s">
        <v>1411</v>
      </c>
      <c r="D64" s="40">
        <v>0</v>
      </c>
      <c r="E64" s="40">
        <v>0</v>
      </c>
      <c r="F64" s="40">
        <v>0</v>
      </c>
      <c r="G64" s="40">
        <v>0</v>
      </c>
      <c r="H64" t="str">
        <f>IFERROR(VLOOKUP(CONCATENATE("117-",A64),'Test Year'!J:J,1,FALSE),"Other")</f>
        <v>Other</v>
      </c>
      <c r="I64" t="str">
        <f>IFERROR(VLOOKUP(CONCATENATE("117-",A64),'12 Mos. Preceding Test Year'!J:J,1,FALSE),"Other")</f>
        <v>Other</v>
      </c>
    </row>
    <row r="65" spans="1:9" x14ac:dyDescent="0.25">
      <c r="A65" t="str">
        <f t="shared" si="0"/>
        <v>EDN103172</v>
      </c>
      <c r="B65" s="88" t="s">
        <v>1303</v>
      </c>
      <c r="C65" s="89">
        <v>732</v>
      </c>
      <c r="D65" s="40">
        <v>0</v>
      </c>
      <c r="E65" s="40">
        <v>0</v>
      </c>
      <c r="F65" s="40"/>
      <c r="G65" s="40"/>
      <c r="H65" t="str">
        <f>IFERROR(VLOOKUP(CONCATENATE("117-",A65),'Test Year'!J:J,1,FALSE),"Other")</f>
        <v>Other</v>
      </c>
      <c r="I65" t="str">
        <f>IFERROR(VLOOKUP(CONCATENATE("117-",A65),'12 Mos. Preceding Test Year'!J:J,1,FALSE),"Other")</f>
        <v>Other</v>
      </c>
    </row>
    <row r="66" spans="1:9" x14ac:dyDescent="0.25">
      <c r="A66" t="str">
        <f t="shared" si="0"/>
        <v>EDN103175</v>
      </c>
      <c r="B66" s="88" t="s">
        <v>1304</v>
      </c>
      <c r="C66" s="89">
        <v>732</v>
      </c>
      <c r="D66" s="40">
        <v>0</v>
      </c>
      <c r="E66" s="40">
        <v>0</v>
      </c>
      <c r="F66" s="40">
        <v>0</v>
      </c>
      <c r="G66" s="40">
        <v>0</v>
      </c>
      <c r="H66" t="str">
        <f>IFERROR(VLOOKUP(CONCATENATE("117-",A66),'Test Year'!J:J,1,FALSE),"Other")</f>
        <v>Other</v>
      </c>
      <c r="I66" t="str">
        <f>IFERROR(VLOOKUP(CONCATENATE("117-",A66),'12 Mos. Preceding Test Year'!J:J,1,FALSE),"Other")</f>
        <v>Other</v>
      </c>
    </row>
    <row r="67" spans="1:9" x14ac:dyDescent="0.25">
      <c r="A67" t="str">
        <f t="shared" ref="A67:A130" si="1">LEFT(B67,FIND(" ",B67,1)-1)</f>
        <v>EDN103177</v>
      </c>
      <c r="B67" s="88" t="s">
        <v>1305</v>
      </c>
      <c r="C67" s="89">
        <v>732</v>
      </c>
      <c r="D67" s="40">
        <v>0</v>
      </c>
      <c r="E67" s="40">
        <v>0</v>
      </c>
      <c r="F67" s="40"/>
      <c r="G67" s="40"/>
      <c r="H67" t="str">
        <f>IFERROR(VLOOKUP(CONCATENATE("117-",A67),'Test Year'!J:J,1,FALSE),"Other")</f>
        <v>Other</v>
      </c>
      <c r="I67" t="str">
        <f>IFERROR(VLOOKUP(CONCATENATE("117-",A67),'12 Mos. Preceding Test Year'!J:J,1,FALSE),"Other")</f>
        <v>Other</v>
      </c>
    </row>
    <row r="68" spans="1:9" x14ac:dyDescent="0.25">
      <c r="A68" t="str">
        <f t="shared" si="1"/>
        <v>EDN103178</v>
      </c>
      <c r="B68" s="88" t="s">
        <v>1306</v>
      </c>
      <c r="C68" s="89">
        <v>732</v>
      </c>
      <c r="D68" s="40">
        <v>0</v>
      </c>
      <c r="E68" s="40">
        <v>0</v>
      </c>
      <c r="F68" s="40">
        <v>0</v>
      </c>
      <c r="G68" s="40">
        <v>0</v>
      </c>
      <c r="H68" t="str">
        <f>IFERROR(VLOOKUP(CONCATENATE("117-",A68),'Test Year'!J:J,1,FALSE),"Other")</f>
        <v>Other</v>
      </c>
      <c r="I68" t="str">
        <f>IFERROR(VLOOKUP(CONCATENATE("117-",A68),'12 Mos. Preceding Test Year'!J:J,1,FALSE),"Other")</f>
        <v>Other</v>
      </c>
    </row>
    <row r="69" spans="1:9" x14ac:dyDescent="0.25">
      <c r="A69" t="str">
        <f t="shared" si="1"/>
        <v>EDN103180</v>
      </c>
      <c r="B69" s="88" t="s">
        <v>1307</v>
      </c>
      <c r="C69" s="89">
        <v>732</v>
      </c>
      <c r="D69" s="40">
        <v>0</v>
      </c>
      <c r="E69" s="40">
        <v>0</v>
      </c>
      <c r="F69" s="40">
        <v>0</v>
      </c>
      <c r="G69" s="40">
        <v>0</v>
      </c>
      <c r="H69" t="str">
        <f>IFERROR(VLOOKUP(CONCATENATE("117-",A69),'Test Year'!J:J,1,FALSE),"Other")</f>
        <v>Other</v>
      </c>
      <c r="I69" t="str">
        <f>IFERROR(VLOOKUP(CONCATENATE("117-",A69),'12 Mos. Preceding Test Year'!J:J,1,FALSE),"Other")</f>
        <v>Other</v>
      </c>
    </row>
    <row r="70" spans="1:9" x14ac:dyDescent="0.25">
      <c r="A70" t="str">
        <f t="shared" si="1"/>
        <v>EDNANDA</v>
      </c>
      <c r="B70" s="88" t="s">
        <v>1308</v>
      </c>
      <c r="C70" s="89">
        <v>732</v>
      </c>
      <c r="D70" s="40">
        <v>-7.815970093361102E-14</v>
      </c>
      <c r="E70" s="40">
        <v>0</v>
      </c>
      <c r="F70" s="40">
        <v>-3.6237679523765109E-13</v>
      </c>
      <c r="G70" s="40">
        <v>0</v>
      </c>
      <c r="H70" t="str">
        <f>IFERROR(VLOOKUP(CONCATENATE("117-",A70),'Test Year'!J:J,1,FALSE),"Other")</f>
        <v>Other</v>
      </c>
      <c r="I70" t="str">
        <f>IFERROR(VLOOKUP(CONCATENATE("117-",A70),'12 Mos. Preceding Test Year'!J:J,1,FALSE),"Other")</f>
        <v>Other</v>
      </c>
    </row>
    <row r="71" spans="1:9" x14ac:dyDescent="0.25">
      <c r="A71" t="str">
        <f t="shared" si="1"/>
        <v>EON011324</v>
      </c>
      <c r="B71" s="88" t="s">
        <v>1309</v>
      </c>
      <c r="C71" s="89">
        <v>732</v>
      </c>
      <c r="D71" s="40">
        <v>647.69600000000003</v>
      </c>
      <c r="E71" s="40">
        <v>0</v>
      </c>
      <c r="F71" s="40">
        <v>58.100999999999992</v>
      </c>
      <c r="G71" s="40">
        <v>0</v>
      </c>
      <c r="H71" t="str">
        <f>IFERROR(VLOOKUP(CONCATENATE("117-",A71),'Test Year'!J:J,1,FALSE),"Other")</f>
        <v>Other</v>
      </c>
      <c r="I71" t="str">
        <f>IFERROR(VLOOKUP(CONCATENATE("117-",A71),'12 Mos. Preceding Test Year'!J:J,1,FALSE),"Other")</f>
        <v>Other</v>
      </c>
    </row>
    <row r="72" spans="1:9" x14ac:dyDescent="0.25">
      <c r="A72" t="str">
        <f t="shared" si="1"/>
        <v>ETNANDA</v>
      </c>
      <c r="B72" s="88" t="s">
        <v>1310</v>
      </c>
      <c r="C72" s="89">
        <v>732</v>
      </c>
      <c r="D72" s="40">
        <v>0</v>
      </c>
      <c r="E72" s="40">
        <v>0</v>
      </c>
      <c r="F72" s="40">
        <v>0</v>
      </c>
      <c r="G72" s="40">
        <v>0</v>
      </c>
      <c r="H72" t="str">
        <f>IFERROR(VLOOKUP(CONCATENATE("117-",A72),'Test Year'!J:J,1,FALSE),"Other")</f>
        <v>Other</v>
      </c>
      <c r="I72" t="str">
        <f>IFERROR(VLOOKUP(CONCATENATE("117-",A72),'12 Mos. Preceding Test Year'!J:J,1,FALSE),"Other")</f>
        <v>Other</v>
      </c>
    </row>
    <row r="73" spans="1:9" x14ac:dyDescent="0.25">
      <c r="A73" t="str">
        <f t="shared" si="1"/>
        <v>EVNCBA215</v>
      </c>
      <c r="B73" s="88" t="s">
        <v>1433</v>
      </c>
      <c r="C73" t="s">
        <v>1411</v>
      </c>
      <c r="D73" s="40">
        <v>0</v>
      </c>
      <c r="E73" s="40">
        <v>0</v>
      </c>
      <c r="F73" s="40">
        <v>0</v>
      </c>
      <c r="G73" s="40">
        <v>0</v>
      </c>
      <c r="H73" t="str">
        <f>IFERROR(VLOOKUP(CONCATENATE("117-",A73),'Test Year'!J:J,1,FALSE),"Other")</f>
        <v>Other</v>
      </c>
      <c r="I73" t="str">
        <f>IFERROR(VLOOKUP(CONCATENATE("117-",A73),'12 Mos. Preceding Test Year'!J:J,1,FALSE),"Other")</f>
        <v>Other</v>
      </c>
    </row>
    <row r="74" spans="1:9" x14ac:dyDescent="0.25">
      <c r="A74" t="str">
        <f t="shared" si="1"/>
        <v>EVNCBK117</v>
      </c>
      <c r="B74" s="88" t="s">
        <v>1311</v>
      </c>
      <c r="C74" t="s">
        <v>1411</v>
      </c>
      <c r="D74" s="40">
        <v>0</v>
      </c>
      <c r="E74" s="40">
        <v>0</v>
      </c>
      <c r="F74" s="40">
        <v>0</v>
      </c>
      <c r="G74" s="40">
        <v>0</v>
      </c>
      <c r="H74" t="str">
        <f>IFERROR(VLOOKUP(CONCATENATE("117-",A74),'Test Year'!J:J,1,FALSE),"Other")</f>
        <v>Other</v>
      </c>
      <c r="I74" t="str">
        <f>IFERROR(VLOOKUP(CONCATENATE("117-",A74),'12 Mos. Preceding Test Year'!J:J,1,FALSE),"Other")</f>
        <v>Other</v>
      </c>
    </row>
    <row r="75" spans="1:9" x14ac:dyDescent="0.25">
      <c r="A75" t="str">
        <f t="shared" si="1"/>
        <v>EVNCBW413</v>
      </c>
      <c r="B75" s="88" t="s">
        <v>1312</v>
      </c>
      <c r="C75" t="s">
        <v>1411</v>
      </c>
      <c r="D75" s="40">
        <v>0</v>
      </c>
      <c r="E75" s="40">
        <v>0</v>
      </c>
      <c r="F75" s="40">
        <v>0</v>
      </c>
      <c r="G75" s="40">
        <v>0</v>
      </c>
      <c r="H75" t="str">
        <f>IFERROR(VLOOKUP(CONCATENATE("117-",A75),'Test Year'!J:J,1,FALSE),"Other")</f>
        <v>Other</v>
      </c>
      <c r="I75" t="str">
        <f>IFERROR(VLOOKUP(CONCATENATE("117-",A75),'12 Mos. Preceding Test Year'!J:J,1,FALSE),"Other")</f>
        <v>Other</v>
      </c>
    </row>
    <row r="76" spans="1:9" x14ac:dyDescent="0.25">
      <c r="A76" t="str">
        <f t="shared" si="1"/>
        <v>EVRCB</v>
      </c>
      <c r="B76" s="88" t="s">
        <v>1434</v>
      </c>
      <c r="C76" t="s">
        <v>1411</v>
      </c>
      <c r="D76" s="40">
        <v>0</v>
      </c>
      <c r="E76" s="40">
        <v>0</v>
      </c>
      <c r="F76" s="40">
        <v>0</v>
      </c>
      <c r="G76" s="40">
        <v>0</v>
      </c>
      <c r="H76" t="str">
        <f>IFERROR(VLOOKUP(CONCATENATE("117-",A76),'Test Year'!J:J,1,FALSE),"Other")</f>
        <v>Other</v>
      </c>
      <c r="I76" t="str">
        <f>IFERROR(VLOOKUP(CONCATENATE("117-",A76),'12 Mos. Preceding Test Year'!J:J,1,FALSE),"Other")</f>
        <v>Other</v>
      </c>
    </row>
    <row r="77" spans="1:9" x14ac:dyDescent="0.25">
      <c r="A77" t="str">
        <f t="shared" si="1"/>
        <v>EVRCS</v>
      </c>
      <c r="B77" s="88" t="s">
        <v>1313</v>
      </c>
      <c r="C77" t="s">
        <v>1411</v>
      </c>
      <c r="D77" s="40"/>
      <c r="E77" s="40"/>
      <c r="F77" s="40">
        <v>0</v>
      </c>
      <c r="G77" s="40">
        <v>0</v>
      </c>
      <c r="H77" t="str">
        <f>IFERROR(VLOOKUP(CONCATENATE("117-",A77),'Test Year'!J:J,1,FALSE),"Other")</f>
        <v>Other</v>
      </c>
      <c r="I77" t="str">
        <f>IFERROR(VLOOKUP(CONCATENATE("117-",A77),'12 Mos. Preceding Test Year'!J:J,1,FALSE),"Other")</f>
        <v>Other</v>
      </c>
    </row>
    <row r="78" spans="1:9" x14ac:dyDescent="0.25">
      <c r="A78" t="str">
        <f t="shared" si="1"/>
        <v>FANANDA</v>
      </c>
      <c r="B78" s="88" t="s">
        <v>1314</v>
      </c>
      <c r="C78" t="s">
        <v>1411</v>
      </c>
      <c r="D78" s="40">
        <v>0</v>
      </c>
      <c r="E78" s="40">
        <v>0</v>
      </c>
      <c r="F78" s="40">
        <v>0</v>
      </c>
      <c r="G78" s="40">
        <v>0</v>
      </c>
      <c r="H78" t="str">
        <f>IFERROR(VLOOKUP(CONCATENATE("117-",A78),'Test Year'!J:J,1,FALSE),"Other")</f>
        <v>Other</v>
      </c>
      <c r="I78" t="str">
        <f>IFERROR(VLOOKUP(CONCATENATE("117-",A78),'12 Mos. Preceding Test Year'!J:J,1,FALSE),"Other")</f>
        <v>Other</v>
      </c>
    </row>
    <row r="79" spans="1:9" x14ac:dyDescent="0.25">
      <c r="A79" t="str">
        <f t="shared" si="1"/>
        <v>FHGCAPCUT</v>
      </c>
      <c r="B79" s="88" t="s">
        <v>1315</v>
      </c>
      <c r="C79" t="s">
        <v>1411</v>
      </c>
      <c r="D79" s="40">
        <v>-8067.1539999999941</v>
      </c>
      <c r="E79" s="40">
        <v>0</v>
      </c>
      <c r="F79" s="40">
        <v>-29026.920000000002</v>
      </c>
      <c r="G79" s="40">
        <v>0</v>
      </c>
      <c r="H79" t="str">
        <f>IFERROR(VLOOKUP(CONCATENATE("117-",A79),'Test Year'!J:J,1,FALSE),"Other")</f>
        <v>Other</v>
      </c>
      <c r="I79" t="str">
        <f>IFERROR(VLOOKUP(CONCATENATE("117-",A79),'12 Mos. Preceding Test Year'!J:J,1,FALSE),"Other")</f>
        <v>Other</v>
      </c>
    </row>
    <row r="80" spans="1:9" x14ac:dyDescent="0.25">
      <c r="A80" t="str">
        <f t="shared" si="1"/>
        <v>FLTADJIRC</v>
      </c>
      <c r="B80" s="88" t="s">
        <v>1435</v>
      </c>
      <c r="C80" t="s">
        <v>1411</v>
      </c>
      <c r="D80" s="40">
        <v>-2.0000000000095497E-3</v>
      </c>
      <c r="E80" s="40">
        <v>0</v>
      </c>
      <c r="F80" s="40">
        <v>-2.0000000000273133E-3</v>
      </c>
      <c r="G80" s="40">
        <v>0</v>
      </c>
      <c r="H80" t="str">
        <f>IFERROR(VLOOKUP(CONCATENATE("117-",A80),'Test Year'!J:J,1,FALSE),"Other")</f>
        <v>Other</v>
      </c>
      <c r="I80" t="str">
        <f>IFERROR(VLOOKUP(CONCATENATE("117-",A80),'12 Mos. Preceding Test Year'!J:J,1,FALSE),"Other")</f>
        <v>Other</v>
      </c>
    </row>
    <row r="81" spans="1:9" x14ac:dyDescent="0.25">
      <c r="A81" t="str">
        <f t="shared" si="1"/>
        <v>GLNANDA</v>
      </c>
      <c r="B81" s="88" t="s">
        <v>1316</v>
      </c>
      <c r="C81" t="s">
        <v>1411</v>
      </c>
      <c r="D81" s="40">
        <v>-7.0000000002892193E-3</v>
      </c>
      <c r="E81" s="40">
        <v>0</v>
      </c>
      <c r="F81" s="40">
        <v>-3.9310776855927543E-12</v>
      </c>
      <c r="G81" s="40">
        <v>0</v>
      </c>
      <c r="H81" t="str">
        <f>IFERROR(VLOOKUP(CONCATENATE("117-",A81),'Test Year'!J:J,1,FALSE),"Other")</f>
        <v>Other</v>
      </c>
      <c r="I81" t="str">
        <f>IFERROR(VLOOKUP(CONCATENATE("117-",A81),'12 Mos. Preceding Test Year'!J:J,1,FALSE),"Other")</f>
        <v>Other</v>
      </c>
    </row>
    <row r="82" spans="1:9" x14ac:dyDescent="0.25">
      <c r="A82" t="str">
        <f t="shared" si="1"/>
        <v>GWSCB</v>
      </c>
      <c r="B82" s="88" t="s">
        <v>1317</v>
      </c>
      <c r="C82" s="89">
        <v>43465</v>
      </c>
      <c r="D82" s="40">
        <v>0</v>
      </c>
      <c r="E82" s="40">
        <v>0</v>
      </c>
      <c r="F82" s="40">
        <v>0</v>
      </c>
      <c r="G82" s="40">
        <v>0</v>
      </c>
      <c r="H82" t="str">
        <f>IFERROR(VLOOKUP(CONCATENATE("117-",A82),'Test Year'!J:J,1,FALSE),"Other")</f>
        <v>Other</v>
      </c>
      <c r="I82" t="str">
        <f>IFERROR(VLOOKUP(CONCATENATE("117-",A82),'12 Mos. Preceding Test Year'!J:J,1,FALSE),"Other")</f>
        <v>Other</v>
      </c>
    </row>
    <row r="83" spans="1:9" x14ac:dyDescent="0.25">
      <c r="A83" t="str">
        <f t="shared" si="1"/>
        <v>GWSCBA215</v>
      </c>
      <c r="B83" s="88" t="s">
        <v>1318</v>
      </c>
      <c r="C83" t="s">
        <v>1411</v>
      </c>
      <c r="D83" s="40">
        <v>0</v>
      </c>
      <c r="E83" s="40">
        <v>0</v>
      </c>
      <c r="F83" s="40">
        <v>0</v>
      </c>
      <c r="G83" s="40">
        <v>0</v>
      </c>
      <c r="H83" t="str">
        <f>IFERROR(VLOOKUP(CONCATENATE("117-",A83),'Test Year'!J:J,1,FALSE),"Other")</f>
        <v>Other</v>
      </c>
      <c r="I83" t="str">
        <f>IFERROR(VLOOKUP(CONCATENATE("117-",A83),'12 Mos. Preceding Test Year'!J:J,1,FALSE),"Other")</f>
        <v>Other</v>
      </c>
    </row>
    <row r="84" spans="1:9" x14ac:dyDescent="0.25">
      <c r="A84" t="str">
        <f t="shared" si="1"/>
        <v>GWSCBI132</v>
      </c>
      <c r="B84" s="88" t="s">
        <v>1436</v>
      </c>
      <c r="C84" t="s">
        <v>1411</v>
      </c>
      <c r="D84" s="40"/>
      <c r="E84" s="40"/>
      <c r="F84" s="40">
        <v>0</v>
      </c>
      <c r="G84" s="40">
        <v>0</v>
      </c>
      <c r="H84" t="str">
        <f>IFERROR(VLOOKUP(CONCATENATE("117-",A84),'Test Year'!J:J,1,FALSE),"Other")</f>
        <v>Other</v>
      </c>
      <c r="I84" t="str">
        <f>IFERROR(VLOOKUP(CONCATENATE("117-",A84),'12 Mos. Preceding Test Year'!J:J,1,FALSE),"Other")</f>
        <v>Other</v>
      </c>
    </row>
    <row r="85" spans="1:9" x14ac:dyDescent="0.25">
      <c r="A85" t="str">
        <f t="shared" si="1"/>
        <v>GWSCBK117</v>
      </c>
      <c r="B85" s="88" t="s">
        <v>1319</v>
      </c>
      <c r="C85" t="s">
        <v>1411</v>
      </c>
      <c r="D85" s="40">
        <v>0</v>
      </c>
      <c r="E85" s="40">
        <v>0</v>
      </c>
      <c r="F85" s="40">
        <v>0</v>
      </c>
      <c r="G85" s="40">
        <v>0</v>
      </c>
      <c r="H85" t="str">
        <f>IFERROR(VLOOKUP(CONCATENATE("117-",A85),'Test Year'!J:J,1,FALSE),"Other")</f>
        <v>Other</v>
      </c>
      <c r="I85" t="str">
        <f>IFERROR(VLOOKUP(CONCATENATE("117-",A85),'12 Mos. Preceding Test Year'!J:J,1,FALSE),"Other")</f>
        <v>Other</v>
      </c>
    </row>
    <row r="86" spans="1:9" x14ac:dyDescent="0.25">
      <c r="A86" t="str">
        <f t="shared" si="1"/>
        <v>GWSCBU420</v>
      </c>
      <c r="B86" s="88" t="s">
        <v>1437</v>
      </c>
      <c r="C86" t="s">
        <v>1411</v>
      </c>
      <c r="D86" s="40"/>
      <c r="E86" s="40"/>
      <c r="F86" s="40">
        <v>0</v>
      </c>
      <c r="G86" s="40">
        <v>0</v>
      </c>
      <c r="H86" t="str">
        <f>IFERROR(VLOOKUP(CONCATENATE("117-",A86),'Test Year'!J:J,1,FALSE),"Other")</f>
        <v>Other</v>
      </c>
      <c r="I86" t="str">
        <f>IFERROR(VLOOKUP(CONCATENATE("117-",A86),'12 Mos. Preceding Test Year'!J:J,1,FALSE),"Other")</f>
        <v>Other</v>
      </c>
    </row>
    <row r="87" spans="1:9" x14ac:dyDescent="0.25">
      <c r="A87" t="str">
        <f t="shared" si="1"/>
        <v>GWSCBW413</v>
      </c>
      <c r="B87" s="88" t="s">
        <v>1320</v>
      </c>
      <c r="C87" t="s">
        <v>1411</v>
      </c>
      <c r="D87" s="40">
        <v>0</v>
      </c>
      <c r="E87" s="40">
        <v>0</v>
      </c>
      <c r="F87" s="40">
        <v>0</v>
      </c>
      <c r="G87" s="40">
        <v>0</v>
      </c>
      <c r="H87" t="str">
        <f>IFERROR(VLOOKUP(CONCATENATE("117-",A87),'Test Year'!J:J,1,FALSE),"Other")</f>
        <v>Other</v>
      </c>
      <c r="I87" t="str">
        <f>IFERROR(VLOOKUP(CONCATENATE("117-",A87),'12 Mos. Preceding Test Year'!J:J,1,FALSE),"Other")</f>
        <v>Other</v>
      </c>
    </row>
    <row r="88" spans="1:9" x14ac:dyDescent="0.25">
      <c r="A88" t="str">
        <f t="shared" si="1"/>
        <v>GWSCS</v>
      </c>
      <c r="B88" s="88" t="s">
        <v>1321</v>
      </c>
      <c r="C88" s="89">
        <v>43465</v>
      </c>
      <c r="D88" s="40">
        <v>0</v>
      </c>
      <c r="E88" s="40">
        <v>0</v>
      </c>
      <c r="F88" s="40">
        <v>0</v>
      </c>
      <c r="G88" s="40">
        <v>0</v>
      </c>
      <c r="H88" t="str">
        <f>IFERROR(VLOOKUP(CONCATENATE("117-",A88),'Test Year'!J:J,1,FALSE),"Other")</f>
        <v>Other</v>
      </c>
      <c r="I88" t="str">
        <f>IFERROR(VLOOKUP(CONCATENATE("117-",A88),'12 Mos. Preceding Test Year'!J:J,1,FALSE),"Other")</f>
        <v>Other</v>
      </c>
    </row>
    <row r="89" spans="1:9" x14ac:dyDescent="0.25">
      <c r="A89" t="str">
        <f t="shared" si="1"/>
        <v>INCCAPINV</v>
      </c>
      <c r="B89" s="88" t="s">
        <v>1322</v>
      </c>
      <c r="C89" s="89">
        <v>45657</v>
      </c>
      <c r="D89" s="40">
        <v>-1345871.2049999998</v>
      </c>
      <c r="E89" s="40">
        <v>0</v>
      </c>
      <c r="F89" s="40">
        <v>1325056.3920000002</v>
      </c>
      <c r="G89" s="40">
        <v>0</v>
      </c>
      <c r="H89" t="str">
        <f>IFERROR(VLOOKUP(CONCATENATE("117-",A89),'Test Year'!J:J,1,FALSE),"Other")</f>
        <v>Other</v>
      </c>
      <c r="I89" t="str">
        <f>IFERROR(VLOOKUP(CONCATENATE("117-",A89),'12 Mos. Preceding Test Year'!J:J,1,FALSE),"Other")</f>
        <v>Other</v>
      </c>
    </row>
    <row r="90" spans="1:9" x14ac:dyDescent="0.25">
      <c r="A90" t="str">
        <f t="shared" si="1"/>
        <v>IT117CCIC</v>
      </c>
      <c r="B90" s="88" t="s">
        <v>1323</v>
      </c>
      <c r="C90" s="89">
        <v>47848</v>
      </c>
      <c r="D90" s="40">
        <v>0</v>
      </c>
      <c r="E90" s="40">
        <v>146093.49999999991</v>
      </c>
      <c r="F90" s="40">
        <v>0</v>
      </c>
      <c r="G90" s="40">
        <v>106531.99</v>
      </c>
      <c r="H90" t="str">
        <f>IFERROR(VLOOKUP(CONCATENATE("117-",A90),'Test Year'!J:J,1,FALSE),"Other")</f>
        <v>117-IT117CCIC</v>
      </c>
      <c r="I90" t="str">
        <f>IFERROR(VLOOKUP(CONCATENATE("117-",A90),'12 Mos. Preceding Test Year'!J:J,1,FALSE),"Other")</f>
        <v>117-IT117CCIC</v>
      </c>
    </row>
    <row r="91" spans="1:9" x14ac:dyDescent="0.25">
      <c r="A91" t="str">
        <f t="shared" si="1"/>
        <v>ITCAPPROJ</v>
      </c>
      <c r="B91" s="88" t="s">
        <v>1324</v>
      </c>
      <c r="C91" s="89">
        <v>43465</v>
      </c>
      <c r="D91" s="40">
        <v>-184418.62099999987</v>
      </c>
      <c r="E91" s="40">
        <v>0</v>
      </c>
      <c r="F91" s="40">
        <v>87917.453999999954</v>
      </c>
      <c r="G91" s="40">
        <v>0</v>
      </c>
      <c r="H91" t="str">
        <f>IFERROR(VLOOKUP(CONCATENATE("117-",A91),'Test Year'!J:J,1,FALSE),"Other")</f>
        <v>Other</v>
      </c>
      <c r="I91" t="str">
        <f>IFERROR(VLOOKUP(CONCATENATE("117-",A91),'12 Mos. Preceding Test Year'!J:J,1,FALSE),"Other")</f>
        <v>Other</v>
      </c>
    </row>
    <row r="92" spans="1:9" x14ac:dyDescent="0.25">
      <c r="A92" t="str">
        <f t="shared" si="1"/>
        <v>ITCB10300</v>
      </c>
      <c r="B92" s="88" t="s">
        <v>1325</v>
      </c>
      <c r="C92" s="89">
        <v>43100</v>
      </c>
      <c r="D92" s="40">
        <v>-8568.1239999999998</v>
      </c>
      <c r="E92" s="40">
        <v>0</v>
      </c>
      <c r="F92" s="40"/>
      <c r="G92" s="40"/>
      <c r="H92" t="str">
        <f>IFERROR(VLOOKUP(CONCATENATE("117-",A92),'Test Year'!J:J,1,FALSE),"Other")</f>
        <v>Other</v>
      </c>
      <c r="I92" t="str">
        <f>IFERROR(VLOOKUP(CONCATENATE("117-",A92),'12 Mos. Preceding Test Year'!J:J,1,FALSE),"Other")</f>
        <v>Other</v>
      </c>
    </row>
    <row r="93" spans="1:9" x14ac:dyDescent="0.25">
      <c r="A93" t="str">
        <f t="shared" si="1"/>
        <v>ITCB11700</v>
      </c>
      <c r="B93" s="88" t="s">
        <v>1326</v>
      </c>
      <c r="C93" s="89">
        <v>44926</v>
      </c>
      <c r="D93" s="40">
        <v>0</v>
      </c>
      <c r="E93" s="40">
        <v>38173.030000000021</v>
      </c>
      <c r="F93" s="40">
        <v>5237.4139999999998</v>
      </c>
      <c r="G93" s="40">
        <v>4676.6500000000005</v>
      </c>
      <c r="H93" t="str">
        <f>IFERROR(VLOOKUP(CONCATENATE("117-",A93),'Test Year'!J:J,1,FALSE),"Other")</f>
        <v>117-ITCB11700</v>
      </c>
      <c r="I93" t="str">
        <f>IFERROR(VLOOKUP(CONCATENATE("117-",A93),'12 Mos. Preceding Test Year'!J:J,1,FALSE),"Other")</f>
        <v>117-ITCB11700</v>
      </c>
    </row>
    <row r="94" spans="1:9" x14ac:dyDescent="0.25">
      <c r="A94" t="str">
        <f t="shared" si="1"/>
        <v>ITCBLBRTY</v>
      </c>
      <c r="B94" s="88" t="s">
        <v>1327</v>
      </c>
      <c r="C94" s="89">
        <v>44926</v>
      </c>
      <c r="D94" s="40">
        <v>0</v>
      </c>
      <c r="E94" s="40">
        <v>11977.199999999999</v>
      </c>
      <c r="F94" s="40">
        <v>0</v>
      </c>
      <c r="G94" s="40">
        <v>1241.4599999999994</v>
      </c>
      <c r="H94" t="str">
        <f>IFERROR(VLOOKUP(CONCATENATE("117-",A94),'Test Year'!J:J,1,FALSE),"Other")</f>
        <v>117-ITCBLBRTY</v>
      </c>
      <c r="I94" t="str">
        <f>IFERROR(VLOOKUP(CONCATENATE("117-",A94),'12 Mos. Preceding Test Year'!J:J,1,FALSE),"Other")</f>
        <v>117-ITCBLBRTY</v>
      </c>
    </row>
    <row r="95" spans="1:9" x14ac:dyDescent="0.25">
      <c r="A95" t="str">
        <f t="shared" si="1"/>
        <v>ITCHR0001</v>
      </c>
      <c r="B95" s="88" t="s">
        <v>1328</v>
      </c>
      <c r="C95" s="89">
        <v>43465</v>
      </c>
      <c r="D95" s="40">
        <v>4352.2929999999997</v>
      </c>
      <c r="E95" s="40">
        <v>0</v>
      </c>
      <c r="F95" s="40">
        <v>4915.4449999999997</v>
      </c>
      <c r="G95" s="40">
        <v>0</v>
      </c>
      <c r="H95" t="str">
        <f>IFERROR(VLOOKUP(CONCATENATE("117-",A95),'Test Year'!J:J,1,FALSE),"Other")</f>
        <v>Other</v>
      </c>
      <c r="I95" t="str">
        <f>IFERROR(VLOOKUP(CONCATENATE("117-",A95),'12 Mos. Preceding Test Year'!J:J,1,FALSE),"Other")</f>
        <v>Other</v>
      </c>
    </row>
    <row r="96" spans="1:9" x14ac:dyDescent="0.25">
      <c r="A96" t="str">
        <f t="shared" si="1"/>
        <v>ITCOP0001</v>
      </c>
      <c r="B96" s="88" t="s">
        <v>1329</v>
      </c>
      <c r="C96" s="89">
        <v>39022</v>
      </c>
      <c r="D96" s="40">
        <v>31686.537999999993</v>
      </c>
      <c r="E96" s="40">
        <v>0</v>
      </c>
      <c r="F96" s="40">
        <v>34134.637999999999</v>
      </c>
      <c r="G96" s="40">
        <v>0</v>
      </c>
      <c r="H96" t="str">
        <f>IFERROR(VLOOKUP(CONCATENATE("117-",A96),'Test Year'!J:J,1,FALSE),"Other")</f>
        <v>Other</v>
      </c>
      <c r="I96" t="str">
        <f>IFERROR(VLOOKUP(CONCATENATE("117-",A96),'12 Mos. Preceding Test Year'!J:J,1,FALSE),"Other")</f>
        <v>Other</v>
      </c>
    </row>
    <row r="97" spans="1:9" x14ac:dyDescent="0.25">
      <c r="A97" t="str">
        <f t="shared" si="1"/>
        <v>ITCT10304</v>
      </c>
      <c r="B97" s="88" t="s">
        <v>1330</v>
      </c>
      <c r="C97" s="89">
        <v>45792</v>
      </c>
      <c r="D97" s="40">
        <v>3661.1950000000002</v>
      </c>
      <c r="E97" s="40">
        <v>0</v>
      </c>
      <c r="F97" s="40">
        <v>24019.696</v>
      </c>
      <c r="G97" s="40">
        <v>0</v>
      </c>
      <c r="H97" t="str">
        <f>IFERROR(VLOOKUP(CONCATENATE("117-",A97),'Test Year'!J:J,1,FALSE),"Other")</f>
        <v>Other</v>
      </c>
      <c r="I97" t="str">
        <f>IFERROR(VLOOKUP(CONCATENATE("117-",A97),'12 Mos. Preceding Test Year'!J:J,1,FALSE),"Other")</f>
        <v>Other</v>
      </c>
    </row>
    <row r="98" spans="1:9" x14ac:dyDescent="0.25">
      <c r="A98" t="str">
        <f t="shared" si="1"/>
        <v>ITCUS1957</v>
      </c>
      <c r="B98" s="88" t="s">
        <v>1331</v>
      </c>
      <c r="C98" s="89">
        <v>45657</v>
      </c>
      <c r="D98" s="40">
        <v>2263.864</v>
      </c>
      <c r="E98" s="40">
        <v>0</v>
      </c>
      <c r="F98" s="40">
        <v>1209.8509999999997</v>
      </c>
      <c r="G98" s="40">
        <v>0</v>
      </c>
      <c r="H98" t="str">
        <f>IFERROR(VLOOKUP(CONCATENATE("117-",A98),'Test Year'!J:J,1,FALSE),"Other")</f>
        <v>Other</v>
      </c>
      <c r="I98" t="str">
        <f>IFERROR(VLOOKUP(CONCATENATE("117-",A98),'12 Mos. Preceding Test Year'!J:J,1,FALSE),"Other")</f>
        <v>Other</v>
      </c>
    </row>
    <row r="99" spans="1:9" x14ac:dyDescent="0.25">
      <c r="A99" t="str">
        <f t="shared" si="1"/>
        <v>ITDIS1952</v>
      </c>
      <c r="B99" s="88" t="s">
        <v>1438</v>
      </c>
      <c r="C99" s="89">
        <v>46080</v>
      </c>
      <c r="D99" s="40">
        <v>1374.4000000000003</v>
      </c>
      <c r="E99" s="40">
        <v>0</v>
      </c>
      <c r="F99" s="40"/>
      <c r="G99" s="40"/>
      <c r="H99" t="str">
        <f>IFERROR(VLOOKUP(CONCATENATE("117-",A99),'Test Year'!J:J,1,FALSE),"Other")</f>
        <v>Other</v>
      </c>
      <c r="I99" t="str">
        <f>IFERROR(VLOOKUP(CONCATENATE("117-",A99),'12 Mos. Preceding Test Year'!J:J,1,FALSE),"Other")</f>
        <v>Other</v>
      </c>
    </row>
    <row r="100" spans="1:9" x14ac:dyDescent="0.25">
      <c r="A100" t="str">
        <f t="shared" si="1"/>
        <v>ITDIS1987</v>
      </c>
      <c r="B100" s="88" t="s">
        <v>1332</v>
      </c>
      <c r="C100" s="89">
        <v>45838</v>
      </c>
      <c r="D100" s="40">
        <v>439.17600000000004</v>
      </c>
      <c r="E100" s="40">
        <v>0</v>
      </c>
      <c r="F100" s="40"/>
      <c r="G100" s="40"/>
      <c r="H100" t="str">
        <f>IFERROR(VLOOKUP(CONCATENATE("117-",A100),'Test Year'!J:J,1,FALSE),"Other")</f>
        <v>Other</v>
      </c>
      <c r="I100" t="str">
        <f>IFERROR(VLOOKUP(CONCATENATE("117-",A100),'12 Mos. Preceding Test Year'!J:J,1,FALSE),"Other")</f>
        <v>Other</v>
      </c>
    </row>
    <row r="101" spans="1:9" x14ac:dyDescent="0.25">
      <c r="A101" t="str">
        <f t="shared" si="1"/>
        <v>ITDIS1988</v>
      </c>
      <c r="B101" s="88" t="s">
        <v>1333</v>
      </c>
      <c r="C101" s="89">
        <v>45747</v>
      </c>
      <c r="D101" s="40">
        <v>513.62200000000007</v>
      </c>
      <c r="E101" s="40">
        <v>0</v>
      </c>
      <c r="F101" s="40"/>
      <c r="G101" s="40"/>
      <c r="H101" t="str">
        <f>IFERROR(VLOOKUP(CONCATENATE("117-",A101),'Test Year'!J:J,1,FALSE),"Other")</f>
        <v>Other</v>
      </c>
      <c r="I101" t="str">
        <f>IFERROR(VLOOKUP(CONCATENATE("117-",A101),'12 Mos. Preceding Test Year'!J:J,1,FALSE),"Other")</f>
        <v>Other</v>
      </c>
    </row>
    <row r="102" spans="1:9" x14ac:dyDescent="0.25">
      <c r="A102" t="str">
        <f t="shared" si="1"/>
        <v>ITDIS2004</v>
      </c>
      <c r="B102" s="88" t="s">
        <v>1334</v>
      </c>
      <c r="C102" s="89">
        <v>44957</v>
      </c>
      <c r="D102" s="40">
        <v>2.4630000000000001</v>
      </c>
      <c r="E102" s="40">
        <v>0</v>
      </c>
      <c r="F102" s="40"/>
      <c r="G102" s="40"/>
      <c r="H102" t="str">
        <f>IFERROR(VLOOKUP(CONCATENATE("117-",A102),'Test Year'!J:J,1,FALSE),"Other")</f>
        <v>Other</v>
      </c>
      <c r="I102" t="str">
        <f>IFERROR(VLOOKUP(CONCATENATE("117-",A102),'12 Mos. Preceding Test Year'!J:J,1,FALSE),"Other")</f>
        <v>Other</v>
      </c>
    </row>
    <row r="103" spans="1:9" x14ac:dyDescent="0.25">
      <c r="A103" t="str">
        <f t="shared" si="1"/>
        <v>ITGEN0004</v>
      </c>
      <c r="B103" s="88" t="s">
        <v>1335</v>
      </c>
      <c r="C103" s="89">
        <v>47483</v>
      </c>
      <c r="D103" s="40">
        <v>54606.513999999996</v>
      </c>
      <c r="E103" s="40">
        <v>0</v>
      </c>
      <c r="F103" s="40">
        <v>59672.817999999999</v>
      </c>
      <c r="G103" s="40">
        <v>0</v>
      </c>
      <c r="H103" t="str">
        <f>IFERROR(VLOOKUP(CONCATENATE("117-",A103),'Test Year'!J:J,1,FALSE),"Other")</f>
        <v>Other</v>
      </c>
      <c r="I103" t="str">
        <f>IFERROR(VLOOKUP(CONCATENATE("117-",A103),'12 Mos. Preceding Test Year'!J:J,1,FALSE),"Other")</f>
        <v>Other</v>
      </c>
    </row>
    <row r="104" spans="1:9" x14ac:dyDescent="0.25">
      <c r="A104" t="str">
        <f t="shared" si="1"/>
        <v>ITGEN2000</v>
      </c>
      <c r="B104" s="88" t="s">
        <v>1336</v>
      </c>
      <c r="C104" s="89">
        <v>45657</v>
      </c>
      <c r="D104" s="40">
        <v>32215.751000000004</v>
      </c>
      <c r="E104" s="40">
        <v>0</v>
      </c>
      <c r="F104" s="40">
        <v>11867.460000000003</v>
      </c>
      <c r="G104" s="40">
        <v>0</v>
      </c>
      <c r="H104" t="str">
        <f>IFERROR(VLOOKUP(CONCATENATE("117-",A104),'Test Year'!J:J,1,FALSE),"Other")</f>
        <v>Other</v>
      </c>
      <c r="I104" t="str">
        <f>IFERROR(VLOOKUP(CONCATENATE("117-",A104),'12 Mos. Preceding Test Year'!J:J,1,FALSE),"Other")</f>
        <v>Other</v>
      </c>
    </row>
    <row r="105" spans="1:9" x14ac:dyDescent="0.25">
      <c r="A105" t="str">
        <f t="shared" si="1"/>
        <v>ITGEN2001</v>
      </c>
      <c r="B105" s="88" t="s">
        <v>1337</v>
      </c>
      <c r="C105" s="89">
        <v>45412</v>
      </c>
      <c r="D105" s="40">
        <v>6367.6879999999992</v>
      </c>
      <c r="E105" s="40">
        <v>0</v>
      </c>
      <c r="F105" s="40">
        <v>291.66700000000037</v>
      </c>
      <c r="G105" s="40">
        <v>0</v>
      </c>
      <c r="H105" t="str">
        <f>IFERROR(VLOOKUP(CONCATENATE("117-",A105),'Test Year'!J:J,1,FALSE),"Other")</f>
        <v>Other</v>
      </c>
      <c r="I105" t="str">
        <f>IFERROR(VLOOKUP(CONCATENATE("117-",A105),'12 Mos. Preceding Test Year'!J:J,1,FALSE),"Other")</f>
        <v>Other</v>
      </c>
    </row>
    <row r="106" spans="1:9" x14ac:dyDescent="0.25">
      <c r="A106" t="str">
        <f t="shared" si="1"/>
        <v>ITPCLC103</v>
      </c>
      <c r="B106" s="88" t="s">
        <v>1439</v>
      </c>
      <c r="C106" s="89">
        <v>46022</v>
      </c>
      <c r="D106" s="40">
        <v>1663.377</v>
      </c>
      <c r="E106" s="40">
        <v>0</v>
      </c>
      <c r="F106" s="40"/>
      <c r="G106" s="40"/>
      <c r="H106" t="str">
        <f>IFERROR(VLOOKUP(CONCATENATE("117-",A106),'Test Year'!J:J,1,FALSE),"Other")</f>
        <v>Other</v>
      </c>
      <c r="I106" t="str">
        <f>IFERROR(VLOOKUP(CONCATENATE("117-",A106),'12 Mos. Preceding Test Year'!J:J,1,FALSE),"Other")</f>
        <v>Other</v>
      </c>
    </row>
    <row r="107" spans="1:9" x14ac:dyDescent="0.25">
      <c r="A107" t="str">
        <f t="shared" si="1"/>
        <v>ITPCLC117</v>
      </c>
      <c r="B107" s="88" t="s">
        <v>1338</v>
      </c>
      <c r="C107" s="89">
        <v>46022</v>
      </c>
      <c r="D107" s="40">
        <v>11266.991</v>
      </c>
      <c r="E107" s="40">
        <v>1531.77</v>
      </c>
      <c r="F107" s="40">
        <v>12494.993</v>
      </c>
      <c r="G107" s="40">
        <v>4542.91</v>
      </c>
      <c r="H107" t="str">
        <f>IFERROR(VLOOKUP(CONCATENATE("117-",A107),'Test Year'!J:J,1,FALSE),"Other")</f>
        <v>117-ITPCLC117</v>
      </c>
      <c r="I107" t="str">
        <f>IFERROR(VLOOKUP(CONCATENATE("117-",A107),'12 Mos. Preceding Test Year'!J:J,1,FALSE),"Other")</f>
        <v>117-ITPCLC117</v>
      </c>
    </row>
    <row r="108" spans="1:9" x14ac:dyDescent="0.25">
      <c r="A108" t="str">
        <f t="shared" si="1"/>
        <v>ITPFP0002</v>
      </c>
      <c r="B108" s="88" t="s">
        <v>1339</v>
      </c>
      <c r="C108" s="89">
        <v>43465</v>
      </c>
      <c r="D108" s="40">
        <v>6093.2029999999986</v>
      </c>
      <c r="E108" s="40">
        <v>0</v>
      </c>
      <c r="F108" s="40">
        <v>11142.470999999998</v>
      </c>
      <c r="G108" s="40">
        <v>0</v>
      </c>
      <c r="H108" t="str">
        <f>IFERROR(VLOOKUP(CONCATENATE("117-",A108),'Test Year'!J:J,1,FALSE),"Other")</f>
        <v>Other</v>
      </c>
      <c r="I108" t="str">
        <f>IFERROR(VLOOKUP(CONCATENATE("117-",A108),'12 Mos. Preceding Test Year'!J:J,1,FALSE),"Other")</f>
        <v>Other</v>
      </c>
    </row>
    <row r="109" spans="1:9" x14ac:dyDescent="0.25">
      <c r="A109" t="str">
        <f t="shared" si="1"/>
        <v>ITPFP1742</v>
      </c>
      <c r="B109" s="88" t="s">
        <v>1340</v>
      </c>
      <c r="C109" s="89">
        <v>44682</v>
      </c>
      <c r="D109" s="40">
        <v>215.81299999999996</v>
      </c>
      <c r="E109" s="40">
        <v>0</v>
      </c>
      <c r="F109" s="40"/>
      <c r="G109" s="40"/>
      <c r="H109" t="str">
        <f>IFERROR(VLOOKUP(CONCATENATE("117-",A109),'Test Year'!J:J,1,FALSE),"Other")</f>
        <v>Other</v>
      </c>
      <c r="I109" t="str">
        <f>IFERROR(VLOOKUP(CONCATENATE("117-",A109),'12 Mos. Preceding Test Year'!J:J,1,FALSE),"Other")</f>
        <v>Other</v>
      </c>
    </row>
    <row r="110" spans="1:9" x14ac:dyDescent="0.25">
      <c r="A110" t="str">
        <f t="shared" si="1"/>
        <v>ITPFP1924</v>
      </c>
      <c r="B110" s="88" t="s">
        <v>1341</v>
      </c>
      <c r="C110" s="89">
        <v>45077</v>
      </c>
      <c r="D110" s="40">
        <v>1348.6460000000002</v>
      </c>
      <c r="E110" s="40">
        <v>0</v>
      </c>
      <c r="F110" s="40"/>
      <c r="G110" s="40"/>
      <c r="H110" t="str">
        <f>IFERROR(VLOOKUP(CONCATENATE("117-",A110),'Test Year'!J:J,1,FALSE),"Other")</f>
        <v>Other</v>
      </c>
      <c r="I110" t="str">
        <f>IFERROR(VLOOKUP(CONCATENATE("117-",A110),'12 Mos. Preceding Test Year'!J:J,1,FALSE),"Other")</f>
        <v>Other</v>
      </c>
    </row>
    <row r="111" spans="1:9" x14ac:dyDescent="0.25">
      <c r="A111" t="str">
        <f t="shared" si="1"/>
        <v>ITPFP1978</v>
      </c>
      <c r="B111" s="88" t="s">
        <v>1342</v>
      </c>
      <c r="C111" s="89">
        <v>45443</v>
      </c>
      <c r="D111" s="40">
        <v>12070.402000000002</v>
      </c>
      <c r="E111" s="40">
        <v>0</v>
      </c>
      <c r="F111" s="40">
        <v>6004.3559999999998</v>
      </c>
      <c r="G111" s="40">
        <v>0</v>
      </c>
      <c r="H111" t="str">
        <f>IFERROR(VLOOKUP(CONCATENATE("117-",A111),'Test Year'!J:J,1,FALSE),"Other")</f>
        <v>Other</v>
      </c>
      <c r="I111" t="str">
        <f>IFERROR(VLOOKUP(CONCATENATE("117-",A111),'12 Mos. Preceding Test Year'!J:J,1,FALSE),"Other")</f>
        <v>Other</v>
      </c>
    </row>
    <row r="112" spans="1:9" x14ac:dyDescent="0.25">
      <c r="A112" t="str">
        <f t="shared" si="1"/>
        <v>ITPFP1986</v>
      </c>
      <c r="B112" s="88" t="s">
        <v>1440</v>
      </c>
      <c r="C112" s="89">
        <v>45291</v>
      </c>
      <c r="D112" s="40">
        <v>0</v>
      </c>
      <c r="E112" s="40">
        <v>0</v>
      </c>
      <c r="F112" s="40"/>
      <c r="G112" s="40"/>
      <c r="H112" t="str">
        <f>IFERROR(VLOOKUP(CONCATENATE("117-",A112),'Test Year'!J:J,1,FALSE),"Other")</f>
        <v>Other</v>
      </c>
      <c r="I112" t="str">
        <f>IFERROR(VLOOKUP(CONCATENATE("117-",A112),'12 Mos. Preceding Test Year'!J:J,1,FALSE),"Other")</f>
        <v>Other</v>
      </c>
    </row>
    <row r="113" spans="1:9" x14ac:dyDescent="0.25">
      <c r="A113" t="str">
        <f t="shared" si="1"/>
        <v>ITPFP2007</v>
      </c>
      <c r="B113" s="88" t="s">
        <v>1343</v>
      </c>
      <c r="C113" s="89">
        <v>45382</v>
      </c>
      <c r="D113" s="40">
        <v>7833.4560000000019</v>
      </c>
      <c r="E113" s="40">
        <v>0</v>
      </c>
      <c r="F113" s="40">
        <v>4948.1379999999999</v>
      </c>
      <c r="G113" s="40">
        <v>0</v>
      </c>
      <c r="H113" t="str">
        <f>IFERROR(VLOOKUP(CONCATENATE("117-",A113),'Test Year'!J:J,1,FALSE),"Other")</f>
        <v>Other</v>
      </c>
      <c r="I113" t="str">
        <f>IFERROR(VLOOKUP(CONCATENATE("117-",A113),'12 Mos. Preceding Test Year'!J:J,1,FALSE),"Other")</f>
        <v>Other</v>
      </c>
    </row>
    <row r="114" spans="1:9" x14ac:dyDescent="0.25">
      <c r="A114" t="str">
        <f t="shared" si="1"/>
        <v>ITPFP2089</v>
      </c>
      <c r="B114" s="88" t="s">
        <v>1441</v>
      </c>
      <c r="C114" s="89">
        <v>45940</v>
      </c>
      <c r="D114" s="40"/>
      <c r="E114" s="40"/>
      <c r="F114" s="40">
        <v>62568.416000000005</v>
      </c>
      <c r="G114" s="40">
        <v>0</v>
      </c>
      <c r="H114" t="str">
        <f>IFERROR(VLOOKUP(CONCATENATE("117-",A114),'Test Year'!J:J,1,FALSE),"Other")</f>
        <v>Other</v>
      </c>
      <c r="I114" t="str">
        <f>IFERROR(VLOOKUP(CONCATENATE("117-",A114),'12 Mos. Preceding Test Year'!J:J,1,FALSE),"Other")</f>
        <v>Other</v>
      </c>
    </row>
    <row r="115" spans="1:9" x14ac:dyDescent="0.25">
      <c r="A115" t="str">
        <f t="shared" si="1"/>
        <v>ITSEC1436</v>
      </c>
      <c r="B115" s="88" t="s">
        <v>1344</v>
      </c>
      <c r="C115" s="89">
        <v>43465</v>
      </c>
      <c r="D115" s="40">
        <v>56755.796000000009</v>
      </c>
      <c r="E115" s="40">
        <v>0</v>
      </c>
      <c r="F115" s="40">
        <v>-2918.1790000000015</v>
      </c>
      <c r="G115" s="40">
        <v>0</v>
      </c>
      <c r="H115" t="str">
        <f>IFERROR(VLOOKUP(CONCATENATE("117-",A115),'Test Year'!J:J,1,FALSE),"Other")</f>
        <v>Other</v>
      </c>
      <c r="I115" t="str">
        <f>IFERROR(VLOOKUP(CONCATENATE("117-",A115),'12 Mos. Preceding Test Year'!J:J,1,FALSE),"Other")</f>
        <v>Other</v>
      </c>
    </row>
    <row r="116" spans="1:9" x14ac:dyDescent="0.25">
      <c r="A116" t="str">
        <f t="shared" si="1"/>
        <v>ITSEC1819</v>
      </c>
      <c r="B116" s="88" t="s">
        <v>1345</v>
      </c>
      <c r="C116" s="89">
        <v>46022</v>
      </c>
      <c r="D116" s="40">
        <v>2402.5059999999994</v>
      </c>
      <c r="E116" s="40">
        <v>0</v>
      </c>
      <c r="F116" s="40">
        <v>1719.712</v>
      </c>
      <c r="G116" s="40">
        <v>0</v>
      </c>
      <c r="H116" t="str">
        <f>IFERROR(VLOOKUP(CONCATENATE("117-",A116),'Test Year'!J:J,1,FALSE),"Other")</f>
        <v>Other</v>
      </c>
      <c r="I116" t="str">
        <f>IFERROR(VLOOKUP(CONCATENATE("117-",A116),'12 Mos. Preceding Test Year'!J:J,1,FALSE),"Other")</f>
        <v>Other</v>
      </c>
    </row>
    <row r="117" spans="1:9" x14ac:dyDescent="0.25">
      <c r="A117" t="str">
        <f t="shared" si="1"/>
        <v>ITSEC1934</v>
      </c>
      <c r="B117" s="88" t="s">
        <v>1346</v>
      </c>
      <c r="C117" s="89">
        <v>44926</v>
      </c>
      <c r="D117" s="40">
        <v>1022.3129999999996</v>
      </c>
      <c r="E117" s="40">
        <v>0</v>
      </c>
      <c r="F117" s="40"/>
      <c r="G117" s="40"/>
      <c r="H117" t="str">
        <f>IFERROR(VLOOKUP(CONCATENATE("117-",A117),'Test Year'!J:J,1,FALSE),"Other")</f>
        <v>Other</v>
      </c>
      <c r="I117" t="str">
        <f>IFERROR(VLOOKUP(CONCATENATE("117-",A117),'12 Mos. Preceding Test Year'!J:J,1,FALSE),"Other")</f>
        <v>Other</v>
      </c>
    </row>
    <row r="118" spans="1:9" x14ac:dyDescent="0.25">
      <c r="A118" t="str">
        <f t="shared" si="1"/>
        <v>ITSEC1971</v>
      </c>
      <c r="B118" s="88" t="s">
        <v>1347</v>
      </c>
      <c r="C118" s="89">
        <v>45107</v>
      </c>
      <c r="D118" s="40">
        <v>220.38799999999998</v>
      </c>
      <c r="E118" s="40">
        <v>0</v>
      </c>
      <c r="F118" s="40"/>
      <c r="G118" s="40"/>
      <c r="H118" t="str">
        <f>IFERROR(VLOOKUP(CONCATENATE("117-",A118),'Test Year'!J:J,1,FALSE),"Other")</f>
        <v>Other</v>
      </c>
      <c r="I118" t="str">
        <f>IFERROR(VLOOKUP(CONCATENATE("117-",A118),'12 Mos. Preceding Test Year'!J:J,1,FALSE),"Other")</f>
        <v>Other</v>
      </c>
    </row>
    <row r="119" spans="1:9" x14ac:dyDescent="0.25">
      <c r="A119" t="str">
        <f t="shared" si="1"/>
        <v>ITSEC1972</v>
      </c>
      <c r="B119" s="88" t="s">
        <v>1348</v>
      </c>
      <c r="C119" s="89">
        <v>45077</v>
      </c>
      <c r="D119" s="40">
        <v>272.32499999999999</v>
      </c>
      <c r="E119" s="40">
        <v>0</v>
      </c>
      <c r="F119" s="40"/>
      <c r="G119" s="40"/>
      <c r="H119" t="str">
        <f>IFERROR(VLOOKUP(CONCATENATE("117-",A119),'Test Year'!J:J,1,FALSE),"Other")</f>
        <v>Other</v>
      </c>
      <c r="I119" t="str">
        <f>IFERROR(VLOOKUP(CONCATENATE("117-",A119),'12 Mos. Preceding Test Year'!J:J,1,FALSE),"Other")</f>
        <v>Other</v>
      </c>
    </row>
    <row r="120" spans="1:9" x14ac:dyDescent="0.25">
      <c r="A120" t="str">
        <f t="shared" si="1"/>
        <v>ITSEC1974</v>
      </c>
      <c r="B120" s="88" t="s">
        <v>1349</v>
      </c>
      <c r="C120" s="89">
        <v>44957</v>
      </c>
      <c r="D120" s="40">
        <v>249.3949999999999</v>
      </c>
      <c r="E120" s="40">
        <v>0</v>
      </c>
      <c r="F120" s="40">
        <v>131.172</v>
      </c>
      <c r="G120" s="40">
        <v>0</v>
      </c>
      <c r="H120" t="str">
        <f>IFERROR(VLOOKUP(CONCATENATE("117-",A120),'Test Year'!J:J,1,FALSE),"Other")</f>
        <v>Other</v>
      </c>
      <c r="I120" t="str">
        <f>IFERROR(VLOOKUP(CONCATENATE("117-",A120),'12 Mos. Preceding Test Year'!J:J,1,FALSE),"Other")</f>
        <v>Other</v>
      </c>
    </row>
    <row r="121" spans="1:9" x14ac:dyDescent="0.25">
      <c r="A121" t="str">
        <f t="shared" si="1"/>
        <v>ITSEC2037</v>
      </c>
      <c r="B121" s="88" t="s">
        <v>1442</v>
      </c>
      <c r="C121" s="89">
        <v>45412</v>
      </c>
      <c r="D121" s="40">
        <v>1957.0830000000005</v>
      </c>
      <c r="E121" s="40">
        <v>0</v>
      </c>
      <c r="F121" s="40">
        <v>74.209000000000003</v>
      </c>
      <c r="G121" s="40">
        <v>0</v>
      </c>
      <c r="H121" t="str">
        <f>IFERROR(VLOOKUP(CONCATENATE("117-",A121),'Test Year'!J:J,1,FALSE),"Other")</f>
        <v>Other</v>
      </c>
      <c r="I121" t="str">
        <f>IFERROR(VLOOKUP(CONCATENATE("117-",A121),'12 Mos. Preceding Test Year'!J:J,1,FALSE),"Other")</f>
        <v>Other</v>
      </c>
    </row>
    <row r="122" spans="1:9" x14ac:dyDescent="0.25">
      <c r="A122" t="str">
        <f t="shared" si="1"/>
        <v>ITSEC2077</v>
      </c>
      <c r="B122" s="88" t="s">
        <v>1443</v>
      </c>
      <c r="C122" s="89">
        <v>47057</v>
      </c>
      <c r="D122" s="40"/>
      <c r="E122" s="40"/>
      <c r="F122" s="40">
        <v>9852.1899999999987</v>
      </c>
      <c r="G122" s="40">
        <v>0</v>
      </c>
      <c r="H122" t="str">
        <f>IFERROR(VLOOKUP(CONCATENATE("117-",A122),'Test Year'!J:J,1,FALSE),"Other")</f>
        <v>Other</v>
      </c>
      <c r="I122" t="str">
        <f>IFERROR(VLOOKUP(CONCATENATE("117-",A122),'12 Mos. Preceding Test Year'!J:J,1,FALSE),"Other")</f>
        <v>Other</v>
      </c>
    </row>
    <row r="123" spans="1:9" x14ac:dyDescent="0.25">
      <c r="A123" t="str">
        <f t="shared" si="1"/>
        <v>ITSEC2079</v>
      </c>
      <c r="B123" s="88" t="s">
        <v>1444</v>
      </c>
      <c r="C123" s="89">
        <v>46022</v>
      </c>
      <c r="D123" s="40"/>
      <c r="E123" s="40"/>
      <c r="F123" s="40">
        <v>4195.8910000000005</v>
      </c>
      <c r="G123" s="40">
        <v>0</v>
      </c>
      <c r="H123" t="str">
        <f>IFERROR(VLOOKUP(CONCATENATE("117-",A123),'Test Year'!J:J,1,FALSE),"Other")</f>
        <v>Other</v>
      </c>
      <c r="I123" t="str">
        <f>IFERROR(VLOOKUP(CONCATENATE("117-",A123),'12 Mos. Preceding Test Year'!J:J,1,FALSE),"Other")</f>
        <v>Other</v>
      </c>
    </row>
    <row r="124" spans="1:9" x14ac:dyDescent="0.25">
      <c r="A124" t="str">
        <f t="shared" si="1"/>
        <v>ITSEC2081</v>
      </c>
      <c r="B124" s="88" t="s">
        <v>1445</v>
      </c>
      <c r="C124" s="89">
        <v>46203</v>
      </c>
      <c r="D124" s="40"/>
      <c r="E124" s="40"/>
      <c r="F124" s="40">
        <v>8226.9309999999987</v>
      </c>
      <c r="G124" s="40">
        <v>0</v>
      </c>
      <c r="H124" t="str">
        <f>IFERROR(VLOOKUP(CONCATENATE("117-",A124),'Test Year'!J:J,1,FALSE),"Other")</f>
        <v>Other</v>
      </c>
      <c r="I124" t="str">
        <f>IFERROR(VLOOKUP(CONCATENATE("117-",A124),'12 Mos. Preceding Test Year'!J:J,1,FALSE),"Other")</f>
        <v>Other</v>
      </c>
    </row>
    <row r="125" spans="1:9" x14ac:dyDescent="0.25">
      <c r="A125" t="str">
        <f t="shared" si="1"/>
        <v>ITSEC2082</v>
      </c>
      <c r="B125" s="88" t="s">
        <v>1446</v>
      </c>
      <c r="C125" s="89">
        <v>46022</v>
      </c>
      <c r="D125" s="40"/>
      <c r="E125" s="40"/>
      <c r="F125" s="40">
        <v>3888.3150000000005</v>
      </c>
      <c r="G125" s="40">
        <v>0</v>
      </c>
      <c r="H125" t="str">
        <f>IFERROR(VLOOKUP(CONCATENATE("117-",A125),'Test Year'!J:J,1,FALSE),"Other")</f>
        <v>Other</v>
      </c>
      <c r="I125" t="str">
        <f>IFERROR(VLOOKUP(CONCATENATE("117-",A125),'12 Mos. Preceding Test Year'!J:J,1,FALSE),"Other")</f>
        <v>Other</v>
      </c>
    </row>
    <row r="126" spans="1:9" x14ac:dyDescent="0.25">
      <c r="A126" t="str">
        <f t="shared" si="1"/>
        <v>ITSEC2091</v>
      </c>
      <c r="B126" s="88" t="s">
        <v>1447</v>
      </c>
      <c r="C126" s="89">
        <v>45961</v>
      </c>
      <c r="D126" s="40"/>
      <c r="E126" s="40"/>
      <c r="F126" s="40">
        <v>6693.1609999999982</v>
      </c>
      <c r="G126" s="40">
        <v>0</v>
      </c>
      <c r="H126" t="str">
        <f>IFERROR(VLOOKUP(CONCATENATE("117-",A126),'Test Year'!J:J,1,FALSE),"Other")</f>
        <v>Other</v>
      </c>
      <c r="I126" t="str">
        <f>IFERROR(VLOOKUP(CONCATENATE("117-",A126),'12 Mos. Preceding Test Year'!J:J,1,FALSE),"Other")</f>
        <v>Other</v>
      </c>
    </row>
    <row r="127" spans="1:9" x14ac:dyDescent="0.25">
      <c r="A127" t="str">
        <f t="shared" si="1"/>
        <v>ITSEC2106</v>
      </c>
      <c r="B127" s="88" t="s">
        <v>1448</v>
      </c>
      <c r="C127" s="89">
        <v>46752</v>
      </c>
      <c r="D127" s="40"/>
      <c r="E127" s="40"/>
      <c r="F127" s="40">
        <v>1648.0329999999999</v>
      </c>
      <c r="G127" s="40">
        <v>0</v>
      </c>
      <c r="H127" t="str">
        <f>IFERROR(VLOOKUP(CONCATENATE("117-",A127),'Test Year'!J:J,1,FALSE),"Other")</f>
        <v>Other</v>
      </c>
      <c r="I127" t="str">
        <f>IFERROR(VLOOKUP(CONCATENATE("117-",A127),'12 Mos. Preceding Test Year'!J:J,1,FALSE),"Other")</f>
        <v>Other</v>
      </c>
    </row>
    <row r="128" spans="1:9" x14ac:dyDescent="0.25">
      <c r="A128" t="str">
        <f t="shared" si="1"/>
        <v>ITSEC2115</v>
      </c>
      <c r="B128" s="88" t="s">
        <v>1449</v>
      </c>
      <c r="C128" s="89">
        <v>46022</v>
      </c>
      <c r="D128" s="40"/>
      <c r="E128" s="40"/>
      <c r="F128" s="40">
        <v>1394.6609999999998</v>
      </c>
      <c r="G128" s="40">
        <v>0</v>
      </c>
      <c r="H128" t="str">
        <f>IFERROR(VLOOKUP(CONCATENATE("117-",A128),'Test Year'!J:J,1,FALSE),"Other")</f>
        <v>Other</v>
      </c>
      <c r="I128" t="str">
        <f>IFERROR(VLOOKUP(CONCATENATE("117-",A128),'12 Mos. Preceding Test Year'!J:J,1,FALSE),"Other")</f>
        <v>Other</v>
      </c>
    </row>
    <row r="129" spans="1:9" x14ac:dyDescent="0.25">
      <c r="A129" t="str">
        <f t="shared" si="1"/>
        <v>ITSEC2125</v>
      </c>
      <c r="B129" s="88" t="s">
        <v>1450</v>
      </c>
      <c r="C129" s="89">
        <v>45748</v>
      </c>
      <c r="D129" s="40"/>
      <c r="E129" s="40"/>
      <c r="F129" s="40">
        <v>1290.1469999999999</v>
      </c>
      <c r="G129" s="40">
        <v>0</v>
      </c>
      <c r="H129" t="str">
        <f>IFERROR(VLOOKUP(CONCATENATE("117-",A129),'Test Year'!J:J,1,FALSE),"Other")</f>
        <v>Other</v>
      </c>
      <c r="I129" t="str">
        <f>IFERROR(VLOOKUP(CONCATENATE("117-",A129),'12 Mos. Preceding Test Year'!J:J,1,FALSE),"Other")</f>
        <v>Other</v>
      </c>
    </row>
    <row r="130" spans="1:9" x14ac:dyDescent="0.25">
      <c r="A130" t="str">
        <f t="shared" si="1"/>
        <v>ITSSV0003</v>
      </c>
      <c r="B130" s="88" t="s">
        <v>1350</v>
      </c>
      <c r="C130" t="s">
        <v>1411</v>
      </c>
      <c r="D130" s="40">
        <v>468830.23599999998</v>
      </c>
      <c r="E130" s="40">
        <v>0</v>
      </c>
      <c r="F130" s="40">
        <v>565170.88399999996</v>
      </c>
      <c r="G130" s="40">
        <v>0</v>
      </c>
      <c r="H130" t="str">
        <f>IFERROR(VLOOKUP(CONCATENATE("117-",A130),'Test Year'!J:J,1,FALSE),"Other")</f>
        <v>Other</v>
      </c>
      <c r="I130" t="str">
        <f>IFERROR(VLOOKUP(CONCATENATE("117-",A130),'12 Mos. Preceding Test Year'!J:J,1,FALSE),"Other")</f>
        <v>Other</v>
      </c>
    </row>
    <row r="131" spans="1:9" x14ac:dyDescent="0.25">
      <c r="A131" t="str">
        <f t="shared" ref="A131:A194" si="2">LEFT(B131,FIND(" ",B131,1)-1)</f>
        <v>ITSSV1652</v>
      </c>
      <c r="B131" s="88" t="s">
        <v>1351</v>
      </c>
      <c r="C131" s="89">
        <v>44925</v>
      </c>
      <c r="D131" s="40">
        <v>297.39099999999991</v>
      </c>
      <c r="E131" s="40">
        <v>0</v>
      </c>
      <c r="F131" s="40"/>
      <c r="G131" s="40"/>
      <c r="H131" t="str">
        <f>IFERROR(VLOOKUP(CONCATENATE("117-",A131),'Test Year'!J:J,1,FALSE),"Other")</f>
        <v>Other</v>
      </c>
      <c r="I131" t="str">
        <f>IFERROR(VLOOKUP(CONCATENATE("117-",A131),'12 Mos. Preceding Test Year'!J:J,1,FALSE),"Other")</f>
        <v>Other</v>
      </c>
    </row>
    <row r="132" spans="1:9" x14ac:dyDescent="0.25">
      <c r="A132" t="str">
        <f t="shared" si="2"/>
        <v>ITSSV1750</v>
      </c>
      <c r="B132" s="88" t="s">
        <v>1352</v>
      </c>
      <c r="C132" s="89">
        <v>43831</v>
      </c>
      <c r="D132" s="40">
        <v>1100.7519999999995</v>
      </c>
      <c r="E132" s="40">
        <v>0</v>
      </c>
      <c r="F132" s="40"/>
      <c r="G132" s="40"/>
      <c r="H132" t="str">
        <f>IFERROR(VLOOKUP(CONCATENATE("117-",A132),'Test Year'!J:J,1,FALSE),"Other")</f>
        <v>Other</v>
      </c>
      <c r="I132" t="str">
        <f>IFERROR(VLOOKUP(CONCATENATE("117-",A132),'12 Mos. Preceding Test Year'!J:J,1,FALSE),"Other")</f>
        <v>Other</v>
      </c>
    </row>
    <row r="133" spans="1:9" x14ac:dyDescent="0.25">
      <c r="A133" t="str">
        <f t="shared" si="2"/>
        <v>ITSSV1781</v>
      </c>
      <c r="B133" s="88" t="s">
        <v>1353</v>
      </c>
      <c r="C133" s="89">
        <v>45291</v>
      </c>
      <c r="D133" s="40">
        <v>1380.6429999999996</v>
      </c>
      <c r="E133" s="40">
        <v>0</v>
      </c>
      <c r="F133" s="40"/>
      <c r="G133" s="40"/>
      <c r="H133" t="str">
        <f>IFERROR(VLOOKUP(CONCATENATE("117-",A133),'Test Year'!J:J,1,FALSE),"Other")</f>
        <v>Other</v>
      </c>
      <c r="I133" t="str">
        <f>IFERROR(VLOOKUP(CONCATENATE("117-",A133),'12 Mos. Preceding Test Year'!J:J,1,FALSE),"Other")</f>
        <v>Other</v>
      </c>
    </row>
    <row r="134" spans="1:9" x14ac:dyDescent="0.25">
      <c r="A134" t="str">
        <f t="shared" si="2"/>
        <v>ITSSV1830</v>
      </c>
      <c r="B134" s="88" t="s">
        <v>1354</v>
      </c>
      <c r="C134" s="89">
        <v>44865</v>
      </c>
      <c r="D134" s="40">
        <v>83.878000000000014</v>
      </c>
      <c r="E134" s="40">
        <v>0</v>
      </c>
      <c r="F134" s="40"/>
      <c r="G134" s="40"/>
      <c r="H134" t="str">
        <f>IFERROR(VLOOKUP(CONCATENATE("117-",A134),'Test Year'!J:J,1,FALSE),"Other")</f>
        <v>Other</v>
      </c>
      <c r="I134" t="str">
        <f>IFERROR(VLOOKUP(CONCATENATE("117-",A134),'12 Mos. Preceding Test Year'!J:J,1,FALSE),"Other")</f>
        <v>Other</v>
      </c>
    </row>
    <row r="135" spans="1:9" x14ac:dyDescent="0.25">
      <c r="A135" t="str">
        <f t="shared" si="2"/>
        <v>ITSSV1834</v>
      </c>
      <c r="B135" s="88" t="s">
        <v>1355</v>
      </c>
      <c r="C135" s="89">
        <v>45230</v>
      </c>
      <c r="D135" s="40">
        <v>27583.72099999999</v>
      </c>
      <c r="E135" s="40">
        <v>0</v>
      </c>
      <c r="F135" s="40">
        <v>38041.658000000003</v>
      </c>
      <c r="G135" s="40">
        <v>0</v>
      </c>
      <c r="H135" t="str">
        <f>IFERROR(VLOOKUP(CONCATENATE("117-",A135),'Test Year'!J:J,1,FALSE),"Other")</f>
        <v>Other</v>
      </c>
      <c r="I135" t="str">
        <f>IFERROR(VLOOKUP(CONCATENATE("117-",A135),'12 Mos. Preceding Test Year'!J:J,1,FALSE),"Other")</f>
        <v>Other</v>
      </c>
    </row>
    <row r="136" spans="1:9" x14ac:dyDescent="0.25">
      <c r="A136" t="str">
        <f t="shared" si="2"/>
        <v>ITSSV1903</v>
      </c>
      <c r="B136" s="88" t="s">
        <v>1356</v>
      </c>
      <c r="C136" s="89">
        <v>45657</v>
      </c>
      <c r="D136" s="40">
        <v>11409.919000000004</v>
      </c>
      <c r="E136" s="40">
        <v>0</v>
      </c>
      <c r="F136" s="40">
        <v>4495.097999999999</v>
      </c>
      <c r="G136" s="40">
        <v>0</v>
      </c>
      <c r="H136" t="str">
        <f>IFERROR(VLOOKUP(CONCATENATE("117-",A136),'Test Year'!J:J,1,FALSE),"Other")</f>
        <v>Other</v>
      </c>
      <c r="I136" t="str">
        <f>IFERROR(VLOOKUP(CONCATENATE("117-",A136),'12 Mos. Preceding Test Year'!J:J,1,FALSE),"Other")</f>
        <v>Other</v>
      </c>
    </row>
    <row r="137" spans="1:9" x14ac:dyDescent="0.25">
      <c r="A137" t="str">
        <f t="shared" si="2"/>
        <v>ITSSV1912</v>
      </c>
      <c r="B137" s="88" t="s">
        <v>1357</v>
      </c>
      <c r="C137" s="89">
        <v>45017</v>
      </c>
      <c r="D137" s="40">
        <v>388.048</v>
      </c>
      <c r="E137" s="40">
        <v>0</v>
      </c>
      <c r="F137" s="40"/>
      <c r="G137" s="40"/>
      <c r="H137" t="str">
        <f>IFERROR(VLOOKUP(CONCATENATE("117-",A137),'Test Year'!J:J,1,FALSE),"Other")</f>
        <v>Other</v>
      </c>
      <c r="I137" t="str">
        <f>IFERROR(VLOOKUP(CONCATENATE("117-",A137),'12 Mos. Preceding Test Year'!J:J,1,FALSE),"Other")</f>
        <v>Other</v>
      </c>
    </row>
    <row r="138" spans="1:9" x14ac:dyDescent="0.25">
      <c r="A138" t="str">
        <f t="shared" si="2"/>
        <v>ITSSV1915</v>
      </c>
      <c r="B138" s="88" t="s">
        <v>1358</v>
      </c>
      <c r="C138" s="89">
        <v>44712</v>
      </c>
      <c r="D138" s="40">
        <v>0</v>
      </c>
      <c r="E138" s="40">
        <v>0</v>
      </c>
      <c r="F138" s="40"/>
      <c r="G138" s="40"/>
      <c r="H138" t="str">
        <f>IFERROR(VLOOKUP(CONCATENATE("117-",A138),'Test Year'!J:J,1,FALSE),"Other")</f>
        <v>Other</v>
      </c>
      <c r="I138" t="str">
        <f>IFERROR(VLOOKUP(CONCATENATE("117-",A138),'12 Mos. Preceding Test Year'!J:J,1,FALSE),"Other")</f>
        <v>Other</v>
      </c>
    </row>
    <row r="139" spans="1:9" x14ac:dyDescent="0.25">
      <c r="A139" t="str">
        <f t="shared" si="2"/>
        <v>ITSSV1916</v>
      </c>
      <c r="B139" s="88" t="s">
        <v>1359</v>
      </c>
      <c r="C139" s="89">
        <v>45597</v>
      </c>
      <c r="D139" s="40">
        <v>2603.4029999999998</v>
      </c>
      <c r="E139" s="40">
        <v>0</v>
      </c>
      <c r="F139" s="40">
        <v>1435.874</v>
      </c>
      <c r="G139" s="40">
        <v>0</v>
      </c>
      <c r="H139" t="str">
        <f>IFERROR(VLOOKUP(CONCATENATE("117-",A139),'Test Year'!J:J,1,FALSE),"Other")</f>
        <v>Other</v>
      </c>
      <c r="I139" t="str">
        <f>IFERROR(VLOOKUP(CONCATENATE("117-",A139),'12 Mos. Preceding Test Year'!J:J,1,FALSE),"Other")</f>
        <v>Other</v>
      </c>
    </row>
    <row r="140" spans="1:9" x14ac:dyDescent="0.25">
      <c r="A140" t="str">
        <f t="shared" si="2"/>
        <v>ITSSV1963</v>
      </c>
      <c r="B140" s="88" t="s">
        <v>1360</v>
      </c>
      <c r="C140" s="89">
        <v>45809</v>
      </c>
      <c r="D140" s="40">
        <v>28851.882000000005</v>
      </c>
      <c r="E140" s="40">
        <v>0</v>
      </c>
      <c r="F140" s="40">
        <v>37111.475999999995</v>
      </c>
      <c r="G140" s="40">
        <v>0</v>
      </c>
      <c r="H140" t="str">
        <f>IFERROR(VLOOKUP(CONCATENATE("117-",A140),'Test Year'!J:J,1,FALSE),"Other")</f>
        <v>Other</v>
      </c>
      <c r="I140" t="str">
        <f>IFERROR(VLOOKUP(CONCATENATE("117-",A140),'12 Mos. Preceding Test Year'!J:J,1,FALSE),"Other")</f>
        <v>Other</v>
      </c>
    </row>
    <row r="141" spans="1:9" x14ac:dyDescent="0.25">
      <c r="A141" t="str">
        <f t="shared" si="2"/>
        <v>ITSSV1970</v>
      </c>
      <c r="B141" s="88" t="s">
        <v>1361</v>
      </c>
      <c r="C141" s="89">
        <v>45657</v>
      </c>
      <c r="D141" s="40">
        <v>170.51</v>
      </c>
      <c r="E141" s="40">
        <v>0</v>
      </c>
      <c r="F141" s="40"/>
      <c r="G141" s="40"/>
      <c r="H141" t="str">
        <f>IFERROR(VLOOKUP(CONCATENATE("117-",A141),'Test Year'!J:J,1,FALSE),"Other")</f>
        <v>Other</v>
      </c>
      <c r="I141" t="str">
        <f>IFERROR(VLOOKUP(CONCATENATE("117-",A141),'12 Mos. Preceding Test Year'!J:J,1,FALSE),"Other")</f>
        <v>Other</v>
      </c>
    </row>
    <row r="142" spans="1:9" x14ac:dyDescent="0.25">
      <c r="A142" t="str">
        <f t="shared" si="2"/>
        <v>ITSSV1980</v>
      </c>
      <c r="B142" s="88" t="s">
        <v>1362</v>
      </c>
      <c r="C142" s="89">
        <v>44926</v>
      </c>
      <c r="D142" s="40">
        <v>13.358000000000002</v>
      </c>
      <c r="E142" s="40">
        <v>0</v>
      </c>
      <c r="F142" s="40"/>
      <c r="G142" s="40"/>
      <c r="H142" t="str">
        <f>IFERROR(VLOOKUP(CONCATENATE("117-",A142),'Test Year'!J:J,1,FALSE),"Other")</f>
        <v>Other</v>
      </c>
      <c r="I142" t="str">
        <f>IFERROR(VLOOKUP(CONCATENATE("117-",A142),'12 Mos. Preceding Test Year'!J:J,1,FALSE),"Other")</f>
        <v>Other</v>
      </c>
    </row>
    <row r="143" spans="1:9" x14ac:dyDescent="0.25">
      <c r="A143" t="str">
        <f t="shared" si="2"/>
        <v>ITSSV1998</v>
      </c>
      <c r="B143" s="88" t="s">
        <v>1451</v>
      </c>
      <c r="C143" s="89">
        <v>44895</v>
      </c>
      <c r="D143" s="40">
        <v>0</v>
      </c>
      <c r="E143" s="40">
        <v>0</v>
      </c>
      <c r="F143" s="40"/>
      <c r="G143" s="40"/>
      <c r="H143" t="str">
        <f>IFERROR(VLOOKUP(CONCATENATE("117-",A143),'Test Year'!J:J,1,FALSE),"Other")</f>
        <v>Other</v>
      </c>
      <c r="I143" t="str">
        <f>IFERROR(VLOOKUP(CONCATENATE("117-",A143),'12 Mos. Preceding Test Year'!J:J,1,FALSE),"Other")</f>
        <v>Other</v>
      </c>
    </row>
    <row r="144" spans="1:9" x14ac:dyDescent="0.25">
      <c r="A144" t="str">
        <f t="shared" si="2"/>
        <v>ITSSV1999</v>
      </c>
      <c r="B144" s="88" t="s">
        <v>1452</v>
      </c>
      <c r="C144" s="89">
        <v>45291</v>
      </c>
      <c r="D144" s="40">
        <v>2235.4310000000005</v>
      </c>
      <c r="E144" s="40">
        <v>0</v>
      </c>
      <c r="F144" s="40"/>
      <c r="G144" s="40"/>
      <c r="H144" t="str">
        <f>IFERROR(VLOOKUP(CONCATENATE("117-",A144),'Test Year'!J:J,1,FALSE),"Other")</f>
        <v>Other</v>
      </c>
      <c r="I144" t="str">
        <f>IFERROR(VLOOKUP(CONCATENATE("117-",A144),'12 Mos. Preceding Test Year'!J:J,1,FALSE),"Other")</f>
        <v>Other</v>
      </c>
    </row>
    <row r="145" spans="1:9" x14ac:dyDescent="0.25">
      <c r="A145" t="str">
        <f t="shared" si="2"/>
        <v>ITSSV2013</v>
      </c>
      <c r="B145" s="88" t="s">
        <v>1363</v>
      </c>
      <c r="C145" s="89">
        <v>45291</v>
      </c>
      <c r="D145" s="40">
        <v>39.033000000000001</v>
      </c>
      <c r="E145" s="40">
        <v>0</v>
      </c>
      <c r="F145" s="40"/>
      <c r="G145" s="40"/>
      <c r="H145" t="str">
        <f>IFERROR(VLOOKUP(CONCATENATE("117-",A145),'Test Year'!J:J,1,FALSE),"Other")</f>
        <v>Other</v>
      </c>
      <c r="I145" t="str">
        <f>IFERROR(VLOOKUP(CONCATENATE("117-",A145),'12 Mos. Preceding Test Year'!J:J,1,FALSE),"Other")</f>
        <v>Other</v>
      </c>
    </row>
    <row r="146" spans="1:9" x14ac:dyDescent="0.25">
      <c r="A146" t="str">
        <f t="shared" si="2"/>
        <v>ITSSV2036</v>
      </c>
      <c r="B146" s="88" t="s">
        <v>1364</v>
      </c>
      <c r="C146" s="89">
        <v>45107</v>
      </c>
      <c r="D146" s="40">
        <v>13338.461999999996</v>
      </c>
      <c r="E146" s="40">
        <v>0</v>
      </c>
      <c r="F146" s="40"/>
      <c r="G146" s="40"/>
      <c r="H146" t="str">
        <f>IFERROR(VLOOKUP(CONCATENATE("117-",A146),'Test Year'!J:J,1,FALSE),"Other")</f>
        <v>Other</v>
      </c>
      <c r="I146" t="str">
        <f>IFERROR(VLOOKUP(CONCATENATE("117-",A146),'12 Mos. Preceding Test Year'!J:J,1,FALSE),"Other")</f>
        <v>Other</v>
      </c>
    </row>
    <row r="147" spans="1:9" x14ac:dyDescent="0.25">
      <c r="A147" t="str">
        <f t="shared" si="2"/>
        <v>ITSSV2039</v>
      </c>
      <c r="B147" s="88" t="s">
        <v>1453</v>
      </c>
      <c r="C147" s="89">
        <v>45169</v>
      </c>
      <c r="D147" s="40">
        <v>14680.744999999999</v>
      </c>
      <c r="E147" s="40">
        <v>0</v>
      </c>
      <c r="F147" s="40"/>
      <c r="G147" s="40"/>
      <c r="H147" t="str">
        <f>IFERROR(VLOOKUP(CONCATENATE("117-",A147),'Test Year'!J:J,1,FALSE),"Other")</f>
        <v>Other</v>
      </c>
      <c r="I147" t="str">
        <f>IFERROR(VLOOKUP(CONCATENATE("117-",A147),'12 Mos. Preceding Test Year'!J:J,1,FALSE),"Other")</f>
        <v>Other</v>
      </c>
    </row>
    <row r="148" spans="1:9" x14ac:dyDescent="0.25">
      <c r="A148" t="str">
        <f t="shared" si="2"/>
        <v>ITSSV2043</v>
      </c>
      <c r="B148" s="88" t="s">
        <v>1454</v>
      </c>
      <c r="C148" s="89">
        <v>45292</v>
      </c>
      <c r="D148" s="40">
        <v>9128.8179999999993</v>
      </c>
      <c r="E148" s="40">
        <v>0</v>
      </c>
      <c r="F148" s="40">
        <v>9934.3529999999992</v>
      </c>
      <c r="G148" s="40">
        <v>0</v>
      </c>
      <c r="H148" t="str">
        <f>IFERROR(VLOOKUP(CONCATENATE("117-",A148),'Test Year'!J:J,1,FALSE),"Other")</f>
        <v>Other</v>
      </c>
      <c r="I148" t="str">
        <f>IFERROR(VLOOKUP(CONCATENATE("117-",A148),'12 Mos. Preceding Test Year'!J:J,1,FALSE),"Other")</f>
        <v>Other</v>
      </c>
    </row>
    <row r="149" spans="1:9" x14ac:dyDescent="0.25">
      <c r="A149" t="str">
        <f t="shared" si="2"/>
        <v>ITSSV2063</v>
      </c>
      <c r="B149" s="88" t="s">
        <v>1455</v>
      </c>
      <c r="C149" s="89">
        <v>46022</v>
      </c>
      <c r="D149" s="40"/>
      <c r="E149" s="40"/>
      <c r="F149" s="40">
        <v>0</v>
      </c>
      <c r="G149" s="40">
        <v>0</v>
      </c>
      <c r="H149" t="str">
        <f>IFERROR(VLOOKUP(CONCATENATE("117-",A149),'Test Year'!J:J,1,FALSE),"Other")</f>
        <v>Other</v>
      </c>
      <c r="I149" t="str">
        <f>IFERROR(VLOOKUP(CONCATENATE("117-",A149),'12 Mos. Preceding Test Year'!J:J,1,FALSE),"Other")</f>
        <v>Other</v>
      </c>
    </row>
    <row r="150" spans="1:9" x14ac:dyDescent="0.25">
      <c r="A150" t="str">
        <f t="shared" si="2"/>
        <v>ITSSV2069</v>
      </c>
      <c r="B150" s="88" t="s">
        <v>1456</v>
      </c>
      <c r="C150" s="89">
        <v>45657</v>
      </c>
      <c r="D150" s="40"/>
      <c r="E150" s="40"/>
      <c r="F150" s="40">
        <v>12519.16</v>
      </c>
      <c r="G150" s="40">
        <v>0</v>
      </c>
      <c r="H150" t="str">
        <f>IFERROR(VLOOKUP(CONCATENATE("117-",A150),'Test Year'!J:J,1,FALSE),"Other")</f>
        <v>Other</v>
      </c>
      <c r="I150" t="str">
        <f>IFERROR(VLOOKUP(CONCATENATE("117-",A150),'12 Mos. Preceding Test Year'!J:J,1,FALSE),"Other")</f>
        <v>Other</v>
      </c>
    </row>
    <row r="151" spans="1:9" x14ac:dyDescent="0.25">
      <c r="A151" t="str">
        <f t="shared" si="2"/>
        <v>ITSSV2076</v>
      </c>
      <c r="B151" s="88" t="s">
        <v>1457</v>
      </c>
      <c r="C151" s="89">
        <v>45688</v>
      </c>
      <c r="D151" s="40"/>
      <c r="E151" s="40"/>
      <c r="F151" s="40">
        <v>20463.343000000001</v>
      </c>
      <c r="G151" s="40">
        <v>0</v>
      </c>
      <c r="H151" t="str">
        <f>IFERROR(VLOOKUP(CONCATENATE("117-",A151),'Test Year'!J:J,1,FALSE),"Other")</f>
        <v>Other</v>
      </c>
      <c r="I151" t="str">
        <f>IFERROR(VLOOKUP(CONCATENATE("117-",A151),'12 Mos. Preceding Test Year'!J:J,1,FALSE),"Other")</f>
        <v>Other</v>
      </c>
    </row>
    <row r="152" spans="1:9" x14ac:dyDescent="0.25">
      <c r="A152" t="str">
        <f t="shared" si="2"/>
        <v>ITSSV2078</v>
      </c>
      <c r="B152" s="88" t="s">
        <v>1458</v>
      </c>
      <c r="C152" s="89">
        <v>45657</v>
      </c>
      <c r="D152" s="40"/>
      <c r="E152" s="40"/>
      <c r="F152" s="40">
        <v>17813.771999999997</v>
      </c>
      <c r="G152" s="40">
        <v>0</v>
      </c>
      <c r="H152" t="str">
        <f>IFERROR(VLOOKUP(CONCATENATE("117-",A152),'Test Year'!J:J,1,FALSE),"Other")</f>
        <v>Other</v>
      </c>
      <c r="I152" t="str">
        <f>IFERROR(VLOOKUP(CONCATENATE("117-",A152),'12 Mos. Preceding Test Year'!J:J,1,FALSE),"Other")</f>
        <v>Other</v>
      </c>
    </row>
    <row r="153" spans="1:9" x14ac:dyDescent="0.25">
      <c r="A153" t="str">
        <f t="shared" si="2"/>
        <v>ITSSV2080</v>
      </c>
      <c r="B153" s="88" t="s">
        <v>1459</v>
      </c>
      <c r="C153" s="89">
        <v>45657</v>
      </c>
      <c r="D153" s="40"/>
      <c r="E153" s="40"/>
      <c r="F153" s="40">
        <v>13073.987999999999</v>
      </c>
      <c r="G153" s="40">
        <v>0</v>
      </c>
      <c r="H153" t="str">
        <f>IFERROR(VLOOKUP(CONCATENATE("117-",A153),'Test Year'!J:J,1,FALSE),"Other")</f>
        <v>Other</v>
      </c>
      <c r="I153" t="str">
        <f>IFERROR(VLOOKUP(CONCATENATE("117-",A153),'12 Mos. Preceding Test Year'!J:J,1,FALSE),"Other")</f>
        <v>Other</v>
      </c>
    </row>
    <row r="154" spans="1:9" x14ac:dyDescent="0.25">
      <c r="A154" t="str">
        <f t="shared" si="2"/>
        <v>ITSSV2086</v>
      </c>
      <c r="B154" s="88" t="s">
        <v>1460</v>
      </c>
      <c r="C154" s="89">
        <v>46233</v>
      </c>
      <c r="D154" s="40"/>
      <c r="E154" s="40"/>
      <c r="F154" s="40">
        <v>2242.5329999999999</v>
      </c>
      <c r="G154" s="40">
        <v>0</v>
      </c>
      <c r="H154" t="str">
        <f>IFERROR(VLOOKUP(CONCATENATE("117-",A154),'Test Year'!J:J,1,FALSE),"Other")</f>
        <v>Other</v>
      </c>
      <c r="I154" t="str">
        <f>IFERROR(VLOOKUP(CONCATENATE("117-",A154),'12 Mos. Preceding Test Year'!J:J,1,FALSE),"Other")</f>
        <v>Other</v>
      </c>
    </row>
    <row r="155" spans="1:9" x14ac:dyDescent="0.25">
      <c r="A155" t="str">
        <f t="shared" si="2"/>
        <v>ITSSV2087</v>
      </c>
      <c r="B155" s="88" t="s">
        <v>1461</v>
      </c>
      <c r="C155" s="89">
        <v>45688</v>
      </c>
      <c r="D155" s="40"/>
      <c r="E155" s="40"/>
      <c r="F155" s="40">
        <v>42579.510999999999</v>
      </c>
      <c r="G155" s="40">
        <v>0</v>
      </c>
      <c r="H155" t="str">
        <f>IFERROR(VLOOKUP(CONCATENATE("117-",A155),'Test Year'!J:J,1,FALSE),"Other")</f>
        <v>Other</v>
      </c>
      <c r="I155" t="str">
        <f>IFERROR(VLOOKUP(CONCATENATE("117-",A155),'12 Mos. Preceding Test Year'!J:J,1,FALSE),"Other")</f>
        <v>Other</v>
      </c>
    </row>
    <row r="156" spans="1:9" x14ac:dyDescent="0.25">
      <c r="A156" t="str">
        <f t="shared" si="2"/>
        <v>ITSSV2092</v>
      </c>
      <c r="B156" s="88" t="s">
        <v>1462</v>
      </c>
      <c r="C156" s="89">
        <v>45688</v>
      </c>
      <c r="D156" s="40"/>
      <c r="E156" s="40"/>
      <c r="F156" s="40">
        <v>18638.917999999998</v>
      </c>
      <c r="G156" s="40">
        <v>0</v>
      </c>
      <c r="H156" t="str">
        <f>IFERROR(VLOOKUP(CONCATENATE("117-",A156),'Test Year'!J:J,1,FALSE),"Other")</f>
        <v>Other</v>
      </c>
      <c r="I156" t="str">
        <f>IFERROR(VLOOKUP(CONCATENATE("117-",A156),'12 Mos. Preceding Test Year'!J:J,1,FALSE),"Other")</f>
        <v>Other</v>
      </c>
    </row>
    <row r="157" spans="1:9" x14ac:dyDescent="0.25">
      <c r="A157" t="str">
        <f t="shared" si="2"/>
        <v>ITSSV2093</v>
      </c>
      <c r="B157" s="88" t="s">
        <v>1463</v>
      </c>
      <c r="C157" s="89">
        <v>47422</v>
      </c>
      <c r="D157" s="40"/>
      <c r="E157" s="40"/>
      <c r="F157" s="40">
        <v>10205.496000000001</v>
      </c>
      <c r="G157" s="40">
        <v>0</v>
      </c>
      <c r="H157" t="str">
        <f>IFERROR(VLOOKUP(CONCATENATE("117-",A157),'Test Year'!J:J,1,FALSE),"Other")</f>
        <v>Other</v>
      </c>
      <c r="I157" t="str">
        <f>IFERROR(VLOOKUP(CONCATENATE("117-",A157),'12 Mos. Preceding Test Year'!J:J,1,FALSE),"Other")</f>
        <v>Other</v>
      </c>
    </row>
    <row r="158" spans="1:9" x14ac:dyDescent="0.25">
      <c r="A158" t="str">
        <f t="shared" si="2"/>
        <v>ITSSV2096</v>
      </c>
      <c r="B158" s="88" t="s">
        <v>1464</v>
      </c>
      <c r="C158" s="89">
        <v>45657</v>
      </c>
      <c r="D158" s="40"/>
      <c r="E158" s="40"/>
      <c r="F158" s="40">
        <v>10302.487999999999</v>
      </c>
      <c r="G158" s="40">
        <v>0</v>
      </c>
      <c r="H158" t="str">
        <f>IFERROR(VLOOKUP(CONCATENATE("117-",A158),'Test Year'!J:J,1,FALSE),"Other")</f>
        <v>Other</v>
      </c>
      <c r="I158" t="str">
        <f>IFERROR(VLOOKUP(CONCATENATE("117-",A158),'12 Mos. Preceding Test Year'!J:J,1,FALSE),"Other")</f>
        <v>Other</v>
      </c>
    </row>
    <row r="159" spans="1:9" x14ac:dyDescent="0.25">
      <c r="A159" t="str">
        <f t="shared" si="2"/>
        <v>ITSSV2098</v>
      </c>
      <c r="B159" s="88" t="s">
        <v>1465</v>
      </c>
      <c r="C159" s="89">
        <v>45778</v>
      </c>
      <c r="D159" s="40"/>
      <c r="E159" s="40"/>
      <c r="F159" s="40">
        <v>1220.366</v>
      </c>
      <c r="G159" s="40">
        <v>0</v>
      </c>
      <c r="H159" t="str">
        <f>IFERROR(VLOOKUP(CONCATENATE("117-",A159),'Test Year'!J:J,1,FALSE),"Other")</f>
        <v>Other</v>
      </c>
      <c r="I159" t="str">
        <f>IFERROR(VLOOKUP(CONCATENATE("117-",A159),'12 Mos. Preceding Test Year'!J:J,1,FALSE),"Other")</f>
        <v>Other</v>
      </c>
    </row>
    <row r="160" spans="1:9" x14ac:dyDescent="0.25">
      <c r="A160" t="str">
        <f t="shared" si="2"/>
        <v>ITSSV2100</v>
      </c>
      <c r="B160" s="88" t="s">
        <v>1466</v>
      </c>
      <c r="C160" s="89">
        <v>46022</v>
      </c>
      <c r="D160" s="40"/>
      <c r="E160" s="40"/>
      <c r="F160" s="40">
        <v>13576.089999999998</v>
      </c>
      <c r="G160" s="40">
        <v>0</v>
      </c>
      <c r="H160" t="str">
        <f>IFERROR(VLOOKUP(CONCATENATE("117-",A160),'Test Year'!J:J,1,FALSE),"Other")</f>
        <v>Other</v>
      </c>
      <c r="I160" t="str">
        <f>IFERROR(VLOOKUP(CONCATENATE("117-",A160),'12 Mos. Preceding Test Year'!J:J,1,FALSE),"Other")</f>
        <v>Other</v>
      </c>
    </row>
    <row r="161" spans="1:9" x14ac:dyDescent="0.25">
      <c r="A161" t="str">
        <f t="shared" si="2"/>
        <v>ITSSV2122</v>
      </c>
      <c r="B161" s="88" t="s">
        <v>1467</v>
      </c>
      <c r="C161" s="89">
        <v>45838</v>
      </c>
      <c r="D161" s="40"/>
      <c r="E161" s="40"/>
      <c r="F161" s="40">
        <v>3320.797</v>
      </c>
      <c r="G161" s="40">
        <v>0</v>
      </c>
      <c r="H161" t="str">
        <f>IFERROR(VLOOKUP(CONCATENATE("117-",A161),'Test Year'!J:J,1,FALSE),"Other")</f>
        <v>Other</v>
      </c>
      <c r="I161" t="str">
        <f>IFERROR(VLOOKUP(CONCATENATE("117-",A161),'12 Mos. Preceding Test Year'!J:J,1,FALSE),"Other")</f>
        <v>Other</v>
      </c>
    </row>
    <row r="162" spans="1:9" x14ac:dyDescent="0.25">
      <c r="A162" t="str">
        <f t="shared" si="2"/>
        <v>ITSSV2128</v>
      </c>
      <c r="B162" s="88" t="s">
        <v>1468</v>
      </c>
      <c r="C162" s="89">
        <v>45869</v>
      </c>
      <c r="D162" s="40"/>
      <c r="E162" s="40"/>
      <c r="F162" s="40">
        <v>10323.116</v>
      </c>
      <c r="G162" s="40">
        <v>0</v>
      </c>
      <c r="H162" t="str">
        <f>IFERROR(VLOOKUP(CONCATENATE("117-",A162),'Test Year'!J:J,1,FALSE),"Other")</f>
        <v>Other</v>
      </c>
      <c r="I162" t="str">
        <f>IFERROR(VLOOKUP(CONCATENATE("117-",A162),'12 Mos. Preceding Test Year'!J:J,1,FALSE),"Other")</f>
        <v>Other</v>
      </c>
    </row>
    <row r="163" spans="1:9" x14ac:dyDescent="0.25">
      <c r="A163" t="str">
        <f t="shared" si="2"/>
        <v>ITTRN1272</v>
      </c>
      <c r="B163" s="88" t="s">
        <v>1469</v>
      </c>
      <c r="C163" t="s">
        <v>1411</v>
      </c>
      <c r="D163" s="40">
        <v>-37151.481</v>
      </c>
      <c r="E163" s="40">
        <v>0</v>
      </c>
      <c r="F163" s="40">
        <v>-6807.6759999999995</v>
      </c>
      <c r="G163" s="40">
        <v>0</v>
      </c>
      <c r="H163" t="str">
        <f>IFERROR(VLOOKUP(CONCATENATE("117-",A163),'Test Year'!J:J,1,FALSE),"Other")</f>
        <v>Other</v>
      </c>
      <c r="I163" t="str">
        <f>IFERROR(VLOOKUP(CONCATENATE("117-",A163),'12 Mos. Preceding Test Year'!J:J,1,FALSE),"Other")</f>
        <v>Other</v>
      </c>
    </row>
    <row r="164" spans="1:9" x14ac:dyDescent="0.25">
      <c r="A164" t="str">
        <f t="shared" si="2"/>
        <v>ITTRN1729</v>
      </c>
      <c r="B164" s="88" t="s">
        <v>1365</v>
      </c>
      <c r="C164" s="89">
        <v>45322</v>
      </c>
      <c r="D164" s="40">
        <v>1390.606</v>
      </c>
      <c r="E164" s="40">
        <v>0</v>
      </c>
      <c r="F164" s="40"/>
      <c r="G164" s="40"/>
      <c r="H164" t="str">
        <f>IFERROR(VLOOKUP(CONCATENATE("117-",A164),'Test Year'!J:J,1,FALSE),"Other")</f>
        <v>Other</v>
      </c>
      <c r="I164" t="str">
        <f>IFERROR(VLOOKUP(CONCATENATE("117-",A164),'12 Mos. Preceding Test Year'!J:J,1,FALSE),"Other")</f>
        <v>Other</v>
      </c>
    </row>
    <row r="165" spans="1:9" x14ac:dyDescent="0.25">
      <c r="A165" t="str">
        <f t="shared" si="2"/>
        <v>ITTRN1829</v>
      </c>
      <c r="B165" s="88" t="s">
        <v>1366</v>
      </c>
      <c r="C165" s="89">
        <v>45168</v>
      </c>
      <c r="D165" s="40">
        <v>2220.5190000000002</v>
      </c>
      <c r="E165" s="40">
        <v>0</v>
      </c>
      <c r="F165" s="40"/>
      <c r="G165" s="40"/>
      <c r="H165" t="str">
        <f>IFERROR(VLOOKUP(CONCATENATE("117-",A165),'Test Year'!J:J,1,FALSE),"Other")</f>
        <v>Other</v>
      </c>
      <c r="I165" t="str">
        <f>IFERROR(VLOOKUP(CONCATENATE("117-",A165),'12 Mos. Preceding Test Year'!J:J,1,FALSE),"Other")</f>
        <v>Other</v>
      </c>
    </row>
    <row r="166" spans="1:9" x14ac:dyDescent="0.25">
      <c r="A166" t="str">
        <f t="shared" si="2"/>
        <v>ITTRN1844</v>
      </c>
      <c r="B166" s="88" t="s">
        <v>1367</v>
      </c>
      <c r="C166" s="89">
        <v>45107</v>
      </c>
      <c r="D166" s="40">
        <v>3211.183</v>
      </c>
      <c r="E166" s="40">
        <v>0</v>
      </c>
      <c r="F166" s="40"/>
      <c r="G166" s="40"/>
      <c r="H166" t="str">
        <f>IFERROR(VLOOKUP(CONCATENATE("117-",A166),'Test Year'!J:J,1,FALSE),"Other")</f>
        <v>Other</v>
      </c>
      <c r="I166" t="str">
        <f>IFERROR(VLOOKUP(CONCATENATE("117-",A166),'12 Mos. Preceding Test Year'!J:J,1,FALSE),"Other")</f>
        <v>Other</v>
      </c>
    </row>
    <row r="167" spans="1:9" x14ac:dyDescent="0.25">
      <c r="A167" t="str">
        <f t="shared" si="2"/>
        <v>ITTRN1848</v>
      </c>
      <c r="B167" s="88" t="s">
        <v>1368</v>
      </c>
      <c r="C167" s="89">
        <v>45657</v>
      </c>
      <c r="D167" s="40">
        <v>3539.8520000000003</v>
      </c>
      <c r="E167" s="40">
        <v>0</v>
      </c>
      <c r="F167" s="40">
        <v>3523.23</v>
      </c>
      <c r="G167" s="40">
        <v>0</v>
      </c>
      <c r="H167" t="str">
        <f>IFERROR(VLOOKUP(CONCATENATE("117-",A167),'Test Year'!J:J,1,FALSE),"Other")</f>
        <v>Other</v>
      </c>
      <c r="I167" t="str">
        <f>IFERROR(VLOOKUP(CONCATENATE("117-",A167),'12 Mos. Preceding Test Year'!J:J,1,FALSE),"Other")</f>
        <v>Other</v>
      </c>
    </row>
    <row r="168" spans="1:9" x14ac:dyDescent="0.25">
      <c r="A168" t="str">
        <f t="shared" si="2"/>
        <v>ITTRN1909</v>
      </c>
      <c r="B168" s="88" t="s">
        <v>1369</v>
      </c>
      <c r="C168" s="89">
        <v>45657</v>
      </c>
      <c r="D168" s="40">
        <v>9694.9590000000007</v>
      </c>
      <c r="E168" s="40">
        <v>0</v>
      </c>
      <c r="F168" s="40"/>
      <c r="G168" s="40"/>
      <c r="H168" t="str">
        <f>IFERROR(VLOOKUP(CONCATENATE("117-",A168),'Test Year'!J:J,1,FALSE),"Other")</f>
        <v>Other</v>
      </c>
      <c r="I168" t="str">
        <f>IFERROR(VLOOKUP(CONCATENATE("117-",A168),'12 Mos. Preceding Test Year'!J:J,1,FALSE),"Other")</f>
        <v>Other</v>
      </c>
    </row>
    <row r="169" spans="1:9" x14ac:dyDescent="0.25">
      <c r="A169" t="str">
        <f t="shared" si="2"/>
        <v>ITTRN1921</v>
      </c>
      <c r="B169" s="88" t="s">
        <v>1370</v>
      </c>
      <c r="C169" s="89">
        <v>45291</v>
      </c>
      <c r="D169" s="40">
        <v>1086.7750000000001</v>
      </c>
      <c r="E169" s="40">
        <v>0</v>
      </c>
      <c r="F169" s="40"/>
      <c r="G169" s="40"/>
      <c r="H169" t="str">
        <f>IFERROR(VLOOKUP(CONCATENATE("117-",A169),'Test Year'!J:J,1,FALSE),"Other")</f>
        <v>Other</v>
      </c>
      <c r="I169" t="str">
        <f>IFERROR(VLOOKUP(CONCATENATE("117-",A169),'12 Mos. Preceding Test Year'!J:J,1,FALSE),"Other")</f>
        <v>Other</v>
      </c>
    </row>
    <row r="170" spans="1:9" x14ac:dyDescent="0.25">
      <c r="A170" t="str">
        <f t="shared" si="2"/>
        <v>ITUOP1404</v>
      </c>
      <c r="B170" s="88" t="s">
        <v>1371</v>
      </c>
      <c r="C170" s="89">
        <v>42735</v>
      </c>
      <c r="D170" s="40">
        <v>453.75899999999996</v>
      </c>
      <c r="E170" s="40">
        <v>0</v>
      </c>
      <c r="F170" s="40">
        <v>520.56599999999992</v>
      </c>
      <c r="G170" s="40">
        <v>0</v>
      </c>
      <c r="H170" t="str">
        <f>IFERROR(VLOOKUP(CONCATENATE("117-",A170),'Test Year'!J:J,1,FALSE),"Other")</f>
        <v>Other</v>
      </c>
      <c r="I170" t="str">
        <f>IFERROR(VLOOKUP(CONCATENATE("117-",A170),'12 Mos. Preceding Test Year'!J:J,1,FALSE),"Other")</f>
        <v>Other</v>
      </c>
    </row>
    <row r="171" spans="1:9" x14ac:dyDescent="0.25">
      <c r="A171" t="str">
        <f t="shared" si="2"/>
        <v>ITUOP2029</v>
      </c>
      <c r="B171" s="88" t="s">
        <v>1372</v>
      </c>
      <c r="C171" s="89">
        <v>46022</v>
      </c>
      <c r="D171" s="40">
        <v>1480.463</v>
      </c>
      <c r="E171" s="40">
        <v>0</v>
      </c>
      <c r="F171" s="40">
        <v>458.43799999999993</v>
      </c>
      <c r="G171" s="40">
        <v>0</v>
      </c>
      <c r="H171" t="str">
        <f>IFERROR(VLOOKUP(CONCATENATE("117-",A171),'Test Year'!J:J,1,FALSE),"Other")</f>
        <v>Other</v>
      </c>
      <c r="I171" t="str">
        <f>IFERROR(VLOOKUP(CONCATENATE("117-",A171),'12 Mos. Preceding Test Year'!J:J,1,FALSE),"Other")</f>
        <v>Other</v>
      </c>
    </row>
    <row r="172" spans="1:9" x14ac:dyDescent="0.25">
      <c r="A172" t="str">
        <f t="shared" si="2"/>
        <v>LGN100315</v>
      </c>
      <c r="B172" s="88" t="s">
        <v>1470</v>
      </c>
      <c r="C172" t="s">
        <v>1411</v>
      </c>
      <c r="D172" s="40"/>
      <c r="E172" s="40"/>
      <c r="F172" s="40">
        <v>0</v>
      </c>
      <c r="G172" s="40">
        <v>0</v>
      </c>
      <c r="H172" t="str">
        <f>IFERROR(VLOOKUP(CONCATENATE("117-",A172),'Test Year'!J:J,1,FALSE),"Other")</f>
        <v>Other</v>
      </c>
      <c r="I172" t="str">
        <f>IFERROR(VLOOKUP(CONCATENATE("117-",A172),'12 Mos. Preceding Test Year'!J:J,1,FALSE),"Other")</f>
        <v>Other</v>
      </c>
    </row>
    <row r="173" spans="1:9" x14ac:dyDescent="0.25">
      <c r="A173" t="str">
        <f t="shared" si="2"/>
        <v>LGN101644</v>
      </c>
      <c r="B173" s="88" t="s">
        <v>1471</v>
      </c>
      <c r="C173" t="s">
        <v>1411</v>
      </c>
      <c r="D173" s="40"/>
      <c r="E173" s="40"/>
      <c r="F173" s="40">
        <v>0</v>
      </c>
      <c r="G173" s="40">
        <v>0</v>
      </c>
      <c r="H173" t="str">
        <f>IFERROR(VLOOKUP(CONCATENATE("117-",A173),'Test Year'!J:J,1,FALSE),"Other")</f>
        <v>Other</v>
      </c>
      <c r="I173" t="str">
        <f>IFERROR(VLOOKUP(CONCATENATE("117-",A173),'12 Mos. Preceding Test Year'!J:J,1,FALSE),"Other")</f>
        <v>Other</v>
      </c>
    </row>
    <row r="174" spans="1:9" x14ac:dyDescent="0.25">
      <c r="A174" t="str">
        <f t="shared" si="2"/>
        <v>LGN101704</v>
      </c>
      <c r="B174" s="88" t="s">
        <v>1472</v>
      </c>
      <c r="C174" t="s">
        <v>1411</v>
      </c>
      <c r="D174" s="40"/>
      <c r="E174" s="40"/>
      <c r="F174" s="40">
        <v>0</v>
      </c>
      <c r="G174" s="40">
        <v>0</v>
      </c>
      <c r="H174" t="str">
        <f>IFERROR(VLOOKUP(CONCATENATE("117-",A174),'Test Year'!J:J,1,FALSE),"Other")</f>
        <v>Other</v>
      </c>
      <c r="I174" t="str">
        <f>IFERROR(VLOOKUP(CONCATENATE("117-",A174),'12 Mos. Preceding Test Year'!J:J,1,FALSE),"Other")</f>
        <v>Other</v>
      </c>
    </row>
    <row r="175" spans="1:9" x14ac:dyDescent="0.25">
      <c r="A175" t="str">
        <f t="shared" si="2"/>
        <v>LGN102539</v>
      </c>
      <c r="B175" s="88" t="s">
        <v>1373</v>
      </c>
      <c r="C175" t="s">
        <v>1411</v>
      </c>
      <c r="D175" s="40">
        <v>0</v>
      </c>
      <c r="E175" s="40">
        <v>0</v>
      </c>
      <c r="F175" s="40"/>
      <c r="G175" s="40"/>
      <c r="H175" t="str">
        <f>IFERROR(VLOOKUP(CONCATENATE("117-",A175),'Test Year'!J:J,1,FALSE),"Other")</f>
        <v>Other</v>
      </c>
      <c r="I175" t="str">
        <f>IFERROR(VLOOKUP(CONCATENATE("117-",A175),'12 Mos. Preceding Test Year'!J:J,1,FALSE),"Other")</f>
        <v>Other</v>
      </c>
    </row>
    <row r="176" spans="1:9" x14ac:dyDescent="0.25">
      <c r="A176" t="str">
        <f t="shared" si="2"/>
        <v>LGN102653</v>
      </c>
      <c r="B176" s="88" t="s">
        <v>1473</v>
      </c>
      <c r="C176" t="s">
        <v>1411</v>
      </c>
      <c r="D176" s="40"/>
      <c r="E176" s="40"/>
      <c r="F176" s="40">
        <v>0</v>
      </c>
      <c r="G176" s="40">
        <v>0</v>
      </c>
      <c r="H176" t="str">
        <f>IFERROR(VLOOKUP(CONCATENATE("117-",A176),'Test Year'!J:J,1,FALSE),"Other")</f>
        <v>Other</v>
      </c>
      <c r="I176" t="str">
        <f>IFERROR(VLOOKUP(CONCATENATE("117-",A176),'12 Mos. Preceding Test Year'!J:J,1,FALSE),"Other")</f>
        <v>Other</v>
      </c>
    </row>
    <row r="177" spans="1:9" x14ac:dyDescent="0.25">
      <c r="A177" t="str">
        <f t="shared" si="2"/>
        <v>LGNANDA</v>
      </c>
      <c r="B177" s="88" t="s">
        <v>1374</v>
      </c>
      <c r="C177" t="s">
        <v>1411</v>
      </c>
      <c r="D177" s="40">
        <v>0</v>
      </c>
      <c r="E177" s="40">
        <v>0</v>
      </c>
      <c r="F177" s="40">
        <v>0</v>
      </c>
      <c r="G177" s="40">
        <v>0</v>
      </c>
      <c r="H177" t="str">
        <f>IFERROR(VLOOKUP(CONCATENATE("117-",A177),'Test Year'!J:J,1,FALSE),"Other")</f>
        <v>Other</v>
      </c>
      <c r="I177" t="str">
        <f>IFERROR(VLOOKUP(CONCATENATE("117-",A177),'12 Mos. Preceding Test Year'!J:J,1,FALSE),"Other")</f>
        <v>Other</v>
      </c>
    </row>
    <row r="178" spans="1:9" x14ac:dyDescent="0.25">
      <c r="A178" t="str">
        <f t="shared" si="2"/>
        <v>ML020SP01</v>
      </c>
      <c r="B178" s="88" t="s">
        <v>1375</v>
      </c>
      <c r="C178" s="89">
        <v>45046</v>
      </c>
      <c r="D178" s="40">
        <v>0</v>
      </c>
      <c r="E178" s="40">
        <v>0</v>
      </c>
      <c r="F178" s="40"/>
      <c r="G178" s="40"/>
      <c r="H178" t="str">
        <f>IFERROR(VLOOKUP(CONCATENATE("117-",A178),'Test Year'!J:J,1,FALSE),"Other")</f>
        <v>Other</v>
      </c>
      <c r="I178" t="str">
        <f>IFERROR(VLOOKUP(CONCATENATE("117-",A178),'12 Mos. Preceding Test Year'!J:J,1,FALSE),"Other")</f>
        <v>Other</v>
      </c>
    </row>
    <row r="179" spans="1:9" x14ac:dyDescent="0.25">
      <c r="A179" t="str">
        <f t="shared" si="2"/>
        <v>ML1E25C02</v>
      </c>
      <c r="B179" s="88" t="s">
        <v>1376</v>
      </c>
      <c r="C179" s="89">
        <v>45257</v>
      </c>
      <c r="D179" s="40">
        <v>176022.41700000002</v>
      </c>
      <c r="E179" s="40">
        <v>1338067.7500000002</v>
      </c>
      <c r="F179" s="40">
        <v>0</v>
      </c>
      <c r="G179" s="40">
        <v>10847.360000000002</v>
      </c>
      <c r="H179" t="str">
        <f>IFERROR(VLOOKUP(CONCATENATE("117-",A179),'Test Year'!J:J,1,FALSE),"Other")</f>
        <v>117-ML1E25C02</v>
      </c>
      <c r="I179" t="str">
        <f>IFERROR(VLOOKUP(CONCATENATE("117-",A179),'12 Mos. Preceding Test Year'!J:J,1,FALSE),"Other")</f>
        <v>117-ML1E25C02</v>
      </c>
    </row>
    <row r="180" spans="1:9" x14ac:dyDescent="0.25">
      <c r="A180" t="str">
        <f t="shared" si="2"/>
        <v>MLKP26265</v>
      </c>
      <c r="B180" s="88" t="s">
        <v>1377</v>
      </c>
      <c r="C180" s="89">
        <v>46387</v>
      </c>
      <c r="D180" s="40">
        <v>1096610.0330000005</v>
      </c>
      <c r="E180" s="40">
        <v>185122.92999999993</v>
      </c>
      <c r="F180" s="40">
        <v>1859019.8399999999</v>
      </c>
      <c r="G180" s="40">
        <v>2390343.8699999996</v>
      </c>
      <c r="H180" t="str">
        <f>IFERROR(VLOOKUP(CONCATENATE("117-",A180),'Test Year'!J:J,1,FALSE),"Other")</f>
        <v>117-MLKP26265</v>
      </c>
      <c r="I180" t="str">
        <f>IFERROR(VLOOKUP(CONCATENATE("117-",A180),'12 Mos. Preceding Test Year'!J:J,1,FALSE),"Other")</f>
        <v>117-MLKP26265</v>
      </c>
    </row>
    <row r="181" spans="1:9" x14ac:dyDescent="0.25">
      <c r="A181" t="str">
        <f t="shared" si="2"/>
        <v>MLKYELGFL</v>
      </c>
      <c r="B181" s="88" t="s">
        <v>1474</v>
      </c>
      <c r="C181" s="89">
        <v>45838</v>
      </c>
      <c r="D181" s="40"/>
      <c r="E181" s="40"/>
      <c r="F181" s="40">
        <v>0</v>
      </c>
      <c r="G181" s="40">
        <v>117846.22</v>
      </c>
      <c r="H181" t="str">
        <f>IFERROR(VLOOKUP(CONCATENATE("117-",A181),'Test Year'!J:J,1,FALSE),"Other")</f>
        <v>117-MLKYELGFL</v>
      </c>
      <c r="I181" t="str">
        <f>IFERROR(VLOOKUP(CONCATENATE("117-",A181),'12 Mos. Preceding Test Year'!J:J,1,FALSE),"Other")</f>
        <v>Other</v>
      </c>
    </row>
    <row r="182" spans="1:9" x14ac:dyDescent="0.25">
      <c r="A182" t="str">
        <f t="shared" si="2"/>
        <v>MLL1CGRPL</v>
      </c>
      <c r="B182" s="88" t="s">
        <v>1475</v>
      </c>
      <c r="C182" s="89">
        <v>45443</v>
      </c>
      <c r="D182" s="40">
        <v>43997.026999999995</v>
      </c>
      <c r="E182" s="40">
        <v>88526.56</v>
      </c>
      <c r="F182" s="40">
        <v>202987.47099999999</v>
      </c>
      <c r="G182" s="40">
        <v>180868.78000000006</v>
      </c>
      <c r="H182" t="str">
        <f>IFERROR(VLOOKUP(CONCATENATE("117-",A182),'Test Year'!J:J,1,FALSE),"Other")</f>
        <v>117-MLL1CGRPL</v>
      </c>
      <c r="I182" t="str">
        <f>IFERROR(VLOOKUP(CONCATENATE("117-",A182),'12 Mos. Preceding Test Year'!J:J,1,FALSE),"Other")</f>
        <v>117-MLL1CGRPL</v>
      </c>
    </row>
    <row r="183" spans="1:9" x14ac:dyDescent="0.25">
      <c r="A183" t="str">
        <f t="shared" si="2"/>
        <v>MLL2CGRPL</v>
      </c>
      <c r="B183" s="88" t="s">
        <v>1476</v>
      </c>
      <c r="C183" s="89">
        <v>45443</v>
      </c>
      <c r="D183" s="40">
        <v>133452.94500000001</v>
      </c>
      <c r="E183" s="40">
        <v>99308.040000000008</v>
      </c>
      <c r="F183" s="40">
        <v>0</v>
      </c>
      <c r="G183" s="40">
        <v>80075.799999999974</v>
      </c>
      <c r="H183" t="str">
        <f>IFERROR(VLOOKUP(CONCATENATE("117-",A183),'Test Year'!J:J,1,FALSE),"Other")</f>
        <v>117-MLL2CGRPL</v>
      </c>
      <c r="I183" t="str">
        <f>IFERROR(VLOOKUP(CONCATENATE("117-",A183),'12 Mos. Preceding Test Year'!J:J,1,FALSE),"Other")</f>
        <v>117-MLL2CGRPL</v>
      </c>
    </row>
    <row r="184" spans="1:9" x14ac:dyDescent="0.25">
      <c r="A184" t="str">
        <f t="shared" si="2"/>
        <v>MLLEC1VHL</v>
      </c>
      <c r="B184" s="88" t="s">
        <v>1477</v>
      </c>
      <c r="C184" s="89">
        <v>45260</v>
      </c>
      <c r="D184" s="40">
        <v>298295.19900000008</v>
      </c>
      <c r="E184" s="40">
        <v>589446.7700000006</v>
      </c>
      <c r="F184" s="40">
        <v>0</v>
      </c>
      <c r="G184" s="40">
        <v>9.25</v>
      </c>
      <c r="H184" t="str">
        <f>IFERROR(VLOOKUP(CONCATENATE("117-",A184),'Test Year'!J:J,1,FALSE),"Other")</f>
        <v>117-MLLEC1VHL</v>
      </c>
      <c r="I184" t="str">
        <f>IFERROR(VLOOKUP(CONCATENATE("117-",A184),'12 Mos. Preceding Test Year'!J:J,1,FALSE),"Other")</f>
        <v>117-MLLEC1VHL</v>
      </c>
    </row>
    <row r="185" spans="1:9" x14ac:dyDescent="0.25">
      <c r="A185" t="str">
        <f t="shared" si="2"/>
        <v>MLLEP2LA0</v>
      </c>
      <c r="B185" s="88" t="s">
        <v>1478</v>
      </c>
      <c r="C185" s="89">
        <v>46174</v>
      </c>
      <c r="D185" s="40"/>
      <c r="E185" s="40"/>
      <c r="F185" s="40">
        <v>0</v>
      </c>
      <c r="G185" s="40">
        <v>275693.83999999997</v>
      </c>
      <c r="H185" t="str">
        <f>IFERROR(VLOOKUP(CONCATENATE("117-",A185),'Test Year'!J:J,1,FALSE),"Other")</f>
        <v>117-MLLEP2LA0</v>
      </c>
      <c r="I185" t="str">
        <f>IFERROR(VLOOKUP(CONCATENATE("117-",A185),'12 Mos. Preceding Test Year'!J:J,1,FALSE),"Other")</f>
        <v>Other</v>
      </c>
    </row>
    <row r="186" spans="1:9" x14ac:dyDescent="0.25">
      <c r="A186" t="str">
        <f t="shared" si="2"/>
        <v>MLLEP2LA1</v>
      </c>
      <c r="B186" s="88" t="s">
        <v>1479</v>
      </c>
      <c r="C186" s="89">
        <v>46174</v>
      </c>
      <c r="D186" s="40"/>
      <c r="E186" s="40"/>
      <c r="F186" s="40">
        <v>0</v>
      </c>
      <c r="G186" s="40">
        <v>89424.989999999976</v>
      </c>
      <c r="H186" t="str">
        <f>IFERROR(VLOOKUP(CONCATENATE("117-",A186),'Test Year'!J:J,1,FALSE),"Other")</f>
        <v>117-MLLEP2LA1</v>
      </c>
      <c r="I186" t="str">
        <f>IFERROR(VLOOKUP(CONCATENATE("117-",A186),'12 Mos. Preceding Test Year'!J:J,1,FALSE),"Other")</f>
        <v>Other</v>
      </c>
    </row>
    <row r="187" spans="1:9" x14ac:dyDescent="0.25">
      <c r="A187" t="str">
        <f t="shared" si="2"/>
        <v>MLLEP2LB0</v>
      </c>
      <c r="B187" s="88" t="s">
        <v>1480</v>
      </c>
      <c r="C187" s="89">
        <v>46174</v>
      </c>
      <c r="D187" s="40"/>
      <c r="E187" s="40"/>
      <c r="F187" s="40">
        <v>0</v>
      </c>
      <c r="G187" s="40">
        <v>275693.83999999997</v>
      </c>
      <c r="H187" t="str">
        <f>IFERROR(VLOOKUP(CONCATENATE("117-",A187),'Test Year'!J:J,1,FALSE),"Other")</f>
        <v>117-MLLEP2LB0</v>
      </c>
      <c r="I187" t="str">
        <f>IFERROR(VLOOKUP(CONCATENATE("117-",A187),'12 Mos. Preceding Test Year'!J:J,1,FALSE),"Other")</f>
        <v>Other</v>
      </c>
    </row>
    <row r="188" spans="1:9" x14ac:dyDescent="0.25">
      <c r="A188" t="str">
        <f t="shared" si="2"/>
        <v>MLLEP2LB1</v>
      </c>
      <c r="B188" s="88" t="s">
        <v>1481</v>
      </c>
      <c r="C188" s="89">
        <v>46174</v>
      </c>
      <c r="D188" s="40"/>
      <c r="E188" s="40"/>
      <c r="F188" s="40">
        <v>0</v>
      </c>
      <c r="G188" s="40">
        <v>89424.99000000002</v>
      </c>
      <c r="H188" t="str">
        <f>IFERROR(VLOOKUP(CONCATENATE("117-",A188),'Test Year'!J:J,1,FALSE),"Other")</f>
        <v>117-MLLEP2LB1</v>
      </c>
      <c r="I188" t="str">
        <f>IFERROR(VLOOKUP(CONCATENATE("117-",A188),'12 Mos. Preceding Test Year'!J:J,1,FALSE),"Other")</f>
        <v>Other</v>
      </c>
    </row>
    <row r="189" spans="1:9" x14ac:dyDescent="0.25">
      <c r="A189" t="str">
        <f t="shared" si="2"/>
        <v>MLLEP2LBI</v>
      </c>
      <c r="B189" s="88" t="s">
        <v>1378</v>
      </c>
      <c r="C189" s="89">
        <v>44926</v>
      </c>
      <c r="D189" s="40">
        <v>0</v>
      </c>
      <c r="E189" s="40">
        <v>-683.25</v>
      </c>
      <c r="F189" s="40"/>
      <c r="G189" s="40"/>
      <c r="H189" t="str">
        <f>IFERROR(VLOOKUP(CONCATENATE("117-",A189),'Test Year'!J:J,1,FALSE),"Other")</f>
        <v>Other</v>
      </c>
      <c r="I189" t="str">
        <f>IFERROR(VLOOKUP(CONCATENATE("117-",A189),'12 Mos. Preceding Test Year'!J:J,1,FALSE),"Other")</f>
        <v>117-MLLEP2LBI</v>
      </c>
    </row>
    <row r="190" spans="1:9" x14ac:dyDescent="0.25">
      <c r="A190" t="str">
        <f t="shared" si="2"/>
        <v>MLLHAULRD</v>
      </c>
      <c r="B190" s="88" t="s">
        <v>1482</v>
      </c>
      <c r="C190" s="89">
        <v>45626</v>
      </c>
      <c r="D190" s="40">
        <v>803113.55500000005</v>
      </c>
      <c r="E190" s="40">
        <v>38130.270000000004</v>
      </c>
      <c r="F190" s="40">
        <v>132484.64699999997</v>
      </c>
      <c r="G190" s="40">
        <v>922405.75</v>
      </c>
      <c r="H190" t="str">
        <f>IFERROR(VLOOKUP(CONCATENATE("117-",A190),'Test Year'!J:J,1,FALSE),"Other")</f>
        <v>117-MLLHAULRD</v>
      </c>
      <c r="I190" t="str">
        <f>IFERROR(VLOOKUP(CONCATENATE("117-",A190),'12 Mos. Preceding Test Year'!J:J,1,FALSE),"Other")</f>
        <v>117-MLLHAULRD</v>
      </c>
    </row>
    <row r="191" spans="1:9" x14ac:dyDescent="0.25">
      <c r="A191" t="str">
        <f t="shared" si="2"/>
        <v>MLLPC0ELG</v>
      </c>
      <c r="B191" s="88" t="s">
        <v>1483</v>
      </c>
      <c r="C191" s="89">
        <v>45657</v>
      </c>
      <c r="D191" s="40">
        <v>1782234.3699999999</v>
      </c>
      <c r="E191" s="40">
        <v>5316591.98999999</v>
      </c>
      <c r="F191" s="40">
        <v>3414944.798</v>
      </c>
      <c r="G191" s="40">
        <v>2295473.4600000004</v>
      </c>
      <c r="H191" t="str">
        <f>IFERROR(VLOOKUP(CONCATENATE("117-",A191),'Test Year'!J:J,1,FALSE),"Other")</f>
        <v>117-MLLPC0ELG</v>
      </c>
      <c r="I191" t="str">
        <f>IFERROR(VLOOKUP(CONCATENATE("117-",A191),'12 Mos. Preceding Test Year'!J:J,1,FALSE),"Other")</f>
        <v>117-MLLPC0ELG</v>
      </c>
    </row>
    <row r="192" spans="1:9" x14ac:dyDescent="0.25">
      <c r="A192" t="str">
        <f t="shared" si="2"/>
        <v>MLLPC0LIM</v>
      </c>
      <c r="B192" s="88" t="s">
        <v>1379</v>
      </c>
      <c r="C192" s="89">
        <v>45291</v>
      </c>
      <c r="D192" s="40">
        <v>-33291.033000000003</v>
      </c>
      <c r="E192" s="40">
        <v>86736.599999999977</v>
      </c>
      <c r="F192" s="40">
        <v>0</v>
      </c>
      <c r="G192" s="40">
        <v>153.62</v>
      </c>
      <c r="H192" t="str">
        <f>IFERROR(VLOOKUP(CONCATENATE("117-",A192),'Test Year'!J:J,1,FALSE),"Other")</f>
        <v>117-MLLPC0LIM</v>
      </c>
      <c r="I192" t="str">
        <f>IFERROR(VLOOKUP(CONCATENATE("117-",A192),'12 Mos. Preceding Test Year'!J:J,1,FALSE),"Other")</f>
        <v>117-MLLPC0LIM</v>
      </c>
    </row>
    <row r="193" spans="1:9" x14ac:dyDescent="0.25">
      <c r="A193" t="str">
        <f t="shared" si="2"/>
        <v>MLLPC2CTC</v>
      </c>
      <c r="B193" s="88" t="s">
        <v>1380</v>
      </c>
      <c r="C193" s="89">
        <v>44926</v>
      </c>
      <c r="D193" s="40">
        <v>-174.94200000000001</v>
      </c>
      <c r="E193" s="40">
        <v>7597.29</v>
      </c>
      <c r="F193" s="40"/>
      <c r="G193" s="40"/>
      <c r="H193" t="str">
        <f>IFERROR(VLOOKUP(CONCATENATE("117-",A193),'Test Year'!J:J,1,FALSE),"Other")</f>
        <v>Other</v>
      </c>
      <c r="I193" t="str">
        <f>IFERROR(VLOOKUP(CONCATENATE("117-",A193),'12 Mos. Preceding Test Year'!J:J,1,FALSE),"Other")</f>
        <v>117-MLLPC2CTC</v>
      </c>
    </row>
    <row r="194" spans="1:9" x14ac:dyDescent="0.25">
      <c r="A194" t="str">
        <f t="shared" si="2"/>
        <v>MLLPC2ESP</v>
      </c>
      <c r="B194" s="88" t="s">
        <v>1381</v>
      </c>
      <c r="C194" s="89">
        <v>44926</v>
      </c>
      <c r="D194" s="40">
        <v>-50470.045000000013</v>
      </c>
      <c r="E194" s="40">
        <v>46506.43</v>
      </c>
      <c r="F194" s="40">
        <v>0</v>
      </c>
      <c r="G194" s="40">
        <v>-3500.45</v>
      </c>
      <c r="H194" t="str">
        <f>IFERROR(VLOOKUP(CONCATENATE("117-",A194),'Test Year'!J:J,1,FALSE),"Other")</f>
        <v>117-MLLPC2ESP</v>
      </c>
      <c r="I194" t="str">
        <f>IFERROR(VLOOKUP(CONCATENATE("117-",A194),'12 Mos. Preceding Test Year'!J:J,1,FALSE),"Other")</f>
        <v>117-MLLPC2ESP</v>
      </c>
    </row>
    <row r="195" spans="1:9" x14ac:dyDescent="0.25">
      <c r="A195" t="str">
        <f t="shared" ref="A195:A258" si="3">LEFT(B195,FIND(" ",B195,1)-1)</f>
        <v>MLLPCT1BP</v>
      </c>
      <c r="B195" s="88" t="s">
        <v>1484</v>
      </c>
      <c r="C195" s="89">
        <v>45453</v>
      </c>
      <c r="D195" s="40">
        <v>682955.45299999998</v>
      </c>
      <c r="E195" s="40">
        <v>960485.58</v>
      </c>
      <c r="F195" s="40">
        <v>-69142.592999999993</v>
      </c>
      <c r="G195" s="40">
        <v>-330841.7200000002</v>
      </c>
      <c r="H195" t="str">
        <f>IFERROR(VLOOKUP(CONCATENATE("117-",A195),'Test Year'!J:J,1,FALSE),"Other")</f>
        <v>117-MLLPCT1BP</v>
      </c>
      <c r="I195" t="str">
        <f>IFERROR(VLOOKUP(CONCATENATE("117-",A195),'12 Mos. Preceding Test Year'!J:J,1,FALSE),"Other")</f>
        <v>117-MLLPCT1BP</v>
      </c>
    </row>
    <row r="196" spans="1:9" x14ac:dyDescent="0.25">
      <c r="A196" t="str">
        <f t="shared" si="3"/>
        <v>MLLPCT1PC</v>
      </c>
      <c r="B196" s="88" t="s">
        <v>1485</v>
      </c>
      <c r="C196" s="89">
        <v>45991</v>
      </c>
      <c r="D196" s="40">
        <v>299894.26199999999</v>
      </c>
      <c r="E196" s="40">
        <v>-166914.04999999999</v>
      </c>
      <c r="F196" s="40">
        <v>0</v>
      </c>
      <c r="G196" s="40">
        <v>167127.64999999994</v>
      </c>
      <c r="H196" t="str">
        <f>IFERROR(VLOOKUP(CONCATENATE("117-",A196),'Test Year'!J:J,1,FALSE),"Other")</f>
        <v>117-MLLPCT1PC</v>
      </c>
      <c r="I196" t="str">
        <f>IFERROR(VLOOKUP(CONCATENATE("117-",A196),'12 Mos. Preceding Test Year'!J:J,1,FALSE),"Other")</f>
        <v>117-MLLPCT1PC</v>
      </c>
    </row>
    <row r="197" spans="1:9" x14ac:dyDescent="0.25">
      <c r="A197" t="str">
        <f t="shared" si="3"/>
        <v>MLLPPBSHD</v>
      </c>
      <c r="B197" s="88" t="s">
        <v>1382</v>
      </c>
      <c r="C197" t="s">
        <v>1411</v>
      </c>
      <c r="D197" s="40">
        <v>2030564.0389999987</v>
      </c>
      <c r="E197" s="40">
        <v>2910154.090000004</v>
      </c>
      <c r="F197" s="40">
        <v>2109996.7579999948</v>
      </c>
      <c r="G197" s="40">
        <v>2596663.8299999977</v>
      </c>
      <c r="H197" t="str">
        <f>IFERROR(VLOOKUP(CONCATENATE("117-",A197),'Test Year'!J:J,1,FALSE),"Other")</f>
        <v>117-MLLPPBSHD</v>
      </c>
      <c r="I197" t="str">
        <f>IFERROR(VLOOKUP(CONCATENATE("117-",A197),'12 Mos. Preceding Test Year'!J:J,1,FALSE),"Other")</f>
        <v>117-MLLPPBSHD</v>
      </c>
    </row>
    <row r="198" spans="1:9" x14ac:dyDescent="0.25">
      <c r="A198" t="str">
        <f t="shared" si="3"/>
        <v>MLLSC1AHB</v>
      </c>
      <c r="B198" s="88" t="s">
        <v>1383</v>
      </c>
      <c r="C198" s="89">
        <v>45291</v>
      </c>
      <c r="D198" s="40">
        <v>463303.05799999996</v>
      </c>
      <c r="E198" s="40">
        <v>550116.59</v>
      </c>
      <c r="F198" s="40">
        <v>0</v>
      </c>
      <c r="G198" s="40">
        <v>-44229.47</v>
      </c>
      <c r="H198" t="str">
        <f>IFERROR(VLOOKUP(CONCATENATE("117-",A198),'Test Year'!J:J,1,FALSE),"Other")</f>
        <v>117-MLLSC1AHB</v>
      </c>
      <c r="I198" t="str">
        <f>IFERROR(VLOOKUP(CONCATENATE("117-",A198),'12 Mos. Preceding Test Year'!J:J,1,FALSE),"Other")</f>
        <v>117-MLLSC1AHB</v>
      </c>
    </row>
    <row r="199" spans="1:9" x14ac:dyDescent="0.25">
      <c r="A199" t="str">
        <f t="shared" si="3"/>
        <v>MLLSC2AHB</v>
      </c>
      <c r="B199" s="88" t="s">
        <v>1384</v>
      </c>
      <c r="C199" s="89">
        <v>44926</v>
      </c>
      <c r="D199" s="40">
        <v>524.83000000000004</v>
      </c>
      <c r="E199" s="40">
        <v>1500.41</v>
      </c>
      <c r="F199" s="40">
        <v>0</v>
      </c>
      <c r="G199" s="40">
        <v>0</v>
      </c>
      <c r="H199" t="str">
        <f>IFERROR(VLOOKUP(CONCATENATE("117-",A199),'Test Year'!J:J,1,FALSE),"Other")</f>
        <v>Other</v>
      </c>
      <c r="I199" t="str">
        <f>IFERROR(VLOOKUP(CONCATENATE("117-",A199),'12 Mos. Preceding Test Year'!J:J,1,FALSE),"Other")</f>
        <v>117-MLLSC2AHB</v>
      </c>
    </row>
    <row r="200" spans="1:9" x14ac:dyDescent="0.25">
      <c r="A200" t="str">
        <f t="shared" si="3"/>
        <v>MLLVC1CL1</v>
      </c>
      <c r="B200" s="88" t="s">
        <v>1486</v>
      </c>
      <c r="C200" s="89">
        <v>45808</v>
      </c>
      <c r="D200" s="40"/>
      <c r="E200" s="40"/>
      <c r="F200" s="40">
        <v>273686.07800000004</v>
      </c>
      <c r="G200" s="40">
        <v>332314.65999999997</v>
      </c>
      <c r="H200" t="str">
        <f>IFERROR(VLOOKUP(CONCATENATE("117-",A200),'Test Year'!J:J,1,FALSE),"Other")</f>
        <v>117-MLLVC1CL1</v>
      </c>
      <c r="I200" t="str">
        <f>IFERROR(VLOOKUP(CONCATENATE("117-",A200),'12 Mos. Preceding Test Year'!J:J,1,FALSE),"Other")</f>
        <v>Other</v>
      </c>
    </row>
    <row r="201" spans="1:9" x14ac:dyDescent="0.25">
      <c r="A201" t="str">
        <f t="shared" si="3"/>
        <v>MLLVC2CL4</v>
      </c>
      <c r="B201" s="88" t="s">
        <v>1385</v>
      </c>
      <c r="C201" s="89">
        <v>44926</v>
      </c>
      <c r="D201" s="40">
        <v>349.88499999999999</v>
      </c>
      <c r="E201" s="40">
        <v>50.719999999999992</v>
      </c>
      <c r="F201" s="40"/>
      <c r="G201" s="40"/>
      <c r="H201" t="str">
        <f>IFERROR(VLOOKUP(CONCATENATE("117-",A201),'Test Year'!J:J,1,FALSE),"Other")</f>
        <v>Other</v>
      </c>
      <c r="I201" t="str">
        <f>IFERROR(VLOOKUP(CONCATENATE("117-",A201),'12 Mos. Preceding Test Year'!J:J,1,FALSE),"Other")</f>
        <v>117-MLLVC2CL4</v>
      </c>
    </row>
    <row r="202" spans="1:9" x14ac:dyDescent="0.25">
      <c r="A202" t="str">
        <f t="shared" si="3"/>
        <v>MLWEC2HSI</v>
      </c>
      <c r="B202" s="88" t="s">
        <v>1487</v>
      </c>
      <c r="C202" s="89">
        <v>46167</v>
      </c>
      <c r="D202" s="40"/>
      <c r="E202" s="40"/>
      <c r="F202" s="40">
        <v>0</v>
      </c>
      <c r="G202" s="40">
        <v>0</v>
      </c>
      <c r="H202" t="str">
        <f>IFERROR(VLOOKUP(CONCATENATE("117-",A202),'Test Year'!J:J,1,FALSE),"Other")</f>
        <v>Other</v>
      </c>
      <c r="I202" t="str">
        <f>IFERROR(VLOOKUP(CONCATENATE("117-",A202),'12 Mos. Preceding Test Year'!J:J,1,FALSE),"Other")</f>
        <v>Other</v>
      </c>
    </row>
    <row r="203" spans="1:9" x14ac:dyDescent="0.25">
      <c r="A203" t="str">
        <f t="shared" si="3"/>
        <v>MLWEP1LAR</v>
      </c>
      <c r="B203" s="88" t="s">
        <v>1386</v>
      </c>
      <c r="C203" s="89">
        <v>45260</v>
      </c>
      <c r="D203" s="40">
        <v>210608.90600000005</v>
      </c>
      <c r="E203" s="40">
        <v>0</v>
      </c>
      <c r="F203" s="40"/>
      <c r="G203" s="40"/>
      <c r="H203" t="str">
        <f>IFERROR(VLOOKUP(CONCATENATE("117-",A203),'Test Year'!J:J,1,FALSE),"Other")</f>
        <v>Other</v>
      </c>
      <c r="I203" t="str">
        <f>IFERROR(VLOOKUP(CONCATENATE("117-",A203),'12 Mos. Preceding Test Year'!J:J,1,FALSE),"Other")</f>
        <v>Other</v>
      </c>
    </row>
    <row r="204" spans="1:9" x14ac:dyDescent="0.25">
      <c r="A204" t="str">
        <f t="shared" si="3"/>
        <v>MLWEP1RHR</v>
      </c>
      <c r="B204" s="88" t="s">
        <v>1387</v>
      </c>
      <c r="C204" t="s">
        <v>1411</v>
      </c>
      <c r="D204" s="40">
        <v>38493.145999999993</v>
      </c>
      <c r="E204" s="40">
        <v>0</v>
      </c>
      <c r="F204" s="40"/>
      <c r="G204" s="40"/>
      <c r="H204" t="str">
        <f>IFERROR(VLOOKUP(CONCATENATE("117-",A204),'Test Year'!J:J,1,FALSE),"Other")</f>
        <v>Other</v>
      </c>
      <c r="I204" t="str">
        <f>IFERROR(VLOOKUP(CONCATENATE("117-",A204),'12 Mos. Preceding Test Year'!J:J,1,FALSE),"Other")</f>
        <v>Other</v>
      </c>
    </row>
    <row r="205" spans="1:9" x14ac:dyDescent="0.25">
      <c r="A205" t="str">
        <f t="shared" si="3"/>
        <v>MLWEP2LAR</v>
      </c>
      <c r="B205" s="88" t="s">
        <v>1488</v>
      </c>
      <c r="C205" s="89">
        <v>46174</v>
      </c>
      <c r="D205" s="40">
        <v>183034.24799999999</v>
      </c>
      <c r="E205" s="40">
        <v>0</v>
      </c>
      <c r="F205" s="40">
        <v>204069.984</v>
      </c>
      <c r="G205" s="40">
        <v>0</v>
      </c>
      <c r="H205" t="str">
        <f>IFERROR(VLOOKUP(CONCATENATE("117-",A205),'Test Year'!J:J,1,FALSE),"Other")</f>
        <v>Other</v>
      </c>
      <c r="I205" t="str">
        <f>IFERROR(VLOOKUP(CONCATENATE("117-",A205),'12 Mos. Preceding Test Year'!J:J,1,FALSE),"Other")</f>
        <v>Other</v>
      </c>
    </row>
    <row r="206" spans="1:9" x14ac:dyDescent="0.25">
      <c r="A206" t="str">
        <f t="shared" si="3"/>
        <v>MLWEP2LBR</v>
      </c>
      <c r="B206" s="88" t="s">
        <v>1489</v>
      </c>
      <c r="C206" s="89">
        <v>46387</v>
      </c>
      <c r="D206" s="40">
        <v>183034.24799999999</v>
      </c>
      <c r="E206" s="40">
        <v>0</v>
      </c>
      <c r="F206" s="40">
        <v>204069.984</v>
      </c>
      <c r="G206" s="40">
        <v>0</v>
      </c>
      <c r="H206" t="str">
        <f>IFERROR(VLOOKUP(CONCATENATE("117-",A206),'Test Year'!J:J,1,FALSE),"Other")</f>
        <v>Other</v>
      </c>
      <c r="I206" t="str">
        <f>IFERROR(VLOOKUP(CONCATENATE("117-",A206),'12 Mos. Preceding Test Year'!J:J,1,FALSE),"Other")</f>
        <v>Other</v>
      </c>
    </row>
    <row r="207" spans="1:9" x14ac:dyDescent="0.25">
      <c r="A207" t="str">
        <f t="shared" si="3"/>
        <v>MLWEPCPLC</v>
      </c>
      <c r="B207" s="88" t="s">
        <v>1490</v>
      </c>
      <c r="C207" t="s">
        <v>1411</v>
      </c>
      <c r="D207" s="40"/>
      <c r="E207" s="40"/>
      <c r="F207" s="40">
        <v>3024.9119999999998</v>
      </c>
      <c r="G207" s="40">
        <v>0</v>
      </c>
      <c r="H207" t="str">
        <f>IFERROR(VLOOKUP(CONCATENATE("117-",A207),'Test Year'!J:J,1,FALSE),"Other")</f>
        <v>Other</v>
      </c>
      <c r="I207" t="str">
        <f>IFERROR(VLOOKUP(CONCATENATE("117-",A207),'12 Mos. Preceding Test Year'!J:J,1,FALSE),"Other")</f>
        <v>Other</v>
      </c>
    </row>
    <row r="208" spans="1:9" x14ac:dyDescent="0.25">
      <c r="A208" t="str">
        <f t="shared" si="3"/>
        <v>MLWEPCWPS</v>
      </c>
      <c r="B208" s="88" t="s">
        <v>1491</v>
      </c>
      <c r="C208" t="s">
        <v>1411</v>
      </c>
      <c r="D208" s="40"/>
      <c r="E208" s="40"/>
      <c r="F208" s="40">
        <v>10345.06</v>
      </c>
      <c r="G208" s="40">
        <v>0</v>
      </c>
      <c r="H208" t="str">
        <f>IFERROR(VLOOKUP(CONCATENATE("117-",A208),'Test Year'!J:J,1,FALSE),"Other")</f>
        <v>Other</v>
      </c>
      <c r="I208" t="str">
        <f>IFERROR(VLOOKUP(CONCATENATE("117-",A208),'12 Mos. Preceding Test Year'!J:J,1,FALSE),"Other")</f>
        <v>Other</v>
      </c>
    </row>
    <row r="209" spans="1:9" x14ac:dyDescent="0.25">
      <c r="A209" t="str">
        <f t="shared" si="3"/>
        <v>MLWEPELVC</v>
      </c>
      <c r="B209" s="88" t="s">
        <v>1492</v>
      </c>
      <c r="C209" t="s">
        <v>1411</v>
      </c>
      <c r="D209" s="40"/>
      <c r="E209" s="40"/>
      <c r="F209" s="40">
        <v>7906.8049999999967</v>
      </c>
      <c r="G209" s="40">
        <v>0</v>
      </c>
      <c r="H209" t="str">
        <f>IFERROR(VLOOKUP(CONCATENATE("117-",A209),'Test Year'!J:J,1,FALSE),"Other")</f>
        <v>Other</v>
      </c>
      <c r="I209" t="str">
        <f>IFERROR(VLOOKUP(CONCATENATE("117-",A209),'12 Mos. Preceding Test Year'!J:J,1,FALSE),"Other")</f>
        <v>Other</v>
      </c>
    </row>
    <row r="210" spans="1:9" x14ac:dyDescent="0.25">
      <c r="A210" t="str">
        <f t="shared" si="3"/>
        <v>MLWEPNPCS</v>
      </c>
      <c r="B210" s="88" t="s">
        <v>1493</v>
      </c>
      <c r="C210" t="s">
        <v>1411</v>
      </c>
      <c r="D210" s="40"/>
      <c r="E210" s="40"/>
      <c r="F210" s="40">
        <v>17507.945000000003</v>
      </c>
      <c r="G210" s="40">
        <v>0</v>
      </c>
      <c r="H210" t="str">
        <f>IFERROR(VLOOKUP(CONCATENATE("117-",A210),'Test Year'!J:J,1,FALSE),"Other")</f>
        <v>Other</v>
      </c>
      <c r="I210" t="str">
        <f>IFERROR(VLOOKUP(CONCATENATE("117-",A210),'12 Mos. Preceding Test Year'!J:J,1,FALSE),"Other")</f>
        <v>Other</v>
      </c>
    </row>
    <row r="211" spans="1:9" x14ac:dyDescent="0.25">
      <c r="A211" t="str">
        <f t="shared" si="3"/>
        <v>MLWEPRVOS</v>
      </c>
      <c r="B211" s="88" t="s">
        <v>1494</v>
      </c>
      <c r="C211" t="s">
        <v>1411</v>
      </c>
      <c r="D211" s="40"/>
      <c r="E211" s="40"/>
      <c r="F211" s="40">
        <v>0</v>
      </c>
      <c r="G211" s="40">
        <v>0</v>
      </c>
      <c r="H211" t="str">
        <f>IFERROR(VLOOKUP(CONCATENATE("117-",A211),'Test Year'!J:J,1,FALSE),"Other")</f>
        <v>Other</v>
      </c>
      <c r="I211" t="str">
        <f>IFERROR(VLOOKUP(CONCATENATE("117-",A211),'12 Mos. Preceding Test Year'!J:J,1,FALSE),"Other")</f>
        <v>Other</v>
      </c>
    </row>
    <row r="212" spans="1:9" x14ac:dyDescent="0.25">
      <c r="A212" t="str">
        <f t="shared" si="3"/>
        <v>MLWEPSTRN</v>
      </c>
      <c r="B212" s="88" t="s">
        <v>1495</v>
      </c>
      <c r="C212" t="s">
        <v>1411</v>
      </c>
      <c r="D212" s="40"/>
      <c r="E212" s="40"/>
      <c r="F212" s="40">
        <v>15748.557000000001</v>
      </c>
      <c r="G212" s="40">
        <v>0</v>
      </c>
      <c r="H212" t="str">
        <f>IFERROR(VLOOKUP(CONCATENATE("117-",A212),'Test Year'!J:J,1,FALSE),"Other")</f>
        <v>Other</v>
      </c>
      <c r="I212" t="str">
        <f>IFERROR(VLOOKUP(CONCATENATE("117-",A212),'12 Mos. Preceding Test Year'!J:J,1,FALSE),"Other")</f>
        <v>Other</v>
      </c>
    </row>
    <row r="213" spans="1:9" x14ac:dyDescent="0.25">
      <c r="A213" t="str">
        <f t="shared" si="3"/>
        <v>MLWEPXPPT</v>
      </c>
      <c r="B213" s="88" t="s">
        <v>1496</v>
      </c>
      <c r="C213" t="s">
        <v>1411</v>
      </c>
      <c r="D213" s="40"/>
      <c r="E213" s="40"/>
      <c r="F213" s="40">
        <v>10584.059000000001</v>
      </c>
      <c r="G213" s="40">
        <v>0</v>
      </c>
      <c r="H213" t="str">
        <f>IFERROR(VLOOKUP(CONCATENATE("117-",A213),'Test Year'!J:J,1,FALSE),"Other")</f>
        <v>Other</v>
      </c>
      <c r="I213" t="str">
        <f>IFERROR(VLOOKUP(CONCATENATE("117-",A213),'12 Mos. Preceding Test Year'!J:J,1,FALSE),"Other")</f>
        <v>Other</v>
      </c>
    </row>
    <row r="214" spans="1:9" x14ac:dyDescent="0.25">
      <c r="A214" t="str">
        <f t="shared" si="3"/>
        <v>MLWES2BTI</v>
      </c>
      <c r="B214" s="88" t="s">
        <v>1497</v>
      </c>
      <c r="C214" t="s">
        <v>1411</v>
      </c>
      <c r="D214" s="40"/>
      <c r="E214" s="40"/>
      <c r="F214" s="40">
        <v>0</v>
      </c>
      <c r="G214" s="40">
        <v>0</v>
      </c>
      <c r="H214" t="str">
        <f>IFERROR(VLOOKUP(CONCATENATE("117-",A214),'Test Year'!J:J,1,FALSE),"Other")</f>
        <v>Other</v>
      </c>
      <c r="I214" t="str">
        <f>IFERROR(VLOOKUP(CONCATENATE("117-",A214),'12 Mos. Preceding Test Year'!J:J,1,FALSE),"Other")</f>
        <v>Other</v>
      </c>
    </row>
    <row r="215" spans="1:9" x14ac:dyDescent="0.25">
      <c r="A215" t="str">
        <f t="shared" si="3"/>
        <v>MLWMPGGBX</v>
      </c>
      <c r="B215" s="88" t="s">
        <v>1498</v>
      </c>
      <c r="C215" t="s">
        <v>1411</v>
      </c>
      <c r="D215" s="40"/>
      <c r="E215" s="40"/>
      <c r="F215" s="40">
        <v>8471.5860000000011</v>
      </c>
      <c r="G215" s="40">
        <v>0</v>
      </c>
      <c r="H215" t="str">
        <f>IFERROR(VLOOKUP(CONCATENATE("117-",A215),'Test Year'!J:J,1,FALSE),"Other")</f>
        <v>Other</v>
      </c>
      <c r="I215" t="str">
        <f>IFERROR(VLOOKUP(CONCATENATE("117-",A215),'12 Mos. Preceding Test Year'!J:J,1,FALSE),"Other")</f>
        <v>Other</v>
      </c>
    </row>
    <row r="216" spans="1:9" x14ac:dyDescent="0.25">
      <c r="A216" t="str">
        <f t="shared" si="3"/>
        <v>MLWMPGRBX</v>
      </c>
      <c r="B216" s="88" t="s">
        <v>1499</v>
      </c>
      <c r="C216" t="s">
        <v>1411</v>
      </c>
      <c r="D216" s="40"/>
      <c r="E216" s="40"/>
      <c r="F216" s="40">
        <v>1694.3129999999999</v>
      </c>
      <c r="G216" s="40">
        <v>0</v>
      </c>
      <c r="H216" t="str">
        <f>IFERROR(VLOOKUP(CONCATENATE("117-",A216),'Test Year'!J:J,1,FALSE),"Other")</f>
        <v>Other</v>
      </c>
      <c r="I216" t="str">
        <f>IFERROR(VLOOKUP(CONCATENATE("117-",A216),'12 Mos. Preceding Test Year'!J:J,1,FALSE),"Other")</f>
        <v>Other</v>
      </c>
    </row>
    <row r="217" spans="1:9" x14ac:dyDescent="0.25">
      <c r="A217" t="str">
        <f t="shared" si="3"/>
        <v>MLWMPHSGB</v>
      </c>
      <c r="B217" s="88" t="s">
        <v>1500</v>
      </c>
      <c r="C217" t="s">
        <v>1411</v>
      </c>
      <c r="D217" s="40"/>
      <c r="E217" s="40"/>
      <c r="F217" s="40">
        <v>26185.934000000001</v>
      </c>
      <c r="G217" s="40">
        <v>0</v>
      </c>
      <c r="H217" t="str">
        <f>IFERROR(VLOOKUP(CONCATENATE("117-",A217),'Test Year'!J:J,1,FALSE),"Other")</f>
        <v>Other</v>
      </c>
      <c r="I217" t="str">
        <f>IFERROR(VLOOKUP(CONCATENATE("117-",A217),'12 Mos. Preceding Test Year'!J:J,1,FALSE),"Other")</f>
        <v>Other</v>
      </c>
    </row>
    <row r="218" spans="1:9" x14ac:dyDescent="0.25">
      <c r="A218" t="str">
        <f t="shared" si="3"/>
        <v>MLWMPLGBX</v>
      </c>
      <c r="B218" s="88" t="s">
        <v>1501</v>
      </c>
      <c r="C218" t="s">
        <v>1411</v>
      </c>
      <c r="D218" s="40"/>
      <c r="E218" s="40"/>
      <c r="F218" s="40">
        <v>8728.6450000000004</v>
      </c>
      <c r="G218" s="40">
        <v>0</v>
      </c>
      <c r="H218" t="str">
        <f>IFERROR(VLOOKUP(CONCATENATE("117-",A218),'Test Year'!J:J,1,FALSE),"Other")</f>
        <v>Other</v>
      </c>
      <c r="I218" t="str">
        <f>IFERROR(VLOOKUP(CONCATENATE("117-",A218),'12 Mos. Preceding Test Year'!J:J,1,FALSE),"Other")</f>
        <v>Other</v>
      </c>
    </row>
    <row r="219" spans="1:9" x14ac:dyDescent="0.25">
      <c r="A219" t="str">
        <f t="shared" si="3"/>
        <v>MLWMPPOND</v>
      </c>
      <c r="B219" s="88" t="s">
        <v>1502</v>
      </c>
      <c r="C219" t="s">
        <v>1411</v>
      </c>
      <c r="D219" s="40"/>
      <c r="E219" s="40"/>
      <c r="F219" s="40">
        <v>20331.810999999998</v>
      </c>
      <c r="G219" s="40">
        <v>0</v>
      </c>
      <c r="H219" t="str">
        <f>IFERROR(VLOOKUP(CONCATENATE("117-",A219),'Test Year'!J:J,1,FALSE),"Other")</f>
        <v>Other</v>
      </c>
      <c r="I219" t="str">
        <f>IFERROR(VLOOKUP(CONCATENATE("117-",A219),'12 Mos. Preceding Test Year'!J:J,1,FALSE),"Other")</f>
        <v>Other</v>
      </c>
    </row>
    <row r="220" spans="1:9" x14ac:dyDescent="0.25">
      <c r="A220" t="str">
        <f t="shared" si="3"/>
        <v>MLWNPLABR</v>
      </c>
      <c r="B220" s="88" t="s">
        <v>1388</v>
      </c>
      <c r="C220" t="s">
        <v>1411</v>
      </c>
      <c r="D220" s="40">
        <v>59511.376000000018</v>
      </c>
      <c r="E220" s="40">
        <v>0</v>
      </c>
      <c r="F220" s="40">
        <v>50323.84399999999</v>
      </c>
      <c r="G220" s="40">
        <v>0</v>
      </c>
      <c r="H220" t="str">
        <f>IFERROR(VLOOKUP(CONCATENATE("117-",A220),'Test Year'!J:J,1,FALSE),"Other")</f>
        <v>Other</v>
      </c>
      <c r="I220" t="str">
        <f>IFERROR(VLOOKUP(CONCATENATE("117-",A220),'12 Mos. Preceding Test Year'!J:J,1,FALSE),"Other")</f>
        <v>Other</v>
      </c>
    </row>
    <row r="221" spans="1:9" x14ac:dyDescent="0.25">
      <c r="A221" t="str">
        <f t="shared" si="3"/>
        <v>MLWSP1LSO</v>
      </c>
      <c r="B221" s="88" t="s">
        <v>1389</v>
      </c>
      <c r="C221" s="89">
        <v>45260</v>
      </c>
      <c r="D221" s="40">
        <v>309647.49099999998</v>
      </c>
      <c r="E221" s="40">
        <v>0</v>
      </c>
      <c r="F221" s="40"/>
      <c r="G221" s="40"/>
      <c r="H221" t="str">
        <f>IFERROR(VLOOKUP(CONCATENATE("117-",A221),'Test Year'!J:J,1,FALSE),"Other")</f>
        <v>Other</v>
      </c>
      <c r="I221" t="str">
        <f>IFERROR(VLOOKUP(CONCATENATE("117-",A221),'12 Mos. Preceding Test Year'!J:J,1,FALSE),"Other")</f>
        <v>Other</v>
      </c>
    </row>
    <row r="222" spans="1:9" x14ac:dyDescent="0.25">
      <c r="A222" t="str">
        <f t="shared" si="3"/>
        <v>MLWSPBECK</v>
      </c>
      <c r="B222" s="88" t="s">
        <v>1503</v>
      </c>
      <c r="C222" t="s">
        <v>1411</v>
      </c>
      <c r="D222" s="40"/>
      <c r="E222" s="40"/>
      <c r="F222" s="40">
        <v>10165.902</v>
      </c>
      <c r="G222" s="40">
        <v>0</v>
      </c>
      <c r="H222" t="str">
        <f>IFERROR(VLOOKUP(CONCATENATE("117-",A222),'Test Year'!J:J,1,FALSE),"Other")</f>
        <v>Other</v>
      </c>
      <c r="I222" t="str">
        <f>IFERROR(VLOOKUP(CONCATENATE("117-",A222),'12 Mos. Preceding Test Year'!J:J,1,FALSE),"Other")</f>
        <v>Other</v>
      </c>
    </row>
    <row r="223" spans="1:9" x14ac:dyDescent="0.25">
      <c r="A223" t="str">
        <f t="shared" si="3"/>
        <v>MLWSPBLWR</v>
      </c>
      <c r="B223" s="88" t="s">
        <v>1390</v>
      </c>
      <c r="C223" t="s">
        <v>1411</v>
      </c>
      <c r="D223" s="40">
        <v>14285.993</v>
      </c>
      <c r="E223" s="40">
        <v>0</v>
      </c>
      <c r="F223" s="40">
        <v>8140.5750000000016</v>
      </c>
      <c r="G223" s="40">
        <v>0</v>
      </c>
      <c r="H223" t="str">
        <f>IFERROR(VLOOKUP(CONCATENATE("117-",A223),'Test Year'!J:J,1,FALSE),"Other")</f>
        <v>Other</v>
      </c>
      <c r="I223" t="str">
        <f>IFERROR(VLOOKUP(CONCATENATE("117-",A223),'12 Mos. Preceding Test Year'!J:J,1,FALSE),"Other")</f>
        <v>Other</v>
      </c>
    </row>
    <row r="224" spans="1:9" x14ac:dyDescent="0.25">
      <c r="A224" t="str">
        <f t="shared" si="3"/>
        <v>MLWSPOILL</v>
      </c>
      <c r="B224" s="88" t="s">
        <v>1504</v>
      </c>
      <c r="C224" t="s">
        <v>1411</v>
      </c>
      <c r="D224" s="40"/>
      <c r="E224" s="40"/>
      <c r="F224" s="40">
        <v>13444.056999999999</v>
      </c>
      <c r="G224" s="40">
        <v>0</v>
      </c>
      <c r="H224" t="str">
        <f>IFERROR(VLOOKUP(CONCATENATE("117-",A224),'Test Year'!J:J,1,FALSE),"Other")</f>
        <v>Other</v>
      </c>
      <c r="I224" t="str">
        <f>IFERROR(VLOOKUP(CONCATENATE("117-",A224),'12 Mos. Preceding Test Year'!J:J,1,FALSE),"Other")</f>
        <v>Other</v>
      </c>
    </row>
    <row r="225" spans="1:9" x14ac:dyDescent="0.25">
      <c r="A225" t="str">
        <f t="shared" si="3"/>
        <v>MLWSPPDMP</v>
      </c>
      <c r="B225" s="88" t="s">
        <v>1505</v>
      </c>
      <c r="C225" t="s">
        <v>1411</v>
      </c>
      <c r="D225" s="40"/>
      <c r="E225" s="40"/>
      <c r="F225" s="40">
        <v>20166.087000000003</v>
      </c>
      <c r="G225" s="40">
        <v>0</v>
      </c>
      <c r="H225" t="str">
        <f>IFERROR(VLOOKUP(CONCATENATE("117-",A225),'Test Year'!J:J,1,FALSE),"Other")</f>
        <v>Other</v>
      </c>
      <c r="I225" t="str">
        <f>IFERROR(VLOOKUP(CONCATENATE("117-",A225),'12 Mos. Preceding Test Year'!J:J,1,FALSE),"Other")</f>
        <v>Other</v>
      </c>
    </row>
    <row r="226" spans="1:9" x14ac:dyDescent="0.25">
      <c r="A226" t="str">
        <f t="shared" si="3"/>
        <v>MLWSPPEXP</v>
      </c>
      <c r="B226" s="88" t="s">
        <v>1506</v>
      </c>
      <c r="C226" t="s">
        <v>1411</v>
      </c>
      <c r="D226" s="40"/>
      <c r="E226" s="40"/>
      <c r="F226" s="40">
        <v>17960.855</v>
      </c>
      <c r="G226" s="40">
        <v>0</v>
      </c>
      <c r="H226" t="str">
        <f>IFERROR(VLOOKUP(CONCATENATE("117-",A226),'Test Year'!J:J,1,FALSE),"Other")</f>
        <v>Other</v>
      </c>
      <c r="I226" t="str">
        <f>IFERROR(VLOOKUP(CONCATENATE("117-",A226),'12 Mos. Preceding Test Year'!J:J,1,FALSE),"Other")</f>
        <v>Other</v>
      </c>
    </row>
    <row r="227" spans="1:9" x14ac:dyDescent="0.25">
      <c r="A227" t="str">
        <f t="shared" si="3"/>
        <v>MLWSPPLVY</v>
      </c>
      <c r="B227" s="88" t="s">
        <v>1391</v>
      </c>
      <c r="C227" t="s">
        <v>1411</v>
      </c>
      <c r="D227" s="40">
        <v>9144.8809999999976</v>
      </c>
      <c r="E227" s="40">
        <v>0</v>
      </c>
      <c r="F227" s="40"/>
      <c r="G227" s="40"/>
      <c r="H227" t="str">
        <f>IFERROR(VLOOKUP(CONCATENATE("117-",A227),'Test Year'!J:J,1,FALSE),"Other")</f>
        <v>Other</v>
      </c>
      <c r="I227" t="str">
        <f>IFERROR(VLOOKUP(CONCATENATE("117-",A227),'12 Mos. Preceding Test Year'!J:J,1,FALSE),"Other")</f>
        <v>Other</v>
      </c>
    </row>
    <row r="228" spans="1:9" x14ac:dyDescent="0.25">
      <c r="A228" t="str">
        <f t="shared" si="3"/>
        <v>MLWSPSJNT</v>
      </c>
      <c r="B228" s="88" t="s">
        <v>1507</v>
      </c>
      <c r="C228" t="s">
        <v>1411</v>
      </c>
      <c r="D228" s="40"/>
      <c r="E228" s="40"/>
      <c r="F228" s="40">
        <v>12099.650000000001</v>
      </c>
      <c r="G228" s="40">
        <v>0</v>
      </c>
      <c r="H228" t="str">
        <f>IFERROR(VLOOKUP(CONCATENATE("117-",A228),'Test Year'!J:J,1,FALSE),"Other")</f>
        <v>Other</v>
      </c>
      <c r="I228" t="str">
        <f>IFERROR(VLOOKUP(CONCATENATE("117-",A228),'12 Mos. Preceding Test Year'!J:J,1,FALSE),"Other")</f>
        <v>Other</v>
      </c>
    </row>
    <row r="229" spans="1:9" x14ac:dyDescent="0.25">
      <c r="A229" t="str">
        <f t="shared" si="3"/>
        <v>MLWVC2CL1</v>
      </c>
      <c r="B229" s="88" t="s">
        <v>1508</v>
      </c>
      <c r="C229" s="89">
        <v>48801</v>
      </c>
      <c r="D229" s="40">
        <v>0.15099999999802094</v>
      </c>
      <c r="E229" s="40">
        <v>0</v>
      </c>
      <c r="F229" s="40">
        <v>0</v>
      </c>
      <c r="G229" s="40">
        <v>0</v>
      </c>
      <c r="H229" t="str">
        <f>IFERROR(VLOOKUP(CONCATENATE("117-",A229),'Test Year'!J:J,1,FALSE),"Other")</f>
        <v>Other</v>
      </c>
      <c r="I229" t="str">
        <f>IFERROR(VLOOKUP(CONCATENATE("117-",A229),'12 Mos. Preceding Test Year'!J:J,1,FALSE),"Other")</f>
        <v>Other</v>
      </c>
    </row>
    <row r="230" spans="1:9" x14ac:dyDescent="0.25">
      <c r="A230" t="str">
        <f t="shared" si="3"/>
        <v>MLWVPBMIL</v>
      </c>
      <c r="B230" s="88" t="s">
        <v>1509</v>
      </c>
      <c r="C230" t="s">
        <v>1411</v>
      </c>
      <c r="D230" s="40"/>
      <c r="E230" s="40"/>
      <c r="F230" s="40">
        <v>8985.8780000000006</v>
      </c>
      <c r="G230" s="40">
        <v>0</v>
      </c>
      <c r="H230" t="str">
        <f>IFERROR(VLOOKUP(CONCATENATE("117-",A230),'Test Year'!J:J,1,FALSE),"Other")</f>
        <v>Other</v>
      </c>
      <c r="I230" t="str">
        <f>IFERROR(VLOOKUP(CONCATENATE("117-",A230),'12 Mos. Preceding Test Year'!J:J,1,FALSE),"Other")</f>
        <v>Other</v>
      </c>
    </row>
    <row r="231" spans="1:9" x14ac:dyDescent="0.25">
      <c r="A231" t="str">
        <f t="shared" si="3"/>
        <v>MLWVPOXAB</v>
      </c>
      <c r="B231" s="88" t="s">
        <v>1510</v>
      </c>
      <c r="C231" t="s">
        <v>1411</v>
      </c>
      <c r="D231" s="40"/>
      <c r="E231" s="40"/>
      <c r="F231" s="40">
        <v>1626.5449999999996</v>
      </c>
      <c r="G231" s="40">
        <v>0</v>
      </c>
      <c r="H231" t="str">
        <f>IFERROR(VLOOKUP(CONCATENATE("117-",A231),'Test Year'!J:J,1,FALSE),"Other")</f>
        <v>Other</v>
      </c>
      <c r="I231" t="str">
        <f>IFERROR(VLOOKUP(CONCATENATE("117-",A231),'12 Mos. Preceding Test Year'!J:J,1,FALSE),"Other")</f>
        <v>Other</v>
      </c>
    </row>
    <row r="232" spans="1:9" x14ac:dyDescent="0.25">
      <c r="A232" t="str">
        <f t="shared" si="3"/>
        <v>P17CC1007</v>
      </c>
      <c r="B232" s="88" t="s">
        <v>1392</v>
      </c>
      <c r="C232" s="89">
        <v>44926</v>
      </c>
      <c r="D232" s="40">
        <v>0</v>
      </c>
      <c r="E232" s="40">
        <v>0</v>
      </c>
      <c r="F232" s="40"/>
      <c r="G232" s="40"/>
      <c r="H232" t="str">
        <f>IFERROR(VLOOKUP(CONCATENATE("117-",A232),'Test Year'!J:J,1,FALSE),"Other")</f>
        <v>Other</v>
      </c>
      <c r="I232" t="str">
        <f>IFERROR(VLOOKUP(CONCATENATE("117-",A232),'12 Mos. Preceding Test Year'!J:J,1,FALSE),"Other")</f>
        <v>Other</v>
      </c>
    </row>
    <row r="233" spans="1:9" x14ac:dyDescent="0.25">
      <c r="A233" t="str">
        <f t="shared" si="3"/>
        <v>P17CC1031</v>
      </c>
      <c r="B233" s="88" t="s">
        <v>1511</v>
      </c>
      <c r="C233" s="89">
        <v>44926</v>
      </c>
      <c r="D233" s="40">
        <v>0</v>
      </c>
      <c r="E233" s="40">
        <v>0</v>
      </c>
      <c r="F233" s="40"/>
      <c r="G233" s="40"/>
      <c r="H233" t="str">
        <f>IFERROR(VLOOKUP(CONCATENATE("117-",A233),'Test Year'!J:J,1,FALSE),"Other")</f>
        <v>Other</v>
      </c>
      <c r="I233" t="str">
        <f>IFERROR(VLOOKUP(CONCATENATE("117-",A233),'12 Mos. Preceding Test Year'!J:J,1,FALSE),"Other")</f>
        <v>Other</v>
      </c>
    </row>
    <row r="234" spans="1:9" x14ac:dyDescent="0.25">
      <c r="A234" t="str">
        <f t="shared" si="3"/>
        <v>SSGSNANDA</v>
      </c>
      <c r="B234" s="88" t="s">
        <v>1393</v>
      </c>
      <c r="C234" t="s">
        <v>1411</v>
      </c>
      <c r="D234" s="40">
        <v>0</v>
      </c>
      <c r="E234" s="40">
        <v>0</v>
      </c>
      <c r="F234" s="40">
        <v>0</v>
      </c>
      <c r="G234" s="40">
        <v>0</v>
      </c>
      <c r="H234" t="str">
        <f>IFERROR(VLOOKUP(CONCATENATE("117-",A234),'Test Year'!J:J,1,FALSE),"Other")</f>
        <v>Other</v>
      </c>
      <c r="I234" t="str">
        <f>IFERROR(VLOOKUP(CONCATENATE("117-",A234),'12 Mos. Preceding Test Year'!J:J,1,FALSE),"Other")</f>
        <v>Other</v>
      </c>
    </row>
    <row r="235" spans="1:9" x14ac:dyDescent="0.25">
      <c r="A235" t="str">
        <f t="shared" si="3"/>
        <v>SSHRNANDA</v>
      </c>
      <c r="B235" s="88" t="s">
        <v>1394</v>
      </c>
      <c r="C235" t="s">
        <v>1411</v>
      </c>
      <c r="D235" s="40">
        <v>0</v>
      </c>
      <c r="E235" s="40">
        <v>0</v>
      </c>
      <c r="F235" s="40">
        <v>0</v>
      </c>
      <c r="G235" s="40">
        <v>0</v>
      </c>
      <c r="H235" t="str">
        <f>IFERROR(VLOOKUP(CONCATENATE("117-",A235),'Test Year'!J:J,1,FALSE),"Other")</f>
        <v>Other</v>
      </c>
      <c r="I235" t="str">
        <f>IFERROR(VLOOKUP(CONCATENATE("117-",A235),'12 Mos. Preceding Test Year'!J:J,1,FALSE),"Other")</f>
        <v>Other</v>
      </c>
    </row>
    <row r="236" spans="1:9" x14ac:dyDescent="0.25">
      <c r="A236" t="str">
        <f t="shared" si="3"/>
        <v>SSITNANDA</v>
      </c>
      <c r="B236" s="88" t="s">
        <v>1395</v>
      </c>
      <c r="C236" t="s">
        <v>1411</v>
      </c>
      <c r="D236" s="40">
        <v>0</v>
      </c>
      <c r="E236" s="40">
        <v>0</v>
      </c>
      <c r="F236" s="40">
        <v>1.3855583347321954E-13</v>
      </c>
      <c r="G236" s="40">
        <v>0</v>
      </c>
      <c r="H236" t="str">
        <f>IFERROR(VLOOKUP(CONCATENATE("117-",A236),'Test Year'!J:J,1,FALSE),"Other")</f>
        <v>Other</v>
      </c>
      <c r="I236" t="str">
        <f>IFERROR(VLOOKUP(CONCATENATE("117-",A236),'12 Mos. Preceding Test Year'!J:J,1,FALSE),"Other")</f>
        <v>Other</v>
      </c>
    </row>
    <row r="237" spans="1:9" x14ac:dyDescent="0.25">
      <c r="A237" t="str">
        <f t="shared" si="3"/>
        <v>SSNANDA</v>
      </c>
      <c r="B237" s="88" t="s">
        <v>1396</v>
      </c>
      <c r="C237" t="s">
        <v>1411</v>
      </c>
      <c r="D237" s="40">
        <v>0</v>
      </c>
      <c r="E237" s="40">
        <v>0</v>
      </c>
      <c r="F237" s="40"/>
      <c r="G237" s="40"/>
      <c r="H237" t="str">
        <f>IFERROR(VLOOKUP(CONCATENATE("117-",A237),'Test Year'!J:J,1,FALSE),"Other")</f>
        <v>Other</v>
      </c>
      <c r="I237" t="str">
        <f>IFERROR(VLOOKUP(CONCATENATE("117-",A237),'12 Mos. Preceding Test Year'!J:J,1,FALSE),"Other")</f>
        <v>Other</v>
      </c>
    </row>
    <row r="238" spans="1:9" x14ac:dyDescent="0.25">
      <c r="A238" t="str">
        <f t="shared" si="3"/>
        <v>TDOANDA</v>
      </c>
      <c r="B238" s="88" t="s">
        <v>1397</v>
      </c>
      <c r="C238" t="s">
        <v>1411</v>
      </c>
      <c r="D238" s="40">
        <v>0</v>
      </c>
      <c r="E238" s="40">
        <v>0</v>
      </c>
      <c r="F238" s="40">
        <v>0</v>
      </c>
      <c r="G238" s="40">
        <v>0</v>
      </c>
      <c r="H238" t="str">
        <f>IFERROR(VLOOKUP(CONCATENATE("117-",A238),'Test Year'!J:J,1,FALSE),"Other")</f>
        <v>Other</v>
      </c>
      <c r="I238" t="str">
        <f>IFERROR(VLOOKUP(CONCATENATE("117-",A238),'12 Mos. Preceding Test Year'!J:J,1,FALSE),"Other")</f>
        <v>Other</v>
      </c>
    </row>
    <row r="239" spans="1:9" x14ac:dyDescent="0.25">
      <c r="A239" t="str">
        <f t="shared" si="3"/>
        <v>TLSWEMERG</v>
      </c>
      <c r="B239" s="88" t="s">
        <v>1398</v>
      </c>
      <c r="C239" s="89">
        <v>732</v>
      </c>
      <c r="D239" s="40">
        <v>-1.1368683772161603E-13</v>
      </c>
      <c r="E239" s="40">
        <v>0</v>
      </c>
      <c r="F239" s="40">
        <v>0</v>
      </c>
      <c r="G239" s="40">
        <v>0</v>
      </c>
      <c r="H239" t="str">
        <f>IFERROR(VLOOKUP(CONCATENATE("117-",A239),'Test Year'!J:J,1,FALSE),"Other")</f>
        <v>Other</v>
      </c>
      <c r="I239" t="str">
        <f>IFERROR(VLOOKUP(CONCATENATE("117-",A239),'12 Mos. Preceding Test Year'!J:J,1,FALSE),"Other")</f>
        <v>Other</v>
      </c>
    </row>
    <row r="240" spans="1:9" x14ac:dyDescent="0.25">
      <c r="A240" t="str">
        <f t="shared" si="3"/>
        <v>TSCREDITC</v>
      </c>
      <c r="B240" s="88" t="s">
        <v>1399</v>
      </c>
      <c r="C240" s="89">
        <v>45657</v>
      </c>
      <c r="D240" s="40">
        <v>-74637.504000000001</v>
      </c>
      <c r="E240" s="40">
        <v>0</v>
      </c>
      <c r="F240" s="40">
        <v>4874.9959999999928</v>
      </c>
      <c r="G240" s="40">
        <v>0</v>
      </c>
      <c r="H240" t="str">
        <f>IFERROR(VLOOKUP(CONCATENATE("117-",A240),'Test Year'!J:J,1,FALSE),"Other")</f>
        <v>Other</v>
      </c>
      <c r="I240" t="str">
        <f>IFERROR(VLOOKUP(CONCATENATE("117-",A240),'12 Mos. Preceding Test Year'!J:J,1,FALSE),"Other")</f>
        <v>Other</v>
      </c>
    </row>
    <row r="241" spans="1:9" x14ac:dyDescent="0.25">
      <c r="A241" t="str">
        <f t="shared" si="3"/>
        <v>WSNANDA</v>
      </c>
      <c r="B241" s="88" t="s">
        <v>1400</v>
      </c>
      <c r="C241" t="s">
        <v>1411</v>
      </c>
      <c r="D241" s="40">
        <v>8.5265128291212022E-13</v>
      </c>
      <c r="E241" s="40">
        <v>0</v>
      </c>
      <c r="F241" s="40">
        <v>2.5579538487363607E-13</v>
      </c>
      <c r="G241" s="40">
        <v>0</v>
      </c>
      <c r="H241" t="str">
        <f>IFERROR(VLOOKUP(CONCATENATE("117-",A241),'Test Year'!J:J,1,FALSE),"Other")</f>
        <v>Other</v>
      </c>
      <c r="I241" t="str">
        <f>IFERROR(VLOOKUP(CONCATENATE("117-",A241),'12 Mos. Preceding Test Year'!J:J,1,FALSE),"Other")</f>
        <v>Other</v>
      </c>
    </row>
    <row r="242" spans="1:9" x14ac:dyDescent="0.25">
      <c r="A242" t="str">
        <f t="shared" si="3"/>
        <v>WSX114322</v>
      </c>
      <c r="B242" s="88" t="s">
        <v>1401</v>
      </c>
      <c r="C242" s="89">
        <v>41406</v>
      </c>
      <c r="D242" s="40">
        <v>0</v>
      </c>
      <c r="E242" s="40">
        <v>0</v>
      </c>
      <c r="F242" s="40">
        <v>1.7408297026122455E-13</v>
      </c>
      <c r="G242" s="40">
        <v>0</v>
      </c>
      <c r="H242" t="str">
        <f>IFERROR(VLOOKUP(CONCATENATE("117-",A242),'Test Year'!J:J,1,FALSE),"Other")</f>
        <v>Other</v>
      </c>
      <c r="I242" t="str">
        <f>IFERROR(VLOOKUP(CONCATENATE("117-",A242),'12 Mos. Preceding Test Year'!J:J,1,FALSE),"Other")</f>
        <v>Other</v>
      </c>
    </row>
    <row r="243" spans="1:9" x14ac:dyDescent="0.25">
      <c r="A243" t="str">
        <f t="shared" si="3"/>
        <v>WSXRENEWC</v>
      </c>
      <c r="B243" s="88" t="s">
        <v>1512</v>
      </c>
      <c r="C243" t="s">
        <v>1411</v>
      </c>
      <c r="D243" s="40">
        <v>0</v>
      </c>
      <c r="E243" s="40">
        <v>0</v>
      </c>
      <c r="F243" s="40">
        <v>9.0949470177292824E-12</v>
      </c>
      <c r="G243" s="40">
        <v>0</v>
      </c>
      <c r="H243" t="str">
        <f>IFERROR(VLOOKUP(CONCATENATE("117-",A243),'Test Year'!J:J,1,FALSE),"Other")</f>
        <v>Other</v>
      </c>
      <c r="I243" t="str">
        <f>IFERROR(VLOOKUP(CONCATENATE("117-",A243),'12 Mos. Preceding Test Year'!J:J,1,FALSE),"Other")</f>
        <v>Other</v>
      </c>
    </row>
    <row r="244" spans="1:9" x14ac:dyDescent="0.25">
      <c r="A244" t="str">
        <f t="shared" si="3"/>
        <v>X00000288</v>
      </c>
      <c r="B244" s="88" t="s">
        <v>1402</v>
      </c>
      <c r="C244" t="s">
        <v>1411</v>
      </c>
      <c r="D244" s="40">
        <v>0</v>
      </c>
      <c r="E244" s="40">
        <v>-247320.03999999919</v>
      </c>
      <c r="F244" s="40">
        <v>0</v>
      </c>
      <c r="G244" s="40">
        <v>37645.259999999842</v>
      </c>
      <c r="H244" t="str">
        <f>IFERROR(VLOOKUP(CONCATENATE("117-",A244),'Test Year'!J:J,1,FALSE),"Other")</f>
        <v>Other</v>
      </c>
      <c r="I244" t="str">
        <f>IFERROR(VLOOKUP(CONCATENATE("117-",A244),'12 Mos. Preceding Test Year'!J:J,1,FALSE),"Other")</f>
        <v>Other</v>
      </c>
    </row>
    <row r="245" spans="1:9" x14ac:dyDescent="0.25">
      <c r="A245" t="str">
        <f t="shared" si="3"/>
        <v>X00000290</v>
      </c>
      <c r="B245" s="88" t="s">
        <v>1403</v>
      </c>
      <c r="C245" t="s">
        <v>1411</v>
      </c>
      <c r="D245" s="40">
        <v>100646.05600000003</v>
      </c>
      <c r="E245" s="40">
        <v>0</v>
      </c>
      <c r="F245" s="40">
        <v>172058.78800000003</v>
      </c>
      <c r="G245" s="40">
        <v>0</v>
      </c>
      <c r="H245" t="str">
        <f>IFERROR(VLOOKUP(CONCATENATE("117-",A245),'Test Year'!J:J,1,FALSE),"Other")</f>
        <v>Other</v>
      </c>
      <c r="I245" t="str">
        <f>IFERROR(VLOOKUP(CONCATENATE("117-",A245),'12 Mos. Preceding Test Year'!J:J,1,FALSE),"Other")</f>
        <v>Other</v>
      </c>
    </row>
    <row r="246" spans="1:9" x14ac:dyDescent="0.25">
      <c r="A246" t="str">
        <f t="shared" si="3"/>
        <v>X00116261</v>
      </c>
      <c r="B246" s="88" t="s">
        <v>1404</v>
      </c>
      <c r="C246" t="s">
        <v>1411</v>
      </c>
      <c r="D246" s="40">
        <v>0</v>
      </c>
      <c r="E246" s="40">
        <v>0</v>
      </c>
      <c r="F246" s="40"/>
      <c r="G246" s="40"/>
      <c r="H246" t="str">
        <f>IFERROR(VLOOKUP(CONCATENATE("117-",A246),'Test Year'!J:J,1,FALSE),"Other")</f>
        <v>Other</v>
      </c>
      <c r="I246" t="str">
        <f>IFERROR(VLOOKUP(CONCATENATE("117-",A246),'12 Mos. Preceding Test Year'!J:J,1,FALSE),"Other")</f>
        <v>Other</v>
      </c>
    </row>
    <row r="247" spans="1:9" x14ac:dyDescent="0.25">
      <c r="A247" t="str">
        <f t="shared" si="3"/>
        <v>XHWCAP103</v>
      </c>
      <c r="B247" s="88" t="s">
        <v>1513</v>
      </c>
      <c r="C247" s="89">
        <v>46022</v>
      </c>
      <c r="D247" s="40">
        <v>0</v>
      </c>
      <c r="E247" s="40">
        <v>0</v>
      </c>
      <c r="F247" s="40"/>
      <c r="G247" s="40"/>
      <c r="H247" t="str">
        <f>IFERROR(VLOOKUP(CONCATENATE("117-",A247),'Test Year'!J:J,1,FALSE),"Other")</f>
        <v>Other</v>
      </c>
      <c r="I247" t="str">
        <f>IFERROR(VLOOKUP(CONCATENATE("117-",A247),'12 Mos. Preceding Test Year'!J:J,1,FALSE),"Other")</f>
        <v>Other</v>
      </c>
    </row>
    <row r="248" spans="1:9" x14ac:dyDescent="0.25">
      <c r="A248" t="str">
        <f t="shared" si="3"/>
        <v>XHWCAP114</v>
      </c>
      <c r="B248" s="88" t="s">
        <v>1514</v>
      </c>
      <c r="C248" s="89">
        <v>46022</v>
      </c>
      <c r="D248" s="40">
        <v>0</v>
      </c>
      <c r="E248" s="40">
        <v>0</v>
      </c>
      <c r="F248" s="40"/>
      <c r="G248" s="40"/>
      <c r="H248" t="str">
        <f>IFERROR(VLOOKUP(CONCATENATE("117-",A248),'Test Year'!J:J,1,FALSE),"Other")</f>
        <v>Other</v>
      </c>
      <c r="I248" t="str">
        <f>IFERROR(VLOOKUP(CONCATENATE("117-",A248),'12 Mos. Preceding Test Year'!J:J,1,FALSE),"Other")</f>
        <v>Other</v>
      </c>
    </row>
    <row r="249" spans="1:9" x14ac:dyDescent="0.25">
      <c r="A249" t="str">
        <f t="shared" si="3"/>
        <v>XHWCAP117</v>
      </c>
      <c r="B249" s="88" t="s">
        <v>1515</v>
      </c>
      <c r="C249" s="89">
        <v>46022</v>
      </c>
      <c r="D249" s="40">
        <v>0</v>
      </c>
      <c r="E249" s="40">
        <v>18884.8</v>
      </c>
      <c r="F249" s="40">
        <v>0</v>
      </c>
      <c r="G249" s="40">
        <v>118353.17</v>
      </c>
      <c r="H249" t="str">
        <f>IFERROR(VLOOKUP(CONCATENATE("117-",A249),'Test Year'!J:J,1,FALSE),"Other")</f>
        <v>117-XHWCAP117</v>
      </c>
      <c r="I249" t="str">
        <f>IFERROR(VLOOKUP(CONCATENATE("117-",A249),'12 Mos. Preceding Test Year'!J:J,1,FALSE),"Other")</f>
        <v>117-XHWCAP117</v>
      </c>
    </row>
    <row r="250" spans="1:9" x14ac:dyDescent="0.25">
      <c r="A250" t="str">
        <f t="shared" si="3"/>
        <v>XHWCAP120</v>
      </c>
      <c r="B250" s="88" t="s">
        <v>1516</v>
      </c>
      <c r="C250" s="89">
        <v>46022</v>
      </c>
      <c r="D250" s="40">
        <v>0</v>
      </c>
      <c r="E250" s="40">
        <v>0</v>
      </c>
      <c r="F250" s="40"/>
      <c r="G250" s="40"/>
      <c r="H250" t="str">
        <f>IFERROR(VLOOKUP(CONCATENATE("117-",A250),'Test Year'!J:J,1,FALSE),"Other")</f>
        <v>Other</v>
      </c>
      <c r="I250" t="str">
        <f>IFERROR(VLOOKUP(CONCATENATE("117-",A250),'12 Mos. Preceding Test Year'!J:J,1,FALSE),"Other")</f>
        <v>Other</v>
      </c>
    </row>
    <row r="251" spans="1:9" x14ac:dyDescent="0.25">
      <c r="A251" t="str">
        <f t="shared" si="3"/>
        <v>XHWCAP150</v>
      </c>
      <c r="B251" s="88" t="s">
        <v>1517</v>
      </c>
      <c r="C251" s="89">
        <v>46022</v>
      </c>
      <c r="D251" s="40">
        <v>0</v>
      </c>
      <c r="E251" s="40">
        <v>0</v>
      </c>
      <c r="F251" s="40"/>
      <c r="G251" s="40"/>
      <c r="H251" t="str">
        <f>IFERROR(VLOOKUP(CONCATENATE("117-",A251),'Test Year'!J:J,1,FALSE),"Other")</f>
        <v>Other</v>
      </c>
      <c r="I251" t="str">
        <f>IFERROR(VLOOKUP(CONCATENATE("117-",A251),'12 Mos. Preceding Test Year'!J:J,1,FALSE),"Other")</f>
        <v>Other</v>
      </c>
    </row>
    <row r="252" spans="1:9" x14ac:dyDescent="0.25">
      <c r="A252" t="str">
        <f t="shared" si="3"/>
        <v>XHWCAP160</v>
      </c>
      <c r="B252" s="88" t="s">
        <v>1518</v>
      </c>
      <c r="C252" s="89">
        <v>46022</v>
      </c>
      <c r="D252" s="40">
        <v>0</v>
      </c>
      <c r="E252" s="40">
        <v>0</v>
      </c>
      <c r="F252" s="40"/>
      <c r="G252" s="40"/>
      <c r="H252" t="str">
        <f>IFERROR(VLOOKUP(CONCATENATE("117-",A252),'Test Year'!J:J,1,FALSE),"Other")</f>
        <v>Other</v>
      </c>
      <c r="I252" t="str">
        <f>IFERROR(VLOOKUP(CONCATENATE("117-",A252),'12 Mos. Preceding Test Year'!J:J,1,FALSE),"Other")</f>
        <v>Other</v>
      </c>
    </row>
    <row r="253" spans="1:9" x14ac:dyDescent="0.25">
      <c r="A253" t="str">
        <f t="shared" si="3"/>
        <v>XHWCAP169</v>
      </c>
      <c r="B253" s="88" t="s">
        <v>1519</v>
      </c>
      <c r="C253" s="89">
        <v>46022</v>
      </c>
      <c r="D253" s="40">
        <v>0</v>
      </c>
      <c r="E253" s="40">
        <v>0</v>
      </c>
      <c r="F253" s="40"/>
      <c r="G253" s="40"/>
      <c r="H253" t="str">
        <f>IFERROR(VLOOKUP(CONCATENATE("117-",A253),'Test Year'!J:J,1,FALSE),"Other")</f>
        <v>Other</v>
      </c>
      <c r="I253" t="str">
        <f>IFERROR(VLOOKUP(CONCATENATE("117-",A253),'12 Mos. Preceding Test Year'!J:J,1,FALSE),"Other")</f>
        <v>Other</v>
      </c>
    </row>
    <row r="254" spans="1:9" x14ac:dyDescent="0.25">
      <c r="A254" t="str">
        <f t="shared" si="3"/>
        <v>XHWCAP180</v>
      </c>
      <c r="B254" s="88" t="s">
        <v>1520</v>
      </c>
      <c r="C254" s="89">
        <v>46022</v>
      </c>
      <c r="D254" s="40">
        <v>0</v>
      </c>
      <c r="E254" s="40">
        <v>0</v>
      </c>
      <c r="F254" s="40"/>
      <c r="G254" s="40"/>
      <c r="H254" t="str">
        <f>IFERROR(VLOOKUP(CONCATENATE("117-",A254),'Test Year'!J:J,1,FALSE),"Other")</f>
        <v>Other</v>
      </c>
      <c r="I254" t="str">
        <f>IFERROR(VLOOKUP(CONCATENATE("117-",A254),'12 Mos. Preceding Test Year'!J:J,1,FALSE),"Other")</f>
        <v>Other</v>
      </c>
    </row>
    <row r="255" spans="1:9" x14ac:dyDescent="0.25">
      <c r="A255" t="str">
        <f t="shared" si="3"/>
        <v>XHWCAP190</v>
      </c>
      <c r="B255" s="88" t="s">
        <v>1521</v>
      </c>
      <c r="C255" s="89">
        <v>46022</v>
      </c>
      <c r="D255" s="40">
        <v>0</v>
      </c>
      <c r="E255" s="40">
        <v>0</v>
      </c>
      <c r="F255" s="40"/>
      <c r="G255" s="40"/>
      <c r="H255" t="str">
        <f>IFERROR(VLOOKUP(CONCATENATE("117-",A255),'Test Year'!J:J,1,FALSE),"Other")</f>
        <v>Other</v>
      </c>
      <c r="I255" t="str">
        <f>IFERROR(VLOOKUP(CONCATENATE("117-",A255),'12 Mos. Preceding Test Year'!J:J,1,FALSE),"Other")</f>
        <v>Other</v>
      </c>
    </row>
    <row r="256" spans="1:9" x14ac:dyDescent="0.25">
      <c r="A256" t="str">
        <f t="shared" si="3"/>
        <v>XHWCAP192</v>
      </c>
      <c r="B256" s="88" t="s">
        <v>1522</v>
      </c>
      <c r="C256" s="89">
        <v>46022</v>
      </c>
      <c r="D256" s="40">
        <v>0</v>
      </c>
      <c r="E256" s="40">
        <v>0</v>
      </c>
      <c r="F256" s="40"/>
      <c r="G256" s="40"/>
      <c r="H256" t="str">
        <f>IFERROR(VLOOKUP(CONCATENATE("117-",A256),'Test Year'!J:J,1,FALSE),"Other")</f>
        <v>Other</v>
      </c>
      <c r="I256" t="str">
        <f>IFERROR(VLOOKUP(CONCATENATE("117-",A256),'12 Mos. Preceding Test Year'!J:J,1,FALSE),"Other")</f>
        <v>Other</v>
      </c>
    </row>
    <row r="257" spans="1:9" x14ac:dyDescent="0.25">
      <c r="A257" t="str">
        <f t="shared" si="3"/>
        <v>XHWCAP194</v>
      </c>
      <c r="B257" s="88" t="s">
        <v>1523</v>
      </c>
      <c r="C257" s="89">
        <v>46022</v>
      </c>
      <c r="D257" s="40">
        <v>0</v>
      </c>
      <c r="E257" s="40">
        <v>0</v>
      </c>
      <c r="F257" s="40"/>
      <c r="G257" s="40"/>
      <c r="H257" t="str">
        <f>IFERROR(VLOOKUP(CONCATENATE("117-",A257),'Test Year'!J:J,1,FALSE),"Other")</f>
        <v>Other</v>
      </c>
      <c r="I257" t="str">
        <f>IFERROR(VLOOKUP(CONCATENATE("117-",A257),'12 Mos. Preceding Test Year'!J:J,1,FALSE),"Other")</f>
        <v>Other</v>
      </c>
    </row>
    <row r="258" spans="1:9" x14ac:dyDescent="0.25">
      <c r="A258" t="str">
        <f t="shared" si="3"/>
        <v>XHWCAP200</v>
      </c>
      <c r="B258" s="88" t="s">
        <v>1524</v>
      </c>
      <c r="C258" s="89">
        <v>46022</v>
      </c>
      <c r="D258" s="40">
        <v>0</v>
      </c>
      <c r="E258" s="40">
        <v>0</v>
      </c>
      <c r="F258" s="40"/>
      <c r="G258" s="40"/>
      <c r="H258" t="str">
        <f>IFERROR(VLOOKUP(CONCATENATE("117-",A258),'Test Year'!J:J,1,FALSE),"Other")</f>
        <v>Other</v>
      </c>
      <c r="I258" t="str">
        <f>IFERROR(VLOOKUP(CONCATENATE("117-",A258),'12 Mos. Preceding Test Year'!J:J,1,FALSE),"Other")</f>
        <v>Other</v>
      </c>
    </row>
    <row r="259" spans="1:9" x14ac:dyDescent="0.25">
      <c r="A259" t="str">
        <f t="shared" ref="A259:A262" si="4">LEFT(B259,FIND(" ",B259,1)-1)</f>
        <v>XHWCAP250</v>
      </c>
      <c r="B259" s="88" t="s">
        <v>1525</v>
      </c>
      <c r="C259" s="89">
        <v>46022</v>
      </c>
      <c r="D259" s="40">
        <v>0</v>
      </c>
      <c r="E259" s="40">
        <v>0</v>
      </c>
      <c r="F259" s="40"/>
      <c r="G259" s="40"/>
      <c r="H259" t="str">
        <f>IFERROR(VLOOKUP(CONCATENATE("117-",A259),'Test Year'!J:J,1,FALSE),"Other")</f>
        <v>Other</v>
      </c>
      <c r="I259" t="str">
        <f>IFERROR(VLOOKUP(CONCATENATE("117-",A259),'12 Mos. Preceding Test Year'!J:J,1,FALSE),"Other")</f>
        <v>Other</v>
      </c>
    </row>
    <row r="260" spans="1:9" x14ac:dyDescent="0.25">
      <c r="A260" t="str">
        <f t="shared" si="4"/>
        <v>XHWCAP380</v>
      </c>
      <c r="B260" s="88" t="s">
        <v>1526</v>
      </c>
      <c r="C260" s="89">
        <v>46022</v>
      </c>
      <c r="D260" s="40">
        <v>0</v>
      </c>
      <c r="E260" s="40">
        <v>0</v>
      </c>
      <c r="F260" s="40"/>
      <c r="G260" s="40"/>
      <c r="H260" t="str">
        <f>IFERROR(VLOOKUP(CONCATENATE("117-",A260),'Test Year'!J:J,1,FALSE),"Other")</f>
        <v>Other</v>
      </c>
      <c r="I260" t="str">
        <f>IFERROR(VLOOKUP(CONCATENATE("117-",A260),'12 Mos. Preceding Test Year'!J:J,1,FALSE),"Other")</f>
        <v>Other</v>
      </c>
    </row>
    <row r="261" spans="1:9" x14ac:dyDescent="0.25">
      <c r="A261" t="str">
        <f t="shared" si="4"/>
        <v>XHWCAP385</v>
      </c>
      <c r="B261" s="88" t="s">
        <v>1527</v>
      </c>
      <c r="C261" s="89">
        <v>46022</v>
      </c>
      <c r="D261" s="40">
        <v>0</v>
      </c>
      <c r="E261" s="40">
        <v>0</v>
      </c>
      <c r="F261" s="40"/>
      <c r="G261" s="40"/>
      <c r="H261" t="str">
        <f>IFERROR(VLOOKUP(CONCATENATE("117-",A261),'Test Year'!J:J,1,FALSE),"Other")</f>
        <v>Other</v>
      </c>
      <c r="I261" t="str">
        <f>IFERROR(VLOOKUP(CONCATENATE("117-",A261),'12 Mos. Preceding Test Year'!J:J,1,FALSE),"Other")</f>
        <v>Other</v>
      </c>
    </row>
    <row r="262" spans="1:9" x14ac:dyDescent="0.25">
      <c r="A262" t="str">
        <f t="shared" si="4"/>
        <v>Grand</v>
      </c>
      <c r="B262" s="90" t="s">
        <v>1528</v>
      </c>
      <c r="C262" s="90"/>
      <c r="D262" s="91">
        <v>14741464.238999998</v>
      </c>
      <c r="E262" s="91">
        <v>12954356.629999993</v>
      </c>
      <c r="F262" s="91">
        <v>29939432.045000002</v>
      </c>
      <c r="G262" s="91">
        <v>21089786.230000004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��< ? x m l   v e r s i o n = " 1 . 0 "   e n c o d i n g = " u t f - 1 6 " ? > < D a t a M a s h u p   s q m i d = " a a 4 6 3 0 3 f - 4 7 0 6 - 4 e 2 1 - 9 0 5 7 - c 2 3 e b d 1 e 9 a 5 1 "   x m l n s = " h t t p : / / s c h e m a s . m i c r o s o f t . c o m / D a t a M a s h u p " > A A A A A B Y D A A B Q S w M E F A A C A A g A 6 V r q U N H d V o y m A A A A + A A A A B I A H A B D b 2 5 m a W c v U G F j a 2 F n Z S 5 4 b W w g o h g A K K A U A A A A A A A A A A A A A A A A A A A A A A A A A A A A h Y + 9 D o I w G E V f h X S n f y p R 8 l E G V 0 l M i M a 1 g Q q N U A w t 1 n d z 8 J F 8 B U k U d X O 8 J 2 c 4 9 3 G 7 Q 3 p t m + C i e q s 7 k y C G K Q q U K b p S m y p B g z u G S 5 Q K 2 M r i J C s V j L K x 8 d W W C a q d O 8 e E e O + x n + G u r w i n l J F D t s m L W r U S f W T 9 X w 6 1 s U 6 a Q i E B + 1 e M 4 D h i e M F W H M 8 j B m T C k G n z V f h Y j C m Q H w j r o X F D r 4 Q y 4 S 4 H M k 0 g 7 x f i C V B L A w Q U A A I A C A D p W u p Q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6 V r q U C i K R 7 g O A A A A E Q A A A B M A H A B G b 3 J t d W x h c y 9 T Z W N 0 a W 9 u M S 5 t I K I Y A C i g F A A A A A A A A A A A A A A A A A A A A A A A A A A A A C t O T S 7 J z M 9 T C I b Q h t Y A U E s B A i 0 A F A A C A A g A 6 V r q U N H d V o y m A A A A + A A A A B I A A A A A A A A A A A A A A A A A A A A A A E N v b m Z p Z y 9 Q Y W N r Y W d l L n h t b F B L A Q I t A B Q A A g A I A O l a 6 l A P y u m r p A A A A O k A A A A T A A A A A A A A A A A A A A A A A P I A A A B b Q 2 9 u d G V u d F 9 U e X B l c 1 0 u e G 1 s U E s B A i 0 A F A A C A A g A 6 V r q U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K L m 4 + 7 z I / N N p b 6 v r y o q F E o A A A A A A g A A A A A A A 2 Y A A M A A A A A Q A A A A 8 J v C 8 K Y a 3 s + C M 9 e k X d C B Z Q A A A A A E g A A A o A A A A B A A A A B F D 2 7 r p o b P X F 1 d j T x O 6 i y j U A A A A P d T Z P K H / b C M 3 A S a j E I j M o d u Z Q Q l D f N F 5 t i W M 2 v I x r e Z L D / n h Q h / + s F s i 1 E h x 2 o 4 j s Y G X C u 7 L / e D 2 W L h m 2 V c T m U 9 V a u + h B a K 3 Z g j m d P O F 0 d C F A A A A G D c H j H 9 a p X d C B Z u x x 6 t h Y 8 4 5 D / o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3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37e8545f9097af293d07877c154c5451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8edfe77cef90f9ce79cdb433746aba48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wvc2lzbD48VXNlck5hbWU+Q09SUFxzMjgyMjYyPC9Vc2VyTmFtZT48RGF0ZVRpbWU+Ni8yMC8yMDIzIDI6MzE6MjMgUE08L0RhdGVUaW1lPjxMYWJlbFN0cmluZz5BRVAgSW50ZXJuYWw8L0xhYmVsU3RyaW5nPjwvaXRlbT48L2xhYmVsSGlzdG9yeT4=</Value>
</WrappedLabelHistory>
</file>

<file path=customXml/item7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</sisl>
</file>

<file path=customXml/itemProps1.xml><?xml version="1.0" encoding="utf-8"?>
<ds:datastoreItem xmlns:ds="http://schemas.openxmlformats.org/officeDocument/2006/customXml" ds:itemID="{6620201E-ECA5-45DE-B67D-AC027F38A076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658C73C-AE99-4DF7-B415-B0EAE70DBDA5}">
  <ds:schemaRefs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f88ffb1c-9230-4705-a789-27bae69f5829"/>
    <ds:schemaRef ds:uri="http://schemas.microsoft.com/office/2006/documentManagement/types"/>
    <ds:schemaRef ds:uri="b6888f76-1100-40b0-929b-1efe9044426d"/>
    <ds:schemaRef ds:uri="http://purl.org/dc/dcmitype/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C3A59D6-CF72-4224-849D-F9FFF3A071BE}">
  <ds:schemaRefs>
    <ds:schemaRef ds:uri="http://schemas.microsoft.com/PowerBIAddIn"/>
  </ds:schemaRefs>
</ds:datastoreItem>
</file>

<file path=customXml/itemProps4.xml><?xml version="1.0" encoding="utf-8"?>
<ds:datastoreItem xmlns:ds="http://schemas.openxmlformats.org/officeDocument/2006/customXml" ds:itemID="{2283B39F-8256-4063-81D9-562383E353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8ffb1c-9230-4705-a789-27bae69f5829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37223521-A6D9-4ED7-A8C2-7888F81BF9C0}">
  <ds:schemaRefs>
    <ds:schemaRef ds:uri="http://schemas.microsoft.com/sharepoint/v3/contenttype/forms"/>
  </ds:schemaRefs>
</ds:datastoreItem>
</file>

<file path=customXml/itemProps6.xml><?xml version="1.0" encoding="utf-8"?>
<ds:datastoreItem xmlns:ds="http://schemas.openxmlformats.org/officeDocument/2006/customXml" ds:itemID="{C5917590-2707-4510-8AAF-E94CC27710B8}">
  <ds:schemaRefs>
    <ds:schemaRef ds:uri="http://www.w3.org/2001/XMLSchema"/>
    <ds:schemaRef ds:uri="http://www.boldonjames.com/2016/02/Classifier/internal/wrappedLabelHistory"/>
  </ds:schemaRefs>
</ds:datastoreItem>
</file>

<file path=customXml/itemProps7.xml><?xml version="1.0" encoding="utf-8"?>
<ds:datastoreItem xmlns:ds="http://schemas.openxmlformats.org/officeDocument/2006/customXml" ds:itemID="{35ACB615-1812-4CE4-96B6-133F40F04381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Test Year</vt:lpstr>
      <vt:lpstr>12 Mos. Preceding Test Year</vt:lpstr>
      <vt:lpstr>Lookups</vt:lpstr>
      <vt:lpstr>'12 Mos. Preceding Test Year'!Print_Area</vt:lpstr>
      <vt:lpstr>'Test Year'!Print_Area</vt:lpstr>
      <vt:lpstr>'12 Mos. Preceding Test Year'!Print_Titles</vt:lpstr>
      <vt:lpstr>'Test Year'!Print_Titles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s276749</dc:creator>
  <cp:keywords/>
  <cp:lastModifiedBy>s282992</cp:lastModifiedBy>
  <cp:lastPrinted>2020-07-21T11:38:11Z</cp:lastPrinted>
  <dcterms:created xsi:type="dcterms:W3CDTF">2020-07-10T12:02:26Z</dcterms:created>
  <dcterms:modified xsi:type="dcterms:W3CDTF">2025-09-10T19:53:08Z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3fa861be-de04-4591-8a69-285a13dae2bd</vt:lpwstr>
  </property>
  <property fmtid="{D5CDD505-2E9C-101B-9397-08002B2CF9AE}" pid="3" name="bjSaver">
    <vt:lpwstr>mHnpUGvhrYAwVF9YqH5Whw/DnKUHosNP</vt:lpwstr>
  </property>
  <property fmtid="{D5CDD505-2E9C-101B-9397-08002B2CF9AE}" pid="4" name="bjDocumentSecurityLabel">
    <vt:lpwstr>AEP Internal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uid="50c31824-0780-4910-87d1-eaaffd182d42" value="" /&gt;&lt;/sisl&gt;</vt:lpwstr>
  </property>
  <property fmtid="{D5CDD505-2E9C-101B-9397-08002B2CF9AE}" pid="7" name="MSIP_Label_69f43042-6bda-44b2-91eb-eca3d3d484f4_SiteId">
    <vt:lpwstr>15f3c881-6b03-4ff6-8559-77bf5177818f</vt:lpwstr>
  </property>
  <property fmtid="{D5CDD505-2E9C-101B-9397-08002B2CF9AE}" pid="8" name="MSIP_Label_69f43042-6bda-44b2-91eb-eca3d3d484f4_Name">
    <vt:lpwstr>AEP Internal</vt:lpwstr>
  </property>
  <property fmtid="{D5CDD505-2E9C-101B-9397-08002B2CF9AE}" pid="9" name="MSIP_Label_69f43042-6bda-44b2-91eb-eca3d3d484f4_Enabled">
    <vt:lpwstr>true</vt:lpwstr>
  </property>
  <property fmtid="{D5CDD505-2E9C-101B-9397-08002B2CF9AE}" pid="10" name="bjClsUserRVM">
    <vt:lpwstr>[]</vt:lpwstr>
  </property>
  <property fmtid="{D5CDD505-2E9C-101B-9397-08002B2CF9AE}" pid="11" name="bjLabelHistoryID">
    <vt:lpwstr>{C5917590-2707-4510-8AAF-E94CC27710B8}</vt:lpwstr>
  </property>
  <property fmtid="{D5CDD505-2E9C-101B-9397-08002B2CF9AE}" pid="12" name="ContentTypeId">
    <vt:lpwstr>0x0101004DF805D1E1DA4A49A223477D3B105720</vt:lpwstr>
  </property>
  <property fmtid="{D5CDD505-2E9C-101B-9397-08002B2CF9AE}" pid="13" name="MediaServiceImageTags">
    <vt:lpwstr/>
  </property>
</Properties>
</file>