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Regulatory Accounting Services\Kentucky - Base Cases\2025 KY Rate Case - May 31 Test Year\Data Requests\Staff Set 1\KPSC 1_15\"/>
    </mc:Choice>
  </mc:AlternateContent>
  <xr:revisionPtr revIDLastSave="0" documentId="13_ncr:1_{FE51D054-78D6-4B5B-B708-1783CE75F401}" xr6:coauthVersionLast="47" xr6:coauthVersionMax="47" xr10:uidLastSave="{00000000-0000-0000-0000-000000000000}"/>
  <bookViews>
    <workbookView xWindow="-120" yWindow="-120" windowWidth="29040" windowHeight="15720" xr2:uid="{00000000-000D-0000-FFFF-FFFF00000000}"/>
  </bookViews>
  <sheets>
    <sheet name="KPSC_R_1_15_Attachment1" sheetId="1" r:id="rId1"/>
  </sheets>
  <definedNames>
    <definedName name="_xlnm.Print_Area" localSheetId="0">KPSC_R_1_15_Attachment1!$B$1:$M$29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C10" i="1"/>
  <c r="I21" i="1" l="1"/>
  <c r="I20" i="1"/>
  <c r="I19" i="1"/>
  <c r="I17" i="1"/>
  <c r="F20" i="1" l="1"/>
  <c r="E20" i="1"/>
  <c r="D20" i="1"/>
  <c r="F21" i="1"/>
  <c r="E21" i="1"/>
  <c r="D21" i="1"/>
  <c r="G21" i="1" l="1"/>
  <c r="C17" i="1"/>
  <c r="F12" i="1"/>
  <c r="F13" i="1"/>
  <c r="F14" i="1"/>
  <c r="C14" i="1"/>
  <c r="G17" i="1" l="1"/>
  <c r="K21" i="1"/>
  <c r="C20" i="1" l="1"/>
  <c r="G20" i="1" l="1"/>
  <c r="K20" i="1" s="1"/>
  <c r="G14" i="1" l="1"/>
  <c r="K14" i="1" s="1"/>
  <c r="C19" i="1"/>
  <c r="G19" i="1" l="1"/>
  <c r="K19" i="1" s="1"/>
  <c r="K17" i="1"/>
  <c r="C13" i="1"/>
  <c r="G13" i="1" s="1"/>
  <c r="K13" i="1" s="1"/>
  <c r="C12" i="1" l="1"/>
  <c r="G12" i="1" s="1"/>
  <c r="K12" i="1" s="1"/>
  <c r="G10" i="1" l="1"/>
  <c r="K10" i="1" s="1"/>
</calcChain>
</file>

<file path=xl/sharedStrings.xml><?xml version="1.0" encoding="utf-8"?>
<sst xmlns="http://schemas.openxmlformats.org/spreadsheetml/2006/main" count="35" uniqueCount="27">
  <si>
    <t>KENTUCKY POWER COMPANY</t>
  </si>
  <si>
    <t>Reserve</t>
  </si>
  <si>
    <t>Account Balance</t>
  </si>
  <si>
    <t>Charges to</t>
  </si>
  <si>
    <t>% of Provision</t>
  </si>
  <si>
    <t>at Beginning</t>
  </si>
  <si>
    <t xml:space="preserve">Credits to </t>
  </si>
  <si>
    <t>Current Year</t>
  </si>
  <si>
    <t>at the end</t>
  </si>
  <si>
    <t xml:space="preserve">Total </t>
  </si>
  <si>
    <t>to Total</t>
  </si>
  <si>
    <t>Description</t>
  </si>
  <si>
    <t>of Year</t>
  </si>
  <si>
    <t>Account</t>
  </si>
  <si>
    <t>Reserve Account</t>
  </si>
  <si>
    <t>Provision</t>
  </si>
  <si>
    <t>Revenues</t>
  </si>
  <si>
    <t>(in thousands)</t>
  </si>
  <si>
    <t xml:space="preserve">      Year Ended December 31, 2022</t>
  </si>
  <si>
    <t>Operating Revenues</t>
  </si>
  <si>
    <t>Other Receivables (Account 1440002)</t>
  </si>
  <si>
    <t xml:space="preserve">      Year Ended December 31, 2023</t>
  </si>
  <si>
    <t xml:space="preserve">      Year Ended December 31, 2024</t>
  </si>
  <si>
    <t xml:space="preserve">      Test Year Ended May 31, 2025</t>
  </si>
  <si>
    <r>
      <rPr>
        <vertAlign val="superscript"/>
        <sz val="11"/>
        <color theme="1"/>
        <rFont val="Calibri"/>
        <family val="2"/>
        <scheme val="minor"/>
      </rPr>
      <t>1</t>
    </r>
    <r>
      <rPr>
        <sz val="11"/>
        <color theme="1"/>
        <rFont val="Calibri"/>
        <family val="2"/>
        <scheme val="minor"/>
      </rPr>
      <t xml:space="preserve"> Prior to the first quarter of 2022, the Company sold, without recourse, certain of its customer accounts receivable and accrued unbilled revenue balances to AEP Credit under an affiliated receivables sales arrangement.  The Company terminated selling accounts receivable to AEP Credit in the first quarter of 2022.  As a result of the termination, KPCo recorded an allowance for uncollectible accounts on its balance sheet and recognized corresponding bad debt expense in FERC Account 904.0000, for those receivables no longer sold to AEP Credit. The Company’s bad debt reserve is calculated based on a rolling two-year average write-off in proportion to gross accounts receivable.  In the third quarter of 2023, due to the termination of the sale to Liberty, KPCo resumed selling accounts receivable to AEP Credit and the balance in KPCo's allowance for uncollectible accounts was reversed.</t>
    </r>
  </si>
  <si>
    <r>
      <t>Electric Receivables (Account 1440001)</t>
    </r>
    <r>
      <rPr>
        <b/>
        <vertAlign val="superscript"/>
        <sz val="10"/>
        <rFont val="Calibri"/>
        <family val="2"/>
      </rPr>
      <t>1</t>
    </r>
  </si>
  <si>
    <t>KPCO_R_KPSC_1_15_Attachment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</si>
</sst>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
    <numFmt numFmtId="167" formatCode="_(&quot;$&quot;* #,##0.0_);_(&quot;$&quot;* \(#,##0.0\);_(&quot;$&quot;* &quot;-&quot;??_);_(@_)"/>
    <numFmt numFmtId="168" formatCode="_(* #,##0.0_);_(* \(#,##0.0\);_(* &quot;-&quot;??_);_(@_)"/>
    <numFmt numFmtId="169" formatCode="0.000%"/>
  </numFmts>
  <fonts count="11" x14ac:knownFonts="1">
    <font>
      <sz val="11"/>
      <color theme="1"/>
      <name val="Calibri"/>
      <family val="2"/>
      <scheme val="minor"/>
    </font>
    <font>
      <sz val="11"/>
      <color theme="1"/>
      <name val="Calibri"/>
      <family val="2"/>
      <scheme val="minor"/>
    </font>
    <font>
      <sz val="10"/>
      <name val="Arial"/>
      <family val="2"/>
    </font>
    <font>
      <b/>
      <sz val="12"/>
      <name val="Calibri"/>
      <family val="2"/>
    </font>
    <font>
      <sz val="12"/>
      <name val="Calibri"/>
      <family val="2"/>
    </font>
    <font>
      <b/>
      <sz val="10"/>
      <name val="Calibri"/>
      <family val="2"/>
    </font>
    <font>
      <sz val="10"/>
      <name val="Calibri"/>
      <family val="2"/>
    </font>
    <font>
      <sz val="11"/>
      <name val="Calibri"/>
      <family val="2"/>
    </font>
    <font>
      <sz val="11"/>
      <name val="Arial"/>
      <family val="2"/>
    </font>
    <font>
      <vertAlign val="superscript"/>
      <sz val="11"/>
      <color theme="1"/>
      <name val="Calibri"/>
      <family val="2"/>
      <scheme val="minor"/>
    </font>
    <font>
      <b/>
      <vertAlign val="superscript"/>
      <sz val="10"/>
      <name val="Calibri"/>
      <family val="2"/>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5">
    <xf numFmtId="0" fontId="0" fillId="0" borderId="0" xfId="0"/>
    <xf numFmtId="0" fontId="2" fillId="0" borderId="0" xfId="3"/>
    <xf numFmtId="0" fontId="4" fillId="0" borderId="0" xfId="3" applyFont="1" applyAlignment="1">
      <alignment horizontal="center"/>
    </xf>
    <xf numFmtId="0" fontId="5" fillId="0" borderId="0" xfId="3" applyFont="1"/>
    <xf numFmtId="0" fontId="5" fillId="0" borderId="0" xfId="3" applyFont="1" applyAlignment="1">
      <alignment horizontal="center"/>
    </xf>
    <xf numFmtId="0" fontId="3" fillId="0" borderId="0" xfId="3" applyFont="1" applyAlignment="1">
      <alignment horizontal="center"/>
    </xf>
    <xf numFmtId="0" fontId="5" fillId="0" borderId="1" xfId="3" applyFont="1" applyBorder="1" applyAlignment="1">
      <alignment horizontal="center"/>
    </xf>
    <xf numFmtId="0" fontId="5" fillId="0" borderId="0" xfId="3" applyFont="1" applyBorder="1" applyAlignment="1">
      <alignment horizontal="center"/>
    </xf>
    <xf numFmtId="0" fontId="6" fillId="0" borderId="0" xfId="3" applyFont="1" applyAlignment="1">
      <alignment horizontal="center"/>
    </xf>
    <xf numFmtId="0" fontId="6" fillId="0" borderId="0" xfId="3" applyFont="1"/>
    <xf numFmtId="165" fontId="1" fillId="0" borderId="0" xfId="1" applyNumberFormat="1" applyFont="1"/>
    <xf numFmtId="165" fontId="7" fillId="0" borderId="0" xfId="1" applyNumberFormat="1" applyFont="1" applyAlignment="1">
      <alignment horizontal="center"/>
    </xf>
    <xf numFmtId="3" fontId="6" fillId="0" borderId="0" xfId="3" applyNumberFormat="1" applyFont="1" applyAlignment="1">
      <alignment horizontal="center"/>
    </xf>
    <xf numFmtId="0" fontId="6" fillId="0" borderId="0" xfId="0" applyFont="1"/>
    <xf numFmtId="164" fontId="6" fillId="0" borderId="0" xfId="4" applyNumberFormat="1" applyFont="1" applyFill="1" applyAlignment="1">
      <alignment horizontal="center"/>
    </xf>
    <xf numFmtId="166" fontId="6" fillId="0" borderId="0" xfId="6" applyNumberFormat="1" applyFont="1"/>
    <xf numFmtId="3" fontId="6" fillId="0" borderId="0" xfId="0" applyNumberFormat="1" applyFont="1" applyAlignment="1">
      <alignment horizontal="center"/>
    </xf>
    <xf numFmtId="3" fontId="6" fillId="0" borderId="0" xfId="0" applyNumberFormat="1" applyFont="1" applyAlignment="1">
      <alignment horizontal="right"/>
    </xf>
    <xf numFmtId="43" fontId="6" fillId="0" borderId="0" xfId="5" applyFont="1" applyFill="1" applyAlignment="1">
      <alignment horizontal="right"/>
    </xf>
    <xf numFmtId="37" fontId="6" fillId="0" borderId="0" xfId="0" applyNumberFormat="1" applyFont="1" applyAlignment="1">
      <alignment horizontal="right"/>
    </xf>
    <xf numFmtId="0" fontId="3" fillId="0" borderId="0" xfId="3" applyFont="1" applyAlignment="1">
      <alignment horizontal="center"/>
    </xf>
    <xf numFmtId="0" fontId="5" fillId="0" borderId="0" xfId="3" applyFont="1" applyAlignment="1">
      <alignment horizontal="left"/>
    </xf>
    <xf numFmtId="0" fontId="6" fillId="0" borderId="0" xfId="3" applyFont="1" applyAlignment="1">
      <alignment wrapText="1"/>
    </xf>
    <xf numFmtId="0" fontId="2" fillId="0" borderId="0" xfId="3" applyFill="1"/>
    <xf numFmtId="0" fontId="5" fillId="0" borderId="0" xfId="3" applyFont="1" applyFill="1"/>
    <xf numFmtId="0" fontId="5" fillId="0" borderId="0" xfId="3" applyFont="1" applyFill="1" applyAlignment="1">
      <alignment horizontal="center"/>
    </xf>
    <xf numFmtId="0" fontId="8" fillId="0" borderId="0" xfId="3" applyFont="1" applyFill="1"/>
    <xf numFmtId="165" fontId="6" fillId="0" borderId="0" xfId="5" applyNumberFormat="1" applyFont="1" applyFill="1"/>
    <xf numFmtId="0" fontId="6" fillId="0" borderId="0" xfId="3" applyFont="1" applyFill="1" applyAlignment="1">
      <alignment wrapText="1"/>
    </xf>
    <xf numFmtId="0" fontId="6" fillId="0" borderId="0" xfId="0" applyFont="1" applyFill="1"/>
    <xf numFmtId="0" fontId="0" fillId="0" borderId="0" xfId="0" applyFill="1"/>
    <xf numFmtId="165" fontId="6" fillId="0" borderId="0" xfId="1" applyNumberFormat="1" applyFont="1" applyFill="1" applyAlignment="1">
      <alignment horizontal="center"/>
    </xf>
    <xf numFmtId="165" fontId="7" fillId="0" borderId="0" xfId="1" applyNumberFormat="1" applyFont="1" applyFill="1" applyAlignment="1">
      <alignment horizontal="center"/>
    </xf>
    <xf numFmtId="164" fontId="6" fillId="0" borderId="0" xfId="2" applyNumberFormat="1" applyFont="1" applyFill="1" applyAlignment="1">
      <alignment horizontal="center"/>
    </xf>
    <xf numFmtId="0" fontId="3" fillId="0" borderId="0" xfId="3" applyFont="1" applyAlignment="1">
      <alignment horizontal="left"/>
    </xf>
    <xf numFmtId="0" fontId="5" fillId="0" borderId="1" xfId="3" applyFont="1" applyFill="1" applyBorder="1" applyAlignment="1">
      <alignment horizontal="center"/>
    </xf>
    <xf numFmtId="169" fontId="7" fillId="0" borderId="0" xfId="6" applyNumberFormat="1" applyFont="1"/>
    <xf numFmtId="167" fontId="6" fillId="0" borderId="0" xfId="2" applyNumberFormat="1" applyFont="1" applyFill="1"/>
    <xf numFmtId="164" fontId="6" fillId="0" borderId="0" xfId="2" applyNumberFormat="1" applyFont="1" applyFill="1"/>
    <xf numFmtId="168" fontId="6" fillId="0" borderId="0" xfId="1" applyNumberFormat="1" applyFont="1" applyFill="1"/>
    <xf numFmtId="167" fontId="6" fillId="0" borderId="0" xfId="4" applyNumberFormat="1" applyFont="1" applyFill="1" applyAlignment="1">
      <alignment horizontal="center"/>
    </xf>
    <xf numFmtId="167" fontId="6" fillId="0" borderId="0" xfId="4" applyNumberFormat="1" applyFont="1" applyAlignment="1">
      <alignment horizontal="center"/>
    </xf>
    <xf numFmtId="168" fontId="6" fillId="0" borderId="0" xfId="1" applyNumberFormat="1" applyFont="1"/>
    <xf numFmtId="165" fontId="6" fillId="0" borderId="0" xfId="1" applyNumberFormat="1" applyFont="1"/>
    <xf numFmtId="165" fontId="6" fillId="0" borderId="0" xfId="1" applyNumberFormat="1" applyFont="1" applyFill="1"/>
    <xf numFmtId="168" fontId="6" fillId="0" borderId="0" xfId="1" applyNumberFormat="1" applyFont="1" applyAlignment="1">
      <alignment horizontal="center"/>
    </xf>
    <xf numFmtId="168" fontId="6" fillId="0" borderId="0" xfId="1" applyNumberFormat="1" applyFont="1" applyFill="1" applyAlignment="1">
      <alignment horizontal="center"/>
    </xf>
    <xf numFmtId="168" fontId="7" fillId="0" borderId="0" xfId="1" applyNumberFormat="1" applyFont="1" applyFill="1" applyAlignment="1">
      <alignment horizontal="center"/>
    </xf>
    <xf numFmtId="43" fontId="0" fillId="0" borderId="0" xfId="1" applyFont="1"/>
    <xf numFmtId="165" fontId="0" fillId="0" borderId="0" xfId="0" applyNumberFormat="1"/>
    <xf numFmtId="169" fontId="2" fillId="0" borderId="0" xfId="3" applyNumberFormat="1" applyFill="1"/>
    <xf numFmtId="43" fontId="0" fillId="0" borderId="0" xfId="1" applyFont="1" applyFill="1"/>
    <xf numFmtId="165" fontId="7" fillId="0" borderId="0" xfId="5" applyNumberFormat="1" applyFont="1" applyFill="1"/>
    <xf numFmtId="165" fontId="0" fillId="0" borderId="0" xfId="0" applyNumberFormat="1" applyFill="1"/>
    <xf numFmtId="165" fontId="0" fillId="0" borderId="0" xfId="1" applyNumberFormat="1" applyFont="1" applyFill="1"/>
    <xf numFmtId="0" fontId="5" fillId="0" borderId="2" xfId="3" applyFont="1" applyBorder="1"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cellXfs>
  <cellStyles count="7">
    <cellStyle name="Comma" xfId="1" builtinId="3"/>
    <cellStyle name="Comma 2" xfId="5" xr:uid="{00000000-0005-0000-0000-000001000000}"/>
    <cellStyle name="Currency" xfId="2" builtinId="4"/>
    <cellStyle name="Currency 2" xfId="4" xr:uid="{00000000-0005-0000-0000-000003000000}"/>
    <cellStyle name="Normal" xfId="0" builtinId="0"/>
    <cellStyle name="Normal 2" xfId="3" xr:uid="{00000000-0005-0000-0000-000005000000}"/>
    <cellStyle name="Percent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1"/>
  <sheetViews>
    <sheetView tabSelected="1" topLeftCell="B1" zoomScaleNormal="100" zoomScaleSheetLayoutView="80" workbookViewId="0">
      <selection activeCell="B3" sqref="B3"/>
    </sheetView>
  </sheetViews>
  <sheetFormatPr defaultRowHeight="14.5" x14ac:dyDescent="0.35"/>
  <cols>
    <col min="1" max="1" width="7.7265625" customWidth="1"/>
    <col min="2" max="2" width="43.81640625" customWidth="1"/>
    <col min="3" max="3" width="15" customWidth="1"/>
    <col min="4" max="4" width="12.81640625" customWidth="1"/>
    <col min="5" max="5" width="15.26953125" customWidth="1"/>
    <col min="6" max="6" width="12.54296875" customWidth="1"/>
    <col min="7" max="7" width="16.7265625" customWidth="1"/>
    <col min="8" max="8" width="3.1796875" style="30" customWidth="1"/>
    <col min="9" max="9" width="17.26953125" style="30" customWidth="1"/>
    <col min="10" max="10" width="3.54296875" style="30" customWidth="1"/>
    <col min="11" max="11" width="15.81640625" customWidth="1"/>
    <col min="12" max="12" width="3" customWidth="1"/>
    <col min="13" max="13" width="2.7265625" customWidth="1"/>
    <col min="14" max="14" width="9.453125" bestFit="1" customWidth="1"/>
    <col min="15" max="15" width="17.7265625" style="48" bestFit="1" customWidth="1"/>
    <col min="16" max="17" width="11.54296875" bestFit="1" customWidth="1"/>
  </cols>
  <sheetData>
    <row r="1" spans="2:17" ht="15.5" x14ac:dyDescent="0.35">
      <c r="B1" s="34" t="s">
        <v>0</v>
      </c>
      <c r="C1" s="20"/>
      <c r="D1" s="20"/>
      <c r="E1" s="20"/>
      <c r="F1" s="20"/>
      <c r="H1" s="23"/>
      <c r="I1" s="23"/>
      <c r="J1" s="23"/>
      <c r="K1" s="1"/>
    </row>
    <row r="2" spans="2:17" ht="15.5" x14ac:dyDescent="0.35">
      <c r="B2" s="34" t="s">
        <v>26</v>
      </c>
      <c r="C2" s="20"/>
      <c r="D2" s="20"/>
      <c r="E2" s="20"/>
      <c r="F2" s="20"/>
      <c r="H2" s="23"/>
      <c r="I2" s="23"/>
      <c r="J2" s="23"/>
      <c r="K2" s="1"/>
    </row>
    <row r="3" spans="2:17" ht="15.5" x14ac:dyDescent="0.35">
      <c r="B3" s="1"/>
      <c r="C3" s="34"/>
      <c r="D3" s="2"/>
      <c r="E3" s="2"/>
      <c r="F3" s="2"/>
      <c r="G3" s="2"/>
      <c r="H3" s="23"/>
      <c r="I3" s="23"/>
      <c r="J3" s="23"/>
      <c r="K3" s="1"/>
    </row>
    <row r="4" spans="2:17" ht="15.5" x14ac:dyDescent="0.35">
      <c r="B4" s="3"/>
      <c r="C4" s="4" t="s">
        <v>1</v>
      </c>
      <c r="D4" s="5"/>
      <c r="E4" s="5"/>
      <c r="F4" s="5"/>
      <c r="G4" s="4" t="s">
        <v>1</v>
      </c>
      <c r="H4" s="24"/>
      <c r="I4" s="24"/>
      <c r="J4" s="24"/>
      <c r="K4" s="4"/>
    </row>
    <row r="5" spans="2:17" x14ac:dyDescent="0.35">
      <c r="B5" s="3"/>
      <c r="C5" s="4" t="s">
        <v>2</v>
      </c>
      <c r="D5" s="4" t="s">
        <v>3</v>
      </c>
      <c r="E5" s="3"/>
      <c r="F5" s="3"/>
      <c r="G5" s="4" t="s">
        <v>2</v>
      </c>
      <c r="H5" s="24"/>
      <c r="I5" s="24"/>
      <c r="J5" s="24"/>
      <c r="K5" s="4" t="s">
        <v>4</v>
      </c>
    </row>
    <row r="6" spans="2:17" x14ac:dyDescent="0.35">
      <c r="B6" s="4"/>
      <c r="C6" s="4" t="s">
        <v>5</v>
      </c>
      <c r="D6" s="4" t="s">
        <v>1</v>
      </c>
      <c r="E6" s="4" t="s">
        <v>6</v>
      </c>
      <c r="F6" s="4" t="s">
        <v>7</v>
      </c>
      <c r="G6" s="4" t="s">
        <v>8</v>
      </c>
      <c r="H6" s="24"/>
      <c r="I6" s="25" t="s">
        <v>9</v>
      </c>
      <c r="J6" s="24"/>
      <c r="K6" s="4" t="s">
        <v>10</v>
      </c>
    </row>
    <row r="7" spans="2:17" x14ac:dyDescent="0.35">
      <c r="B7" s="6" t="s">
        <v>11</v>
      </c>
      <c r="C7" s="6" t="s">
        <v>12</v>
      </c>
      <c r="D7" s="6" t="s">
        <v>13</v>
      </c>
      <c r="E7" s="6" t="s">
        <v>14</v>
      </c>
      <c r="F7" s="6" t="s">
        <v>15</v>
      </c>
      <c r="G7" s="6" t="s">
        <v>12</v>
      </c>
      <c r="H7" s="24"/>
      <c r="I7" s="35" t="s">
        <v>19</v>
      </c>
      <c r="J7" s="24"/>
      <c r="K7" s="6" t="s">
        <v>16</v>
      </c>
    </row>
    <row r="8" spans="2:17" x14ac:dyDescent="0.35">
      <c r="B8" s="7"/>
      <c r="C8" s="55" t="s">
        <v>17</v>
      </c>
      <c r="D8" s="55"/>
      <c r="E8" s="55"/>
      <c r="F8" s="55"/>
      <c r="G8" s="55"/>
      <c r="H8" s="24"/>
      <c r="I8" s="25"/>
      <c r="J8" s="24"/>
      <c r="K8" s="7"/>
    </row>
    <row r="9" spans="2:17" x14ac:dyDescent="0.35">
      <c r="B9" s="21" t="s">
        <v>20</v>
      </c>
      <c r="C9" s="8"/>
      <c r="D9" s="8"/>
      <c r="E9" s="8"/>
      <c r="F9" s="8"/>
      <c r="G9" s="8"/>
      <c r="H9" s="23"/>
      <c r="I9" s="23"/>
      <c r="J9" s="23"/>
      <c r="K9" s="1"/>
      <c r="O9" s="51"/>
      <c r="P9" s="30"/>
      <c r="Q9" s="30"/>
    </row>
    <row r="10" spans="2:17" x14ac:dyDescent="0.35">
      <c r="B10" s="9" t="s">
        <v>23</v>
      </c>
      <c r="C10" s="37">
        <f>-67122/1000</f>
        <v>-67.122</v>
      </c>
      <c r="D10" s="38">
        <v>0</v>
      </c>
      <c r="E10" s="14">
        <v>0</v>
      </c>
      <c r="F10" s="39">
        <f>(-372--67122)/1000-0.05</f>
        <v>66.7</v>
      </c>
      <c r="G10" s="40">
        <f>C10+D10+E10+F10</f>
        <v>-0.42199999999999704</v>
      </c>
      <c r="H10" s="26"/>
      <c r="I10" s="52">
        <v>727442</v>
      </c>
      <c r="J10" s="26"/>
      <c r="K10" s="36">
        <f>ROUND((+G10)/I10,7)</f>
        <v>-5.9999999999999997E-7</v>
      </c>
      <c r="O10" s="52"/>
      <c r="P10" s="30"/>
      <c r="Q10" s="30"/>
    </row>
    <row r="11" spans="2:17" x14ac:dyDescent="0.35">
      <c r="B11" s="9"/>
      <c r="C11" s="38"/>
      <c r="D11" s="38"/>
      <c r="E11" s="14"/>
      <c r="F11" s="37"/>
      <c r="G11" s="41"/>
      <c r="H11" s="26"/>
      <c r="I11" s="52"/>
      <c r="J11" s="26"/>
      <c r="K11" s="36"/>
      <c r="O11" s="52"/>
      <c r="P11" s="30"/>
      <c r="Q11" s="30"/>
    </row>
    <row r="12" spans="2:17" x14ac:dyDescent="0.35">
      <c r="B12" s="9" t="s">
        <v>22</v>
      </c>
      <c r="C12" s="42">
        <f>G13</f>
        <v>-0.30600000000000094</v>
      </c>
      <c r="D12" s="43">
        <v>0</v>
      </c>
      <c r="E12" s="44">
        <v>0</v>
      </c>
      <c r="F12" s="39">
        <f>(-605--306)/1000</f>
        <v>-0.29899999999999999</v>
      </c>
      <c r="G12" s="45">
        <f t="shared" ref="G12" si="0">C12+D12+E12+F12</f>
        <v>-0.60500000000000087</v>
      </c>
      <c r="H12" s="26"/>
      <c r="I12" s="52">
        <v>706582</v>
      </c>
      <c r="J12" s="26"/>
      <c r="K12" s="36">
        <f>ROUND((+G12)/I12,7)</f>
        <v>-8.9999999999999996E-7</v>
      </c>
      <c r="O12" s="52"/>
      <c r="P12" s="30"/>
      <c r="Q12" s="30"/>
    </row>
    <row r="13" spans="2:17" x14ac:dyDescent="0.35">
      <c r="B13" s="9" t="s">
        <v>21</v>
      </c>
      <c r="C13" s="42">
        <f>G14</f>
        <v>-11.314</v>
      </c>
      <c r="D13" s="43">
        <v>0</v>
      </c>
      <c r="E13" s="44">
        <v>0</v>
      </c>
      <c r="F13" s="39">
        <f>(-306--11314)/1000</f>
        <v>11.007999999999999</v>
      </c>
      <c r="G13" s="45">
        <f>C13+D13+E13+F13</f>
        <v>-0.30600000000000094</v>
      </c>
      <c r="H13" s="26"/>
      <c r="I13" s="52">
        <v>622722</v>
      </c>
      <c r="J13" s="26"/>
      <c r="K13" s="36">
        <f>ROUND((+G13)/I13,7)</f>
        <v>-4.9999999999999998E-7</v>
      </c>
      <c r="O13" s="52"/>
      <c r="P13" s="30"/>
      <c r="Q13" s="30"/>
    </row>
    <row r="14" spans="2:17" x14ac:dyDescent="0.35">
      <c r="B14" s="9" t="s">
        <v>18</v>
      </c>
      <c r="C14" s="42">
        <f>-3389/1000</f>
        <v>-3.3889999999999998</v>
      </c>
      <c r="D14" s="43">
        <v>0</v>
      </c>
      <c r="E14" s="44">
        <v>0</v>
      </c>
      <c r="F14" s="39">
        <f>(-11314--3389)/1000</f>
        <v>-7.9249999999999998</v>
      </c>
      <c r="G14" s="45">
        <f>C14+D14+E14+F14</f>
        <v>-11.314</v>
      </c>
      <c r="H14" s="26"/>
      <c r="I14" s="52">
        <v>802124</v>
      </c>
      <c r="J14" s="26"/>
      <c r="K14" s="36">
        <f>ROUND((+G14)/I14,7)</f>
        <v>-1.4100000000000001E-5</v>
      </c>
      <c r="O14" s="52"/>
      <c r="P14" s="30"/>
      <c r="Q14" s="30"/>
    </row>
    <row r="15" spans="2:17" x14ac:dyDescent="0.35">
      <c r="B15" s="1"/>
      <c r="C15" s="12"/>
      <c r="D15" s="12"/>
      <c r="E15" s="12"/>
      <c r="F15" s="12"/>
      <c r="G15" s="12"/>
      <c r="H15" s="23"/>
      <c r="I15" s="27"/>
      <c r="J15" s="23"/>
      <c r="K15" s="50"/>
      <c r="L15" s="30"/>
      <c r="M15" s="30"/>
      <c r="N15" s="30"/>
      <c r="O15" s="27"/>
      <c r="P15" s="30"/>
      <c r="Q15" s="30"/>
    </row>
    <row r="16" spans="2:17" ht="15" x14ac:dyDescent="0.35">
      <c r="B16" s="21" t="s">
        <v>25</v>
      </c>
      <c r="C16" s="12"/>
      <c r="D16" s="12"/>
      <c r="E16" s="12"/>
      <c r="F16" s="12"/>
      <c r="G16" s="12"/>
      <c r="H16" s="23"/>
      <c r="I16" s="23"/>
      <c r="J16" s="23"/>
      <c r="K16" s="50"/>
      <c r="L16" s="30"/>
      <c r="M16" s="30"/>
      <c r="N16" s="30"/>
      <c r="O16" s="51"/>
      <c r="P16" s="30"/>
      <c r="Q16" s="30"/>
    </row>
    <row r="17" spans="2:18" x14ac:dyDescent="0.35">
      <c r="B17" s="9" t="s">
        <v>23</v>
      </c>
      <c r="C17" s="46">
        <f>G18</f>
        <v>0</v>
      </c>
      <c r="D17" s="46">
        <v>0</v>
      </c>
      <c r="E17" s="46">
        <v>0</v>
      </c>
      <c r="F17" s="46">
        <v>0</v>
      </c>
      <c r="G17" s="47">
        <f>C17+D17+E17+F17</f>
        <v>0</v>
      </c>
      <c r="H17" s="23"/>
      <c r="I17" s="52">
        <f>+I10</f>
        <v>727442</v>
      </c>
      <c r="J17" s="23"/>
      <c r="K17" s="36">
        <f>ROUND((+G17)/I17,7)</f>
        <v>0</v>
      </c>
      <c r="O17" s="52"/>
      <c r="P17" s="53"/>
      <c r="Q17" s="30"/>
    </row>
    <row r="18" spans="2:18" x14ac:dyDescent="0.35">
      <c r="B18" s="9"/>
      <c r="C18" s="33"/>
      <c r="D18" s="31"/>
      <c r="E18" s="33"/>
      <c r="F18" s="33"/>
      <c r="G18" s="11"/>
      <c r="H18" s="23"/>
      <c r="I18" s="52"/>
      <c r="J18" s="23"/>
      <c r="K18" s="36"/>
      <c r="O18" s="52"/>
      <c r="P18" s="30"/>
      <c r="Q18" s="30"/>
    </row>
    <row r="19" spans="2:18" x14ac:dyDescent="0.35">
      <c r="B19" s="9" t="s">
        <v>22</v>
      </c>
      <c r="C19" s="46">
        <f>G20</f>
        <v>0</v>
      </c>
      <c r="D19" s="46">
        <v>0</v>
      </c>
      <c r="E19" s="46">
        <v>0</v>
      </c>
      <c r="F19" s="46">
        <v>0</v>
      </c>
      <c r="G19" s="47">
        <f>C19+D19+E19+F19</f>
        <v>0</v>
      </c>
      <c r="H19" s="23"/>
      <c r="I19" s="52">
        <f t="shared" ref="I19:I21" si="1">+I12</f>
        <v>706582</v>
      </c>
      <c r="J19" s="23"/>
      <c r="K19" s="36">
        <f>ROUND((+G19)/I19,7)</f>
        <v>0</v>
      </c>
      <c r="O19" s="52"/>
      <c r="P19" s="53"/>
      <c r="Q19" s="30"/>
    </row>
    <row r="20" spans="2:18" x14ac:dyDescent="0.35">
      <c r="B20" s="9" t="s">
        <v>21</v>
      </c>
      <c r="C20" s="10">
        <f>G21</f>
        <v>-1001.6234499999998</v>
      </c>
      <c r="D20" s="31">
        <f>3066428.56/1000</f>
        <v>3066.4285599999998</v>
      </c>
      <c r="E20" s="31">
        <f>-881106.79/1000</f>
        <v>-881.10679000000005</v>
      </c>
      <c r="F20" s="31">
        <f>-1183698.32/1000</f>
        <v>-1183.69832</v>
      </c>
      <c r="G20" s="11">
        <f t="shared" ref="G20" si="2">C20+D20+E20+F20</f>
        <v>0</v>
      </c>
      <c r="H20" s="23"/>
      <c r="I20" s="52">
        <f t="shared" si="1"/>
        <v>622722</v>
      </c>
      <c r="J20" s="23"/>
      <c r="K20" s="36">
        <f>ROUND((+G20)/I20,7)</f>
        <v>0</v>
      </c>
      <c r="O20" s="52"/>
      <c r="P20" s="53"/>
      <c r="Q20" s="30"/>
    </row>
    <row r="21" spans="2:18" x14ac:dyDescent="0.35">
      <c r="B21" s="9" t="s">
        <v>18</v>
      </c>
      <c r="C21" s="10">
        <v>0</v>
      </c>
      <c r="D21" s="31">
        <f>3007725.43/1000</f>
        <v>3007.72543</v>
      </c>
      <c r="E21" s="31">
        <f>-1148331.79/1000</f>
        <v>-1148.33179</v>
      </c>
      <c r="F21" s="31">
        <f>-2861017.09/1000</f>
        <v>-2861.0170899999998</v>
      </c>
      <c r="G21" s="32">
        <f>C21+D21+E21+F21</f>
        <v>-1001.6234499999998</v>
      </c>
      <c r="H21" s="23"/>
      <c r="I21" s="52">
        <f t="shared" si="1"/>
        <v>802124</v>
      </c>
      <c r="J21" s="23"/>
      <c r="K21" s="36">
        <f>ROUND((+G21)/I21,7)</f>
        <v>-1.2486999999999999E-3</v>
      </c>
      <c r="O21" s="52"/>
      <c r="P21" s="53"/>
      <c r="Q21" s="54"/>
      <c r="R21" s="49"/>
    </row>
    <row r="22" spans="2:18" x14ac:dyDescent="0.35">
      <c r="B22" s="21"/>
      <c r="C22" s="12"/>
      <c r="D22" s="12"/>
      <c r="E22" s="12"/>
      <c r="F22" s="12"/>
      <c r="G22" s="12"/>
      <c r="H22" s="23"/>
      <c r="I22" s="23"/>
      <c r="J22" s="23"/>
      <c r="K22" s="1"/>
      <c r="O22" s="51"/>
      <c r="P22" s="30"/>
      <c r="Q22" s="30"/>
    </row>
    <row r="23" spans="2:18" x14ac:dyDescent="0.35">
      <c r="B23" s="56" t="s">
        <v>24</v>
      </c>
      <c r="C23" s="57"/>
      <c r="D23" s="57"/>
      <c r="E23" s="57"/>
      <c r="F23" s="57"/>
      <c r="G23" s="57"/>
      <c r="H23" s="57"/>
      <c r="I23" s="57"/>
      <c r="J23" s="57"/>
      <c r="K23" s="58"/>
    </row>
    <row r="24" spans="2:18" x14ac:dyDescent="0.35">
      <c r="B24" s="59"/>
      <c r="C24" s="60"/>
      <c r="D24" s="60"/>
      <c r="E24" s="60"/>
      <c r="F24" s="60"/>
      <c r="G24" s="60"/>
      <c r="H24" s="60"/>
      <c r="I24" s="60"/>
      <c r="J24" s="60"/>
      <c r="K24" s="61"/>
    </row>
    <row r="25" spans="2:18" x14ac:dyDescent="0.35">
      <c r="B25" s="59"/>
      <c r="C25" s="60"/>
      <c r="D25" s="60"/>
      <c r="E25" s="60"/>
      <c r="F25" s="60"/>
      <c r="G25" s="60"/>
      <c r="H25" s="60"/>
      <c r="I25" s="60"/>
      <c r="J25" s="60"/>
      <c r="K25" s="61"/>
    </row>
    <row r="26" spans="2:18" x14ac:dyDescent="0.35">
      <c r="B26" s="59"/>
      <c r="C26" s="60"/>
      <c r="D26" s="60"/>
      <c r="E26" s="60"/>
      <c r="F26" s="60"/>
      <c r="G26" s="60"/>
      <c r="H26" s="60"/>
      <c r="I26" s="60"/>
      <c r="J26" s="60"/>
      <c r="K26" s="61"/>
    </row>
    <row r="27" spans="2:18" x14ac:dyDescent="0.35">
      <c r="B27" s="59"/>
      <c r="C27" s="60"/>
      <c r="D27" s="60"/>
      <c r="E27" s="60"/>
      <c r="F27" s="60"/>
      <c r="G27" s="60"/>
      <c r="H27" s="60"/>
      <c r="I27" s="60"/>
      <c r="J27" s="60"/>
      <c r="K27" s="61"/>
    </row>
    <row r="28" spans="2:18" x14ac:dyDescent="0.35">
      <c r="B28" s="62"/>
      <c r="C28" s="63"/>
      <c r="D28" s="63"/>
      <c r="E28" s="63"/>
      <c r="F28" s="63"/>
      <c r="G28" s="63"/>
      <c r="H28" s="63"/>
      <c r="I28" s="63"/>
      <c r="J28" s="63"/>
      <c r="K28" s="64"/>
    </row>
    <row r="29" spans="2:18" ht="15" customHeight="1" x14ac:dyDescent="0.35">
      <c r="B29" s="22"/>
      <c r="C29" s="22"/>
      <c r="D29" s="22"/>
      <c r="E29" s="22"/>
      <c r="F29" s="22"/>
      <c r="G29" s="22"/>
      <c r="H29" s="28"/>
      <c r="I29" s="28"/>
      <c r="J29" s="28"/>
      <c r="K29" s="22"/>
    </row>
    <row r="30" spans="2:18" x14ac:dyDescent="0.35">
      <c r="B30" s="13"/>
      <c r="C30" s="17"/>
      <c r="D30" s="18"/>
      <c r="E30" s="19"/>
      <c r="F30" s="19"/>
      <c r="G30" s="17"/>
      <c r="H30" s="29"/>
      <c r="I30" s="27"/>
      <c r="J30" s="29"/>
      <c r="K30" s="15"/>
    </row>
    <row r="31" spans="2:18" x14ac:dyDescent="0.35">
      <c r="B31" s="13"/>
      <c r="C31" s="16"/>
      <c r="D31" s="16"/>
      <c r="E31" s="16"/>
      <c r="F31" s="16"/>
      <c r="G31" s="16"/>
      <c r="H31" s="29"/>
      <c r="I31" s="27"/>
      <c r="J31" s="29"/>
      <c r="K31" s="13"/>
    </row>
  </sheetData>
  <mergeCells count="2">
    <mergeCell ref="C8:G8"/>
    <mergeCell ref="B23:K28"/>
  </mergeCells>
  <pageMargins left="0.7" right="0.7" top="0.75" bottom="0.75" header="0.3" footer="0.3"/>
  <pageSetup scale="55" orientation="portrait" r:id="rId1"/>
  <headerFooter>
    <oddHeader xml:space="preserve">&amp;RCase No. 2023-00159
Commission Staff's First Set of Data Requests
Dated May 31, 2023
Item No. 45
Public Attachment 1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2NzQ5PC9Vc2VyTmFtZT48RGF0ZVRpbWU+Ny8xMC8yMDIzIDM6MjQ6NDYgUE08L0RhdGVUaW1lPjxMYWJlbFN0cmluZz5BRVAgSW50ZXJuYWw8L0xhYmVsU3RyaW5nPjwvaXRlbT48L2xhYmVsSGlzdG9yeT4=</Value>
</WrappedLabelHistory>
</file>

<file path=customXml/item3.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EBA5F495-19E4-4595-96B9-57E6BC95D373}">
  <ds:schemaRefs>
    <ds:schemaRef ds:uri="http://schemas.openxmlformats.org/package/2006/metadata/core-properties"/>
    <ds:schemaRef ds:uri="http://purl.org/dc/elements/1.1/"/>
    <ds:schemaRef ds:uri="http://schemas.microsoft.com/office/2006/metadata/properties"/>
    <ds:schemaRef ds:uri="f88ffb1c-9230-4705-a789-27bae69f5829"/>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b6888f76-1100-40b0-929b-1efe9044426d"/>
  </ds:schemaRefs>
</ds:datastoreItem>
</file>

<file path=customXml/itemProps2.xml><?xml version="1.0" encoding="utf-8"?>
<ds:datastoreItem xmlns:ds="http://schemas.openxmlformats.org/officeDocument/2006/customXml" ds:itemID="{6B45E2F9-6813-423B-B21F-0BC325F3FEA8}">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B0257D7F-513D-42E8-BB61-97CD31DA2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C0234A4-329C-4DE0-ABD9-44438E7A586C}">
  <ds:schemaRefs>
    <ds:schemaRef ds:uri="http://schemas.microsoft.com/sharepoint/v3/contenttype/forms"/>
  </ds:schemaRefs>
</ds:datastoreItem>
</file>

<file path=customXml/itemProps5.xml><?xml version="1.0" encoding="utf-8"?>
<ds:datastoreItem xmlns:ds="http://schemas.openxmlformats.org/officeDocument/2006/customXml" ds:itemID="{7BBEB52A-E486-4B00-AC26-1E21CD273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KPSC_R_1_15_Attachment1</vt:lpstr>
      <vt:lpstr>KPSC_R_1_15_Attachment1!Print_Area</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dtsoe87</dc:creator>
  <cp:keywords/>
  <cp:lastModifiedBy>Brian C Ciborek</cp:lastModifiedBy>
  <cp:lastPrinted>2023-07-10T20:10:26Z</cp:lastPrinted>
  <dcterms:created xsi:type="dcterms:W3CDTF">2020-07-08T16:32:05Z</dcterms:created>
  <dcterms:modified xsi:type="dcterms:W3CDTF">2025-08-20T16:02:56Z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a72feb45-0252-4df3-8019-2bc75a88184d</vt:lpwstr>
  </property>
  <property fmtid="{D5CDD505-2E9C-101B-9397-08002B2CF9AE}" pid="3" name="bjSaver">
    <vt:lpwstr>mHnpUGvhrYAwVF9YqH5Whw/DnKUHosNP</vt:lpwstr>
  </property>
  <property fmtid="{D5CDD505-2E9C-101B-9397-08002B2CF9AE}" pid="4" name="bjDocumentSecurityLabel">
    <vt:lpwstr>AEP Internal</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uid="50c31824-0780-4910-87d1-eaaffd182d42" value="" /&gt;&lt;/sisl&gt;</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ClsUserRVM">
    <vt:lpwstr>[]</vt:lpwstr>
  </property>
  <property fmtid="{D5CDD505-2E9C-101B-9397-08002B2CF9AE}" pid="11" name="bjLabelHistoryID">
    <vt:lpwstr>{6B45E2F9-6813-423B-B21F-0BC325F3FEA8}</vt:lpwstr>
  </property>
  <property fmtid="{D5CDD505-2E9C-101B-9397-08002B2CF9AE}" pid="12" name="ContentTypeId">
    <vt:lpwstr>0x0101004DF805D1E1DA4A49A223477D3B105720</vt:lpwstr>
  </property>
</Properties>
</file>